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pa" sheetId="1" r:id="rId4"/>
    <sheet state="visible" name="ret. Mensal" sheetId="2" r:id="rId5"/>
    <sheet state="visible" name="soma ret. mensal" sheetId="3" r:id="rId6"/>
    <sheet state="visible" name="coorte" sheetId="4" r:id="rId7"/>
    <sheet state="visible" name="mapa calor" sheetId="5" r:id="rId8"/>
    <sheet state="visible" name="Ret. Trimestral" sheetId="6" r:id="rId9"/>
    <sheet state="visible" name="Soma Trimestral" sheetId="7" r:id="rId10"/>
    <sheet state="visible" name="Coorte Trimestral" sheetId="8" r:id="rId11"/>
    <sheet state="visible" name="Mapa Calor Trimestral" sheetId="9" r:id="rId12"/>
  </sheets>
  <definedNames/>
  <calcPr/>
  <pivotCaches>
    <pivotCache cacheId="0" r:id="rId13"/>
  </pivotCaches>
</workbook>
</file>

<file path=xl/sharedStrings.xml><?xml version="1.0" encoding="utf-8"?>
<sst xmlns="http://schemas.openxmlformats.org/spreadsheetml/2006/main" count="1526" uniqueCount="442">
  <si>
    <t>Retenção Startup Tecnológica</t>
  </si>
  <si>
    <t>Você acha que deveria triplicar seu investimento em aquisição de usuários?</t>
  </si>
  <si>
    <t>Cliente</t>
  </si>
  <si>
    <t>StatusCliente</t>
  </si>
  <si>
    <t>Mes Registro</t>
  </si>
  <si>
    <t>Mes de Abandono (Churn)</t>
  </si>
  <si>
    <t>George Garcia</t>
  </si>
  <si>
    <t>Active</t>
  </si>
  <si>
    <t>James Johnson</t>
  </si>
  <si>
    <t>Churned</t>
  </si>
  <si>
    <t>John Williams</t>
  </si>
  <si>
    <t>Robert Jones</t>
  </si>
  <si>
    <t>Michael Brown</t>
  </si>
  <si>
    <t>Mary Davis</t>
  </si>
  <si>
    <t>William Miller</t>
  </si>
  <si>
    <t>David Wilson</t>
  </si>
  <si>
    <t>Joseph Moore</t>
  </si>
  <si>
    <t>Richard Taylor</t>
  </si>
  <si>
    <t>Charles Anderson</t>
  </si>
  <si>
    <t>Thomas Thomas</t>
  </si>
  <si>
    <t>Christopher Jackson</t>
  </si>
  <si>
    <t>Daniel White</t>
  </si>
  <si>
    <t>Elizabeth Harris</t>
  </si>
  <si>
    <t>Matthew Martin</t>
  </si>
  <si>
    <t>Patricia Thompson</t>
  </si>
  <si>
    <t>Brian Smith</t>
  </si>
  <si>
    <t>Jennifer Martinez</t>
  </si>
  <si>
    <t>Linda Robinson</t>
  </si>
  <si>
    <t>Anthony Clark</t>
  </si>
  <si>
    <t>Barbara Rodriguez</t>
  </si>
  <si>
    <t>Donald Lewis</t>
  </si>
  <si>
    <t>Paul Lee</t>
  </si>
  <si>
    <t>Mark Walker</t>
  </si>
  <si>
    <t>Andrew Hall</t>
  </si>
  <si>
    <t>Edward Allen</t>
  </si>
  <si>
    <t>Steven Young</t>
  </si>
  <si>
    <t>Kenneth Hernandez</t>
  </si>
  <si>
    <t>Margaret King</t>
  </si>
  <si>
    <t>Joshua Wright</t>
  </si>
  <si>
    <t>Kevin Lopez</t>
  </si>
  <si>
    <t>Brian Hill</t>
  </si>
  <si>
    <t>Susan Scott</t>
  </si>
  <si>
    <t>Dorothy Green</t>
  </si>
  <si>
    <t>Ronald Adams</t>
  </si>
  <si>
    <t>Sarah Baker</t>
  </si>
  <si>
    <t>Timothy Gonzalez</t>
  </si>
  <si>
    <t>Jessica Nelson</t>
  </si>
  <si>
    <t>Jason Carter</t>
  </si>
  <si>
    <t>Helen Mitchell</t>
  </si>
  <si>
    <t>Nancy Perez</t>
  </si>
  <si>
    <t>Betty Roberts</t>
  </si>
  <si>
    <t>Karen Turner</t>
  </si>
  <si>
    <t>Jeffrey Phillips</t>
  </si>
  <si>
    <t>Lisa Campbell</t>
  </si>
  <si>
    <t>Ryan Parker</t>
  </si>
  <si>
    <t>Jacob Evans</t>
  </si>
  <si>
    <t>Frank Edwards</t>
  </si>
  <si>
    <t>Gary Collins</t>
  </si>
  <si>
    <t>Nicholas Stewart</t>
  </si>
  <si>
    <t>Anna Sanchez</t>
  </si>
  <si>
    <t>Eric Morris</t>
  </si>
  <si>
    <t>Sandra Rogers</t>
  </si>
  <si>
    <t>Stephen Reed</t>
  </si>
  <si>
    <t>Emily Cook</t>
  </si>
  <si>
    <t>Ashley Morgan</t>
  </si>
  <si>
    <t>Jonathan Bell</t>
  </si>
  <si>
    <t>Kimberly Murphy</t>
  </si>
  <si>
    <t>Donna Bailey</t>
  </si>
  <si>
    <t>Ruth Rivera</t>
  </si>
  <si>
    <t>Carol Cooper</t>
  </si>
  <si>
    <t>Michelle Richardson</t>
  </si>
  <si>
    <t>Larry Cox</t>
  </si>
  <si>
    <t>Laura Howard</t>
  </si>
  <si>
    <t>Amanda Ward</t>
  </si>
  <si>
    <t>Justin Torres</t>
  </si>
  <si>
    <t>Raymond Peterson</t>
  </si>
  <si>
    <t>Scott Gray</t>
  </si>
  <si>
    <t>Samuel Ramirez</t>
  </si>
  <si>
    <t>Brandon James</t>
  </si>
  <si>
    <t>Melissa Watson</t>
  </si>
  <si>
    <t>Benjamin Brooks</t>
  </si>
  <si>
    <t>Rebecca Kelly</t>
  </si>
  <si>
    <t>Deborah Sanders</t>
  </si>
  <si>
    <t>Stephanie Price</t>
  </si>
  <si>
    <t>Sharon Bennett</t>
  </si>
  <si>
    <t>Kathleen Wood</t>
  </si>
  <si>
    <t>Cynthia Barnes</t>
  </si>
  <si>
    <t>Gregory Ross</t>
  </si>
  <si>
    <t>Jack Henderson</t>
  </si>
  <si>
    <t>Amy Coleman</t>
  </si>
  <si>
    <t>Henry Jenkins</t>
  </si>
  <si>
    <t>Shirley Perry</t>
  </si>
  <si>
    <t>Patrick Powell</t>
  </si>
  <si>
    <t>Alexander Long</t>
  </si>
  <si>
    <t>Emma Patterson</t>
  </si>
  <si>
    <t>Angela Hughes</t>
  </si>
  <si>
    <t>Catherine Flores</t>
  </si>
  <si>
    <t>Virginia Washington</t>
  </si>
  <si>
    <t>Katherine Butler</t>
  </si>
  <si>
    <t>Walter Simmons</t>
  </si>
  <si>
    <t>Dennis Foster</t>
  </si>
  <si>
    <t>Jerry Gonzales</t>
  </si>
  <si>
    <t>Brenda Bryant</t>
  </si>
  <si>
    <t>Pamela Alexander</t>
  </si>
  <si>
    <t>Frances Russell</t>
  </si>
  <si>
    <t>Tyler Griffin</t>
  </si>
  <si>
    <t>Nicole Diaz</t>
  </si>
  <si>
    <t>Christine Hayes</t>
  </si>
  <si>
    <t>Aaron Myers</t>
  </si>
  <si>
    <t>Peter Ford</t>
  </si>
  <si>
    <t>Samantha Hamilton</t>
  </si>
  <si>
    <t>Evelyn Graham</t>
  </si>
  <si>
    <t>Jose Sullivan</t>
  </si>
  <si>
    <t>Rachel Wallace</t>
  </si>
  <si>
    <t>Alice Woods</t>
  </si>
  <si>
    <t>Douglas Cole</t>
  </si>
  <si>
    <t>Janet West</t>
  </si>
  <si>
    <t>Carolyn Jordan</t>
  </si>
  <si>
    <t>Adam Owens</t>
  </si>
  <si>
    <t>Debra Reynolds</t>
  </si>
  <si>
    <t>Harold Fisher</t>
  </si>
  <si>
    <t>Nathan Ellis</t>
  </si>
  <si>
    <t>Martha Harrison</t>
  </si>
  <si>
    <t>Maria Gibson</t>
  </si>
  <si>
    <t>Marie Mcdonald</t>
  </si>
  <si>
    <t>Zachary Cruz</t>
  </si>
  <si>
    <t>Arthur Marshall</t>
  </si>
  <si>
    <t>Heather Ortiz</t>
  </si>
  <si>
    <t>Diane Gomez</t>
  </si>
  <si>
    <t>Julie Murray</t>
  </si>
  <si>
    <t>Joyce Freeman</t>
  </si>
  <si>
    <t>Carl Wells</t>
  </si>
  <si>
    <t>Grace Webb</t>
  </si>
  <si>
    <t>Victoria Simpson</t>
  </si>
  <si>
    <t>Albert Stevens</t>
  </si>
  <si>
    <t>Rose Tucker</t>
  </si>
  <si>
    <t>Joan Porter</t>
  </si>
  <si>
    <t>Kyle Hunter</t>
  </si>
  <si>
    <t>Christina Hicks</t>
  </si>
  <si>
    <t>Kelly Crawford</t>
  </si>
  <si>
    <t>Ann Henry</t>
  </si>
  <si>
    <t>Lauren Boyd</t>
  </si>
  <si>
    <t>Doris Mason</t>
  </si>
  <si>
    <t>Julia Morales</t>
  </si>
  <si>
    <t>Jean Kennedy</t>
  </si>
  <si>
    <t>Lawrence Warren</t>
  </si>
  <si>
    <t>Judith Dixon</t>
  </si>
  <si>
    <t>Olivia Ramos</t>
  </si>
  <si>
    <t>Kathryn Reyes</t>
  </si>
  <si>
    <t>Joe Burns</t>
  </si>
  <si>
    <t>Mildred Gordon</t>
  </si>
  <si>
    <t>Willie Shaw</t>
  </si>
  <si>
    <t>Gerald Holmes</t>
  </si>
  <si>
    <t>Lillian Rice</t>
  </si>
  <si>
    <t>Roger Robertson</t>
  </si>
  <si>
    <t>Cheryl Hunt</t>
  </si>
  <si>
    <t>Megan Black</t>
  </si>
  <si>
    <t>Jeremy Daniels</t>
  </si>
  <si>
    <t>Keith Palmer</t>
  </si>
  <si>
    <t>Hannah Mills</t>
  </si>
  <si>
    <t>Andrea Nichols</t>
  </si>
  <si>
    <t>Ethan Grant</t>
  </si>
  <si>
    <t>Sara Knight</t>
  </si>
  <si>
    <t>Terry Ferguson</t>
  </si>
  <si>
    <t>Jacqueline Rose</t>
  </si>
  <si>
    <t>Christian Stone</t>
  </si>
  <si>
    <t>Harry Hawkins</t>
  </si>
  <si>
    <t>Jesse Dunn</t>
  </si>
  <si>
    <t>Sean Perkins</t>
  </si>
  <si>
    <t>Teresa Hudson</t>
  </si>
  <si>
    <t>Ralph Spencer</t>
  </si>
  <si>
    <t>Austin Gardner</t>
  </si>
  <si>
    <t>Gloria Stephens</t>
  </si>
  <si>
    <t>Janice Payne</t>
  </si>
  <si>
    <t>Roy Pierce</t>
  </si>
  <si>
    <t>Theresa Berry</t>
  </si>
  <si>
    <t>Louis Matthews</t>
  </si>
  <si>
    <t>Noah Arnold</t>
  </si>
  <si>
    <t>Bruce Wagner</t>
  </si>
  <si>
    <t>Billy Willis</t>
  </si>
  <si>
    <t>Judy Ray</t>
  </si>
  <si>
    <t>Bryan Watkins</t>
  </si>
  <si>
    <t>Madison Olson</t>
  </si>
  <si>
    <t>Eugene Carroll</t>
  </si>
  <si>
    <t>Beverly Duncan</t>
  </si>
  <si>
    <t>Jordan Snyder</t>
  </si>
  <si>
    <t>Denise Hart</t>
  </si>
  <si>
    <t>Jane Cunningham</t>
  </si>
  <si>
    <t>Marilyn Bradley</t>
  </si>
  <si>
    <t>Amber Lane</t>
  </si>
  <si>
    <t>Dylan Andrews</t>
  </si>
  <si>
    <t>Danielle Ruiz</t>
  </si>
  <si>
    <t>Abigail Harper</t>
  </si>
  <si>
    <t>Charlotte Fox</t>
  </si>
  <si>
    <t>Diana Riley</t>
  </si>
  <si>
    <t>Brittany Armstrong</t>
  </si>
  <si>
    <t>Russell Carpenter</t>
  </si>
  <si>
    <t>Natalie Weaver</t>
  </si>
  <si>
    <t>Wayne Greene</t>
  </si>
  <si>
    <t>Irene Lawrence</t>
  </si>
  <si>
    <t>Ruby Elliott</t>
  </si>
  <si>
    <t>Annie Chavez</t>
  </si>
  <si>
    <t>Sophia Sims</t>
  </si>
  <si>
    <t>Alan Austin</t>
  </si>
  <si>
    <t>Juan Peters</t>
  </si>
  <si>
    <t>Gabriel Kelley</t>
  </si>
  <si>
    <t>Howard Franklin</t>
  </si>
  <si>
    <t>Fred Lawson</t>
  </si>
  <si>
    <t>Vincent Fields</t>
  </si>
  <si>
    <t>Lori Gutierrez</t>
  </si>
  <si>
    <t>Philip Ryan</t>
  </si>
  <si>
    <t>Kayla Schmidt</t>
  </si>
  <si>
    <t>Alexis Carr</t>
  </si>
  <si>
    <t>Tiffany Vasquez</t>
  </si>
  <si>
    <t>Florence Castillo</t>
  </si>
  <si>
    <t>Isabella Wheeler</t>
  </si>
  <si>
    <t>Kathy Chapman</t>
  </si>
  <si>
    <t>Louise Oliver</t>
  </si>
  <si>
    <t>Logan Montgomery</t>
  </si>
  <si>
    <t>Lois Richards</t>
  </si>
  <si>
    <t>Tammy Williamson</t>
  </si>
  <si>
    <t>Crystal Johnston</t>
  </si>
  <si>
    <t>Randy Banks</t>
  </si>
  <si>
    <t>Bonnie Meyer</t>
  </si>
  <si>
    <t>Phyllis Bishop</t>
  </si>
  <si>
    <t>Anne Mccoy</t>
  </si>
  <si>
    <t>Taylor Howell</t>
  </si>
  <si>
    <t>Victor Alvarez</t>
  </si>
  <si>
    <t>Bobby Morrison</t>
  </si>
  <si>
    <t>Erin Hansen</t>
  </si>
  <si>
    <t>Johnny Fernandez</t>
  </si>
  <si>
    <t>Phillip Garza</t>
  </si>
  <si>
    <t>Martin Harvey</t>
  </si>
  <si>
    <t>Josephine Little</t>
  </si>
  <si>
    <t>Alyssa Burton</t>
  </si>
  <si>
    <t>Bradley Stanley</t>
  </si>
  <si>
    <t>Ella Nguyen</t>
  </si>
  <si>
    <t>Shawn George</t>
  </si>
  <si>
    <t>Clarence Jacobs</t>
  </si>
  <si>
    <t>Travis Reid</t>
  </si>
  <si>
    <t>Ernest Kim</t>
  </si>
  <si>
    <t>Stanley Fuller</t>
  </si>
  <si>
    <t>Allison Lynch</t>
  </si>
  <si>
    <t>Craig Dean</t>
  </si>
  <si>
    <t>Shannon Gilbert</t>
  </si>
  <si>
    <t>Elijah Garrett</t>
  </si>
  <si>
    <t>Edna Romero</t>
  </si>
  <si>
    <t>Peggy Welch</t>
  </si>
  <si>
    <t>Tina Larson</t>
  </si>
  <si>
    <t>Leonard Frazier</t>
  </si>
  <si>
    <t>Robin Burke</t>
  </si>
  <si>
    <t>Dawn Hanson</t>
  </si>
  <si>
    <t>Carlos Day</t>
  </si>
  <si>
    <t>Earl Mendoza</t>
  </si>
  <si>
    <t>Eleanor Moreno</t>
  </si>
  <si>
    <t>Jimmy Bowman</t>
  </si>
  <si>
    <t>Francis Medina</t>
  </si>
  <si>
    <t>Cody Fowler</t>
  </si>
  <si>
    <t>Caleb Brewer</t>
  </si>
  <si>
    <t>Mason Hoffman</t>
  </si>
  <si>
    <t>Rita Carlson</t>
  </si>
  <si>
    <t>Danny Silva</t>
  </si>
  <si>
    <t>Isaac Pearson</t>
  </si>
  <si>
    <t>Audrey Holland</t>
  </si>
  <si>
    <t>Todd Douglas</t>
  </si>
  <si>
    <t>Wanda Fleming</t>
  </si>
  <si>
    <t>Clara Jensen</t>
  </si>
  <si>
    <t>Ethel Vargas</t>
  </si>
  <si>
    <t>Paula Byrd</t>
  </si>
  <si>
    <t>Cameron Davidson</t>
  </si>
  <si>
    <t>Norma Hopkins</t>
  </si>
  <si>
    <t>Dale May</t>
  </si>
  <si>
    <t>Ellen Terry</t>
  </si>
  <si>
    <t>Luis Herrera</t>
  </si>
  <si>
    <t>Alex Wade</t>
  </si>
  <si>
    <t>Marjorie Soto</t>
  </si>
  <si>
    <t>Luke Walters</t>
  </si>
  <si>
    <t>Jamie Curtis</t>
  </si>
  <si>
    <t>Nathaniel Neal</t>
  </si>
  <si>
    <t>Allen Caldwell</t>
  </si>
  <si>
    <t>Leslie Lowe</t>
  </si>
  <si>
    <t>Joel Jennings</t>
  </si>
  <si>
    <t>Evan Barnett</t>
  </si>
  <si>
    <t>Edith Graves</t>
  </si>
  <si>
    <t>Connie Jimenez</t>
  </si>
  <si>
    <t>Eva Horton</t>
  </si>
  <si>
    <t>Gladys Shelton</t>
  </si>
  <si>
    <t>Carrie Barrett</t>
  </si>
  <si>
    <t>Ava Obrien</t>
  </si>
  <si>
    <t>Frederick Castro</t>
  </si>
  <si>
    <t>Wendy Sutton</t>
  </si>
  <si>
    <t>Hazel Gregory</t>
  </si>
  <si>
    <t>Valerie Mckinney</t>
  </si>
  <si>
    <t>Curtis Lucas</t>
  </si>
  <si>
    <t>Elaine Miles</t>
  </si>
  <si>
    <t>Courtney Craig</t>
  </si>
  <si>
    <t>Esther Rodriquez</t>
  </si>
  <si>
    <t>Cindy Chambers</t>
  </si>
  <si>
    <t>Vanessa Holt</t>
  </si>
  <si>
    <t>Brianna Lambert</t>
  </si>
  <si>
    <t>Lucas Fletcher</t>
  </si>
  <si>
    <t>Norman Watts</t>
  </si>
  <si>
    <t>Marvin Bates</t>
  </si>
  <si>
    <t>Tracy Hale</t>
  </si>
  <si>
    <t>Tony Rhodes</t>
  </si>
  <si>
    <t>Monica Pena</t>
  </si>
  <si>
    <t>Antonio Beck</t>
  </si>
  <si>
    <t>Glenn Newman</t>
  </si>
  <si>
    <t>Melanie Haynes</t>
  </si>
  <si>
    <t>Jasmine Mcdaniel</t>
  </si>
  <si>
    <t>Rodney Mendez</t>
  </si>
  <si>
    <t>Theodore Bush</t>
  </si>
  <si>
    <t>Melvin Vaughn</t>
  </si>
  <si>
    <t>Alfred Parks</t>
  </si>
  <si>
    <t>Edwin Dawson</t>
  </si>
  <si>
    <t>Steve Santiago</t>
  </si>
  <si>
    <t>Chad Norris</t>
  </si>
  <si>
    <t>Sylvia Hardy</t>
  </si>
  <si>
    <t>Jackson Love</t>
  </si>
  <si>
    <t>April Steele</t>
  </si>
  <si>
    <t>Sheila Curry</t>
  </si>
  <si>
    <t>Adrian Powers</t>
  </si>
  <si>
    <t>Katie Schultz</t>
  </si>
  <si>
    <t>Hunter Barker</t>
  </si>
  <si>
    <t>Alexandra Guzman</t>
  </si>
  <si>
    <t>Angel Page</t>
  </si>
  <si>
    <t>Lee Munoz</t>
  </si>
  <si>
    <t>Marcus Ball</t>
  </si>
  <si>
    <t>Derek Keller</t>
  </si>
  <si>
    <t>Erica Chandler</t>
  </si>
  <si>
    <t>Sherry Weber</t>
  </si>
  <si>
    <t>Jeffery Leonard</t>
  </si>
  <si>
    <t>Mia Walsh</t>
  </si>
  <si>
    <t>Caroline Lyons</t>
  </si>
  <si>
    <t>Jesus Ramsey</t>
  </si>
  <si>
    <t>Herbert Wolfe</t>
  </si>
  <si>
    <t>Ian Schneider</t>
  </si>
  <si>
    <t>Leah Mullins</t>
  </si>
  <si>
    <t>Novos Clientes</t>
  </si>
  <si>
    <t>SUM de 1/2019</t>
  </si>
  <si>
    <t>SUM de 2/2019</t>
  </si>
  <si>
    <t>SUM de 3/2019</t>
  </si>
  <si>
    <t>SUM de 4/2019</t>
  </si>
  <si>
    <t>SUM de 5/2019</t>
  </si>
  <si>
    <t>SUM de 6/2019</t>
  </si>
  <si>
    <t>SUM de 7/2019</t>
  </si>
  <si>
    <t>SUM de 8/2019</t>
  </si>
  <si>
    <t>SUM de 9/2019</t>
  </si>
  <si>
    <t>SUM de 10/2019</t>
  </si>
  <si>
    <t>SUM de 11/2019</t>
  </si>
  <si>
    <t>SUM de 12/2019</t>
  </si>
  <si>
    <t>SUM de 1/2020</t>
  </si>
  <si>
    <t>SUM de 2/2020</t>
  </si>
  <si>
    <t>SUM de 3/2020</t>
  </si>
  <si>
    <t>SUM de 4/2020</t>
  </si>
  <si>
    <t>SUM de 5/2020</t>
  </si>
  <si>
    <t>SUM de 6/2020</t>
  </si>
  <si>
    <t>SUM de 7/2020</t>
  </si>
  <si>
    <t>SUM de 8/2020</t>
  </si>
  <si>
    <t>SUM de 9/2020</t>
  </si>
  <si>
    <t>SUM de 10/2020</t>
  </si>
  <si>
    <t>SUM de 11/2020</t>
  </si>
  <si>
    <t>SUM de 12/2020</t>
  </si>
  <si>
    <t>Total geral</t>
  </si>
  <si>
    <t>COUNTA de Cliente</t>
  </si>
  <si>
    <t>Mês 1</t>
  </si>
  <si>
    <t>Mês 2</t>
  </si>
  <si>
    <t>Mês 3</t>
  </si>
  <si>
    <t>Mês 4</t>
  </si>
  <si>
    <t>Mês 5</t>
  </si>
  <si>
    <t>Mês 6</t>
  </si>
  <si>
    <t>Mês 7</t>
  </si>
  <si>
    <t>Mês 8</t>
  </si>
  <si>
    <t>Mês 9</t>
  </si>
  <si>
    <t>Mês 10</t>
  </si>
  <si>
    <t>Mês 11</t>
  </si>
  <si>
    <t>Mês 12</t>
  </si>
  <si>
    <t>Mês 13</t>
  </si>
  <si>
    <t>Mês 14</t>
  </si>
  <si>
    <t>Mês 15</t>
  </si>
  <si>
    <t>Mês 16</t>
  </si>
  <si>
    <t>Mês 17</t>
  </si>
  <si>
    <t>Mês 18</t>
  </si>
  <si>
    <t>Mês 19</t>
  </si>
  <si>
    <t>Mês 20</t>
  </si>
  <si>
    <t>Mês 21</t>
  </si>
  <si>
    <t>Mês 22</t>
  </si>
  <si>
    <t>Mês 23</t>
  </si>
  <si>
    <t>Mês 24</t>
  </si>
  <si>
    <t>Retenção Mensal</t>
  </si>
  <si>
    <t>Jan</t>
  </si>
  <si>
    <t>Fev</t>
  </si>
  <si>
    <t>Mar</t>
  </si>
  <si>
    <t>Abril</t>
  </si>
  <si>
    <t>Maio</t>
  </si>
  <si>
    <t>Jun</t>
  </si>
  <si>
    <t>Jul</t>
  </si>
  <si>
    <t>Ago</t>
  </si>
  <si>
    <t>Set</t>
  </si>
  <si>
    <t>Out</t>
  </si>
  <si>
    <t>Nov</t>
  </si>
  <si>
    <t>Dez</t>
  </si>
  <si>
    <t>MAr</t>
  </si>
  <si>
    <t>Estado Cliente</t>
  </si>
  <si>
    <t>2019-T1</t>
  </si>
  <si>
    <t>2019-T2</t>
  </si>
  <si>
    <t>2019-T3</t>
  </si>
  <si>
    <t>2019-T4</t>
  </si>
  <si>
    <t>2020-T1</t>
  </si>
  <si>
    <t>2020-T2</t>
  </si>
  <si>
    <t>2020-T3</t>
  </si>
  <si>
    <t>2020-T4</t>
  </si>
  <si>
    <t>Mes Registro - Ano-trimestre</t>
  </si>
  <si>
    <t>Novos clientes</t>
  </si>
  <si>
    <t>SUM de 2019-T1</t>
  </si>
  <si>
    <t>SUM de 2019-T2</t>
  </si>
  <si>
    <t>SUM de 2019-T3</t>
  </si>
  <si>
    <t>SUM de 2019-T4</t>
  </si>
  <si>
    <t>SUM de 2020-T1</t>
  </si>
  <si>
    <t>SUM de 2020-T2</t>
  </si>
  <si>
    <t>SUM de 2020-T3</t>
  </si>
  <si>
    <t>SUM de 2020-T4</t>
  </si>
  <si>
    <t>2019-Q1</t>
  </si>
  <si>
    <t>2019-Q2</t>
  </si>
  <si>
    <t>2019-Q3</t>
  </si>
  <si>
    <t>2019-Q4</t>
  </si>
  <si>
    <t>2020-Q1</t>
  </si>
  <si>
    <t>2020-Q2</t>
  </si>
  <si>
    <t>2020-Q3</t>
  </si>
  <si>
    <t>2020-Q4</t>
  </si>
  <si>
    <t>Clientes por mês</t>
  </si>
  <si>
    <t>T1 - 2019</t>
  </si>
  <si>
    <t>T2 - 2019</t>
  </si>
  <si>
    <t>T3 - 2019</t>
  </si>
  <si>
    <t>T4 - 2019</t>
  </si>
  <si>
    <t>T 1 -  2020</t>
  </si>
  <si>
    <t>T2 -  2020</t>
  </si>
  <si>
    <t>T 3 -  2020</t>
  </si>
  <si>
    <t>T 4 -  2020</t>
  </si>
  <si>
    <t xml:space="preserve">Retenção Trimestral </t>
  </si>
  <si>
    <t>dif entre 2 tri</t>
  </si>
  <si>
    <t>Rotatividade Trimestral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</si>
</sst>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yyyy"/>
    <numFmt numFmtId="165" formatCode="m/d/yyyy h:mm:ss"/>
  </numFmts>
  <fonts count="11">
    <font>
      <sz val="10.0"/>
      <color rgb="FF000000"/>
      <name val="Arial"/>
      <scheme val="minor"/>
    </font>
    <font>
      <sz val="36.0"/>
      <color theme="1"/>
      <name val="Arial"/>
      <scheme val="minor"/>
    </font>
    <font>
      <sz val="18.0"/>
      <color rgb="FF000000"/>
      <name val="Inter"/>
    </font>
    <font>
      <color theme="1"/>
      <name val="Arial"/>
      <scheme val="minor"/>
    </font>
    <font>
      <sz val="11.0"/>
      <color rgb="FF19177C"/>
      <name val="&quot;Roboto Mono&quot;"/>
    </font>
    <font>
      <sz val="18.0"/>
      <color theme="1"/>
      <name val="Arial"/>
      <scheme val="minor"/>
    </font>
    <font>
      <color theme="1"/>
      <name val="Arial"/>
    </font>
    <font>
      <i/>
      <color theme="1"/>
      <name val="Arial"/>
    </font>
    <font>
      <color rgb="FFFFFFFF"/>
      <name val="Arial"/>
    </font>
    <font>
      <b/>
      <color theme="1"/>
      <name val="Arial"/>
    </font>
    <font>
      <b/>
      <sz val="18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DDDEDF"/>
        <bgColor rgb="FFDDDEDF"/>
      </patternFill>
    </fill>
    <fill>
      <patternFill patternType="solid">
        <fgColor theme="0"/>
        <bgColor theme="0"/>
      </patternFill>
    </fill>
    <fill>
      <patternFill patternType="solid">
        <fgColor rgb="FFDFE4EC"/>
        <bgColor rgb="FFDFE4EC"/>
      </patternFill>
    </fill>
    <fill>
      <patternFill patternType="solid">
        <fgColor rgb="FF8093B3"/>
        <bgColor rgb="FF8093B3"/>
      </patternFill>
    </fill>
    <fill>
      <patternFill patternType="solid">
        <fgColor rgb="FFB7E1CD"/>
        <bgColor rgb="FFB7E1CD"/>
      </patternFill>
    </fill>
    <fill>
      <patternFill patternType="solid">
        <fgColor rgb="FFF4F6F8"/>
        <bgColor rgb="FFF4F6F8"/>
      </patternFill>
    </fill>
    <fill>
      <patternFill patternType="solid">
        <fgColor rgb="FF999999"/>
        <bgColor rgb="FF999999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double">
        <color rgb="FF000000"/>
      </bottom>
    </border>
    <border>
      <top style="double">
        <color rgb="FF000000"/>
      </top>
    </border>
    <border>
      <bottom style="double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right style="thin">
        <color rgb="FF000000"/>
      </right>
      <top style="double">
        <color rgb="FF000000"/>
      </top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0"/>
    </xf>
    <xf borderId="0" fillId="2" fontId="2" numFmtId="0" xfId="0" applyAlignment="1" applyFill="1" applyFont="1">
      <alignment horizontal="left" readingOrder="0" vertical="center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0" xfId="0" applyFont="1"/>
    <xf borderId="0" fillId="0" fontId="3" numFmtId="0" xfId="0" applyAlignment="1" applyFont="1">
      <alignment shrinkToFit="0" wrapText="1"/>
    </xf>
    <xf borderId="0" fillId="0" fontId="3" numFmtId="164" xfId="0" applyFont="1" applyNumberFormat="1"/>
    <xf borderId="1" fillId="3" fontId="3" numFmtId="0" xfId="0" applyAlignment="1" applyBorder="1" applyFill="1" applyFont="1">
      <alignment readingOrder="0" shrinkToFit="0" wrapText="1"/>
    </xf>
    <xf borderId="0" fillId="4" fontId="4" numFmtId="0" xfId="0" applyAlignment="1" applyFill="1" applyFont="1">
      <alignment shrinkToFit="0" wrapText="1"/>
    </xf>
    <xf borderId="2" fillId="0" fontId="3" numFmtId="0" xfId="0" applyBorder="1" applyFont="1"/>
    <xf borderId="3" fillId="0" fontId="3" numFmtId="0" xfId="0" applyBorder="1" applyFont="1"/>
    <xf borderId="4" fillId="4" fontId="4" numFmtId="0" xfId="0" applyAlignment="1" applyBorder="1" applyFont="1">
      <alignment shrinkToFit="0" wrapText="1"/>
    </xf>
    <xf borderId="0" fillId="5" fontId="5" numFmtId="0" xfId="0" applyAlignment="1" applyFill="1" applyFont="1">
      <alignment horizontal="center" readingOrder="0" vertical="center"/>
    </xf>
    <xf borderId="0" fillId="2" fontId="4" numFmtId="10" xfId="0" applyAlignment="1" applyFont="1" applyNumberFormat="1">
      <alignment shrinkToFit="0" wrapText="1"/>
    </xf>
    <xf borderId="2" fillId="2" fontId="4" numFmtId="10" xfId="0" applyAlignment="1" applyBorder="1" applyFont="1" applyNumberFormat="1">
      <alignment shrinkToFit="0" wrapText="1"/>
    </xf>
    <xf borderId="5" fillId="2" fontId="4" numFmtId="10" xfId="0" applyAlignment="1" applyBorder="1" applyFont="1" applyNumberFormat="1">
      <alignment shrinkToFit="0" wrapText="1"/>
    </xf>
    <xf borderId="3" fillId="2" fontId="4" numFmtId="10" xfId="0" applyAlignment="1" applyBorder="1" applyFont="1" applyNumberFormat="1">
      <alignment shrinkToFit="0" wrapText="1"/>
    </xf>
    <xf borderId="0" fillId="0" fontId="3" numFmtId="10" xfId="0" applyFont="1" applyNumberFormat="1"/>
    <xf borderId="1" fillId="0" fontId="3" numFmtId="0" xfId="0" applyBorder="1" applyFont="1"/>
    <xf borderId="1" fillId="0" fontId="3" numFmtId="10" xfId="0" applyBorder="1" applyFont="1" applyNumberFormat="1"/>
    <xf borderId="0" fillId="0" fontId="6" numFmtId="0" xfId="0" applyAlignment="1" applyFont="1">
      <alignment vertical="bottom"/>
    </xf>
    <xf borderId="0" fillId="0" fontId="6" numFmtId="164" xfId="0" applyAlignment="1" applyFont="1" applyNumberFormat="1">
      <alignment horizontal="right" vertical="bottom"/>
    </xf>
    <xf borderId="0" fillId="0" fontId="6" numFmtId="0" xfId="0" applyAlignment="1" applyFont="1">
      <alignment horizontal="right" vertical="bottom"/>
    </xf>
    <xf borderId="0" fillId="6" fontId="7" numFmtId="0" xfId="0" applyAlignment="1" applyFill="1" applyFont="1">
      <alignment vertical="bottom"/>
    </xf>
    <xf borderId="0" fillId="7" fontId="8" numFmtId="0" xfId="0" applyAlignment="1" applyFill="1" applyFont="1">
      <alignment horizontal="center" shrinkToFit="0" vertical="bottom" wrapText="1"/>
    </xf>
    <xf borderId="0" fillId="7" fontId="8" numFmtId="0" xfId="0" applyAlignment="1" applyFont="1">
      <alignment shrinkToFit="0" vertical="bottom" wrapText="1"/>
    </xf>
    <xf borderId="0" fillId="8" fontId="6" numFmtId="165" xfId="0" applyAlignment="1" applyFill="1" applyFont="1" applyNumberFormat="1">
      <alignment vertical="bottom"/>
    </xf>
    <xf borderId="0" fillId="2" fontId="6" numFmtId="0" xfId="0" applyAlignment="1" applyFont="1">
      <alignment horizontal="right" vertical="bottom"/>
    </xf>
    <xf borderId="0" fillId="9" fontId="6" numFmtId="165" xfId="0" applyAlignment="1" applyFill="1" applyFont="1" applyNumberFormat="1">
      <alignment vertical="bottom"/>
    </xf>
    <xf borderId="0" fillId="6" fontId="9" numFmtId="0" xfId="0" applyAlignment="1" applyFont="1">
      <alignment vertical="bottom"/>
    </xf>
    <xf borderId="0" fillId="6" fontId="9" numFmtId="0" xfId="0" applyAlignment="1" applyFont="1">
      <alignment horizontal="right" vertical="bottom"/>
    </xf>
    <xf borderId="0" fillId="6" fontId="7" numFmtId="0" xfId="0" applyAlignment="1" applyFont="1">
      <alignment shrinkToFit="0" vertical="bottom" wrapText="1"/>
    </xf>
    <xf borderId="0" fillId="10" fontId="6" numFmtId="0" xfId="0" applyAlignment="1" applyFill="1" applyFont="1">
      <alignment shrinkToFit="0" vertical="bottom" wrapText="1"/>
    </xf>
    <xf borderId="6" fillId="9" fontId="6" numFmtId="165" xfId="0" applyAlignment="1" applyBorder="1" applyFont="1" applyNumberFormat="1">
      <alignment vertical="bottom"/>
    </xf>
    <xf borderId="7" fillId="2" fontId="6" numFmtId="0" xfId="0" applyAlignment="1" applyBorder="1" applyFont="1">
      <alignment horizontal="right" vertical="bottom"/>
    </xf>
    <xf borderId="7" fillId="0" fontId="6" numFmtId="0" xfId="0" applyAlignment="1" applyBorder="1" applyFont="1">
      <alignment horizontal="right" vertical="bottom"/>
    </xf>
    <xf borderId="8" fillId="0" fontId="6" numFmtId="0" xfId="0" applyAlignment="1" applyBorder="1" applyFont="1">
      <alignment horizontal="right" vertical="bottom"/>
    </xf>
    <xf borderId="9" fillId="9" fontId="6" numFmtId="165" xfId="0" applyAlignment="1" applyBorder="1" applyFont="1" applyNumberFormat="1">
      <alignment vertical="bottom"/>
    </xf>
    <xf borderId="2" fillId="0" fontId="6" numFmtId="0" xfId="0" applyAlignment="1" applyBorder="1" applyFont="1">
      <alignment vertical="bottom"/>
    </xf>
    <xf borderId="10" fillId="6" fontId="9" numFmtId="0" xfId="0" applyAlignment="1" applyBorder="1" applyFont="1">
      <alignment vertical="bottom"/>
    </xf>
    <xf borderId="11" fillId="6" fontId="9" numFmtId="0" xfId="0" applyAlignment="1" applyBorder="1" applyFont="1">
      <alignment horizontal="right" vertical="bottom"/>
    </xf>
    <xf borderId="11" fillId="0" fontId="6" numFmtId="0" xfId="0" applyAlignment="1" applyBorder="1" applyFont="1">
      <alignment horizontal="right" vertical="bottom"/>
    </xf>
    <xf borderId="12" fillId="0" fontId="6" numFmtId="0" xfId="0" applyAlignment="1" applyBorder="1" applyFont="1">
      <alignment horizontal="right" vertical="bottom"/>
    </xf>
    <xf borderId="0" fillId="2" fontId="10" numFmtId="0" xfId="0" applyAlignment="1" applyFont="1">
      <alignment horizontal="center" shrinkToFit="0" wrapText="1"/>
    </xf>
    <xf borderId="2" fillId="10" fontId="6" numFmtId="0" xfId="0" applyAlignment="1" applyBorder="1" applyFont="1">
      <alignment shrinkToFit="0" vertical="bottom" wrapText="1"/>
    </xf>
    <xf borderId="0" fillId="2" fontId="6" numFmtId="0" xfId="0" applyAlignment="1" applyFont="1">
      <alignment vertical="bottom"/>
    </xf>
    <xf borderId="0" fillId="5" fontId="6" numFmtId="10" xfId="0" applyAlignment="1" applyFont="1" applyNumberFormat="1">
      <alignment horizontal="right" vertical="bottom"/>
    </xf>
    <xf borderId="2" fillId="5" fontId="6" numFmtId="10" xfId="0" applyAlignment="1" applyBorder="1" applyFont="1" applyNumberFormat="1">
      <alignment horizontal="right" vertical="bottom"/>
    </xf>
    <xf borderId="4" fillId="5" fontId="6" numFmtId="10" xfId="0" applyAlignment="1" applyBorder="1" applyFont="1" applyNumberFormat="1">
      <alignment horizontal="right" vertical="bottom"/>
    </xf>
    <xf borderId="13" fillId="5" fontId="6" numFmtId="10" xfId="0" applyAlignment="1" applyBorder="1" applyFont="1" applyNumberFormat="1">
      <alignment horizontal="right" vertical="bottom"/>
    </xf>
    <xf borderId="0" fillId="0" fontId="6" numFmtId="10" xfId="0" applyAlignment="1" applyFont="1" applyNumberFormat="1">
      <alignment vertical="bottom"/>
    </xf>
    <xf borderId="0" fillId="0" fontId="6" numFmtId="0" xfId="0" applyAlignment="1" applyFont="1">
      <alignment readingOrder="0" vertical="bottom"/>
    </xf>
    <xf borderId="0" fillId="0" fontId="6" numFmtId="10" xfId="0" applyAlignment="1" applyFont="1" applyNumberFormat="1">
      <alignment horizontal="right" vertical="bottom"/>
    </xf>
    <xf borderId="2" fillId="5" fontId="6" numFmtId="10" xfId="0" applyAlignment="1" applyBorder="1" applyFont="1" applyNumberFormat="1">
      <alignment vertical="bottom"/>
    </xf>
    <xf borderId="0" fillId="5" fontId="6" numFmtId="10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000000"/>
                </a:solidFill>
                <a:latin typeface="+mn-lt"/>
              </a:defRPr>
            </a:pPr>
            <a:r>
              <a:rPr b="0" sz="2400">
                <a:solidFill>
                  <a:srgbClr val="000000"/>
                </a:solidFill>
                <a:latin typeface="+mn-lt"/>
              </a:rPr>
              <a:t>Taxa de Retenção Mensal X Taxa de Rotatividade Mensal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999999"/>
            </a:solidFill>
            <a:ln cmpd="sng">
              <a:solidFill>
                <a:srgbClr val="000000"/>
              </a:solidFill>
            </a:ln>
          </c:spPr>
          <c:dPt>
            <c:idx val="3"/>
          </c:dPt>
          <c:dLbls>
            <c:numFmt formatCode="General" sourceLinked="1"/>
            <c:txPr>
              <a:bodyPr/>
              <a:lstStyle/>
              <a:p>
                <a:pPr lvl="0">
                  <a:defRPr b="1" sz="1000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'mapa calor'!$C$2:$Z$2</c:f>
            </c:strRef>
          </c:cat>
          <c:val>
            <c:numRef>
              <c:f>'mapa calor'!$C$27:$Z$27</c:f>
              <c:numCache/>
            </c:numRef>
          </c:val>
        </c:ser>
        <c:axId val="671044111"/>
        <c:axId val="27961395"/>
      </c:barChart>
      <c:lineChart>
        <c:varyColors val="0"/>
        <c:ser>
          <c:idx val="1"/>
          <c:order val="1"/>
          <c:spPr>
            <a:ln cmpd="sng">
              <a:solidFill>
                <a:srgbClr val="980000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'mapa calor'!$C$2:$Z$2</c:f>
            </c:strRef>
          </c:cat>
          <c:val>
            <c:numRef>
              <c:f>'mapa calor'!$C$58:$Z$58</c:f>
              <c:numCache/>
            </c:numRef>
          </c:val>
          <c:smooth val="0"/>
        </c:ser>
        <c:axId val="671044111"/>
        <c:axId val="27961395"/>
      </c:lineChart>
      <c:catAx>
        <c:axId val="671044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961395"/>
      </c:catAx>
      <c:valAx>
        <c:axId val="279613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1044111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geral versus Mes Registro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'mapa calor'!$C$33:$Z$33</c:f>
            </c:strRef>
          </c:cat>
          <c:val>
            <c:numRef>
              <c:f>'mapa calor'!$C$34:$Z$34</c:f>
              <c:numCache/>
            </c:numRef>
          </c:val>
        </c:ser>
        <c:ser>
          <c:idx val="1"/>
          <c:order val="1"/>
          <c:cat>
            <c:strRef>
              <c:f>'mapa calor'!$C$33:$Z$33</c:f>
            </c:strRef>
          </c:cat>
          <c:val>
            <c:numRef>
              <c:f>'mapa calor'!$C$35:$Z$35</c:f>
              <c:numCache/>
            </c:numRef>
          </c:val>
        </c:ser>
        <c:ser>
          <c:idx val="2"/>
          <c:order val="2"/>
          <c:cat>
            <c:strRef>
              <c:f>'mapa calor'!$C$33:$Z$33</c:f>
            </c:strRef>
          </c:cat>
          <c:val>
            <c:numRef>
              <c:f>'mapa calor'!$C$36:$Z$36</c:f>
              <c:numCache/>
            </c:numRef>
          </c:val>
        </c:ser>
        <c:ser>
          <c:idx val="3"/>
          <c:order val="3"/>
          <c:cat>
            <c:strRef>
              <c:f>'mapa calor'!$C$33:$Z$33</c:f>
            </c:strRef>
          </c:cat>
          <c:val>
            <c:numRef>
              <c:f>'mapa calor'!$C$37:$Z$37</c:f>
              <c:numCache/>
            </c:numRef>
          </c:val>
        </c:ser>
        <c:ser>
          <c:idx val="4"/>
          <c:order val="4"/>
          <c:cat>
            <c:strRef>
              <c:f>'mapa calor'!$C$33:$Z$33</c:f>
            </c:strRef>
          </c:cat>
          <c:val>
            <c:numRef>
              <c:f>'mapa calor'!$C$38:$Z$38</c:f>
              <c:numCache/>
            </c:numRef>
          </c:val>
        </c:ser>
        <c:ser>
          <c:idx val="5"/>
          <c:order val="5"/>
          <c:cat>
            <c:strRef>
              <c:f>'mapa calor'!$C$33:$Z$33</c:f>
            </c:strRef>
          </c:cat>
          <c:val>
            <c:numRef>
              <c:f>'mapa calor'!$C$39:$Z$39</c:f>
              <c:numCache/>
            </c:numRef>
          </c:val>
        </c:ser>
        <c:ser>
          <c:idx val="6"/>
          <c:order val="6"/>
          <c:cat>
            <c:strRef>
              <c:f>'mapa calor'!$C$33:$Z$33</c:f>
            </c:strRef>
          </c:cat>
          <c:val>
            <c:numRef>
              <c:f>'mapa calor'!$C$40:$Z$40</c:f>
              <c:numCache/>
            </c:numRef>
          </c:val>
        </c:ser>
        <c:ser>
          <c:idx val="7"/>
          <c:order val="7"/>
          <c:cat>
            <c:strRef>
              <c:f>'mapa calor'!$C$33:$Z$33</c:f>
            </c:strRef>
          </c:cat>
          <c:val>
            <c:numRef>
              <c:f>'mapa calor'!$C$41:$Z$41</c:f>
              <c:numCache/>
            </c:numRef>
          </c:val>
        </c:ser>
        <c:ser>
          <c:idx val="8"/>
          <c:order val="8"/>
          <c:cat>
            <c:strRef>
              <c:f>'mapa calor'!$C$33:$Z$33</c:f>
            </c:strRef>
          </c:cat>
          <c:val>
            <c:numRef>
              <c:f>'mapa calor'!$C$42:$Z$42</c:f>
              <c:numCache/>
            </c:numRef>
          </c:val>
        </c:ser>
        <c:ser>
          <c:idx val="9"/>
          <c:order val="9"/>
          <c:cat>
            <c:strRef>
              <c:f>'mapa calor'!$C$33:$Z$33</c:f>
            </c:strRef>
          </c:cat>
          <c:val>
            <c:numRef>
              <c:f>'mapa calor'!$C$43:$Z$43</c:f>
              <c:numCache/>
            </c:numRef>
          </c:val>
        </c:ser>
        <c:ser>
          <c:idx val="10"/>
          <c:order val="10"/>
          <c:cat>
            <c:strRef>
              <c:f>'mapa calor'!$C$33:$Z$33</c:f>
            </c:strRef>
          </c:cat>
          <c:val>
            <c:numRef>
              <c:f>'mapa calor'!$C$44:$Z$44</c:f>
              <c:numCache/>
            </c:numRef>
          </c:val>
        </c:ser>
        <c:ser>
          <c:idx val="11"/>
          <c:order val="11"/>
          <c:cat>
            <c:strRef>
              <c:f>'mapa calor'!$C$33:$Z$33</c:f>
            </c:strRef>
          </c:cat>
          <c:val>
            <c:numRef>
              <c:f>'mapa calor'!$C$45:$Z$45</c:f>
              <c:numCache/>
            </c:numRef>
          </c:val>
        </c:ser>
        <c:ser>
          <c:idx val="12"/>
          <c:order val="12"/>
          <c:cat>
            <c:strRef>
              <c:f>'mapa calor'!$C$33:$Z$33</c:f>
            </c:strRef>
          </c:cat>
          <c:val>
            <c:numRef>
              <c:f>'mapa calor'!$C$46:$Z$46</c:f>
              <c:numCache/>
            </c:numRef>
          </c:val>
        </c:ser>
        <c:ser>
          <c:idx val="13"/>
          <c:order val="13"/>
          <c:cat>
            <c:strRef>
              <c:f>'mapa calor'!$C$33:$Z$33</c:f>
            </c:strRef>
          </c:cat>
          <c:val>
            <c:numRef>
              <c:f>'mapa calor'!$C$47:$Z$47</c:f>
              <c:numCache/>
            </c:numRef>
          </c:val>
        </c:ser>
        <c:ser>
          <c:idx val="14"/>
          <c:order val="14"/>
          <c:cat>
            <c:strRef>
              <c:f>'mapa calor'!$C$33:$Z$33</c:f>
            </c:strRef>
          </c:cat>
          <c:val>
            <c:numRef>
              <c:f>'mapa calor'!$C$48:$Z$48</c:f>
              <c:numCache/>
            </c:numRef>
          </c:val>
        </c:ser>
        <c:ser>
          <c:idx val="15"/>
          <c:order val="15"/>
          <c:cat>
            <c:strRef>
              <c:f>'mapa calor'!$C$33:$Z$33</c:f>
            </c:strRef>
          </c:cat>
          <c:val>
            <c:numRef>
              <c:f>'mapa calor'!$C$49:$Z$49</c:f>
              <c:numCache/>
            </c:numRef>
          </c:val>
        </c:ser>
        <c:ser>
          <c:idx val="16"/>
          <c:order val="16"/>
          <c:cat>
            <c:strRef>
              <c:f>'mapa calor'!$C$33:$Z$33</c:f>
            </c:strRef>
          </c:cat>
          <c:val>
            <c:numRef>
              <c:f>'mapa calor'!$C$50:$Z$50</c:f>
              <c:numCache/>
            </c:numRef>
          </c:val>
        </c:ser>
        <c:ser>
          <c:idx val="17"/>
          <c:order val="17"/>
          <c:cat>
            <c:strRef>
              <c:f>'mapa calor'!$C$33:$Z$33</c:f>
            </c:strRef>
          </c:cat>
          <c:val>
            <c:numRef>
              <c:f>'mapa calor'!$C$51:$Z$51</c:f>
              <c:numCache/>
            </c:numRef>
          </c:val>
        </c:ser>
        <c:ser>
          <c:idx val="18"/>
          <c:order val="18"/>
          <c:cat>
            <c:strRef>
              <c:f>'mapa calor'!$C$33:$Z$33</c:f>
            </c:strRef>
          </c:cat>
          <c:val>
            <c:numRef>
              <c:f>'mapa calor'!$C$52:$Z$52</c:f>
              <c:numCache/>
            </c:numRef>
          </c:val>
        </c:ser>
        <c:ser>
          <c:idx val="19"/>
          <c:order val="19"/>
          <c:cat>
            <c:strRef>
              <c:f>'mapa calor'!$C$33:$Z$33</c:f>
            </c:strRef>
          </c:cat>
          <c:val>
            <c:numRef>
              <c:f>'mapa calor'!$C$53:$Z$53</c:f>
              <c:numCache/>
            </c:numRef>
          </c:val>
        </c:ser>
        <c:ser>
          <c:idx val="20"/>
          <c:order val="20"/>
          <c:cat>
            <c:strRef>
              <c:f>'mapa calor'!$C$33:$Z$33</c:f>
            </c:strRef>
          </c:cat>
          <c:val>
            <c:numRef>
              <c:f>'mapa calor'!$C$54:$Z$54</c:f>
              <c:numCache/>
            </c:numRef>
          </c:val>
        </c:ser>
        <c:ser>
          <c:idx val="21"/>
          <c:order val="21"/>
          <c:cat>
            <c:strRef>
              <c:f>'mapa calor'!$C$33:$Z$33</c:f>
            </c:strRef>
          </c:cat>
          <c:val>
            <c:numRef>
              <c:f>'mapa calor'!$C$55:$Z$55</c:f>
              <c:numCache/>
            </c:numRef>
          </c:val>
        </c:ser>
        <c:ser>
          <c:idx val="22"/>
          <c:order val="22"/>
          <c:cat>
            <c:strRef>
              <c:f>'mapa calor'!$C$33:$Z$33</c:f>
            </c:strRef>
          </c:cat>
          <c:val>
            <c:numRef>
              <c:f>'mapa calor'!$C$56:$Z$56</c:f>
              <c:numCache/>
            </c:numRef>
          </c:val>
        </c:ser>
        <c:ser>
          <c:idx val="23"/>
          <c:order val="23"/>
          <c:cat>
            <c:strRef>
              <c:f>'mapa calor'!$C$33:$Z$33</c:f>
            </c:strRef>
          </c:cat>
          <c:val>
            <c:numRef>
              <c:f>'mapa calor'!$C$57:$Z$57</c:f>
              <c:numCache/>
            </c:numRef>
          </c:val>
        </c:ser>
        <c:ser>
          <c:idx val="24"/>
          <c:order val="24"/>
          <c:cat>
            <c:strRef>
              <c:f>'mapa calor'!$C$33:$Z$33</c:f>
            </c:strRef>
          </c:cat>
          <c:val>
            <c:numRef>
              <c:f>'mapa calor'!$C$58:$Z$58</c:f>
              <c:numCache/>
            </c:numRef>
          </c:val>
        </c:ser>
        <c:axId val="1530790456"/>
        <c:axId val="234838938"/>
      </c:barChart>
      <c:catAx>
        <c:axId val="1530790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Mes Registro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4838938"/>
      </c:catAx>
      <c:valAx>
        <c:axId val="2348389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geral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07904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Chart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26</xdr:col>
      <xdr:colOff>609600</xdr:colOff>
      <xdr:row>13</xdr:row>
      <xdr:rowOff>219075</xdr:rowOff>
    </xdr:from>
    <xdr:ext cx="11229975" cy="36671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26</xdr:col>
      <xdr:colOff>704850</xdr:colOff>
      <xdr:row>31</xdr:row>
      <xdr:rowOff>85725</xdr:rowOff>
    </xdr:from>
    <xdr:ext cx="10029825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333375</xdr:colOff>
      <xdr:row>1</xdr:row>
      <xdr:rowOff>238125</xdr:rowOff>
    </xdr:from>
    <xdr:ext cx="6962775" cy="4067175"/>
    <xdr:pic>
      <xdr:nvPicPr>
        <xdr:cNvPr id="958116364" name="Chart3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B331" sheet="ret. Mensal"/>
  </cacheSource>
  <cacheFields>
    <cacheField name="Cliente" numFmtId="0">
      <sharedItems>
        <s v="George Garcia"/>
        <s v="James Johnson"/>
        <s v="John Williams"/>
        <s v="Robert Jones"/>
        <s v="Michael Brown"/>
        <s v="Mary Davis"/>
        <s v="William Miller"/>
        <s v="David Wilson"/>
        <s v="Joseph Moore"/>
        <s v="Richard Taylor"/>
        <s v="Charles Anderson"/>
        <s v="Thomas Thomas"/>
        <s v="Christopher Jackson"/>
        <s v="Daniel White"/>
        <s v="Elizabeth Harris"/>
        <s v="Matthew Martin"/>
        <s v="Patricia Thompson"/>
        <s v="Brian Smith"/>
        <s v="Jennifer Martinez"/>
        <s v="Linda Robinson"/>
        <s v="Anthony Clark"/>
        <s v="Barbara Rodriguez"/>
        <s v="Donald Lewis"/>
        <s v="Paul Lee"/>
        <s v="Mark Walker"/>
        <s v="Andrew Hall"/>
        <s v="Edward Allen"/>
        <s v="Steven Young"/>
        <s v="Kenneth Hernandez"/>
        <s v="Margaret King"/>
        <s v="Joshua Wright"/>
        <s v="Kevin Lopez"/>
        <s v="Brian Hill"/>
        <s v="Susan Scott"/>
        <s v="Dorothy Green"/>
        <s v="Ronald Adams"/>
        <s v="Sarah Baker"/>
        <s v="Timothy Gonzalez"/>
        <s v="Jessica Nelson"/>
        <s v="Jason Carter"/>
        <s v="Helen Mitchell"/>
        <s v="Nancy Perez"/>
        <s v="Betty Roberts"/>
        <s v="Karen Turner"/>
        <s v="Jeffrey Phillips"/>
        <s v="Lisa Campbell"/>
        <s v="Ryan Parker"/>
        <s v="Jacob Evans"/>
        <s v="Frank Edwards"/>
        <s v="Gary Collins"/>
        <s v="Nicholas Stewart"/>
        <s v="Anna Sanchez"/>
        <s v="Eric Morris"/>
        <s v="Sandra Rogers"/>
        <s v="Stephen Reed"/>
        <s v="Emily Cook"/>
        <s v="Ashley Morgan"/>
        <s v="Jonathan Bell"/>
        <s v="Kimberly Murphy"/>
        <s v="Donna Bailey"/>
        <s v="Ruth Rivera"/>
        <s v="Carol Cooper"/>
        <s v="Michelle Richardson"/>
        <s v="Larry Cox"/>
        <s v="Laura Howard"/>
        <s v="Amanda Ward"/>
        <s v="Justin Torres"/>
        <s v="Raymond Peterson"/>
        <s v="Scott Gray"/>
        <s v="Samuel Ramirez"/>
        <s v="Brandon James"/>
        <s v="Melissa Watson"/>
        <s v="Benjamin Brooks"/>
        <s v="Rebecca Kelly"/>
        <s v="Deborah Sanders"/>
        <s v="Stephanie Price"/>
        <s v="Sharon Bennett"/>
        <s v="Kathleen Wood"/>
        <s v="Cynthia Barnes"/>
        <s v="Gregory Ross"/>
        <s v="Jack Henderson"/>
        <s v="Amy Coleman"/>
        <s v="Henry Jenkins"/>
        <s v="Shirley Perry"/>
        <s v="Patrick Powell"/>
        <s v="Alexander Long"/>
        <s v="Emma Patterson"/>
        <s v="Angela Hughes"/>
        <s v="Catherine Flores"/>
        <s v="Virginia Washington"/>
        <s v="Katherine Butler"/>
        <s v="Walter Simmons"/>
        <s v="Dennis Foster"/>
        <s v="Jerry Gonzales"/>
        <s v="Brenda Bryant"/>
        <s v="Pamela Alexander"/>
        <s v="Frances Russell"/>
        <s v="Tyler Griffin"/>
        <s v="Nicole Diaz"/>
        <s v="Christine Hayes"/>
        <s v="Aaron Myers"/>
        <s v="Peter Ford"/>
        <s v="Samantha Hamilton"/>
        <s v="Evelyn Graham"/>
        <s v="Jose Sullivan"/>
        <s v="Rachel Wallace"/>
        <s v="Alice Woods"/>
        <s v="Douglas Cole"/>
        <s v="Janet West"/>
        <s v="Carolyn Jordan"/>
        <s v="Adam Owens"/>
        <s v="Debra Reynolds"/>
        <s v="Harold Fisher"/>
        <s v="Nathan Ellis"/>
        <s v="Martha Harrison"/>
        <s v="Maria Gibson"/>
        <s v="Marie Mcdonald"/>
        <s v="Zachary Cruz"/>
        <s v="Arthur Marshall"/>
        <s v="Heather Ortiz"/>
        <s v="Diane Gomez"/>
        <s v="Julie Murray"/>
        <s v="Joyce Freeman"/>
        <s v="Carl Wells"/>
        <s v="Grace Webb"/>
        <s v="Victoria Simpson"/>
        <s v="Albert Stevens"/>
        <s v="Rose Tucker"/>
        <s v="Joan Porter"/>
        <s v="Kyle Hunter"/>
        <s v="Christina Hicks"/>
        <s v="Kelly Crawford"/>
        <s v="Ann Henry"/>
        <s v="Lauren Boyd"/>
        <s v="Doris Mason"/>
        <s v="Julia Morales"/>
        <s v="Jean Kennedy"/>
        <s v="Lawrence Warren"/>
        <s v="Judith Dixon"/>
        <s v="Olivia Ramos"/>
        <s v="Kathryn Reyes"/>
        <s v="Joe Burns"/>
        <s v="Mildred Gordon"/>
        <s v="Willie Shaw"/>
        <s v="Gerald Holmes"/>
        <s v="Lillian Rice"/>
        <s v="Roger Robertson"/>
        <s v="Cheryl Hunt"/>
        <s v="Megan Black"/>
        <s v="Jeremy Daniels"/>
        <s v="Keith Palmer"/>
        <s v="Hannah Mills"/>
        <s v="Andrea Nichols"/>
        <s v="Ethan Grant"/>
        <s v="Sara Knight"/>
        <s v="Terry Ferguson"/>
        <s v="Jacqueline Rose"/>
        <s v="Christian Stone"/>
        <s v="Harry Hawkins"/>
        <s v="Jesse Dunn"/>
        <s v="Sean Perkins"/>
        <s v="Teresa Hudson"/>
        <s v="Ralph Spencer"/>
        <s v="Austin Gardner"/>
        <s v="Gloria Stephens"/>
        <s v="Janice Payne"/>
        <s v="Roy Pierce"/>
        <s v="Theresa Berry"/>
        <s v="Louis Matthews"/>
        <s v="Noah Arnold"/>
        <s v="Bruce Wagner"/>
        <s v="Billy Willis"/>
        <s v="Judy Ray"/>
        <s v="Bryan Watkins"/>
        <s v="Madison Olson"/>
        <s v="Eugene Carroll"/>
        <s v="Beverly Duncan"/>
        <s v="Jordan Snyder"/>
        <s v="Denise Hart"/>
        <s v="Jane Cunningham"/>
        <s v="Marilyn Bradley"/>
        <s v="Amber Lane"/>
        <s v="Dylan Andrews"/>
        <s v="Danielle Ruiz"/>
        <s v="Abigail Harper"/>
        <s v="Charlotte Fox"/>
        <s v="Diana Riley"/>
        <s v="Brittany Armstrong"/>
        <s v="Russell Carpenter"/>
        <s v="Natalie Weaver"/>
        <s v="Wayne Greene"/>
        <s v="Irene Lawrence"/>
        <s v="Ruby Elliott"/>
        <s v="Annie Chavez"/>
        <s v="Sophia Sims"/>
        <s v="Alan Austin"/>
        <s v="Juan Peters"/>
        <s v="Gabriel Kelley"/>
        <s v="Howard Franklin"/>
        <s v="Fred Lawson"/>
        <s v="Vincent Fields"/>
        <s v="Lori Gutierrez"/>
        <s v="Philip Ryan"/>
        <s v="Kayla Schmidt"/>
        <s v="Alexis Carr"/>
        <s v="Tiffany Vasquez"/>
        <s v="Florence Castillo"/>
        <s v="Isabella Wheeler"/>
        <s v="Kathy Chapman"/>
        <s v="Louise Oliver"/>
        <s v="Logan Montgomery"/>
        <s v="Lois Richards"/>
        <s v="Tammy Williamson"/>
        <s v="Crystal Johnston"/>
        <s v="Randy Banks"/>
        <s v="Bonnie Meyer"/>
        <s v="Phyllis Bishop"/>
        <s v="Anne Mccoy"/>
        <s v="Taylor Howell"/>
        <s v="Victor Alvarez"/>
        <s v="Bobby Morrison"/>
        <s v="Erin Hansen"/>
        <s v="Johnny Fernandez"/>
        <s v="Phillip Garza"/>
        <s v="Martin Harvey"/>
        <s v="Josephine Little"/>
        <s v="Alyssa Burton"/>
        <s v="Bradley Stanley"/>
        <s v="Ella Nguyen"/>
        <s v="Shawn George"/>
        <s v="Clarence Jacobs"/>
        <s v="Travis Reid"/>
        <s v="Ernest Kim"/>
        <s v="Stanley Fuller"/>
        <s v="Allison Lynch"/>
        <s v="Craig Dean"/>
        <s v="Shannon Gilbert"/>
        <s v="Elijah Garrett"/>
        <s v="Edna Romero"/>
        <s v="Peggy Welch"/>
        <s v="Tina Larson"/>
        <s v="Leonard Frazier"/>
        <s v="Robin Burke"/>
        <s v="Dawn Hanson"/>
        <s v="Carlos Day"/>
        <s v="Earl Mendoza"/>
        <s v="Eleanor Moreno"/>
        <s v="Jimmy Bowman"/>
        <s v="Francis Medina"/>
        <s v="Cody Fowler"/>
        <s v="Caleb Brewer"/>
        <s v="Mason Hoffman"/>
        <s v="Rita Carlson"/>
        <s v="Danny Silva"/>
        <s v="Isaac Pearson"/>
        <s v="Audrey Holland"/>
        <s v="Todd Douglas"/>
        <s v="Wanda Fleming"/>
        <s v="Clara Jensen"/>
        <s v="Ethel Vargas"/>
        <s v="Paula Byrd"/>
        <s v="Cameron Davidson"/>
        <s v="Norma Hopkins"/>
        <s v="Dale May"/>
        <s v="Ellen Terry"/>
        <s v="Luis Herrera"/>
        <s v="Alex Wade"/>
        <s v="Marjorie Soto"/>
        <s v="Luke Walters"/>
        <s v="Jamie Curtis"/>
        <s v="Nathaniel Neal"/>
        <s v="Allen Caldwell"/>
        <s v="Leslie Lowe"/>
        <s v="Joel Jennings"/>
        <s v="Evan Barnett"/>
        <s v="Edith Graves"/>
        <s v="Connie Jimenez"/>
        <s v="Eva Horton"/>
        <s v="Gladys Shelton"/>
        <s v="Carrie Barrett"/>
        <s v="Ava Obrien"/>
        <s v="Frederick Castro"/>
        <s v="Wendy Sutton"/>
        <s v="Hazel Gregory"/>
        <s v="Valerie Mckinney"/>
        <s v="Curtis Lucas"/>
        <s v="Elaine Miles"/>
        <s v="Courtney Craig"/>
        <s v="Esther Rodriquez"/>
        <s v="Cindy Chambers"/>
        <s v="Vanessa Holt"/>
        <s v="Brianna Lambert"/>
        <s v="Lucas Fletcher"/>
        <s v="Norman Watts"/>
        <s v="Marvin Bates"/>
        <s v="Tracy Hale"/>
        <s v="Tony Rhodes"/>
        <s v="Monica Pena"/>
        <s v="Antonio Beck"/>
        <s v="Glenn Newman"/>
        <s v="Melanie Haynes"/>
        <s v="Jasmine Mcdaniel"/>
        <s v="Rodney Mendez"/>
        <s v="Theodore Bush"/>
        <s v="Melvin Vaughn"/>
        <s v="Alfred Parks"/>
        <s v="Edwin Dawson"/>
        <s v="Steve Santiago"/>
        <s v="Chad Norris"/>
        <s v="Sylvia Hardy"/>
        <s v="Jackson Love"/>
        <s v="April Steele"/>
        <s v="Sheila Curry"/>
        <s v="Adrian Powers"/>
        <s v="Katie Schultz"/>
        <s v="Hunter Barker"/>
        <s v="Alexandra Guzman"/>
        <s v="Angel Page"/>
        <s v="Lee Munoz"/>
        <s v="Marcus Ball"/>
        <s v="Derek Keller"/>
        <s v="Erica Chandler"/>
        <s v="Sherry Weber"/>
        <s v="Jeffery Leonard"/>
        <s v="Mia Walsh"/>
        <s v="Caroline Lyons"/>
        <s v="Jesus Ramsey"/>
        <s v="Herbert Wolfe"/>
        <s v="Ian Schneider"/>
        <s v="Leah Mullins"/>
      </sharedItems>
    </cacheField>
    <cacheField name="StatusCliente" numFmtId="0">
      <sharedItems>
        <s v="Active"/>
        <s v="Churned"/>
      </sharedItems>
    </cacheField>
    <cacheField name="Mes Registro" numFmtId="164">
      <sharedItems containsSemiMixedTypes="0" containsDate="1" containsString="0">
        <d v="2019-01-01T00:00:00Z"/>
        <d v="2019-02-01T00:00:00Z"/>
        <d v="2019-03-01T00:00:00Z"/>
        <d v="2019-04-01T00:00:00Z"/>
        <d v="2019-05-01T00:00:00Z"/>
        <d v="2019-06-01T00:00:00Z"/>
        <d v="2019-07-01T00:00:00Z"/>
        <d v="2019-08-01T00:00:00Z"/>
        <d v="2019-09-01T00:00:00Z"/>
        <d v="2019-10-01T00:00:00Z"/>
        <d v="2019-11-01T00:00:00Z"/>
        <d v="2019-12-01T00:00:00Z"/>
        <d v="2020-01-01T00:00:00Z"/>
        <d v="2020-02-01T00:00:00Z"/>
        <d v="2020-03-01T00:00:00Z"/>
        <d v="2020-04-01T00:00:00Z"/>
        <d v="2020-05-01T00:00:00Z"/>
        <d v="2020-06-01T00:00:00Z"/>
        <d v="2020-07-01T00:00:00Z"/>
        <d v="2020-08-01T00:00:00Z"/>
        <d v="2020-09-01T00:00:00Z"/>
        <d v="2020-10-01T00:00:00Z"/>
        <d v="2020-11-01T00:00:00Z"/>
        <d v="2020-12-01T00:00:00Z"/>
      </sharedItems>
    </cacheField>
    <cacheField name="Mes de Abandono (Churn)" numFmtId="0">
      <sharedItems containsDate="1" containsString="0" containsBlank="1">
        <m/>
        <d v="2019-03-01T00:00:00Z"/>
        <d v="2019-08-01T00:00:00Z"/>
        <d v="2020-09-01T00:00:00Z"/>
        <d v="2019-09-01T00:00:00Z"/>
        <d v="2019-10-01T00:00:00Z"/>
        <d v="2019-04-01T00:00:00Z"/>
        <d v="2019-06-01T00:00:00Z"/>
        <d v="2019-11-01T00:00:00Z"/>
        <d v="2019-05-01T00:00:00Z"/>
        <d v="2020-03-01T00:00:00Z"/>
        <d v="2020-10-01T00:00:00Z"/>
        <d v="2020-06-01T00:00:00Z"/>
        <d v="2020-05-01T00:00:00Z"/>
        <d v="2020-04-01T00:00:00Z"/>
        <d v="2020-01-01T00:00:00Z"/>
        <d v="2020-07-01T00:00:00Z"/>
        <d v="2020-02-01T00:00:00Z"/>
        <d v="2019-12-01T00:00:00Z"/>
        <d v="2020-12-01T00:00:00Z"/>
        <d v="2020-08-01T00:00:00Z"/>
        <d v="2020-11-01T00:00:00Z"/>
      </sharedItems>
    </cacheField>
    <cacheField name="1/2019" numFmtId="0">
      <sharedItems containsString="0" containsBlank="1" containsNumber="1" containsInteger="1">
        <n v="1.0"/>
        <m/>
      </sharedItems>
    </cacheField>
    <cacheField name="2/2019" numFmtId="0">
      <sharedItems containsString="0" containsBlank="1" containsNumber="1" containsInteger="1">
        <n v="1.0"/>
        <m/>
      </sharedItems>
    </cacheField>
    <cacheField name="3/2019" numFmtId="0">
      <sharedItems containsString="0" containsBlank="1" containsNumber="1" containsInteger="1">
        <n v="1.0"/>
        <m/>
      </sharedItems>
    </cacheField>
    <cacheField name="4/2019" numFmtId="0">
      <sharedItems containsString="0" containsBlank="1" containsNumber="1" containsInteger="1">
        <n v="1.0"/>
        <m/>
      </sharedItems>
    </cacheField>
    <cacheField name="5/2019" numFmtId="0">
      <sharedItems containsString="0" containsBlank="1" containsNumber="1" containsInteger="1">
        <n v="1.0"/>
        <m/>
      </sharedItems>
    </cacheField>
    <cacheField name="6/2019" numFmtId="0">
      <sharedItems containsString="0" containsBlank="1" containsNumber="1" containsInteger="1">
        <n v="1.0"/>
        <m/>
      </sharedItems>
    </cacheField>
    <cacheField name="7/2019" numFmtId="0">
      <sharedItems containsString="0" containsBlank="1" containsNumber="1" containsInteger="1">
        <n v="1.0"/>
        <m/>
      </sharedItems>
    </cacheField>
    <cacheField name="8/2019" numFmtId="0">
      <sharedItems containsString="0" containsBlank="1" containsNumber="1" containsInteger="1">
        <n v="1.0"/>
        <m/>
      </sharedItems>
    </cacheField>
    <cacheField name="9/2019" numFmtId="0">
      <sharedItems containsString="0" containsBlank="1" containsNumber="1" containsInteger="1">
        <n v="1.0"/>
        <m/>
      </sharedItems>
    </cacheField>
    <cacheField name="10/2019" numFmtId="0">
      <sharedItems containsString="0" containsBlank="1" containsNumber="1" containsInteger="1">
        <n v="1.0"/>
        <m/>
      </sharedItems>
    </cacheField>
    <cacheField name="11/2019" numFmtId="0">
      <sharedItems containsString="0" containsBlank="1" containsNumber="1" containsInteger="1">
        <n v="1.0"/>
        <m/>
      </sharedItems>
    </cacheField>
    <cacheField name="12/2019" numFmtId="0">
      <sharedItems containsString="0" containsBlank="1" containsNumber="1" containsInteger="1">
        <n v="1.0"/>
        <m/>
      </sharedItems>
    </cacheField>
    <cacheField name="1/2020" numFmtId="0">
      <sharedItems containsString="0" containsBlank="1" containsNumber="1" containsInteger="1">
        <n v="1.0"/>
        <m/>
      </sharedItems>
    </cacheField>
    <cacheField name="2/2020" numFmtId="0">
      <sharedItems containsString="0" containsBlank="1" containsNumber="1" containsInteger="1">
        <n v="1.0"/>
        <m/>
      </sharedItems>
    </cacheField>
    <cacheField name="3/2020" numFmtId="0">
      <sharedItems containsString="0" containsBlank="1" containsNumber="1" containsInteger="1">
        <n v="1.0"/>
        <m/>
      </sharedItems>
    </cacheField>
    <cacheField name="4/2020" numFmtId="0">
      <sharedItems containsString="0" containsBlank="1" containsNumber="1" containsInteger="1">
        <n v="1.0"/>
        <m/>
      </sharedItems>
    </cacheField>
    <cacheField name="5/2020" numFmtId="0">
      <sharedItems containsString="0" containsBlank="1" containsNumber="1" containsInteger="1">
        <n v="1.0"/>
        <m/>
      </sharedItems>
    </cacheField>
    <cacheField name="6/2020" numFmtId="0">
      <sharedItems containsString="0" containsBlank="1" containsNumber="1" containsInteger="1">
        <n v="1.0"/>
        <m/>
      </sharedItems>
    </cacheField>
    <cacheField name="7/2020" numFmtId="0">
      <sharedItems containsString="0" containsBlank="1" containsNumber="1" containsInteger="1">
        <n v="1.0"/>
        <m/>
      </sharedItems>
    </cacheField>
    <cacheField name="8/2020" numFmtId="0">
      <sharedItems containsString="0" containsBlank="1" containsNumber="1" containsInteger="1">
        <n v="1.0"/>
        <m/>
      </sharedItems>
    </cacheField>
    <cacheField name="9/2020" numFmtId="0">
      <sharedItems containsString="0" containsBlank="1" containsNumber="1" containsInteger="1">
        <n v="1.0"/>
        <m/>
      </sharedItems>
    </cacheField>
    <cacheField name="10/2020" numFmtId="0">
      <sharedItems containsString="0" containsBlank="1" containsNumber="1" containsInteger="1">
        <n v="1.0"/>
        <m/>
      </sharedItems>
    </cacheField>
    <cacheField name="11/2020" numFmtId="0">
      <sharedItems containsString="0" containsBlank="1" containsNumber="1" containsInteger="1">
        <n v="1.0"/>
        <m/>
      </sharedItems>
    </cacheField>
    <cacheField name="12/2020" numFmtId="0">
      <sharedItems containsString="0" containsBlank="1" containsNumber="1" containsInteger="1">
        <n v="1.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oma ret. mensal" cacheId="0" dataCaption="" compact="0" compactData="0">
  <location ref="A1:Z26" firstHeaderRow="0" firstDataRow="2" firstDataCol="0"/>
  <pivotFields>
    <pivotField name="Client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StatusCliente" compact="0" outline="0" multipleItemSelectionAllowed="1" showAll="0">
      <items>
        <item x="0"/>
        <item x="1"/>
        <item t="default"/>
      </items>
    </pivotField>
    <pivotField name="Mes Registro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Mes de Abandono (Churn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1/2019" dataField="1" compact="0" outline="0" multipleItemSelectionAllowed="1" showAll="0">
      <items>
        <item x="0"/>
        <item x="1"/>
        <item t="default"/>
      </items>
    </pivotField>
    <pivotField name="2/2019" dataField="1" compact="0" outline="0" multipleItemSelectionAllowed="1" showAll="0">
      <items>
        <item x="0"/>
        <item x="1"/>
        <item t="default"/>
      </items>
    </pivotField>
    <pivotField name="3/2019" dataField="1" compact="0" outline="0" multipleItemSelectionAllowed="1" showAll="0">
      <items>
        <item x="0"/>
        <item x="1"/>
        <item t="default"/>
      </items>
    </pivotField>
    <pivotField name="4/2019" dataField="1" compact="0" outline="0" multipleItemSelectionAllowed="1" showAll="0">
      <items>
        <item x="0"/>
        <item x="1"/>
        <item t="default"/>
      </items>
    </pivotField>
    <pivotField name="5/2019" dataField="1" compact="0" outline="0" multipleItemSelectionAllowed="1" showAll="0">
      <items>
        <item x="0"/>
        <item x="1"/>
        <item t="default"/>
      </items>
    </pivotField>
    <pivotField name="6/2019" dataField="1" compact="0" outline="0" multipleItemSelectionAllowed="1" showAll="0">
      <items>
        <item x="0"/>
        <item x="1"/>
        <item t="default"/>
      </items>
    </pivotField>
    <pivotField name="7/2019" dataField="1" compact="0" outline="0" multipleItemSelectionAllowed="1" showAll="0">
      <items>
        <item x="0"/>
        <item x="1"/>
        <item t="default"/>
      </items>
    </pivotField>
    <pivotField name="8/2019" dataField="1" compact="0" outline="0" multipleItemSelectionAllowed="1" showAll="0">
      <items>
        <item x="0"/>
        <item x="1"/>
        <item t="default"/>
      </items>
    </pivotField>
    <pivotField name="9/2019" dataField="1" compact="0" outline="0" multipleItemSelectionAllowed="1" showAll="0">
      <items>
        <item x="0"/>
        <item x="1"/>
        <item t="default"/>
      </items>
    </pivotField>
    <pivotField name="10/2019" dataField="1" compact="0" outline="0" multipleItemSelectionAllowed="1" showAll="0">
      <items>
        <item x="0"/>
        <item x="1"/>
        <item t="default"/>
      </items>
    </pivotField>
    <pivotField name="11/2019" dataField="1" compact="0" outline="0" multipleItemSelectionAllowed="1" showAll="0">
      <items>
        <item x="0"/>
        <item x="1"/>
        <item t="default"/>
      </items>
    </pivotField>
    <pivotField name="12/2019" dataField="1" compact="0" outline="0" multipleItemSelectionAllowed="1" showAll="0">
      <items>
        <item x="0"/>
        <item x="1"/>
        <item t="default"/>
      </items>
    </pivotField>
    <pivotField name="1/2020" dataField="1" compact="0" outline="0" multipleItemSelectionAllowed="1" showAll="0">
      <items>
        <item x="0"/>
        <item x="1"/>
        <item t="default"/>
      </items>
    </pivotField>
    <pivotField name="2/2020" dataField="1" compact="0" outline="0" multipleItemSelectionAllowed="1" showAll="0">
      <items>
        <item x="0"/>
        <item x="1"/>
        <item t="default"/>
      </items>
    </pivotField>
    <pivotField name="3/2020" dataField="1" compact="0" outline="0" multipleItemSelectionAllowed="1" showAll="0">
      <items>
        <item x="0"/>
        <item x="1"/>
        <item t="default"/>
      </items>
    </pivotField>
    <pivotField name="4/2020" dataField="1" compact="0" outline="0" multipleItemSelectionAllowed="1" showAll="0">
      <items>
        <item x="0"/>
        <item x="1"/>
        <item t="default"/>
      </items>
    </pivotField>
    <pivotField name="5/2020" dataField="1" compact="0" outline="0" multipleItemSelectionAllowed="1" showAll="0">
      <items>
        <item x="0"/>
        <item x="1"/>
        <item t="default"/>
      </items>
    </pivotField>
    <pivotField name="6/2020" dataField="1" compact="0" outline="0" multipleItemSelectionAllowed="1" showAll="0">
      <items>
        <item x="0"/>
        <item x="1"/>
        <item t="default"/>
      </items>
    </pivotField>
    <pivotField name="7/2020" dataField="1" compact="0" outline="0" multipleItemSelectionAllowed="1" showAll="0">
      <items>
        <item x="0"/>
        <item x="1"/>
        <item t="default"/>
      </items>
    </pivotField>
    <pivotField name="8/2020" dataField="1" compact="0" outline="0" multipleItemSelectionAllowed="1" showAll="0">
      <items>
        <item x="0"/>
        <item x="1"/>
        <item t="default"/>
      </items>
    </pivotField>
    <pivotField name="9/2020" dataField="1" compact="0" outline="0" multipleItemSelectionAllowed="1" showAll="0">
      <items>
        <item x="0"/>
        <item x="1"/>
        <item t="default"/>
      </items>
    </pivotField>
    <pivotField name="10/2020" dataField="1" compact="0" outline="0" multipleItemSelectionAllowed="1" showAll="0">
      <items>
        <item x="0"/>
        <item x="1"/>
        <item t="default"/>
      </items>
    </pivotField>
    <pivotField name="11/2020" dataField="1" compact="0" outline="0" multipleItemSelectionAllowed="1" showAll="0">
      <items>
        <item x="0"/>
        <item x="1"/>
        <item t="default"/>
      </items>
    </pivotField>
    <pivotField name="12/2020" dataField="1" compact="0" outline="0" multipleItemSelectionAllowed="1" showAll="0">
      <items>
        <item x="0"/>
        <item x="1"/>
        <item t="default"/>
      </items>
    </pivotField>
  </pivotFields>
  <rowFields>
    <field x="2"/>
  </rowFields>
  <colFields>
    <field x="-2"/>
  </colFields>
  <dataFields>
    <dataField name="Novos Clientes" fld="0" subtotal="count" baseField="0"/>
    <dataField name="SUM of 1/2019" fld="4" baseField="0"/>
    <dataField name="SUM of 2/2019" fld="5" baseField="0"/>
    <dataField name="SUM of 3/2019" fld="6" baseField="0"/>
    <dataField name="SUM of 4/2019" fld="7" baseField="0"/>
    <dataField name="SUM of 5/2019" fld="8" baseField="0"/>
    <dataField name="SUM of 6/2019" fld="9" baseField="0"/>
    <dataField name="SUM of 7/2019" fld="10" baseField="0"/>
    <dataField name="SUM of 8/2019" fld="11" baseField="0"/>
    <dataField name="SUM of 9/2019" fld="12" baseField="0"/>
    <dataField name="SUM of 10/2019" fld="13" baseField="0"/>
    <dataField name="SUM of 11/2019" fld="14" baseField="0"/>
    <dataField name="SUM of 12/2019" fld="15" baseField="0"/>
    <dataField name="SUM of 1/2020" fld="16" baseField="0"/>
    <dataField name="SUM of 2/2020" fld="17" baseField="0"/>
    <dataField name="SUM of 3/2020" fld="18" baseField="0"/>
    <dataField name="SUM of 4/2020" fld="19" baseField="0"/>
    <dataField name="SUM of 5/2020" fld="20" baseField="0"/>
    <dataField name="SUM of 6/2020" fld="21" baseField="0"/>
    <dataField name="SUM of 7/2020" fld="22" baseField="0"/>
    <dataField name="SUM of 8/2020" fld="23" baseField="0"/>
    <dataField name="SUM of 9/2020" fld="24" baseField="0"/>
    <dataField name="SUM of 10/2020" fld="25" baseField="0"/>
    <dataField name="SUM of 11/2020" fld="26" baseField="0"/>
    <dataField name="SUM of 12/2020" fld="27" baseField="0"/>
  </dataFields>
</pivotTableDefinition>
</file>

<file path=xl/pivotTables/pivotTable2.xml><?xml version="1.0" encoding="utf-8"?>
<pivotTableDefinition xmlns="http://schemas.openxmlformats.org/spreadsheetml/2006/main" name="coorte" cacheId="0" dataCaption="" compact="0" compactData="0">
  <location ref="A1:B26" firstHeaderRow="0" firstDataRow="1" firstDataCol="0"/>
  <pivotFields>
    <pivotField name="Client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StatusCliente" compact="0" outline="0" multipleItemSelectionAllowed="1" showAll="0">
      <items>
        <item x="0"/>
        <item x="1"/>
        <item t="default"/>
      </items>
    </pivotField>
    <pivotField name="Mes Registro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Mes de Abandono (Churn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1/2019" compact="0" outline="0" multipleItemSelectionAllowed="1" showAll="0">
      <items>
        <item x="0"/>
        <item x="1"/>
        <item t="default"/>
      </items>
    </pivotField>
    <pivotField name="2/2019" compact="0" outline="0" multipleItemSelectionAllowed="1" showAll="0">
      <items>
        <item x="0"/>
        <item x="1"/>
        <item t="default"/>
      </items>
    </pivotField>
    <pivotField name="3/2019" compact="0" outline="0" multipleItemSelectionAllowed="1" showAll="0">
      <items>
        <item x="0"/>
        <item x="1"/>
        <item t="default"/>
      </items>
    </pivotField>
    <pivotField name="4/2019" compact="0" outline="0" multipleItemSelectionAllowed="1" showAll="0">
      <items>
        <item x="0"/>
        <item x="1"/>
        <item t="default"/>
      </items>
    </pivotField>
    <pivotField name="5/2019" compact="0" outline="0" multipleItemSelectionAllowed="1" showAll="0">
      <items>
        <item x="0"/>
        <item x="1"/>
        <item t="default"/>
      </items>
    </pivotField>
    <pivotField name="6/2019" compact="0" outline="0" multipleItemSelectionAllowed="1" showAll="0">
      <items>
        <item x="0"/>
        <item x="1"/>
        <item t="default"/>
      </items>
    </pivotField>
    <pivotField name="7/2019" compact="0" outline="0" multipleItemSelectionAllowed="1" showAll="0">
      <items>
        <item x="0"/>
        <item x="1"/>
        <item t="default"/>
      </items>
    </pivotField>
    <pivotField name="8/2019" compact="0" outline="0" multipleItemSelectionAllowed="1" showAll="0">
      <items>
        <item x="0"/>
        <item x="1"/>
        <item t="default"/>
      </items>
    </pivotField>
    <pivotField name="9/2019" compact="0" outline="0" multipleItemSelectionAllowed="1" showAll="0">
      <items>
        <item x="0"/>
        <item x="1"/>
        <item t="default"/>
      </items>
    </pivotField>
    <pivotField name="10/2019" compact="0" outline="0" multipleItemSelectionAllowed="1" showAll="0">
      <items>
        <item x="0"/>
        <item x="1"/>
        <item t="default"/>
      </items>
    </pivotField>
    <pivotField name="11/2019" compact="0" outline="0" multipleItemSelectionAllowed="1" showAll="0">
      <items>
        <item x="0"/>
        <item x="1"/>
        <item t="default"/>
      </items>
    </pivotField>
    <pivotField name="12/2019" compact="0" outline="0" multipleItemSelectionAllowed="1" showAll="0">
      <items>
        <item x="0"/>
        <item x="1"/>
        <item t="default"/>
      </items>
    </pivotField>
    <pivotField name="1/2020" compact="0" outline="0" multipleItemSelectionAllowed="1" showAll="0">
      <items>
        <item x="0"/>
        <item x="1"/>
        <item t="default"/>
      </items>
    </pivotField>
    <pivotField name="2/2020" compact="0" outline="0" multipleItemSelectionAllowed="1" showAll="0">
      <items>
        <item x="0"/>
        <item x="1"/>
        <item t="default"/>
      </items>
    </pivotField>
    <pivotField name="3/2020" compact="0" outline="0" multipleItemSelectionAllowed="1" showAll="0">
      <items>
        <item x="0"/>
        <item x="1"/>
        <item t="default"/>
      </items>
    </pivotField>
    <pivotField name="4/2020" compact="0" outline="0" multipleItemSelectionAllowed="1" showAll="0">
      <items>
        <item x="0"/>
        <item x="1"/>
        <item t="default"/>
      </items>
    </pivotField>
    <pivotField name="5/2020" compact="0" outline="0" multipleItemSelectionAllowed="1" showAll="0">
      <items>
        <item x="0"/>
        <item x="1"/>
        <item t="default"/>
      </items>
    </pivotField>
    <pivotField name="6/2020" compact="0" outline="0" multipleItemSelectionAllowed="1" showAll="0">
      <items>
        <item x="0"/>
        <item x="1"/>
        <item t="default"/>
      </items>
    </pivotField>
    <pivotField name="7/2020" compact="0" outline="0" multipleItemSelectionAllowed="1" showAll="0">
      <items>
        <item x="0"/>
        <item x="1"/>
        <item t="default"/>
      </items>
    </pivotField>
    <pivotField name="8/2020" compact="0" outline="0" multipleItemSelectionAllowed="1" showAll="0">
      <items>
        <item x="0"/>
        <item x="1"/>
        <item t="default"/>
      </items>
    </pivotField>
    <pivotField name="9/2020" compact="0" outline="0" multipleItemSelectionAllowed="1" showAll="0">
      <items>
        <item x="0"/>
        <item x="1"/>
        <item t="default"/>
      </items>
    </pivotField>
    <pivotField name="10/2020" compact="0" outline="0" multipleItemSelectionAllowed="1" showAll="0">
      <items>
        <item x="0"/>
        <item x="1"/>
        <item t="default"/>
      </items>
    </pivotField>
    <pivotField name="11/2020" compact="0" outline="0" multipleItemSelectionAllowed="1" showAll="0">
      <items>
        <item x="0"/>
        <item x="1"/>
        <item t="default"/>
      </items>
    </pivotField>
    <pivotField name="12/2020" compact="0" outline="0" multipleItemSelectionAllowed="1" showAll="0">
      <items>
        <item x="0"/>
        <item x="1"/>
        <item t="default"/>
      </items>
    </pivotField>
  </pivotFields>
  <rowFields>
    <field x="2"/>
  </rowFields>
  <dataFields>
    <dataField name="COUNTA of Cliente" fld="0" subtotal="count" baseField="0"/>
  </dataFields>
</pivotTableDefinition>
</file>

<file path=xl/pivotTables/pivotTable3.xml><?xml version="1.0" encoding="utf-8"?>
<pivotTableDefinition xmlns="http://schemas.openxmlformats.org/spreadsheetml/2006/main" name="mapa calor" cacheId="0" dataCaption="" compact="0" compactData="0">
  <location ref="A2:B27" firstHeaderRow="0" firstDataRow="1" firstDataCol="0"/>
  <pivotFields>
    <pivotField name="Client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StatusCliente" compact="0" outline="0" multipleItemSelectionAllowed="1" showAll="0">
      <items>
        <item x="0"/>
        <item x="1"/>
        <item t="default"/>
      </items>
    </pivotField>
    <pivotField name="Mes Registro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Mes de Abandono (Churn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1/2019" compact="0" outline="0" multipleItemSelectionAllowed="1" showAll="0">
      <items>
        <item x="0"/>
        <item x="1"/>
        <item t="default"/>
      </items>
    </pivotField>
    <pivotField name="2/2019" compact="0" outline="0" multipleItemSelectionAllowed="1" showAll="0">
      <items>
        <item x="0"/>
        <item x="1"/>
        <item t="default"/>
      </items>
    </pivotField>
    <pivotField name="3/2019" compact="0" outline="0" multipleItemSelectionAllowed="1" showAll="0">
      <items>
        <item x="0"/>
        <item x="1"/>
        <item t="default"/>
      </items>
    </pivotField>
    <pivotField name="4/2019" compact="0" outline="0" multipleItemSelectionAllowed="1" showAll="0">
      <items>
        <item x="0"/>
        <item x="1"/>
        <item t="default"/>
      </items>
    </pivotField>
    <pivotField name="5/2019" compact="0" outline="0" multipleItemSelectionAllowed="1" showAll="0">
      <items>
        <item x="0"/>
        <item x="1"/>
        <item t="default"/>
      </items>
    </pivotField>
    <pivotField name="6/2019" compact="0" outline="0" multipleItemSelectionAllowed="1" showAll="0">
      <items>
        <item x="0"/>
        <item x="1"/>
        <item t="default"/>
      </items>
    </pivotField>
    <pivotField name="7/2019" compact="0" outline="0" multipleItemSelectionAllowed="1" showAll="0">
      <items>
        <item x="0"/>
        <item x="1"/>
        <item t="default"/>
      </items>
    </pivotField>
    <pivotField name="8/2019" compact="0" outline="0" multipleItemSelectionAllowed="1" showAll="0">
      <items>
        <item x="0"/>
        <item x="1"/>
        <item t="default"/>
      </items>
    </pivotField>
    <pivotField name="9/2019" compact="0" outline="0" multipleItemSelectionAllowed="1" showAll="0">
      <items>
        <item x="0"/>
        <item x="1"/>
        <item t="default"/>
      </items>
    </pivotField>
    <pivotField name="10/2019" compact="0" outline="0" multipleItemSelectionAllowed="1" showAll="0">
      <items>
        <item x="0"/>
        <item x="1"/>
        <item t="default"/>
      </items>
    </pivotField>
    <pivotField name="11/2019" compact="0" outline="0" multipleItemSelectionAllowed="1" showAll="0">
      <items>
        <item x="0"/>
        <item x="1"/>
        <item t="default"/>
      </items>
    </pivotField>
    <pivotField name="12/2019" compact="0" outline="0" multipleItemSelectionAllowed="1" showAll="0">
      <items>
        <item x="0"/>
        <item x="1"/>
        <item t="default"/>
      </items>
    </pivotField>
    <pivotField name="1/2020" compact="0" outline="0" multipleItemSelectionAllowed="1" showAll="0">
      <items>
        <item x="0"/>
        <item x="1"/>
        <item t="default"/>
      </items>
    </pivotField>
    <pivotField name="2/2020" compact="0" outline="0" multipleItemSelectionAllowed="1" showAll="0">
      <items>
        <item x="0"/>
        <item x="1"/>
        <item t="default"/>
      </items>
    </pivotField>
    <pivotField name="3/2020" compact="0" outline="0" multipleItemSelectionAllowed="1" showAll="0">
      <items>
        <item x="0"/>
        <item x="1"/>
        <item t="default"/>
      </items>
    </pivotField>
    <pivotField name="4/2020" compact="0" outline="0" multipleItemSelectionAllowed="1" showAll="0">
      <items>
        <item x="0"/>
        <item x="1"/>
        <item t="default"/>
      </items>
    </pivotField>
    <pivotField name="5/2020" compact="0" outline="0" multipleItemSelectionAllowed="1" showAll="0">
      <items>
        <item x="0"/>
        <item x="1"/>
        <item t="default"/>
      </items>
    </pivotField>
    <pivotField name="6/2020" compact="0" outline="0" multipleItemSelectionAllowed="1" showAll="0">
      <items>
        <item x="0"/>
        <item x="1"/>
        <item t="default"/>
      </items>
    </pivotField>
    <pivotField name="7/2020" compact="0" outline="0" multipleItemSelectionAllowed="1" showAll="0">
      <items>
        <item x="0"/>
        <item x="1"/>
        <item t="default"/>
      </items>
    </pivotField>
    <pivotField name="8/2020" compact="0" outline="0" multipleItemSelectionAllowed="1" showAll="0">
      <items>
        <item x="0"/>
        <item x="1"/>
        <item t="default"/>
      </items>
    </pivotField>
    <pivotField name="9/2020" compact="0" outline="0" multipleItemSelectionAllowed="1" showAll="0">
      <items>
        <item x="0"/>
        <item x="1"/>
        <item t="default"/>
      </items>
    </pivotField>
    <pivotField name="10/2020" compact="0" outline="0" multipleItemSelectionAllowed="1" showAll="0">
      <items>
        <item x="0"/>
        <item x="1"/>
        <item t="default"/>
      </items>
    </pivotField>
    <pivotField name="11/2020" compact="0" outline="0" multipleItemSelectionAllowed="1" showAll="0">
      <items>
        <item x="0"/>
        <item x="1"/>
        <item t="default"/>
      </items>
    </pivotField>
    <pivotField name="12/2020" compact="0" outline="0" multipleItemSelectionAllowed="1" showAll="0">
      <items>
        <item x="0"/>
        <item x="1"/>
        <item t="default"/>
      </items>
    </pivotField>
  </pivotFields>
  <rowFields>
    <field x="2"/>
  </rowFields>
  <dataFields>
    <dataField name="COUNTA of Cliente" fld="0" subtotal="count" baseField="0"/>
  </dataFields>
</pivotTableDefinition>
</file>

<file path=xl/pivotTables/pivotTable4.xml><?xml version="1.0" encoding="utf-8"?>
<pivotTableDefinition xmlns="http://schemas.openxmlformats.org/spreadsheetml/2006/main" name="mapa calor 2" cacheId="0" dataCaption="" compact="0" compactData="0">
  <location ref="A33:B58" firstHeaderRow="0" firstDataRow="1" firstDataCol="0"/>
  <pivotFields>
    <pivotField name="Client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StatusCliente" compact="0" outline="0" multipleItemSelectionAllowed="1" showAll="0">
      <items>
        <item x="0"/>
        <item x="1"/>
        <item t="default"/>
      </items>
    </pivotField>
    <pivotField name="Mes Registro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Mes de Abandono (Churn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1/2019" compact="0" outline="0" multipleItemSelectionAllowed="1" showAll="0">
      <items>
        <item x="0"/>
        <item x="1"/>
        <item t="default"/>
      </items>
    </pivotField>
    <pivotField name="2/2019" compact="0" outline="0" multipleItemSelectionAllowed="1" showAll="0">
      <items>
        <item x="0"/>
        <item x="1"/>
        <item t="default"/>
      </items>
    </pivotField>
    <pivotField name="3/2019" compact="0" outline="0" multipleItemSelectionAllowed="1" showAll="0">
      <items>
        <item x="0"/>
        <item x="1"/>
        <item t="default"/>
      </items>
    </pivotField>
    <pivotField name="4/2019" compact="0" outline="0" multipleItemSelectionAllowed="1" showAll="0">
      <items>
        <item x="0"/>
        <item x="1"/>
        <item t="default"/>
      </items>
    </pivotField>
    <pivotField name="5/2019" compact="0" outline="0" multipleItemSelectionAllowed="1" showAll="0">
      <items>
        <item x="0"/>
        <item x="1"/>
        <item t="default"/>
      </items>
    </pivotField>
    <pivotField name="6/2019" compact="0" outline="0" multipleItemSelectionAllowed="1" showAll="0">
      <items>
        <item x="0"/>
        <item x="1"/>
        <item t="default"/>
      </items>
    </pivotField>
    <pivotField name="7/2019" compact="0" outline="0" multipleItemSelectionAllowed="1" showAll="0">
      <items>
        <item x="0"/>
        <item x="1"/>
        <item t="default"/>
      </items>
    </pivotField>
    <pivotField name="8/2019" compact="0" outline="0" multipleItemSelectionAllowed="1" showAll="0">
      <items>
        <item x="0"/>
        <item x="1"/>
        <item t="default"/>
      </items>
    </pivotField>
    <pivotField name="9/2019" compact="0" outline="0" multipleItemSelectionAllowed="1" showAll="0">
      <items>
        <item x="0"/>
        <item x="1"/>
        <item t="default"/>
      </items>
    </pivotField>
    <pivotField name="10/2019" compact="0" outline="0" multipleItemSelectionAllowed="1" showAll="0">
      <items>
        <item x="0"/>
        <item x="1"/>
        <item t="default"/>
      </items>
    </pivotField>
    <pivotField name="11/2019" compact="0" outline="0" multipleItemSelectionAllowed="1" showAll="0">
      <items>
        <item x="0"/>
        <item x="1"/>
        <item t="default"/>
      </items>
    </pivotField>
    <pivotField name="12/2019" compact="0" outline="0" multipleItemSelectionAllowed="1" showAll="0">
      <items>
        <item x="0"/>
        <item x="1"/>
        <item t="default"/>
      </items>
    </pivotField>
    <pivotField name="1/2020" compact="0" outline="0" multipleItemSelectionAllowed="1" showAll="0">
      <items>
        <item x="0"/>
        <item x="1"/>
        <item t="default"/>
      </items>
    </pivotField>
    <pivotField name="2/2020" compact="0" outline="0" multipleItemSelectionAllowed="1" showAll="0">
      <items>
        <item x="0"/>
        <item x="1"/>
        <item t="default"/>
      </items>
    </pivotField>
    <pivotField name="3/2020" compact="0" outline="0" multipleItemSelectionAllowed="1" showAll="0">
      <items>
        <item x="0"/>
        <item x="1"/>
        <item t="default"/>
      </items>
    </pivotField>
    <pivotField name="4/2020" compact="0" outline="0" multipleItemSelectionAllowed="1" showAll="0">
      <items>
        <item x="0"/>
        <item x="1"/>
        <item t="default"/>
      </items>
    </pivotField>
    <pivotField name="5/2020" compact="0" outline="0" multipleItemSelectionAllowed="1" showAll="0">
      <items>
        <item x="0"/>
        <item x="1"/>
        <item t="default"/>
      </items>
    </pivotField>
    <pivotField name="6/2020" compact="0" outline="0" multipleItemSelectionAllowed="1" showAll="0">
      <items>
        <item x="0"/>
        <item x="1"/>
        <item t="default"/>
      </items>
    </pivotField>
    <pivotField name="7/2020" compact="0" outline="0" multipleItemSelectionAllowed="1" showAll="0">
      <items>
        <item x="0"/>
        <item x="1"/>
        <item t="default"/>
      </items>
    </pivotField>
    <pivotField name="8/2020" compact="0" outline="0" multipleItemSelectionAllowed="1" showAll="0">
      <items>
        <item x="0"/>
        <item x="1"/>
        <item t="default"/>
      </items>
    </pivotField>
    <pivotField name="9/2020" compact="0" outline="0" multipleItemSelectionAllowed="1" showAll="0">
      <items>
        <item x="0"/>
        <item x="1"/>
        <item t="default"/>
      </items>
    </pivotField>
    <pivotField name="10/2020" compact="0" outline="0" multipleItemSelectionAllowed="1" showAll="0">
      <items>
        <item x="0"/>
        <item x="1"/>
        <item t="default"/>
      </items>
    </pivotField>
    <pivotField name="11/2020" compact="0" outline="0" multipleItemSelectionAllowed="1" showAll="0">
      <items>
        <item x="0"/>
        <item x="1"/>
        <item t="default"/>
      </items>
    </pivotField>
    <pivotField name="12/2020" compact="0" outline="0" multipleItemSelectionAllowed="1" showAll="0">
      <items>
        <item x="0"/>
        <item x="1"/>
        <item t="default"/>
      </items>
    </pivotField>
  </pivotFields>
  <rowFields>
    <field x="2"/>
  </rowFields>
  <dataFields>
    <dataField name="COUNTA of Cliente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pivotTable" Target="../pivotTables/pivotTable4.xm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2" ht="116.25" customHeight="1">
      <c r="B2" s="1" t="s">
        <v>0</v>
      </c>
    </row>
    <row r="7" ht="91.5" customHeight="1">
      <c r="B7" s="2" t="s">
        <v>1</v>
      </c>
    </row>
  </sheetData>
  <mergeCells count="2">
    <mergeCell ref="B2:I2"/>
    <mergeCell ref="B7:L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3" t="s">
        <v>2</v>
      </c>
      <c r="B1" s="3" t="s">
        <v>3</v>
      </c>
      <c r="C1" s="3" t="s">
        <v>4</v>
      </c>
      <c r="D1" s="3" t="s">
        <v>5</v>
      </c>
      <c r="E1" s="4">
        <v>43466.0</v>
      </c>
      <c r="F1" s="4">
        <v>43497.0</v>
      </c>
      <c r="G1" s="4">
        <v>43525.0</v>
      </c>
      <c r="H1" s="4">
        <v>43556.0</v>
      </c>
      <c r="I1" s="4">
        <v>43586.0</v>
      </c>
      <c r="J1" s="4">
        <v>43617.0</v>
      </c>
      <c r="K1" s="4">
        <v>43647.0</v>
      </c>
      <c r="L1" s="4">
        <v>43678.0</v>
      </c>
      <c r="M1" s="4">
        <v>43709.0</v>
      </c>
      <c r="N1" s="4">
        <v>43739.0</v>
      </c>
      <c r="O1" s="4">
        <v>43770.0</v>
      </c>
      <c r="P1" s="4">
        <v>43800.0</v>
      </c>
      <c r="Q1" s="4">
        <v>43831.0</v>
      </c>
      <c r="R1" s="4">
        <v>43862.0</v>
      </c>
      <c r="S1" s="4">
        <v>43891.0</v>
      </c>
      <c r="T1" s="4">
        <v>43922.0</v>
      </c>
      <c r="U1" s="4">
        <v>43952.0</v>
      </c>
      <c r="V1" s="4">
        <v>43983.0</v>
      </c>
      <c r="W1" s="4">
        <v>44013.0</v>
      </c>
      <c r="X1" s="4">
        <v>44044.0</v>
      </c>
      <c r="Y1" s="4">
        <v>44075.0</v>
      </c>
      <c r="Z1" s="4">
        <v>44105.0</v>
      </c>
      <c r="AA1" s="4">
        <v>44136.0</v>
      </c>
      <c r="AB1" s="4">
        <v>44166.0</v>
      </c>
    </row>
    <row r="2">
      <c r="A2" s="3" t="s">
        <v>6</v>
      </c>
      <c r="B2" s="3" t="s">
        <v>7</v>
      </c>
      <c r="C2" s="4">
        <v>43466.0</v>
      </c>
      <c r="E2" s="3">
        <v>1.0</v>
      </c>
      <c r="F2" s="3">
        <v>1.0</v>
      </c>
      <c r="G2" s="3">
        <v>1.0</v>
      </c>
      <c r="H2" s="3">
        <v>1.0</v>
      </c>
      <c r="I2" s="3">
        <v>1.0</v>
      </c>
      <c r="J2" s="3">
        <v>1.0</v>
      </c>
      <c r="K2" s="3">
        <v>1.0</v>
      </c>
      <c r="L2" s="3">
        <v>1.0</v>
      </c>
      <c r="M2" s="3">
        <v>1.0</v>
      </c>
      <c r="N2" s="3">
        <v>1.0</v>
      </c>
      <c r="O2" s="3">
        <v>1.0</v>
      </c>
      <c r="P2" s="3">
        <v>1.0</v>
      </c>
      <c r="Q2" s="3">
        <v>1.0</v>
      </c>
      <c r="R2" s="3">
        <v>1.0</v>
      </c>
      <c r="S2" s="3">
        <v>1.0</v>
      </c>
      <c r="T2" s="3">
        <v>1.0</v>
      </c>
      <c r="U2" s="3">
        <v>1.0</v>
      </c>
      <c r="V2" s="3">
        <v>1.0</v>
      </c>
      <c r="W2" s="3">
        <v>1.0</v>
      </c>
      <c r="X2" s="3">
        <v>1.0</v>
      </c>
      <c r="Y2" s="3">
        <v>1.0</v>
      </c>
      <c r="Z2" s="3">
        <v>1.0</v>
      </c>
      <c r="AA2" s="3">
        <v>1.0</v>
      </c>
      <c r="AB2" s="3">
        <v>1.0</v>
      </c>
    </row>
    <row r="3">
      <c r="A3" s="3" t="s">
        <v>8</v>
      </c>
      <c r="B3" s="3" t="s">
        <v>9</v>
      </c>
      <c r="C3" s="4">
        <v>43466.0</v>
      </c>
      <c r="D3" s="4">
        <v>43525.0</v>
      </c>
      <c r="E3" s="3">
        <v>1.0</v>
      </c>
      <c r="F3" s="3">
        <v>1.0</v>
      </c>
    </row>
    <row r="4">
      <c r="A4" s="3" t="s">
        <v>10</v>
      </c>
      <c r="B4" s="3" t="s">
        <v>9</v>
      </c>
      <c r="C4" s="4">
        <v>43466.0</v>
      </c>
      <c r="D4" s="4">
        <v>43678.0</v>
      </c>
      <c r="E4" s="3">
        <v>1.0</v>
      </c>
      <c r="F4" s="3">
        <v>1.0</v>
      </c>
      <c r="G4" s="3">
        <v>1.0</v>
      </c>
      <c r="H4" s="3">
        <v>1.0</v>
      </c>
      <c r="I4" s="3">
        <v>1.0</v>
      </c>
      <c r="J4" s="3">
        <v>1.0</v>
      </c>
      <c r="K4" s="3">
        <v>1.0</v>
      </c>
    </row>
    <row r="5">
      <c r="A5" s="3" t="s">
        <v>11</v>
      </c>
      <c r="B5" s="3" t="s">
        <v>7</v>
      </c>
      <c r="C5" s="4">
        <v>43466.0</v>
      </c>
      <c r="E5" s="3">
        <v>1.0</v>
      </c>
      <c r="F5" s="3">
        <v>1.0</v>
      </c>
      <c r="G5" s="3">
        <v>1.0</v>
      </c>
      <c r="H5" s="3">
        <v>1.0</v>
      </c>
      <c r="I5" s="3">
        <v>1.0</v>
      </c>
      <c r="J5" s="3">
        <v>1.0</v>
      </c>
      <c r="K5" s="3">
        <v>1.0</v>
      </c>
      <c r="L5" s="3">
        <v>1.0</v>
      </c>
      <c r="M5" s="3">
        <v>1.0</v>
      </c>
      <c r="N5" s="3">
        <v>1.0</v>
      </c>
      <c r="O5" s="3">
        <v>1.0</v>
      </c>
      <c r="P5" s="3">
        <v>1.0</v>
      </c>
      <c r="Q5" s="3">
        <v>1.0</v>
      </c>
      <c r="R5" s="3">
        <v>1.0</v>
      </c>
      <c r="S5" s="3">
        <v>1.0</v>
      </c>
      <c r="T5" s="3">
        <v>1.0</v>
      </c>
      <c r="U5" s="3">
        <v>1.0</v>
      </c>
      <c r="V5" s="3">
        <v>1.0</v>
      </c>
      <c r="W5" s="3">
        <v>1.0</v>
      </c>
      <c r="X5" s="3">
        <v>1.0</v>
      </c>
      <c r="Y5" s="3">
        <v>1.0</v>
      </c>
      <c r="Z5" s="3">
        <v>1.0</v>
      </c>
      <c r="AA5" s="3">
        <v>1.0</v>
      </c>
      <c r="AB5" s="3">
        <v>1.0</v>
      </c>
    </row>
    <row r="6">
      <c r="A6" s="3" t="s">
        <v>12</v>
      </c>
      <c r="B6" s="3" t="s">
        <v>7</v>
      </c>
      <c r="C6" s="4">
        <v>43466.0</v>
      </c>
      <c r="E6" s="3">
        <v>1.0</v>
      </c>
      <c r="F6" s="3">
        <v>1.0</v>
      </c>
      <c r="G6" s="3">
        <v>1.0</v>
      </c>
      <c r="H6" s="3">
        <v>1.0</v>
      </c>
      <c r="I6" s="3">
        <v>1.0</v>
      </c>
      <c r="J6" s="3">
        <v>1.0</v>
      </c>
      <c r="K6" s="3">
        <v>1.0</v>
      </c>
      <c r="L6" s="3">
        <v>1.0</v>
      </c>
      <c r="M6" s="3">
        <v>1.0</v>
      </c>
      <c r="N6" s="3">
        <v>1.0</v>
      </c>
      <c r="O6" s="3">
        <v>1.0</v>
      </c>
      <c r="P6" s="3">
        <v>1.0</v>
      </c>
      <c r="Q6" s="3">
        <v>1.0</v>
      </c>
      <c r="R6" s="3">
        <v>1.0</v>
      </c>
      <c r="S6" s="3">
        <v>1.0</v>
      </c>
      <c r="T6" s="3">
        <v>1.0</v>
      </c>
      <c r="U6" s="3">
        <v>1.0</v>
      </c>
      <c r="V6" s="3">
        <v>1.0</v>
      </c>
      <c r="W6" s="3">
        <v>1.0</v>
      </c>
      <c r="X6" s="3">
        <v>1.0</v>
      </c>
      <c r="Y6" s="3">
        <v>1.0</v>
      </c>
      <c r="Z6" s="3">
        <v>1.0</v>
      </c>
      <c r="AA6" s="3">
        <v>1.0</v>
      </c>
      <c r="AB6" s="3">
        <v>1.0</v>
      </c>
    </row>
    <row r="7">
      <c r="A7" s="3" t="s">
        <v>13</v>
      </c>
      <c r="B7" s="3" t="s">
        <v>9</v>
      </c>
      <c r="C7" s="4">
        <v>43466.0</v>
      </c>
      <c r="D7" s="4">
        <v>44075.0</v>
      </c>
      <c r="E7" s="3">
        <v>1.0</v>
      </c>
      <c r="F7" s="3">
        <v>1.0</v>
      </c>
      <c r="G7" s="3">
        <v>1.0</v>
      </c>
      <c r="H7" s="3">
        <v>1.0</v>
      </c>
      <c r="I7" s="3">
        <v>1.0</v>
      </c>
      <c r="J7" s="3">
        <v>1.0</v>
      </c>
      <c r="K7" s="3">
        <v>1.0</v>
      </c>
      <c r="L7" s="3">
        <v>1.0</v>
      </c>
      <c r="M7" s="3">
        <v>1.0</v>
      </c>
      <c r="N7" s="3">
        <v>1.0</v>
      </c>
      <c r="O7" s="3">
        <v>1.0</v>
      </c>
      <c r="P7" s="3">
        <v>1.0</v>
      </c>
      <c r="Q7" s="3">
        <v>1.0</v>
      </c>
      <c r="R7" s="3">
        <v>1.0</v>
      </c>
      <c r="S7" s="3">
        <v>1.0</v>
      </c>
      <c r="T7" s="3">
        <v>1.0</v>
      </c>
      <c r="U7" s="3">
        <v>1.0</v>
      </c>
      <c r="V7" s="3">
        <v>1.0</v>
      </c>
      <c r="W7" s="3">
        <v>1.0</v>
      </c>
      <c r="X7" s="3">
        <v>1.0</v>
      </c>
    </row>
    <row r="8">
      <c r="A8" s="3" t="s">
        <v>14</v>
      </c>
      <c r="B8" s="3" t="s">
        <v>7</v>
      </c>
      <c r="C8" s="4">
        <v>43466.0</v>
      </c>
      <c r="E8" s="3">
        <v>1.0</v>
      </c>
      <c r="F8" s="3">
        <v>1.0</v>
      </c>
      <c r="G8" s="3">
        <v>1.0</v>
      </c>
      <c r="H8" s="3">
        <v>1.0</v>
      </c>
      <c r="I8" s="3">
        <v>1.0</v>
      </c>
      <c r="J8" s="3">
        <v>1.0</v>
      </c>
      <c r="K8" s="3">
        <v>1.0</v>
      </c>
      <c r="L8" s="3">
        <v>1.0</v>
      </c>
      <c r="M8" s="3">
        <v>1.0</v>
      </c>
      <c r="N8" s="3">
        <v>1.0</v>
      </c>
      <c r="O8" s="3">
        <v>1.0</v>
      </c>
      <c r="P8" s="3">
        <v>1.0</v>
      </c>
      <c r="Q8" s="3">
        <v>1.0</v>
      </c>
      <c r="R8" s="3">
        <v>1.0</v>
      </c>
      <c r="S8" s="3">
        <v>1.0</v>
      </c>
      <c r="T8" s="3">
        <v>1.0</v>
      </c>
      <c r="U8" s="3">
        <v>1.0</v>
      </c>
      <c r="V8" s="3">
        <v>1.0</v>
      </c>
      <c r="W8" s="3">
        <v>1.0</v>
      </c>
      <c r="X8" s="3">
        <v>1.0</v>
      </c>
      <c r="Y8" s="3">
        <v>1.0</v>
      </c>
      <c r="Z8" s="3">
        <v>1.0</v>
      </c>
      <c r="AA8" s="3">
        <v>1.0</v>
      </c>
      <c r="AB8" s="3">
        <v>1.0</v>
      </c>
    </row>
    <row r="9">
      <c r="A9" s="3" t="s">
        <v>15</v>
      </c>
      <c r="B9" s="3" t="s">
        <v>7</v>
      </c>
      <c r="C9" s="4">
        <v>43466.0</v>
      </c>
      <c r="E9" s="3">
        <v>1.0</v>
      </c>
      <c r="F9" s="3">
        <v>1.0</v>
      </c>
      <c r="G9" s="3">
        <v>1.0</v>
      </c>
      <c r="H9" s="3">
        <v>1.0</v>
      </c>
      <c r="I9" s="3">
        <v>1.0</v>
      </c>
      <c r="J9" s="3">
        <v>1.0</v>
      </c>
      <c r="K9" s="3">
        <v>1.0</v>
      </c>
      <c r="L9" s="3">
        <v>1.0</v>
      </c>
      <c r="M9" s="3">
        <v>1.0</v>
      </c>
      <c r="N9" s="3">
        <v>1.0</v>
      </c>
      <c r="O9" s="3">
        <v>1.0</v>
      </c>
      <c r="P9" s="3">
        <v>1.0</v>
      </c>
      <c r="Q9" s="3">
        <v>1.0</v>
      </c>
      <c r="R9" s="3">
        <v>1.0</v>
      </c>
      <c r="S9" s="3">
        <v>1.0</v>
      </c>
      <c r="T9" s="3">
        <v>1.0</v>
      </c>
      <c r="U9" s="3">
        <v>1.0</v>
      </c>
      <c r="V9" s="3">
        <v>1.0</v>
      </c>
      <c r="W9" s="3">
        <v>1.0</v>
      </c>
      <c r="X9" s="3">
        <v>1.0</v>
      </c>
      <c r="Y9" s="3">
        <v>1.0</v>
      </c>
      <c r="Z9" s="3">
        <v>1.0</v>
      </c>
      <c r="AA9" s="3">
        <v>1.0</v>
      </c>
      <c r="AB9" s="3">
        <v>1.0</v>
      </c>
    </row>
    <row r="10">
      <c r="A10" s="3" t="s">
        <v>16</v>
      </c>
      <c r="B10" s="3" t="s">
        <v>9</v>
      </c>
      <c r="C10" s="4">
        <v>43466.0</v>
      </c>
      <c r="D10" s="4">
        <v>43709.0</v>
      </c>
      <c r="E10" s="3">
        <v>1.0</v>
      </c>
      <c r="F10" s="3">
        <v>1.0</v>
      </c>
      <c r="G10" s="3">
        <v>1.0</v>
      </c>
      <c r="H10" s="3">
        <v>1.0</v>
      </c>
      <c r="I10" s="3">
        <v>1.0</v>
      </c>
      <c r="J10" s="3">
        <v>1.0</v>
      </c>
      <c r="K10" s="3">
        <v>1.0</v>
      </c>
      <c r="L10" s="3">
        <v>1.0</v>
      </c>
    </row>
    <row r="11">
      <c r="A11" s="3" t="s">
        <v>17</v>
      </c>
      <c r="B11" s="3" t="s">
        <v>7</v>
      </c>
      <c r="C11" s="4">
        <v>43466.0</v>
      </c>
      <c r="E11" s="3">
        <v>1.0</v>
      </c>
      <c r="F11" s="3">
        <v>1.0</v>
      </c>
      <c r="G11" s="3">
        <v>1.0</v>
      </c>
      <c r="H11" s="3">
        <v>1.0</v>
      </c>
      <c r="I11" s="3">
        <v>1.0</v>
      </c>
      <c r="J11" s="3">
        <v>1.0</v>
      </c>
      <c r="K11" s="3">
        <v>1.0</v>
      </c>
      <c r="L11" s="3">
        <v>1.0</v>
      </c>
      <c r="M11" s="3">
        <v>1.0</v>
      </c>
      <c r="N11" s="3">
        <v>1.0</v>
      </c>
      <c r="O11" s="3">
        <v>1.0</v>
      </c>
      <c r="P11" s="3">
        <v>1.0</v>
      </c>
      <c r="Q11" s="3">
        <v>1.0</v>
      </c>
      <c r="R11" s="3">
        <v>1.0</v>
      </c>
      <c r="S11" s="3">
        <v>1.0</v>
      </c>
      <c r="T11" s="3">
        <v>1.0</v>
      </c>
      <c r="U11" s="3">
        <v>1.0</v>
      </c>
      <c r="V11" s="3">
        <v>1.0</v>
      </c>
      <c r="W11" s="3">
        <v>1.0</v>
      </c>
      <c r="X11" s="3">
        <v>1.0</v>
      </c>
      <c r="Y11" s="3">
        <v>1.0</v>
      </c>
      <c r="Z11" s="3">
        <v>1.0</v>
      </c>
      <c r="AA11" s="3">
        <v>1.0</v>
      </c>
      <c r="AB11" s="3">
        <v>1.0</v>
      </c>
    </row>
    <row r="12">
      <c r="A12" s="3" t="s">
        <v>18</v>
      </c>
      <c r="B12" s="3" t="s">
        <v>7</v>
      </c>
      <c r="C12" s="4">
        <v>43466.0</v>
      </c>
      <c r="E12" s="3">
        <v>1.0</v>
      </c>
      <c r="F12" s="3">
        <v>1.0</v>
      </c>
      <c r="G12" s="3">
        <v>1.0</v>
      </c>
      <c r="H12" s="3">
        <v>1.0</v>
      </c>
      <c r="I12" s="3">
        <v>1.0</v>
      </c>
      <c r="J12" s="3">
        <v>1.0</v>
      </c>
      <c r="K12" s="3">
        <v>1.0</v>
      </c>
      <c r="L12" s="3">
        <v>1.0</v>
      </c>
      <c r="M12" s="3">
        <v>1.0</v>
      </c>
      <c r="N12" s="3">
        <v>1.0</v>
      </c>
      <c r="O12" s="3">
        <v>1.0</v>
      </c>
      <c r="P12" s="3">
        <v>1.0</v>
      </c>
      <c r="Q12" s="3">
        <v>1.0</v>
      </c>
      <c r="R12" s="3">
        <v>1.0</v>
      </c>
      <c r="S12" s="3">
        <v>1.0</v>
      </c>
      <c r="T12" s="3">
        <v>1.0</v>
      </c>
      <c r="U12" s="3">
        <v>1.0</v>
      </c>
      <c r="V12" s="3">
        <v>1.0</v>
      </c>
      <c r="W12" s="3">
        <v>1.0</v>
      </c>
      <c r="X12" s="3">
        <v>1.0</v>
      </c>
      <c r="Y12" s="3">
        <v>1.0</v>
      </c>
      <c r="Z12" s="3">
        <v>1.0</v>
      </c>
      <c r="AA12" s="3">
        <v>1.0</v>
      </c>
      <c r="AB12" s="3">
        <v>1.0</v>
      </c>
    </row>
    <row r="13">
      <c r="A13" s="3" t="s">
        <v>19</v>
      </c>
      <c r="B13" s="3" t="s">
        <v>9</v>
      </c>
      <c r="C13" s="4">
        <v>43497.0</v>
      </c>
      <c r="D13" s="4">
        <v>43739.0</v>
      </c>
      <c r="F13" s="3">
        <v>1.0</v>
      </c>
      <c r="G13" s="3">
        <v>1.0</v>
      </c>
      <c r="H13" s="3">
        <v>1.0</v>
      </c>
      <c r="I13" s="3">
        <v>1.0</v>
      </c>
      <c r="J13" s="3">
        <v>1.0</v>
      </c>
      <c r="K13" s="3">
        <v>1.0</v>
      </c>
      <c r="L13" s="3">
        <v>1.0</v>
      </c>
      <c r="M13" s="3">
        <v>1.0</v>
      </c>
    </row>
    <row r="14">
      <c r="A14" s="3" t="s">
        <v>20</v>
      </c>
      <c r="B14" s="3" t="s">
        <v>9</v>
      </c>
      <c r="C14" s="4">
        <v>43497.0</v>
      </c>
      <c r="D14" s="4">
        <v>43556.0</v>
      </c>
      <c r="F14" s="3">
        <v>1.0</v>
      </c>
      <c r="G14" s="3">
        <v>1.0</v>
      </c>
    </row>
    <row r="15">
      <c r="A15" s="3" t="s">
        <v>21</v>
      </c>
      <c r="B15" s="3" t="s">
        <v>9</v>
      </c>
      <c r="C15" s="4">
        <v>43497.0</v>
      </c>
      <c r="D15" s="4">
        <v>43617.0</v>
      </c>
      <c r="F15" s="3">
        <v>1.0</v>
      </c>
      <c r="G15" s="3">
        <v>1.0</v>
      </c>
      <c r="H15" s="3">
        <v>1.0</v>
      </c>
      <c r="I15" s="3">
        <v>1.0</v>
      </c>
    </row>
    <row r="16">
      <c r="A16" s="3" t="s">
        <v>22</v>
      </c>
      <c r="B16" s="3" t="s">
        <v>7</v>
      </c>
      <c r="C16" s="4">
        <v>43497.0</v>
      </c>
      <c r="F16" s="3">
        <v>1.0</v>
      </c>
      <c r="G16" s="3">
        <v>1.0</v>
      </c>
      <c r="H16" s="3">
        <v>1.0</v>
      </c>
      <c r="I16" s="3">
        <v>1.0</v>
      </c>
      <c r="J16" s="3">
        <v>1.0</v>
      </c>
      <c r="K16" s="3">
        <v>1.0</v>
      </c>
      <c r="L16" s="3">
        <v>1.0</v>
      </c>
      <c r="M16" s="3">
        <v>1.0</v>
      </c>
      <c r="N16" s="3">
        <v>1.0</v>
      </c>
      <c r="O16" s="3">
        <v>1.0</v>
      </c>
      <c r="P16" s="3">
        <v>1.0</v>
      </c>
      <c r="Q16" s="3">
        <v>1.0</v>
      </c>
      <c r="R16" s="3">
        <v>1.0</v>
      </c>
      <c r="S16" s="3">
        <v>1.0</v>
      </c>
      <c r="T16" s="3">
        <v>1.0</v>
      </c>
      <c r="U16" s="3">
        <v>1.0</v>
      </c>
      <c r="V16" s="3">
        <v>1.0</v>
      </c>
      <c r="W16" s="3">
        <v>1.0</v>
      </c>
      <c r="X16" s="3">
        <v>1.0</v>
      </c>
      <c r="Y16" s="3">
        <v>1.0</v>
      </c>
      <c r="Z16" s="3">
        <v>1.0</v>
      </c>
      <c r="AA16" s="3">
        <v>1.0</v>
      </c>
      <c r="AB16" s="3">
        <v>1.0</v>
      </c>
    </row>
    <row r="17">
      <c r="A17" s="3" t="s">
        <v>23</v>
      </c>
      <c r="B17" s="3" t="s">
        <v>7</v>
      </c>
      <c r="C17" s="4">
        <v>43497.0</v>
      </c>
      <c r="F17" s="3">
        <v>1.0</v>
      </c>
      <c r="G17" s="3">
        <v>1.0</v>
      </c>
      <c r="H17" s="3">
        <v>1.0</v>
      </c>
      <c r="I17" s="3">
        <v>1.0</v>
      </c>
      <c r="J17" s="3">
        <v>1.0</v>
      </c>
      <c r="K17" s="3">
        <v>1.0</v>
      </c>
      <c r="L17" s="3">
        <v>1.0</v>
      </c>
      <c r="M17" s="3">
        <v>1.0</v>
      </c>
      <c r="N17" s="3">
        <v>1.0</v>
      </c>
      <c r="O17" s="3">
        <v>1.0</v>
      </c>
      <c r="P17" s="3">
        <v>1.0</v>
      </c>
      <c r="Q17" s="3">
        <v>1.0</v>
      </c>
      <c r="R17" s="3">
        <v>1.0</v>
      </c>
      <c r="S17" s="3">
        <v>1.0</v>
      </c>
      <c r="T17" s="3">
        <v>1.0</v>
      </c>
      <c r="U17" s="3">
        <v>1.0</v>
      </c>
      <c r="V17" s="3">
        <v>1.0</v>
      </c>
      <c r="W17" s="3">
        <v>1.0</v>
      </c>
      <c r="X17" s="3">
        <v>1.0</v>
      </c>
      <c r="Y17" s="3">
        <v>1.0</v>
      </c>
      <c r="Z17" s="3">
        <v>1.0</v>
      </c>
      <c r="AA17" s="3">
        <v>1.0</v>
      </c>
      <c r="AB17" s="3">
        <v>1.0</v>
      </c>
    </row>
    <row r="18">
      <c r="A18" s="3" t="s">
        <v>24</v>
      </c>
      <c r="B18" s="3" t="s">
        <v>7</v>
      </c>
      <c r="C18" s="4">
        <v>43497.0</v>
      </c>
      <c r="F18" s="3">
        <v>1.0</v>
      </c>
      <c r="G18" s="3">
        <v>1.0</v>
      </c>
      <c r="H18" s="3">
        <v>1.0</v>
      </c>
      <c r="I18" s="3">
        <v>1.0</v>
      </c>
      <c r="J18" s="3">
        <v>1.0</v>
      </c>
      <c r="K18" s="3">
        <v>1.0</v>
      </c>
      <c r="L18" s="3">
        <v>1.0</v>
      </c>
      <c r="M18" s="3">
        <v>1.0</v>
      </c>
      <c r="N18" s="3">
        <v>1.0</v>
      </c>
      <c r="O18" s="3">
        <v>1.0</v>
      </c>
      <c r="P18" s="3">
        <v>1.0</v>
      </c>
      <c r="Q18" s="3">
        <v>1.0</v>
      </c>
      <c r="R18" s="3">
        <v>1.0</v>
      </c>
      <c r="S18" s="3">
        <v>1.0</v>
      </c>
      <c r="T18" s="3">
        <v>1.0</v>
      </c>
      <c r="U18" s="3">
        <v>1.0</v>
      </c>
      <c r="V18" s="3">
        <v>1.0</v>
      </c>
      <c r="W18" s="3">
        <v>1.0</v>
      </c>
      <c r="X18" s="3">
        <v>1.0</v>
      </c>
      <c r="Y18" s="3">
        <v>1.0</v>
      </c>
      <c r="Z18" s="3">
        <v>1.0</v>
      </c>
      <c r="AA18" s="3">
        <v>1.0</v>
      </c>
      <c r="AB18" s="3">
        <v>1.0</v>
      </c>
    </row>
    <row r="19">
      <c r="A19" s="3" t="s">
        <v>25</v>
      </c>
      <c r="B19" s="3" t="s">
        <v>9</v>
      </c>
      <c r="C19" s="4">
        <v>43497.0</v>
      </c>
      <c r="D19" s="4">
        <v>43770.0</v>
      </c>
      <c r="F19" s="3">
        <v>1.0</v>
      </c>
      <c r="G19" s="3">
        <v>1.0</v>
      </c>
      <c r="H19" s="3">
        <v>1.0</v>
      </c>
      <c r="I19" s="3">
        <v>1.0</v>
      </c>
      <c r="J19" s="3">
        <v>1.0</v>
      </c>
      <c r="K19" s="3">
        <v>1.0</v>
      </c>
      <c r="L19" s="3">
        <v>1.0</v>
      </c>
      <c r="M19" s="3">
        <v>1.0</v>
      </c>
      <c r="N19" s="3">
        <v>1.0</v>
      </c>
    </row>
    <row r="20">
      <c r="A20" s="3" t="s">
        <v>26</v>
      </c>
      <c r="B20" s="3" t="s">
        <v>7</v>
      </c>
      <c r="C20" s="4">
        <v>43497.0</v>
      </c>
      <c r="F20" s="3">
        <v>1.0</v>
      </c>
      <c r="G20" s="3">
        <v>1.0</v>
      </c>
      <c r="H20" s="3">
        <v>1.0</v>
      </c>
      <c r="I20" s="3">
        <v>1.0</v>
      </c>
      <c r="J20" s="3">
        <v>1.0</v>
      </c>
      <c r="K20" s="3">
        <v>1.0</v>
      </c>
      <c r="L20" s="3">
        <v>1.0</v>
      </c>
      <c r="M20" s="3">
        <v>1.0</v>
      </c>
      <c r="N20" s="3">
        <v>1.0</v>
      </c>
      <c r="O20" s="3">
        <v>1.0</v>
      </c>
      <c r="P20" s="3">
        <v>1.0</v>
      </c>
      <c r="Q20" s="3">
        <v>1.0</v>
      </c>
      <c r="R20" s="3">
        <v>1.0</v>
      </c>
      <c r="S20" s="3">
        <v>1.0</v>
      </c>
      <c r="T20" s="3">
        <v>1.0</v>
      </c>
      <c r="U20" s="3">
        <v>1.0</v>
      </c>
      <c r="V20" s="3">
        <v>1.0</v>
      </c>
      <c r="W20" s="3">
        <v>1.0</v>
      </c>
      <c r="X20" s="3">
        <v>1.0</v>
      </c>
      <c r="Y20" s="3">
        <v>1.0</v>
      </c>
      <c r="Z20" s="3">
        <v>1.0</v>
      </c>
      <c r="AA20" s="3">
        <v>1.0</v>
      </c>
      <c r="AB20" s="3">
        <v>1.0</v>
      </c>
    </row>
    <row r="21">
      <c r="A21" s="3" t="s">
        <v>27</v>
      </c>
      <c r="B21" s="3" t="s">
        <v>9</v>
      </c>
      <c r="C21" s="4">
        <v>43497.0</v>
      </c>
      <c r="D21" s="4">
        <v>43586.0</v>
      </c>
      <c r="F21" s="3">
        <v>1.0</v>
      </c>
      <c r="G21" s="3">
        <v>1.0</v>
      </c>
      <c r="H21" s="3">
        <v>1.0</v>
      </c>
    </row>
    <row r="22">
      <c r="A22" s="3" t="s">
        <v>28</v>
      </c>
      <c r="B22" s="3" t="s">
        <v>7</v>
      </c>
      <c r="C22" s="4">
        <v>43497.0</v>
      </c>
      <c r="F22" s="3">
        <v>1.0</v>
      </c>
      <c r="G22" s="3">
        <v>1.0</v>
      </c>
      <c r="H22" s="3">
        <v>1.0</v>
      </c>
      <c r="I22" s="3">
        <v>1.0</v>
      </c>
      <c r="J22" s="3">
        <v>1.0</v>
      </c>
      <c r="K22" s="3">
        <v>1.0</v>
      </c>
      <c r="L22" s="3">
        <v>1.0</v>
      </c>
      <c r="M22" s="3">
        <v>1.0</v>
      </c>
      <c r="N22" s="3">
        <v>1.0</v>
      </c>
      <c r="O22" s="3">
        <v>1.0</v>
      </c>
      <c r="P22" s="3">
        <v>1.0</v>
      </c>
      <c r="Q22" s="3">
        <v>1.0</v>
      </c>
      <c r="R22" s="3">
        <v>1.0</v>
      </c>
      <c r="S22" s="3">
        <v>1.0</v>
      </c>
      <c r="T22" s="3">
        <v>1.0</v>
      </c>
      <c r="U22" s="3">
        <v>1.0</v>
      </c>
      <c r="V22" s="3">
        <v>1.0</v>
      </c>
      <c r="W22" s="3">
        <v>1.0</v>
      </c>
      <c r="X22" s="3">
        <v>1.0</v>
      </c>
      <c r="Y22" s="3">
        <v>1.0</v>
      </c>
      <c r="Z22" s="3">
        <v>1.0</v>
      </c>
      <c r="AA22" s="3">
        <v>1.0</v>
      </c>
      <c r="AB22" s="3">
        <v>1.0</v>
      </c>
    </row>
    <row r="23">
      <c r="A23" s="3" t="s">
        <v>29</v>
      </c>
      <c r="B23" s="3" t="s">
        <v>7</v>
      </c>
      <c r="C23" s="4">
        <v>43497.0</v>
      </c>
      <c r="F23" s="3">
        <v>1.0</v>
      </c>
      <c r="G23" s="3">
        <v>1.0</v>
      </c>
      <c r="H23" s="3">
        <v>1.0</v>
      </c>
      <c r="I23" s="3">
        <v>1.0</v>
      </c>
      <c r="J23" s="3">
        <v>1.0</v>
      </c>
      <c r="K23" s="3">
        <v>1.0</v>
      </c>
      <c r="L23" s="3">
        <v>1.0</v>
      </c>
      <c r="M23" s="3">
        <v>1.0</v>
      </c>
      <c r="N23" s="3">
        <v>1.0</v>
      </c>
      <c r="O23" s="3">
        <v>1.0</v>
      </c>
      <c r="P23" s="3">
        <v>1.0</v>
      </c>
      <c r="Q23" s="3">
        <v>1.0</v>
      </c>
      <c r="R23" s="3">
        <v>1.0</v>
      </c>
      <c r="S23" s="3">
        <v>1.0</v>
      </c>
      <c r="T23" s="3">
        <v>1.0</v>
      </c>
      <c r="U23" s="3">
        <v>1.0</v>
      </c>
      <c r="V23" s="3">
        <v>1.0</v>
      </c>
      <c r="W23" s="3">
        <v>1.0</v>
      </c>
      <c r="X23" s="3">
        <v>1.0</v>
      </c>
      <c r="Y23" s="3">
        <v>1.0</v>
      </c>
      <c r="Z23" s="3">
        <v>1.0</v>
      </c>
      <c r="AA23" s="3">
        <v>1.0</v>
      </c>
      <c r="AB23" s="3">
        <v>1.0</v>
      </c>
    </row>
    <row r="24">
      <c r="A24" s="3" t="s">
        <v>30</v>
      </c>
      <c r="B24" s="3" t="s">
        <v>7</v>
      </c>
      <c r="C24" s="4">
        <v>43497.0</v>
      </c>
      <c r="F24" s="3">
        <v>1.0</v>
      </c>
      <c r="G24" s="3">
        <v>1.0</v>
      </c>
      <c r="H24" s="3">
        <v>1.0</v>
      </c>
      <c r="I24" s="3">
        <v>1.0</v>
      </c>
      <c r="J24" s="3">
        <v>1.0</v>
      </c>
      <c r="K24" s="3">
        <v>1.0</v>
      </c>
      <c r="L24" s="3">
        <v>1.0</v>
      </c>
      <c r="M24" s="3">
        <v>1.0</v>
      </c>
      <c r="N24" s="3">
        <v>1.0</v>
      </c>
      <c r="O24" s="3">
        <v>1.0</v>
      </c>
      <c r="P24" s="3">
        <v>1.0</v>
      </c>
      <c r="Q24" s="3">
        <v>1.0</v>
      </c>
      <c r="R24" s="3">
        <v>1.0</v>
      </c>
      <c r="S24" s="3">
        <v>1.0</v>
      </c>
      <c r="T24" s="3">
        <v>1.0</v>
      </c>
      <c r="U24" s="3">
        <v>1.0</v>
      </c>
      <c r="V24" s="3">
        <v>1.0</v>
      </c>
      <c r="W24" s="3">
        <v>1.0</v>
      </c>
      <c r="X24" s="3">
        <v>1.0</v>
      </c>
      <c r="Y24" s="3">
        <v>1.0</v>
      </c>
      <c r="Z24" s="3">
        <v>1.0</v>
      </c>
      <c r="AA24" s="3">
        <v>1.0</v>
      </c>
      <c r="AB24" s="3">
        <v>1.0</v>
      </c>
    </row>
    <row r="25">
      <c r="A25" s="3" t="s">
        <v>31</v>
      </c>
      <c r="B25" s="3" t="s">
        <v>7</v>
      </c>
      <c r="C25" s="4">
        <v>43497.0</v>
      </c>
      <c r="F25" s="3">
        <v>1.0</v>
      </c>
      <c r="G25" s="3">
        <v>1.0</v>
      </c>
      <c r="H25" s="3">
        <v>1.0</v>
      </c>
      <c r="I25" s="3">
        <v>1.0</v>
      </c>
      <c r="J25" s="3">
        <v>1.0</v>
      </c>
      <c r="K25" s="3">
        <v>1.0</v>
      </c>
      <c r="L25" s="3">
        <v>1.0</v>
      </c>
      <c r="M25" s="3">
        <v>1.0</v>
      </c>
      <c r="N25" s="3">
        <v>1.0</v>
      </c>
      <c r="O25" s="3">
        <v>1.0</v>
      </c>
      <c r="P25" s="3">
        <v>1.0</v>
      </c>
      <c r="Q25" s="3">
        <v>1.0</v>
      </c>
      <c r="R25" s="3">
        <v>1.0</v>
      </c>
      <c r="S25" s="3">
        <v>1.0</v>
      </c>
      <c r="T25" s="3">
        <v>1.0</v>
      </c>
      <c r="U25" s="3">
        <v>1.0</v>
      </c>
      <c r="V25" s="3">
        <v>1.0</v>
      </c>
      <c r="W25" s="3">
        <v>1.0</v>
      </c>
      <c r="X25" s="3">
        <v>1.0</v>
      </c>
      <c r="Y25" s="3">
        <v>1.0</v>
      </c>
      <c r="Z25" s="3">
        <v>1.0</v>
      </c>
      <c r="AA25" s="3">
        <v>1.0</v>
      </c>
      <c r="AB25" s="3">
        <v>1.0</v>
      </c>
    </row>
    <row r="26">
      <c r="A26" s="3" t="s">
        <v>32</v>
      </c>
      <c r="B26" s="3" t="s">
        <v>9</v>
      </c>
      <c r="C26" s="4">
        <v>43525.0</v>
      </c>
      <c r="D26" s="4">
        <v>43891.0</v>
      </c>
      <c r="G26" s="3">
        <v>1.0</v>
      </c>
      <c r="H26" s="3">
        <v>1.0</v>
      </c>
      <c r="I26" s="3">
        <v>1.0</v>
      </c>
      <c r="J26" s="3">
        <v>1.0</v>
      </c>
      <c r="K26" s="3">
        <v>1.0</v>
      </c>
      <c r="L26" s="3">
        <v>1.0</v>
      </c>
      <c r="M26" s="3">
        <v>1.0</v>
      </c>
      <c r="N26" s="3">
        <v>1.0</v>
      </c>
      <c r="O26" s="3">
        <v>1.0</v>
      </c>
      <c r="P26" s="3">
        <v>1.0</v>
      </c>
      <c r="Q26" s="3">
        <v>1.0</v>
      </c>
      <c r="R26" s="3">
        <v>1.0</v>
      </c>
    </row>
    <row r="27">
      <c r="A27" s="3" t="s">
        <v>33</v>
      </c>
      <c r="B27" s="3" t="s">
        <v>7</v>
      </c>
      <c r="C27" s="4">
        <v>43525.0</v>
      </c>
      <c r="G27" s="3">
        <v>1.0</v>
      </c>
      <c r="H27" s="3">
        <v>1.0</v>
      </c>
      <c r="I27" s="3">
        <v>1.0</v>
      </c>
      <c r="J27" s="3">
        <v>1.0</v>
      </c>
      <c r="K27" s="3">
        <v>1.0</v>
      </c>
      <c r="L27" s="3">
        <v>1.0</v>
      </c>
      <c r="M27" s="3">
        <v>1.0</v>
      </c>
      <c r="N27" s="3">
        <v>1.0</v>
      </c>
      <c r="O27" s="3">
        <v>1.0</v>
      </c>
      <c r="P27" s="3">
        <v>1.0</v>
      </c>
      <c r="Q27" s="3">
        <v>1.0</v>
      </c>
      <c r="R27" s="3">
        <v>1.0</v>
      </c>
      <c r="S27" s="3">
        <v>1.0</v>
      </c>
      <c r="T27" s="3">
        <v>1.0</v>
      </c>
      <c r="U27" s="3">
        <v>1.0</v>
      </c>
      <c r="V27" s="3">
        <v>1.0</v>
      </c>
      <c r="W27" s="3">
        <v>1.0</v>
      </c>
      <c r="X27" s="3">
        <v>1.0</v>
      </c>
      <c r="Y27" s="3">
        <v>1.0</v>
      </c>
      <c r="Z27" s="3">
        <v>1.0</v>
      </c>
      <c r="AA27" s="3">
        <v>1.0</v>
      </c>
      <c r="AB27" s="3">
        <v>1.0</v>
      </c>
    </row>
    <row r="28">
      <c r="A28" s="3" t="s">
        <v>34</v>
      </c>
      <c r="B28" s="3" t="s">
        <v>9</v>
      </c>
      <c r="C28" s="4">
        <v>43525.0</v>
      </c>
      <c r="D28" s="4">
        <v>43739.0</v>
      </c>
      <c r="G28" s="3">
        <v>1.0</v>
      </c>
      <c r="H28" s="3">
        <v>1.0</v>
      </c>
      <c r="I28" s="3">
        <v>1.0</v>
      </c>
      <c r="J28" s="3">
        <v>1.0</v>
      </c>
      <c r="K28" s="3">
        <v>1.0</v>
      </c>
      <c r="L28" s="3">
        <v>1.0</v>
      </c>
      <c r="M28" s="3">
        <v>1.0</v>
      </c>
    </row>
    <row r="29">
      <c r="A29" s="3" t="s">
        <v>35</v>
      </c>
      <c r="B29" s="3" t="s">
        <v>9</v>
      </c>
      <c r="C29" s="4">
        <v>43525.0</v>
      </c>
      <c r="D29" s="4">
        <v>44105.0</v>
      </c>
      <c r="G29" s="3">
        <v>1.0</v>
      </c>
      <c r="H29" s="3">
        <v>1.0</v>
      </c>
      <c r="I29" s="3">
        <v>1.0</v>
      </c>
      <c r="J29" s="3">
        <v>1.0</v>
      </c>
      <c r="K29" s="3">
        <v>1.0</v>
      </c>
      <c r="L29" s="3">
        <v>1.0</v>
      </c>
      <c r="M29" s="3">
        <v>1.0</v>
      </c>
      <c r="N29" s="3">
        <v>1.0</v>
      </c>
      <c r="O29" s="3">
        <v>1.0</v>
      </c>
      <c r="P29" s="3">
        <v>1.0</v>
      </c>
      <c r="Q29" s="3">
        <v>1.0</v>
      </c>
      <c r="R29" s="3">
        <v>1.0</v>
      </c>
      <c r="S29" s="3">
        <v>1.0</v>
      </c>
      <c r="T29" s="3">
        <v>1.0</v>
      </c>
      <c r="U29" s="3">
        <v>1.0</v>
      </c>
      <c r="V29" s="3">
        <v>1.0</v>
      </c>
      <c r="W29" s="3">
        <v>1.0</v>
      </c>
      <c r="X29" s="3">
        <v>1.0</v>
      </c>
      <c r="Y29" s="3">
        <v>1.0</v>
      </c>
    </row>
    <row r="30">
      <c r="A30" s="3" t="s">
        <v>36</v>
      </c>
      <c r="B30" s="3" t="s">
        <v>9</v>
      </c>
      <c r="C30" s="4">
        <v>43525.0</v>
      </c>
      <c r="D30" s="4">
        <v>44075.0</v>
      </c>
      <c r="G30" s="3">
        <v>1.0</v>
      </c>
      <c r="H30" s="3">
        <v>1.0</v>
      </c>
      <c r="I30" s="3">
        <v>1.0</v>
      </c>
      <c r="J30" s="3">
        <v>1.0</v>
      </c>
      <c r="K30" s="3">
        <v>1.0</v>
      </c>
      <c r="L30" s="3">
        <v>1.0</v>
      </c>
      <c r="M30" s="3">
        <v>1.0</v>
      </c>
      <c r="N30" s="3">
        <v>1.0</v>
      </c>
      <c r="O30" s="3">
        <v>1.0</v>
      </c>
      <c r="P30" s="3">
        <v>1.0</v>
      </c>
      <c r="Q30" s="3">
        <v>1.0</v>
      </c>
      <c r="R30" s="3">
        <v>1.0</v>
      </c>
      <c r="S30" s="3">
        <v>1.0</v>
      </c>
      <c r="T30" s="3">
        <v>1.0</v>
      </c>
      <c r="U30" s="3">
        <v>1.0</v>
      </c>
      <c r="V30" s="3">
        <v>1.0</v>
      </c>
      <c r="W30" s="3">
        <v>1.0</v>
      </c>
      <c r="X30" s="3">
        <v>1.0</v>
      </c>
    </row>
    <row r="31">
      <c r="A31" s="3" t="s">
        <v>37</v>
      </c>
      <c r="B31" s="3" t="s">
        <v>9</v>
      </c>
      <c r="C31" s="4">
        <v>43525.0</v>
      </c>
      <c r="D31" s="4">
        <v>43983.0</v>
      </c>
      <c r="G31" s="3">
        <v>1.0</v>
      </c>
      <c r="H31" s="3">
        <v>1.0</v>
      </c>
      <c r="I31" s="3">
        <v>1.0</v>
      </c>
      <c r="J31" s="3">
        <v>1.0</v>
      </c>
      <c r="K31" s="3">
        <v>1.0</v>
      </c>
      <c r="L31" s="3">
        <v>1.0</v>
      </c>
      <c r="M31" s="3">
        <v>1.0</v>
      </c>
      <c r="N31" s="3">
        <v>1.0</v>
      </c>
      <c r="O31" s="3">
        <v>1.0</v>
      </c>
      <c r="P31" s="3">
        <v>1.0</v>
      </c>
      <c r="Q31" s="3">
        <v>1.0</v>
      </c>
      <c r="R31" s="3">
        <v>1.0</v>
      </c>
      <c r="S31" s="3">
        <v>1.0</v>
      </c>
      <c r="T31" s="3">
        <v>1.0</v>
      </c>
      <c r="U31" s="3">
        <v>1.0</v>
      </c>
    </row>
    <row r="32">
      <c r="A32" s="3" t="s">
        <v>38</v>
      </c>
      <c r="B32" s="3" t="s">
        <v>9</v>
      </c>
      <c r="C32" s="4">
        <v>43525.0</v>
      </c>
      <c r="D32" s="4">
        <v>43709.0</v>
      </c>
      <c r="G32" s="3">
        <v>1.0</v>
      </c>
      <c r="H32" s="3">
        <v>1.0</v>
      </c>
      <c r="I32" s="3">
        <v>1.0</v>
      </c>
      <c r="J32" s="3">
        <v>1.0</v>
      </c>
      <c r="K32" s="3">
        <v>1.0</v>
      </c>
      <c r="L32" s="3">
        <v>1.0</v>
      </c>
    </row>
    <row r="33">
      <c r="A33" s="3" t="s">
        <v>39</v>
      </c>
      <c r="B33" s="3" t="s">
        <v>9</v>
      </c>
      <c r="C33" s="4">
        <v>43525.0</v>
      </c>
      <c r="D33" s="4">
        <v>43952.0</v>
      </c>
      <c r="G33" s="3">
        <v>1.0</v>
      </c>
      <c r="H33" s="3">
        <v>1.0</v>
      </c>
      <c r="I33" s="3">
        <v>1.0</v>
      </c>
      <c r="J33" s="3">
        <v>1.0</v>
      </c>
      <c r="K33" s="3">
        <v>1.0</v>
      </c>
      <c r="L33" s="3">
        <v>1.0</v>
      </c>
      <c r="M33" s="3">
        <v>1.0</v>
      </c>
      <c r="N33" s="3">
        <v>1.0</v>
      </c>
      <c r="O33" s="3">
        <v>1.0</v>
      </c>
      <c r="P33" s="3">
        <v>1.0</v>
      </c>
      <c r="Q33" s="3">
        <v>1.0</v>
      </c>
      <c r="R33" s="3">
        <v>1.0</v>
      </c>
      <c r="S33" s="3">
        <v>1.0</v>
      </c>
      <c r="T33" s="3">
        <v>1.0</v>
      </c>
    </row>
    <row r="34">
      <c r="A34" s="3" t="s">
        <v>40</v>
      </c>
      <c r="B34" s="3" t="s">
        <v>7</v>
      </c>
      <c r="C34" s="4">
        <v>43525.0</v>
      </c>
      <c r="G34" s="3">
        <v>1.0</v>
      </c>
      <c r="H34" s="3">
        <v>1.0</v>
      </c>
      <c r="I34" s="3">
        <v>1.0</v>
      </c>
      <c r="J34" s="3">
        <v>1.0</v>
      </c>
      <c r="K34" s="3">
        <v>1.0</v>
      </c>
      <c r="L34" s="3">
        <v>1.0</v>
      </c>
      <c r="M34" s="3">
        <v>1.0</v>
      </c>
      <c r="N34" s="3">
        <v>1.0</v>
      </c>
      <c r="O34" s="3">
        <v>1.0</v>
      </c>
      <c r="P34" s="3">
        <v>1.0</v>
      </c>
      <c r="Q34" s="3">
        <v>1.0</v>
      </c>
      <c r="R34" s="3">
        <v>1.0</v>
      </c>
      <c r="S34" s="3">
        <v>1.0</v>
      </c>
      <c r="T34" s="3">
        <v>1.0</v>
      </c>
      <c r="U34" s="3">
        <v>1.0</v>
      </c>
      <c r="V34" s="3">
        <v>1.0</v>
      </c>
      <c r="W34" s="3">
        <v>1.0</v>
      </c>
      <c r="X34" s="3">
        <v>1.0</v>
      </c>
      <c r="Y34" s="3">
        <v>1.0</v>
      </c>
      <c r="Z34" s="3">
        <v>1.0</v>
      </c>
      <c r="AA34" s="3">
        <v>1.0</v>
      </c>
      <c r="AB34" s="3">
        <v>1.0</v>
      </c>
    </row>
    <row r="35">
      <c r="A35" s="3" t="s">
        <v>41</v>
      </c>
      <c r="B35" s="3" t="s">
        <v>7</v>
      </c>
      <c r="C35" s="4">
        <v>43525.0</v>
      </c>
      <c r="G35" s="3">
        <v>1.0</v>
      </c>
      <c r="H35" s="3">
        <v>1.0</v>
      </c>
      <c r="I35" s="3">
        <v>1.0</v>
      </c>
      <c r="J35" s="3">
        <v>1.0</v>
      </c>
      <c r="K35" s="3">
        <v>1.0</v>
      </c>
      <c r="L35" s="3">
        <v>1.0</v>
      </c>
      <c r="M35" s="3">
        <v>1.0</v>
      </c>
      <c r="N35" s="3">
        <v>1.0</v>
      </c>
      <c r="O35" s="3">
        <v>1.0</v>
      </c>
      <c r="P35" s="3">
        <v>1.0</v>
      </c>
      <c r="Q35" s="3">
        <v>1.0</v>
      </c>
      <c r="R35" s="3">
        <v>1.0</v>
      </c>
      <c r="S35" s="3">
        <v>1.0</v>
      </c>
      <c r="T35" s="3">
        <v>1.0</v>
      </c>
      <c r="U35" s="3">
        <v>1.0</v>
      </c>
      <c r="V35" s="3">
        <v>1.0</v>
      </c>
      <c r="W35" s="3">
        <v>1.0</v>
      </c>
      <c r="X35" s="3">
        <v>1.0</v>
      </c>
      <c r="Y35" s="3">
        <v>1.0</v>
      </c>
      <c r="Z35" s="3">
        <v>1.0</v>
      </c>
      <c r="AA35" s="3">
        <v>1.0</v>
      </c>
      <c r="AB35" s="3">
        <v>1.0</v>
      </c>
    </row>
    <row r="36">
      <c r="A36" s="3" t="s">
        <v>42</v>
      </c>
      <c r="B36" s="3" t="s">
        <v>9</v>
      </c>
      <c r="C36" s="4">
        <v>43525.0</v>
      </c>
      <c r="D36" s="4">
        <v>43952.0</v>
      </c>
      <c r="G36" s="3">
        <v>1.0</v>
      </c>
      <c r="H36" s="3">
        <v>1.0</v>
      </c>
      <c r="I36" s="3">
        <v>1.0</v>
      </c>
      <c r="J36" s="3">
        <v>1.0</v>
      </c>
      <c r="K36" s="3">
        <v>1.0</v>
      </c>
      <c r="L36" s="3">
        <v>1.0</v>
      </c>
      <c r="M36" s="3">
        <v>1.0</v>
      </c>
      <c r="N36" s="3">
        <v>1.0</v>
      </c>
      <c r="O36" s="3">
        <v>1.0</v>
      </c>
      <c r="P36" s="3">
        <v>1.0</v>
      </c>
      <c r="Q36" s="3">
        <v>1.0</v>
      </c>
      <c r="R36" s="3">
        <v>1.0</v>
      </c>
      <c r="S36" s="3">
        <v>1.0</v>
      </c>
      <c r="T36" s="3">
        <v>1.0</v>
      </c>
    </row>
    <row r="37">
      <c r="A37" s="3" t="s">
        <v>43</v>
      </c>
      <c r="B37" s="3" t="s">
        <v>9</v>
      </c>
      <c r="C37" s="4">
        <v>43525.0</v>
      </c>
      <c r="D37" s="4">
        <v>43952.0</v>
      </c>
      <c r="G37" s="3">
        <v>1.0</v>
      </c>
      <c r="H37" s="3">
        <v>1.0</v>
      </c>
      <c r="I37" s="3">
        <v>1.0</v>
      </c>
      <c r="J37" s="3">
        <v>1.0</v>
      </c>
      <c r="K37" s="3">
        <v>1.0</v>
      </c>
      <c r="L37" s="3">
        <v>1.0</v>
      </c>
      <c r="M37" s="3">
        <v>1.0</v>
      </c>
      <c r="N37" s="3">
        <v>1.0</v>
      </c>
      <c r="O37" s="3">
        <v>1.0</v>
      </c>
      <c r="P37" s="3">
        <v>1.0</v>
      </c>
      <c r="Q37" s="3">
        <v>1.0</v>
      </c>
      <c r="R37" s="3">
        <v>1.0</v>
      </c>
      <c r="S37" s="3">
        <v>1.0</v>
      </c>
      <c r="T37" s="3">
        <v>1.0</v>
      </c>
    </row>
    <row r="38">
      <c r="A38" s="3" t="s">
        <v>44</v>
      </c>
      <c r="B38" s="3" t="s">
        <v>7</v>
      </c>
      <c r="C38" s="4">
        <v>43525.0</v>
      </c>
      <c r="G38" s="3">
        <v>1.0</v>
      </c>
      <c r="H38" s="3">
        <v>1.0</v>
      </c>
      <c r="I38" s="3">
        <v>1.0</v>
      </c>
      <c r="J38" s="3">
        <v>1.0</v>
      </c>
      <c r="K38" s="3">
        <v>1.0</v>
      </c>
      <c r="L38" s="3">
        <v>1.0</v>
      </c>
      <c r="M38" s="3">
        <v>1.0</v>
      </c>
      <c r="N38" s="3">
        <v>1.0</v>
      </c>
      <c r="O38" s="3">
        <v>1.0</v>
      </c>
      <c r="P38" s="3">
        <v>1.0</v>
      </c>
      <c r="Q38" s="3">
        <v>1.0</v>
      </c>
      <c r="R38" s="3">
        <v>1.0</v>
      </c>
      <c r="S38" s="3">
        <v>1.0</v>
      </c>
      <c r="T38" s="3">
        <v>1.0</v>
      </c>
      <c r="U38" s="3">
        <v>1.0</v>
      </c>
      <c r="V38" s="3">
        <v>1.0</v>
      </c>
      <c r="W38" s="3">
        <v>1.0</v>
      </c>
      <c r="X38" s="3">
        <v>1.0</v>
      </c>
      <c r="Y38" s="3">
        <v>1.0</v>
      </c>
      <c r="Z38" s="3">
        <v>1.0</v>
      </c>
      <c r="AA38" s="3">
        <v>1.0</v>
      </c>
      <c r="AB38" s="3">
        <v>1.0</v>
      </c>
    </row>
    <row r="39">
      <c r="A39" s="3" t="s">
        <v>45</v>
      </c>
      <c r="B39" s="3" t="s">
        <v>9</v>
      </c>
      <c r="C39" s="4">
        <v>43556.0</v>
      </c>
      <c r="D39" s="4">
        <v>43770.0</v>
      </c>
      <c r="H39" s="3">
        <v>1.0</v>
      </c>
      <c r="I39" s="3">
        <v>1.0</v>
      </c>
      <c r="J39" s="3">
        <v>1.0</v>
      </c>
      <c r="K39" s="3">
        <v>1.0</v>
      </c>
      <c r="L39" s="3">
        <v>1.0</v>
      </c>
      <c r="M39" s="3">
        <v>1.0</v>
      </c>
      <c r="N39" s="3">
        <v>1.0</v>
      </c>
    </row>
    <row r="40">
      <c r="A40" s="3" t="s">
        <v>46</v>
      </c>
      <c r="B40" s="3" t="s">
        <v>7</v>
      </c>
      <c r="C40" s="4">
        <v>43556.0</v>
      </c>
      <c r="H40" s="3">
        <v>1.0</v>
      </c>
      <c r="I40" s="3">
        <v>1.0</v>
      </c>
      <c r="J40" s="3">
        <v>1.0</v>
      </c>
      <c r="K40" s="3">
        <v>1.0</v>
      </c>
      <c r="L40" s="3">
        <v>1.0</v>
      </c>
      <c r="M40" s="3">
        <v>1.0</v>
      </c>
      <c r="N40" s="3">
        <v>1.0</v>
      </c>
      <c r="O40" s="3">
        <v>1.0</v>
      </c>
      <c r="P40" s="3">
        <v>1.0</v>
      </c>
      <c r="Q40" s="3">
        <v>1.0</v>
      </c>
      <c r="R40" s="3">
        <v>1.0</v>
      </c>
      <c r="S40" s="3">
        <v>1.0</v>
      </c>
      <c r="T40" s="3">
        <v>1.0</v>
      </c>
      <c r="U40" s="3">
        <v>1.0</v>
      </c>
      <c r="V40" s="3">
        <v>1.0</v>
      </c>
      <c r="W40" s="3">
        <v>1.0</v>
      </c>
      <c r="X40" s="3">
        <v>1.0</v>
      </c>
      <c r="Y40" s="3">
        <v>1.0</v>
      </c>
      <c r="Z40" s="3">
        <v>1.0</v>
      </c>
      <c r="AA40" s="3">
        <v>1.0</v>
      </c>
      <c r="AB40" s="3">
        <v>1.0</v>
      </c>
    </row>
    <row r="41">
      <c r="A41" s="3" t="s">
        <v>47</v>
      </c>
      <c r="B41" s="3" t="s">
        <v>7</v>
      </c>
      <c r="C41" s="4">
        <v>43556.0</v>
      </c>
      <c r="H41" s="3">
        <v>1.0</v>
      </c>
      <c r="I41" s="3">
        <v>1.0</v>
      </c>
      <c r="J41" s="3">
        <v>1.0</v>
      </c>
      <c r="K41" s="3">
        <v>1.0</v>
      </c>
      <c r="L41" s="3">
        <v>1.0</v>
      </c>
      <c r="M41" s="3">
        <v>1.0</v>
      </c>
      <c r="N41" s="3">
        <v>1.0</v>
      </c>
      <c r="O41" s="3">
        <v>1.0</v>
      </c>
      <c r="P41" s="3">
        <v>1.0</v>
      </c>
      <c r="Q41" s="3">
        <v>1.0</v>
      </c>
      <c r="R41" s="3">
        <v>1.0</v>
      </c>
      <c r="S41" s="3">
        <v>1.0</v>
      </c>
      <c r="T41" s="3">
        <v>1.0</v>
      </c>
      <c r="U41" s="3">
        <v>1.0</v>
      </c>
      <c r="V41" s="3">
        <v>1.0</v>
      </c>
      <c r="W41" s="3">
        <v>1.0</v>
      </c>
      <c r="X41" s="3">
        <v>1.0</v>
      </c>
      <c r="Y41" s="3">
        <v>1.0</v>
      </c>
      <c r="Z41" s="3">
        <v>1.0</v>
      </c>
      <c r="AA41" s="3">
        <v>1.0</v>
      </c>
      <c r="AB41" s="3">
        <v>1.0</v>
      </c>
    </row>
    <row r="42">
      <c r="A42" s="3" t="s">
        <v>48</v>
      </c>
      <c r="B42" s="3" t="s">
        <v>7</v>
      </c>
      <c r="C42" s="4">
        <v>43556.0</v>
      </c>
      <c r="H42" s="3">
        <v>1.0</v>
      </c>
      <c r="I42" s="3">
        <v>1.0</v>
      </c>
      <c r="J42" s="3">
        <v>1.0</v>
      </c>
      <c r="K42" s="3">
        <v>1.0</v>
      </c>
      <c r="L42" s="3">
        <v>1.0</v>
      </c>
      <c r="M42" s="3">
        <v>1.0</v>
      </c>
      <c r="N42" s="3">
        <v>1.0</v>
      </c>
      <c r="O42" s="3">
        <v>1.0</v>
      </c>
      <c r="P42" s="3">
        <v>1.0</v>
      </c>
      <c r="Q42" s="3">
        <v>1.0</v>
      </c>
      <c r="R42" s="3">
        <v>1.0</v>
      </c>
      <c r="S42" s="3">
        <v>1.0</v>
      </c>
      <c r="T42" s="3">
        <v>1.0</v>
      </c>
      <c r="U42" s="3">
        <v>1.0</v>
      </c>
      <c r="V42" s="3">
        <v>1.0</v>
      </c>
      <c r="W42" s="3">
        <v>1.0</v>
      </c>
      <c r="X42" s="3">
        <v>1.0</v>
      </c>
      <c r="Y42" s="3">
        <v>1.0</v>
      </c>
      <c r="Z42" s="3">
        <v>1.0</v>
      </c>
      <c r="AA42" s="3">
        <v>1.0</v>
      </c>
      <c r="AB42" s="3">
        <v>1.0</v>
      </c>
    </row>
    <row r="43">
      <c r="A43" s="3" t="s">
        <v>49</v>
      </c>
      <c r="B43" s="3" t="s">
        <v>9</v>
      </c>
      <c r="C43" s="4">
        <v>43556.0</v>
      </c>
      <c r="D43" s="4">
        <v>43709.0</v>
      </c>
      <c r="H43" s="3">
        <v>1.0</v>
      </c>
      <c r="I43" s="3">
        <v>1.0</v>
      </c>
      <c r="J43" s="3">
        <v>1.0</v>
      </c>
      <c r="K43" s="3">
        <v>1.0</v>
      </c>
      <c r="L43" s="3">
        <v>1.0</v>
      </c>
    </row>
    <row r="44">
      <c r="A44" s="3" t="s">
        <v>50</v>
      </c>
      <c r="B44" s="3" t="s">
        <v>9</v>
      </c>
      <c r="C44" s="4">
        <v>43556.0</v>
      </c>
      <c r="D44" s="4">
        <v>43922.0</v>
      </c>
      <c r="H44" s="3">
        <v>1.0</v>
      </c>
      <c r="I44" s="3">
        <v>1.0</v>
      </c>
      <c r="J44" s="3">
        <v>1.0</v>
      </c>
      <c r="K44" s="3">
        <v>1.0</v>
      </c>
      <c r="L44" s="3">
        <v>1.0</v>
      </c>
      <c r="M44" s="3">
        <v>1.0</v>
      </c>
      <c r="N44" s="3">
        <v>1.0</v>
      </c>
      <c r="O44" s="3">
        <v>1.0</v>
      </c>
      <c r="P44" s="3">
        <v>1.0</v>
      </c>
      <c r="Q44" s="3">
        <v>1.0</v>
      </c>
      <c r="R44" s="3">
        <v>1.0</v>
      </c>
      <c r="S44" s="3">
        <v>1.0</v>
      </c>
    </row>
    <row r="45">
      <c r="A45" s="3" t="s">
        <v>51</v>
      </c>
      <c r="B45" s="3" t="s">
        <v>9</v>
      </c>
      <c r="C45" s="4">
        <v>43556.0</v>
      </c>
      <c r="D45" s="4">
        <v>43617.0</v>
      </c>
      <c r="H45" s="3">
        <v>1.0</v>
      </c>
      <c r="I45" s="3">
        <v>1.0</v>
      </c>
    </row>
    <row r="46">
      <c r="A46" s="3" t="s">
        <v>52</v>
      </c>
      <c r="B46" s="3" t="s">
        <v>9</v>
      </c>
      <c r="C46" s="4">
        <v>43556.0</v>
      </c>
      <c r="D46" s="4">
        <v>43922.0</v>
      </c>
      <c r="H46" s="3">
        <v>1.0</v>
      </c>
      <c r="I46" s="3">
        <v>1.0</v>
      </c>
      <c r="J46" s="3">
        <v>1.0</v>
      </c>
      <c r="K46" s="3">
        <v>1.0</v>
      </c>
      <c r="L46" s="3">
        <v>1.0</v>
      </c>
      <c r="M46" s="3">
        <v>1.0</v>
      </c>
      <c r="N46" s="3">
        <v>1.0</v>
      </c>
      <c r="O46" s="3">
        <v>1.0</v>
      </c>
      <c r="P46" s="3">
        <v>1.0</v>
      </c>
      <c r="Q46" s="3">
        <v>1.0</v>
      </c>
      <c r="R46" s="3">
        <v>1.0</v>
      </c>
      <c r="S46" s="3">
        <v>1.0</v>
      </c>
    </row>
    <row r="47">
      <c r="A47" s="3" t="s">
        <v>53</v>
      </c>
      <c r="B47" s="3" t="s">
        <v>7</v>
      </c>
      <c r="C47" s="4">
        <v>43556.0</v>
      </c>
      <c r="H47" s="3">
        <v>1.0</v>
      </c>
      <c r="I47" s="3">
        <v>1.0</v>
      </c>
      <c r="J47" s="3">
        <v>1.0</v>
      </c>
      <c r="K47" s="3">
        <v>1.0</v>
      </c>
      <c r="L47" s="3">
        <v>1.0</v>
      </c>
      <c r="M47" s="3">
        <v>1.0</v>
      </c>
      <c r="N47" s="3">
        <v>1.0</v>
      </c>
      <c r="O47" s="3">
        <v>1.0</v>
      </c>
      <c r="P47" s="3">
        <v>1.0</v>
      </c>
      <c r="Q47" s="3">
        <v>1.0</v>
      </c>
      <c r="R47" s="3">
        <v>1.0</v>
      </c>
      <c r="S47" s="3">
        <v>1.0</v>
      </c>
      <c r="T47" s="3">
        <v>1.0</v>
      </c>
      <c r="U47" s="3">
        <v>1.0</v>
      </c>
      <c r="V47" s="3">
        <v>1.0</v>
      </c>
      <c r="W47" s="3">
        <v>1.0</v>
      </c>
      <c r="X47" s="3">
        <v>1.0</v>
      </c>
      <c r="Y47" s="3">
        <v>1.0</v>
      </c>
      <c r="Z47" s="3">
        <v>1.0</v>
      </c>
      <c r="AA47" s="3">
        <v>1.0</v>
      </c>
      <c r="AB47" s="3">
        <v>1.0</v>
      </c>
    </row>
    <row r="48">
      <c r="A48" s="3" t="s">
        <v>54</v>
      </c>
      <c r="B48" s="3" t="s">
        <v>9</v>
      </c>
      <c r="C48" s="4">
        <v>43556.0</v>
      </c>
      <c r="D48" s="4">
        <v>43831.0</v>
      </c>
      <c r="H48" s="3">
        <v>1.0</v>
      </c>
      <c r="I48" s="3">
        <v>1.0</v>
      </c>
      <c r="J48" s="3">
        <v>1.0</v>
      </c>
      <c r="K48" s="3">
        <v>1.0</v>
      </c>
      <c r="L48" s="3">
        <v>1.0</v>
      </c>
      <c r="M48" s="3">
        <v>1.0</v>
      </c>
      <c r="N48" s="3">
        <v>1.0</v>
      </c>
      <c r="O48" s="3">
        <v>1.0</v>
      </c>
      <c r="P48" s="3">
        <v>1.0</v>
      </c>
    </row>
    <row r="49">
      <c r="A49" s="3" t="s">
        <v>55</v>
      </c>
      <c r="B49" s="3" t="s">
        <v>9</v>
      </c>
      <c r="C49" s="4">
        <v>43556.0</v>
      </c>
      <c r="D49" s="4">
        <v>43831.0</v>
      </c>
      <c r="H49" s="3">
        <v>1.0</v>
      </c>
      <c r="I49" s="3">
        <v>1.0</v>
      </c>
      <c r="J49" s="3">
        <v>1.0</v>
      </c>
      <c r="K49" s="3">
        <v>1.0</v>
      </c>
      <c r="L49" s="3">
        <v>1.0</v>
      </c>
      <c r="M49" s="3">
        <v>1.0</v>
      </c>
      <c r="N49" s="3">
        <v>1.0</v>
      </c>
      <c r="O49" s="3">
        <v>1.0</v>
      </c>
      <c r="P49" s="3">
        <v>1.0</v>
      </c>
    </row>
    <row r="50">
      <c r="A50" s="3" t="s">
        <v>56</v>
      </c>
      <c r="B50" s="3" t="s">
        <v>7</v>
      </c>
      <c r="C50" s="4">
        <v>43556.0</v>
      </c>
      <c r="H50" s="3">
        <v>1.0</v>
      </c>
      <c r="I50" s="3">
        <v>1.0</v>
      </c>
      <c r="J50" s="3">
        <v>1.0</v>
      </c>
      <c r="K50" s="3">
        <v>1.0</v>
      </c>
      <c r="L50" s="3">
        <v>1.0</v>
      </c>
      <c r="M50" s="3">
        <v>1.0</v>
      </c>
      <c r="N50" s="3">
        <v>1.0</v>
      </c>
      <c r="O50" s="3">
        <v>1.0</v>
      </c>
      <c r="P50" s="3">
        <v>1.0</v>
      </c>
      <c r="Q50" s="3">
        <v>1.0</v>
      </c>
      <c r="R50" s="3">
        <v>1.0</v>
      </c>
      <c r="S50" s="3">
        <v>1.0</v>
      </c>
      <c r="T50" s="3">
        <v>1.0</v>
      </c>
      <c r="U50" s="3">
        <v>1.0</v>
      </c>
      <c r="V50" s="3">
        <v>1.0</v>
      </c>
      <c r="W50" s="3">
        <v>1.0</v>
      </c>
      <c r="X50" s="3">
        <v>1.0</v>
      </c>
      <c r="Y50" s="3">
        <v>1.0</v>
      </c>
      <c r="Z50" s="3">
        <v>1.0</v>
      </c>
      <c r="AA50" s="3">
        <v>1.0</v>
      </c>
      <c r="AB50" s="3">
        <v>1.0</v>
      </c>
    </row>
    <row r="51">
      <c r="A51" s="3" t="s">
        <v>57</v>
      </c>
      <c r="B51" s="3" t="s">
        <v>9</v>
      </c>
      <c r="C51" s="4">
        <v>43556.0</v>
      </c>
      <c r="D51" s="4">
        <v>43678.0</v>
      </c>
      <c r="H51" s="3">
        <v>1.0</v>
      </c>
      <c r="I51" s="3">
        <v>1.0</v>
      </c>
      <c r="J51" s="3">
        <v>1.0</v>
      </c>
      <c r="K51" s="3">
        <v>1.0</v>
      </c>
    </row>
    <row r="52">
      <c r="A52" s="3" t="s">
        <v>58</v>
      </c>
      <c r="B52" s="3" t="s">
        <v>7</v>
      </c>
      <c r="C52" s="4">
        <v>43556.0</v>
      </c>
      <c r="H52" s="3">
        <v>1.0</v>
      </c>
      <c r="I52" s="3">
        <v>1.0</v>
      </c>
      <c r="J52" s="3">
        <v>1.0</v>
      </c>
      <c r="K52" s="3">
        <v>1.0</v>
      </c>
      <c r="L52" s="3">
        <v>1.0</v>
      </c>
      <c r="M52" s="3">
        <v>1.0</v>
      </c>
      <c r="N52" s="3">
        <v>1.0</v>
      </c>
      <c r="O52" s="3">
        <v>1.0</v>
      </c>
      <c r="P52" s="3">
        <v>1.0</v>
      </c>
      <c r="Q52" s="3">
        <v>1.0</v>
      </c>
      <c r="R52" s="3">
        <v>1.0</v>
      </c>
      <c r="S52" s="3">
        <v>1.0</v>
      </c>
      <c r="T52" s="3">
        <v>1.0</v>
      </c>
      <c r="U52" s="3">
        <v>1.0</v>
      </c>
      <c r="V52" s="3">
        <v>1.0</v>
      </c>
      <c r="W52" s="3">
        <v>1.0</v>
      </c>
      <c r="X52" s="3">
        <v>1.0</v>
      </c>
      <c r="Y52" s="3">
        <v>1.0</v>
      </c>
      <c r="Z52" s="3">
        <v>1.0</v>
      </c>
      <c r="AA52" s="3">
        <v>1.0</v>
      </c>
      <c r="AB52" s="3">
        <v>1.0</v>
      </c>
    </row>
    <row r="53">
      <c r="A53" s="3" t="s">
        <v>59</v>
      </c>
      <c r="B53" s="3" t="s">
        <v>7</v>
      </c>
      <c r="C53" s="4">
        <v>43556.0</v>
      </c>
      <c r="H53" s="3">
        <v>1.0</v>
      </c>
      <c r="I53" s="3">
        <v>1.0</v>
      </c>
      <c r="J53" s="3">
        <v>1.0</v>
      </c>
      <c r="K53" s="3">
        <v>1.0</v>
      </c>
      <c r="L53" s="3">
        <v>1.0</v>
      </c>
      <c r="M53" s="3">
        <v>1.0</v>
      </c>
      <c r="N53" s="3">
        <v>1.0</v>
      </c>
      <c r="O53" s="3">
        <v>1.0</v>
      </c>
      <c r="P53" s="3">
        <v>1.0</v>
      </c>
      <c r="Q53" s="3">
        <v>1.0</v>
      </c>
      <c r="R53" s="3">
        <v>1.0</v>
      </c>
      <c r="S53" s="3">
        <v>1.0</v>
      </c>
      <c r="T53" s="3">
        <v>1.0</v>
      </c>
      <c r="U53" s="3">
        <v>1.0</v>
      </c>
      <c r="V53" s="3">
        <v>1.0</v>
      </c>
      <c r="W53" s="3">
        <v>1.0</v>
      </c>
      <c r="X53" s="3">
        <v>1.0</v>
      </c>
      <c r="Y53" s="3">
        <v>1.0</v>
      </c>
      <c r="Z53" s="3">
        <v>1.0</v>
      </c>
      <c r="AA53" s="3">
        <v>1.0</v>
      </c>
      <c r="AB53" s="3">
        <v>1.0</v>
      </c>
    </row>
    <row r="54">
      <c r="A54" s="3" t="s">
        <v>60</v>
      </c>
      <c r="B54" s="3" t="s">
        <v>9</v>
      </c>
      <c r="C54" s="4">
        <v>43586.0</v>
      </c>
      <c r="D54" s="4">
        <v>43739.0</v>
      </c>
      <c r="I54" s="3">
        <v>1.0</v>
      </c>
      <c r="J54" s="3">
        <v>1.0</v>
      </c>
      <c r="K54" s="3">
        <v>1.0</v>
      </c>
      <c r="L54" s="3">
        <v>1.0</v>
      </c>
      <c r="M54" s="3">
        <v>1.0</v>
      </c>
    </row>
    <row r="55">
      <c r="A55" s="3" t="s">
        <v>61</v>
      </c>
      <c r="B55" s="3" t="s">
        <v>9</v>
      </c>
      <c r="C55" s="4">
        <v>43586.0</v>
      </c>
      <c r="D55" s="4">
        <v>43678.0</v>
      </c>
      <c r="I55" s="3">
        <v>1.0</v>
      </c>
      <c r="J55" s="3">
        <v>1.0</v>
      </c>
      <c r="K55" s="3">
        <v>1.0</v>
      </c>
    </row>
    <row r="56">
      <c r="A56" s="3" t="s">
        <v>62</v>
      </c>
      <c r="B56" s="3" t="s">
        <v>9</v>
      </c>
      <c r="C56" s="4">
        <v>43586.0</v>
      </c>
      <c r="D56" s="4">
        <v>44013.0</v>
      </c>
      <c r="I56" s="3">
        <v>1.0</v>
      </c>
      <c r="J56" s="3">
        <v>1.0</v>
      </c>
      <c r="K56" s="3">
        <v>1.0</v>
      </c>
      <c r="L56" s="3">
        <v>1.0</v>
      </c>
      <c r="M56" s="3">
        <v>1.0</v>
      </c>
      <c r="N56" s="3">
        <v>1.0</v>
      </c>
      <c r="O56" s="3">
        <v>1.0</v>
      </c>
      <c r="P56" s="3">
        <v>1.0</v>
      </c>
      <c r="Q56" s="3">
        <v>1.0</v>
      </c>
      <c r="R56" s="3">
        <v>1.0</v>
      </c>
      <c r="S56" s="3">
        <v>1.0</v>
      </c>
      <c r="T56" s="3">
        <v>1.0</v>
      </c>
      <c r="U56" s="3">
        <v>1.0</v>
      </c>
      <c r="V56" s="3">
        <v>1.0</v>
      </c>
    </row>
    <row r="57">
      <c r="A57" s="3" t="s">
        <v>63</v>
      </c>
      <c r="B57" s="3" t="s">
        <v>7</v>
      </c>
      <c r="C57" s="4">
        <v>43586.0</v>
      </c>
      <c r="I57" s="3">
        <v>1.0</v>
      </c>
      <c r="J57" s="3">
        <v>1.0</v>
      </c>
      <c r="K57" s="3">
        <v>1.0</v>
      </c>
      <c r="L57" s="3">
        <v>1.0</v>
      </c>
      <c r="M57" s="3">
        <v>1.0</v>
      </c>
      <c r="N57" s="3">
        <v>1.0</v>
      </c>
      <c r="O57" s="3">
        <v>1.0</v>
      </c>
      <c r="P57" s="3">
        <v>1.0</v>
      </c>
      <c r="Q57" s="3">
        <v>1.0</v>
      </c>
      <c r="R57" s="3">
        <v>1.0</v>
      </c>
      <c r="S57" s="3">
        <v>1.0</v>
      </c>
      <c r="T57" s="3">
        <v>1.0</v>
      </c>
      <c r="U57" s="3">
        <v>1.0</v>
      </c>
      <c r="V57" s="3">
        <v>1.0</v>
      </c>
      <c r="W57" s="3">
        <v>1.0</v>
      </c>
      <c r="X57" s="3">
        <v>1.0</v>
      </c>
      <c r="Y57" s="3">
        <v>1.0</v>
      </c>
      <c r="Z57" s="3">
        <v>1.0</v>
      </c>
      <c r="AA57" s="3">
        <v>1.0</v>
      </c>
      <c r="AB57" s="3">
        <v>1.0</v>
      </c>
    </row>
    <row r="58">
      <c r="A58" s="3" t="s">
        <v>64</v>
      </c>
      <c r="B58" s="3" t="s">
        <v>7</v>
      </c>
      <c r="C58" s="4">
        <v>43586.0</v>
      </c>
      <c r="I58" s="3">
        <v>1.0</v>
      </c>
      <c r="J58" s="3">
        <v>1.0</v>
      </c>
      <c r="K58" s="3">
        <v>1.0</v>
      </c>
      <c r="L58" s="3">
        <v>1.0</v>
      </c>
      <c r="M58" s="3">
        <v>1.0</v>
      </c>
      <c r="N58" s="3">
        <v>1.0</v>
      </c>
      <c r="O58" s="3">
        <v>1.0</v>
      </c>
      <c r="P58" s="3">
        <v>1.0</v>
      </c>
      <c r="Q58" s="3">
        <v>1.0</v>
      </c>
      <c r="R58" s="3">
        <v>1.0</v>
      </c>
      <c r="S58" s="3">
        <v>1.0</v>
      </c>
      <c r="T58" s="3">
        <v>1.0</v>
      </c>
      <c r="U58" s="3">
        <v>1.0</v>
      </c>
      <c r="V58" s="3">
        <v>1.0</v>
      </c>
      <c r="W58" s="3">
        <v>1.0</v>
      </c>
      <c r="X58" s="3">
        <v>1.0</v>
      </c>
      <c r="Y58" s="3">
        <v>1.0</v>
      </c>
      <c r="Z58" s="3">
        <v>1.0</v>
      </c>
      <c r="AA58" s="3">
        <v>1.0</v>
      </c>
      <c r="AB58" s="3">
        <v>1.0</v>
      </c>
    </row>
    <row r="59">
      <c r="A59" s="3" t="s">
        <v>65</v>
      </c>
      <c r="B59" s="3" t="s">
        <v>9</v>
      </c>
      <c r="C59" s="4">
        <v>43586.0</v>
      </c>
      <c r="D59" s="4">
        <v>43709.0</v>
      </c>
      <c r="I59" s="3">
        <v>1.0</v>
      </c>
      <c r="J59" s="3">
        <v>1.0</v>
      </c>
      <c r="K59" s="3">
        <v>1.0</v>
      </c>
      <c r="L59" s="3">
        <v>1.0</v>
      </c>
    </row>
    <row r="60">
      <c r="A60" s="3" t="s">
        <v>66</v>
      </c>
      <c r="B60" s="3" t="s">
        <v>9</v>
      </c>
      <c r="C60" s="4">
        <v>43586.0</v>
      </c>
      <c r="D60" s="4">
        <v>43952.0</v>
      </c>
      <c r="I60" s="3">
        <v>1.0</v>
      </c>
      <c r="J60" s="3">
        <v>1.0</v>
      </c>
      <c r="K60" s="3">
        <v>1.0</v>
      </c>
      <c r="L60" s="3">
        <v>1.0</v>
      </c>
      <c r="M60" s="3">
        <v>1.0</v>
      </c>
      <c r="N60" s="3">
        <v>1.0</v>
      </c>
      <c r="O60" s="3">
        <v>1.0</v>
      </c>
      <c r="P60" s="3">
        <v>1.0</v>
      </c>
      <c r="Q60" s="3">
        <v>1.0</v>
      </c>
      <c r="R60" s="3">
        <v>1.0</v>
      </c>
      <c r="S60" s="3">
        <v>1.0</v>
      </c>
      <c r="T60" s="3">
        <v>1.0</v>
      </c>
    </row>
    <row r="61">
      <c r="A61" s="3" t="s">
        <v>67</v>
      </c>
      <c r="B61" s="3" t="s">
        <v>9</v>
      </c>
      <c r="C61" s="4">
        <v>43586.0</v>
      </c>
      <c r="D61" s="4">
        <v>44013.0</v>
      </c>
      <c r="I61" s="3">
        <v>1.0</v>
      </c>
      <c r="J61" s="3">
        <v>1.0</v>
      </c>
      <c r="K61" s="3">
        <v>1.0</v>
      </c>
      <c r="L61" s="3">
        <v>1.0</v>
      </c>
      <c r="M61" s="3">
        <v>1.0</v>
      </c>
      <c r="N61" s="3">
        <v>1.0</v>
      </c>
      <c r="O61" s="3">
        <v>1.0</v>
      </c>
      <c r="P61" s="3">
        <v>1.0</v>
      </c>
      <c r="Q61" s="3">
        <v>1.0</v>
      </c>
      <c r="R61" s="3">
        <v>1.0</v>
      </c>
      <c r="S61" s="3">
        <v>1.0</v>
      </c>
      <c r="T61" s="3">
        <v>1.0</v>
      </c>
      <c r="U61" s="3">
        <v>1.0</v>
      </c>
      <c r="V61" s="3">
        <v>1.0</v>
      </c>
    </row>
    <row r="62">
      <c r="A62" s="3" t="s">
        <v>68</v>
      </c>
      <c r="B62" s="3" t="s">
        <v>7</v>
      </c>
      <c r="C62" s="4">
        <v>43586.0</v>
      </c>
      <c r="I62" s="3">
        <v>1.0</v>
      </c>
      <c r="J62" s="3">
        <v>1.0</v>
      </c>
      <c r="K62" s="3">
        <v>1.0</v>
      </c>
      <c r="L62" s="3">
        <v>1.0</v>
      </c>
      <c r="M62" s="3">
        <v>1.0</v>
      </c>
      <c r="N62" s="3">
        <v>1.0</v>
      </c>
      <c r="O62" s="3">
        <v>1.0</v>
      </c>
      <c r="P62" s="3">
        <v>1.0</v>
      </c>
      <c r="Q62" s="3">
        <v>1.0</v>
      </c>
      <c r="R62" s="3">
        <v>1.0</v>
      </c>
      <c r="S62" s="3">
        <v>1.0</v>
      </c>
      <c r="T62" s="3">
        <v>1.0</v>
      </c>
      <c r="U62" s="3">
        <v>1.0</v>
      </c>
      <c r="V62" s="3">
        <v>1.0</v>
      </c>
      <c r="W62" s="3">
        <v>1.0</v>
      </c>
      <c r="X62" s="3">
        <v>1.0</v>
      </c>
      <c r="Y62" s="3">
        <v>1.0</v>
      </c>
      <c r="Z62" s="3">
        <v>1.0</v>
      </c>
      <c r="AA62" s="3">
        <v>1.0</v>
      </c>
      <c r="AB62" s="3">
        <v>1.0</v>
      </c>
    </row>
    <row r="63">
      <c r="A63" s="3" t="s">
        <v>69</v>
      </c>
      <c r="B63" s="3" t="s">
        <v>7</v>
      </c>
      <c r="C63" s="4">
        <v>43586.0</v>
      </c>
      <c r="I63" s="3">
        <v>1.0</v>
      </c>
      <c r="J63" s="3">
        <v>1.0</v>
      </c>
      <c r="K63" s="3">
        <v>1.0</v>
      </c>
      <c r="L63" s="3">
        <v>1.0</v>
      </c>
      <c r="M63" s="3">
        <v>1.0</v>
      </c>
      <c r="N63" s="3">
        <v>1.0</v>
      </c>
      <c r="O63" s="3">
        <v>1.0</v>
      </c>
      <c r="P63" s="3">
        <v>1.0</v>
      </c>
      <c r="Q63" s="3">
        <v>1.0</v>
      </c>
      <c r="R63" s="3">
        <v>1.0</v>
      </c>
      <c r="S63" s="3">
        <v>1.0</v>
      </c>
      <c r="T63" s="3">
        <v>1.0</v>
      </c>
      <c r="U63" s="3">
        <v>1.0</v>
      </c>
      <c r="V63" s="3">
        <v>1.0</v>
      </c>
      <c r="W63" s="3">
        <v>1.0</v>
      </c>
      <c r="X63" s="3">
        <v>1.0</v>
      </c>
      <c r="Y63" s="3">
        <v>1.0</v>
      </c>
      <c r="Z63" s="3">
        <v>1.0</v>
      </c>
      <c r="AA63" s="3">
        <v>1.0</v>
      </c>
      <c r="AB63" s="3">
        <v>1.0</v>
      </c>
    </row>
    <row r="64">
      <c r="A64" s="3" t="s">
        <v>70</v>
      </c>
      <c r="B64" s="3" t="s">
        <v>9</v>
      </c>
      <c r="C64" s="4">
        <v>43586.0</v>
      </c>
      <c r="D64" s="4">
        <v>43862.0</v>
      </c>
      <c r="I64" s="3">
        <v>1.0</v>
      </c>
      <c r="J64" s="3">
        <v>1.0</v>
      </c>
      <c r="K64" s="3">
        <v>1.0</v>
      </c>
      <c r="L64" s="3">
        <v>1.0</v>
      </c>
      <c r="M64" s="3">
        <v>1.0</v>
      </c>
      <c r="N64" s="3">
        <v>1.0</v>
      </c>
      <c r="O64" s="3">
        <v>1.0</v>
      </c>
      <c r="P64" s="3">
        <v>1.0</v>
      </c>
      <c r="Q64" s="3">
        <v>1.0</v>
      </c>
    </row>
    <row r="65">
      <c r="A65" s="3" t="s">
        <v>71</v>
      </c>
      <c r="B65" s="3" t="s">
        <v>7</v>
      </c>
      <c r="C65" s="4">
        <v>43586.0</v>
      </c>
      <c r="I65" s="3">
        <v>1.0</v>
      </c>
      <c r="J65" s="3">
        <v>1.0</v>
      </c>
      <c r="K65" s="3">
        <v>1.0</v>
      </c>
      <c r="L65" s="3">
        <v>1.0</v>
      </c>
      <c r="M65" s="3">
        <v>1.0</v>
      </c>
      <c r="N65" s="3">
        <v>1.0</v>
      </c>
      <c r="O65" s="3">
        <v>1.0</v>
      </c>
      <c r="P65" s="3">
        <v>1.0</v>
      </c>
      <c r="Q65" s="3">
        <v>1.0</v>
      </c>
      <c r="R65" s="3">
        <v>1.0</v>
      </c>
      <c r="S65" s="3">
        <v>1.0</v>
      </c>
      <c r="T65" s="3">
        <v>1.0</v>
      </c>
      <c r="U65" s="3">
        <v>1.0</v>
      </c>
      <c r="V65" s="3">
        <v>1.0</v>
      </c>
      <c r="W65" s="3">
        <v>1.0</v>
      </c>
      <c r="X65" s="3">
        <v>1.0</v>
      </c>
      <c r="Y65" s="3">
        <v>1.0</v>
      </c>
      <c r="Z65" s="3">
        <v>1.0</v>
      </c>
      <c r="AA65" s="3">
        <v>1.0</v>
      </c>
      <c r="AB65" s="3">
        <v>1.0</v>
      </c>
    </row>
    <row r="66">
      <c r="A66" s="3" t="s">
        <v>72</v>
      </c>
      <c r="B66" s="3" t="s">
        <v>7</v>
      </c>
      <c r="C66" s="4">
        <v>43586.0</v>
      </c>
      <c r="I66" s="3">
        <v>1.0</v>
      </c>
      <c r="J66" s="3">
        <v>1.0</v>
      </c>
      <c r="K66" s="3">
        <v>1.0</v>
      </c>
      <c r="L66" s="3">
        <v>1.0</v>
      </c>
      <c r="M66" s="3">
        <v>1.0</v>
      </c>
      <c r="N66" s="3">
        <v>1.0</v>
      </c>
      <c r="O66" s="3">
        <v>1.0</v>
      </c>
      <c r="P66" s="3">
        <v>1.0</v>
      </c>
      <c r="Q66" s="3">
        <v>1.0</v>
      </c>
      <c r="R66" s="3">
        <v>1.0</v>
      </c>
      <c r="S66" s="3">
        <v>1.0</v>
      </c>
      <c r="T66" s="3">
        <v>1.0</v>
      </c>
      <c r="U66" s="3">
        <v>1.0</v>
      </c>
      <c r="V66" s="3">
        <v>1.0</v>
      </c>
      <c r="W66" s="3">
        <v>1.0</v>
      </c>
      <c r="X66" s="3">
        <v>1.0</v>
      </c>
      <c r="Y66" s="3">
        <v>1.0</v>
      </c>
      <c r="Z66" s="3">
        <v>1.0</v>
      </c>
      <c r="AA66" s="3">
        <v>1.0</v>
      </c>
      <c r="AB66" s="3">
        <v>1.0</v>
      </c>
    </row>
    <row r="67">
      <c r="A67" s="3" t="s">
        <v>73</v>
      </c>
      <c r="B67" s="3" t="s">
        <v>9</v>
      </c>
      <c r="C67" s="4">
        <v>43617.0</v>
      </c>
      <c r="D67" s="4">
        <v>43800.0</v>
      </c>
      <c r="J67" s="3">
        <v>1.0</v>
      </c>
      <c r="K67" s="3">
        <v>1.0</v>
      </c>
      <c r="L67" s="3">
        <v>1.0</v>
      </c>
      <c r="M67" s="3">
        <v>1.0</v>
      </c>
      <c r="N67" s="3">
        <v>1.0</v>
      </c>
      <c r="O67" s="3">
        <v>1.0</v>
      </c>
    </row>
    <row r="68">
      <c r="A68" s="3" t="s">
        <v>74</v>
      </c>
      <c r="B68" s="3" t="s">
        <v>9</v>
      </c>
      <c r="C68" s="4">
        <v>43617.0</v>
      </c>
      <c r="D68" s="4">
        <v>43709.0</v>
      </c>
      <c r="J68" s="3">
        <v>1.0</v>
      </c>
      <c r="K68" s="3">
        <v>1.0</v>
      </c>
      <c r="L68" s="3">
        <v>1.0</v>
      </c>
    </row>
    <row r="69">
      <c r="A69" s="3" t="s">
        <v>75</v>
      </c>
      <c r="B69" s="3" t="s">
        <v>9</v>
      </c>
      <c r="C69" s="4">
        <v>43617.0</v>
      </c>
      <c r="D69" s="4">
        <v>43862.0</v>
      </c>
      <c r="J69" s="3">
        <v>1.0</v>
      </c>
      <c r="K69" s="3">
        <v>1.0</v>
      </c>
      <c r="L69" s="3">
        <v>1.0</v>
      </c>
      <c r="M69" s="3">
        <v>1.0</v>
      </c>
      <c r="N69" s="3">
        <v>1.0</v>
      </c>
      <c r="O69" s="3">
        <v>1.0</v>
      </c>
      <c r="P69" s="3">
        <v>1.0</v>
      </c>
      <c r="Q69" s="3">
        <v>1.0</v>
      </c>
    </row>
    <row r="70">
      <c r="A70" s="3" t="s">
        <v>76</v>
      </c>
      <c r="B70" s="3" t="s">
        <v>9</v>
      </c>
      <c r="C70" s="4">
        <v>43617.0</v>
      </c>
      <c r="D70" s="4">
        <v>44075.0</v>
      </c>
      <c r="J70" s="3">
        <v>1.0</v>
      </c>
      <c r="K70" s="3">
        <v>1.0</v>
      </c>
      <c r="L70" s="3">
        <v>1.0</v>
      </c>
      <c r="M70" s="3">
        <v>1.0</v>
      </c>
      <c r="N70" s="3">
        <v>1.0</v>
      </c>
      <c r="O70" s="3">
        <v>1.0</v>
      </c>
      <c r="P70" s="3">
        <v>1.0</v>
      </c>
      <c r="Q70" s="3">
        <v>1.0</v>
      </c>
      <c r="R70" s="3">
        <v>1.0</v>
      </c>
      <c r="S70" s="3">
        <v>1.0</v>
      </c>
      <c r="T70" s="3">
        <v>1.0</v>
      </c>
      <c r="U70" s="3">
        <v>1.0</v>
      </c>
      <c r="V70" s="3">
        <v>1.0</v>
      </c>
      <c r="W70" s="3">
        <v>1.0</v>
      </c>
      <c r="X70" s="3">
        <v>1.0</v>
      </c>
    </row>
    <row r="71">
      <c r="A71" s="3" t="s">
        <v>77</v>
      </c>
      <c r="B71" s="3" t="s">
        <v>7</v>
      </c>
      <c r="C71" s="4">
        <v>43617.0</v>
      </c>
      <c r="J71" s="3">
        <v>1.0</v>
      </c>
      <c r="K71" s="3">
        <v>1.0</v>
      </c>
      <c r="L71" s="3">
        <v>1.0</v>
      </c>
      <c r="M71" s="3">
        <v>1.0</v>
      </c>
      <c r="N71" s="3">
        <v>1.0</v>
      </c>
      <c r="O71" s="3">
        <v>1.0</v>
      </c>
      <c r="P71" s="3">
        <v>1.0</v>
      </c>
      <c r="Q71" s="3">
        <v>1.0</v>
      </c>
      <c r="R71" s="3">
        <v>1.0</v>
      </c>
      <c r="S71" s="3">
        <v>1.0</v>
      </c>
      <c r="T71" s="3">
        <v>1.0</v>
      </c>
      <c r="U71" s="3">
        <v>1.0</v>
      </c>
      <c r="V71" s="3">
        <v>1.0</v>
      </c>
      <c r="W71" s="3">
        <v>1.0</v>
      </c>
      <c r="X71" s="3">
        <v>1.0</v>
      </c>
      <c r="Y71" s="3">
        <v>1.0</v>
      </c>
      <c r="Z71" s="3">
        <v>1.0</v>
      </c>
      <c r="AA71" s="3">
        <v>1.0</v>
      </c>
      <c r="AB71" s="3">
        <v>1.0</v>
      </c>
    </row>
    <row r="72">
      <c r="A72" s="3" t="s">
        <v>78</v>
      </c>
      <c r="B72" s="3" t="s">
        <v>7</v>
      </c>
      <c r="C72" s="4">
        <v>43617.0</v>
      </c>
      <c r="J72" s="3">
        <v>1.0</v>
      </c>
      <c r="K72" s="3">
        <v>1.0</v>
      </c>
      <c r="L72" s="3">
        <v>1.0</v>
      </c>
      <c r="M72" s="3">
        <v>1.0</v>
      </c>
      <c r="N72" s="3">
        <v>1.0</v>
      </c>
      <c r="O72" s="3">
        <v>1.0</v>
      </c>
      <c r="P72" s="3">
        <v>1.0</v>
      </c>
      <c r="Q72" s="3">
        <v>1.0</v>
      </c>
      <c r="R72" s="3">
        <v>1.0</v>
      </c>
      <c r="S72" s="3">
        <v>1.0</v>
      </c>
      <c r="T72" s="3">
        <v>1.0</v>
      </c>
      <c r="U72" s="3">
        <v>1.0</v>
      </c>
      <c r="V72" s="3">
        <v>1.0</v>
      </c>
      <c r="W72" s="3">
        <v>1.0</v>
      </c>
      <c r="X72" s="3">
        <v>1.0</v>
      </c>
      <c r="Y72" s="3">
        <v>1.0</v>
      </c>
      <c r="Z72" s="3">
        <v>1.0</v>
      </c>
      <c r="AA72" s="3">
        <v>1.0</v>
      </c>
      <c r="AB72" s="3">
        <v>1.0</v>
      </c>
    </row>
    <row r="73">
      <c r="A73" s="3" t="s">
        <v>79</v>
      </c>
      <c r="B73" s="3" t="s">
        <v>7</v>
      </c>
      <c r="C73" s="4">
        <v>43617.0</v>
      </c>
      <c r="J73" s="3">
        <v>1.0</v>
      </c>
      <c r="K73" s="3">
        <v>1.0</v>
      </c>
      <c r="L73" s="3">
        <v>1.0</v>
      </c>
      <c r="M73" s="3">
        <v>1.0</v>
      </c>
      <c r="N73" s="3">
        <v>1.0</v>
      </c>
      <c r="O73" s="3">
        <v>1.0</v>
      </c>
      <c r="P73" s="3">
        <v>1.0</v>
      </c>
      <c r="Q73" s="3">
        <v>1.0</v>
      </c>
      <c r="R73" s="3">
        <v>1.0</v>
      </c>
      <c r="S73" s="3">
        <v>1.0</v>
      </c>
      <c r="T73" s="3">
        <v>1.0</v>
      </c>
      <c r="U73" s="3">
        <v>1.0</v>
      </c>
      <c r="V73" s="3">
        <v>1.0</v>
      </c>
      <c r="W73" s="3">
        <v>1.0</v>
      </c>
      <c r="X73" s="3">
        <v>1.0</v>
      </c>
      <c r="Y73" s="3">
        <v>1.0</v>
      </c>
      <c r="Z73" s="3">
        <v>1.0</v>
      </c>
      <c r="AA73" s="3">
        <v>1.0</v>
      </c>
      <c r="AB73" s="3">
        <v>1.0</v>
      </c>
    </row>
    <row r="74">
      <c r="A74" s="3" t="s">
        <v>80</v>
      </c>
      <c r="B74" s="3" t="s">
        <v>7</v>
      </c>
      <c r="C74" s="4">
        <v>43617.0</v>
      </c>
      <c r="J74" s="3">
        <v>1.0</v>
      </c>
      <c r="K74" s="3">
        <v>1.0</v>
      </c>
      <c r="L74" s="3">
        <v>1.0</v>
      </c>
      <c r="M74" s="3">
        <v>1.0</v>
      </c>
      <c r="N74" s="3">
        <v>1.0</v>
      </c>
      <c r="O74" s="3">
        <v>1.0</v>
      </c>
      <c r="P74" s="3">
        <v>1.0</v>
      </c>
      <c r="Q74" s="3">
        <v>1.0</v>
      </c>
      <c r="R74" s="3">
        <v>1.0</v>
      </c>
      <c r="S74" s="3">
        <v>1.0</v>
      </c>
      <c r="T74" s="3">
        <v>1.0</v>
      </c>
      <c r="U74" s="3">
        <v>1.0</v>
      </c>
      <c r="V74" s="3">
        <v>1.0</v>
      </c>
      <c r="W74" s="3">
        <v>1.0</v>
      </c>
      <c r="X74" s="3">
        <v>1.0</v>
      </c>
      <c r="Y74" s="3">
        <v>1.0</v>
      </c>
      <c r="Z74" s="3">
        <v>1.0</v>
      </c>
      <c r="AA74" s="3">
        <v>1.0</v>
      </c>
      <c r="AB74" s="3">
        <v>1.0</v>
      </c>
    </row>
    <row r="75">
      <c r="A75" s="3" t="s">
        <v>81</v>
      </c>
      <c r="B75" s="3" t="s">
        <v>9</v>
      </c>
      <c r="C75" s="4">
        <v>43617.0</v>
      </c>
      <c r="D75" s="4">
        <v>44166.0</v>
      </c>
      <c r="J75" s="3">
        <v>1.0</v>
      </c>
      <c r="K75" s="3">
        <v>1.0</v>
      </c>
      <c r="L75" s="3">
        <v>1.0</v>
      </c>
      <c r="M75" s="3">
        <v>1.0</v>
      </c>
      <c r="N75" s="3">
        <v>1.0</v>
      </c>
      <c r="O75" s="3">
        <v>1.0</v>
      </c>
      <c r="P75" s="3">
        <v>1.0</v>
      </c>
      <c r="Q75" s="3">
        <v>1.0</v>
      </c>
      <c r="R75" s="3">
        <v>1.0</v>
      </c>
      <c r="S75" s="3">
        <v>1.0</v>
      </c>
      <c r="T75" s="3">
        <v>1.0</v>
      </c>
      <c r="U75" s="3">
        <v>1.0</v>
      </c>
      <c r="V75" s="3">
        <v>1.0</v>
      </c>
      <c r="W75" s="3">
        <v>1.0</v>
      </c>
      <c r="X75" s="3">
        <v>1.0</v>
      </c>
      <c r="Y75" s="3">
        <v>1.0</v>
      </c>
      <c r="Z75" s="3">
        <v>1.0</v>
      </c>
      <c r="AA75" s="3">
        <v>1.0</v>
      </c>
    </row>
    <row r="76">
      <c r="A76" s="3" t="s">
        <v>82</v>
      </c>
      <c r="B76" s="3" t="s">
        <v>7</v>
      </c>
      <c r="C76" s="4">
        <v>43617.0</v>
      </c>
      <c r="J76" s="3">
        <v>1.0</v>
      </c>
      <c r="K76" s="3">
        <v>1.0</v>
      </c>
      <c r="L76" s="3">
        <v>1.0</v>
      </c>
      <c r="M76" s="3">
        <v>1.0</v>
      </c>
      <c r="N76" s="3">
        <v>1.0</v>
      </c>
      <c r="O76" s="3">
        <v>1.0</v>
      </c>
      <c r="P76" s="3">
        <v>1.0</v>
      </c>
      <c r="Q76" s="3">
        <v>1.0</v>
      </c>
      <c r="R76" s="3">
        <v>1.0</v>
      </c>
      <c r="S76" s="3">
        <v>1.0</v>
      </c>
      <c r="T76" s="3">
        <v>1.0</v>
      </c>
      <c r="U76" s="3">
        <v>1.0</v>
      </c>
      <c r="V76" s="3">
        <v>1.0</v>
      </c>
      <c r="W76" s="3">
        <v>1.0</v>
      </c>
      <c r="X76" s="3">
        <v>1.0</v>
      </c>
      <c r="Y76" s="3">
        <v>1.0</v>
      </c>
      <c r="Z76" s="3">
        <v>1.0</v>
      </c>
      <c r="AA76" s="3">
        <v>1.0</v>
      </c>
      <c r="AB76" s="3">
        <v>1.0</v>
      </c>
    </row>
    <row r="77">
      <c r="A77" s="3" t="s">
        <v>83</v>
      </c>
      <c r="B77" s="3" t="s">
        <v>7</v>
      </c>
      <c r="C77" s="4">
        <v>43617.0</v>
      </c>
      <c r="J77" s="3">
        <v>1.0</v>
      </c>
      <c r="K77" s="3">
        <v>1.0</v>
      </c>
      <c r="L77" s="3">
        <v>1.0</v>
      </c>
      <c r="M77" s="3">
        <v>1.0</v>
      </c>
      <c r="N77" s="3">
        <v>1.0</v>
      </c>
      <c r="O77" s="3">
        <v>1.0</v>
      </c>
      <c r="P77" s="3">
        <v>1.0</v>
      </c>
      <c r="Q77" s="3">
        <v>1.0</v>
      </c>
      <c r="R77" s="3">
        <v>1.0</v>
      </c>
      <c r="S77" s="3">
        <v>1.0</v>
      </c>
      <c r="T77" s="3">
        <v>1.0</v>
      </c>
      <c r="U77" s="3">
        <v>1.0</v>
      </c>
      <c r="V77" s="3">
        <v>1.0</v>
      </c>
      <c r="W77" s="3">
        <v>1.0</v>
      </c>
      <c r="X77" s="3">
        <v>1.0</v>
      </c>
      <c r="Y77" s="3">
        <v>1.0</v>
      </c>
      <c r="Z77" s="3">
        <v>1.0</v>
      </c>
      <c r="AA77" s="3">
        <v>1.0</v>
      </c>
      <c r="AB77" s="3">
        <v>1.0</v>
      </c>
    </row>
    <row r="78">
      <c r="A78" s="3" t="s">
        <v>84</v>
      </c>
      <c r="B78" s="3" t="s">
        <v>9</v>
      </c>
      <c r="C78" s="4">
        <v>43647.0</v>
      </c>
      <c r="D78" s="4">
        <v>43952.0</v>
      </c>
      <c r="K78" s="3">
        <v>1.0</v>
      </c>
      <c r="L78" s="3">
        <v>1.0</v>
      </c>
      <c r="M78" s="3">
        <v>1.0</v>
      </c>
      <c r="N78" s="3">
        <v>1.0</v>
      </c>
      <c r="O78" s="3">
        <v>1.0</v>
      </c>
      <c r="P78" s="3">
        <v>1.0</v>
      </c>
      <c r="Q78" s="3">
        <v>1.0</v>
      </c>
      <c r="R78" s="3">
        <v>1.0</v>
      </c>
      <c r="S78" s="3">
        <v>1.0</v>
      </c>
      <c r="T78" s="3">
        <v>1.0</v>
      </c>
    </row>
    <row r="79">
      <c r="A79" s="3" t="s">
        <v>85</v>
      </c>
      <c r="B79" s="3" t="s">
        <v>9</v>
      </c>
      <c r="C79" s="4">
        <v>43647.0</v>
      </c>
      <c r="D79" s="4">
        <v>43831.0</v>
      </c>
      <c r="K79" s="3">
        <v>1.0</v>
      </c>
      <c r="L79" s="3">
        <v>1.0</v>
      </c>
      <c r="M79" s="3">
        <v>1.0</v>
      </c>
      <c r="N79" s="3">
        <v>1.0</v>
      </c>
      <c r="O79" s="3">
        <v>1.0</v>
      </c>
      <c r="P79" s="3">
        <v>1.0</v>
      </c>
    </row>
    <row r="80">
      <c r="A80" s="3" t="s">
        <v>86</v>
      </c>
      <c r="B80" s="3" t="s">
        <v>9</v>
      </c>
      <c r="C80" s="4">
        <v>43647.0</v>
      </c>
      <c r="D80" s="4">
        <v>44044.0</v>
      </c>
      <c r="K80" s="3">
        <v>1.0</v>
      </c>
      <c r="L80" s="3">
        <v>1.0</v>
      </c>
      <c r="M80" s="3">
        <v>1.0</v>
      </c>
      <c r="N80" s="3">
        <v>1.0</v>
      </c>
      <c r="O80" s="3">
        <v>1.0</v>
      </c>
      <c r="P80" s="3">
        <v>1.0</v>
      </c>
      <c r="Q80" s="3">
        <v>1.0</v>
      </c>
      <c r="R80" s="3">
        <v>1.0</v>
      </c>
      <c r="S80" s="3">
        <v>1.0</v>
      </c>
      <c r="T80" s="3">
        <v>1.0</v>
      </c>
      <c r="U80" s="3">
        <v>1.0</v>
      </c>
      <c r="V80" s="3">
        <v>1.0</v>
      </c>
      <c r="W80" s="3">
        <v>1.0</v>
      </c>
    </row>
    <row r="81">
      <c r="A81" s="3" t="s">
        <v>87</v>
      </c>
      <c r="B81" s="3" t="s">
        <v>7</v>
      </c>
      <c r="C81" s="4">
        <v>43647.0</v>
      </c>
      <c r="K81" s="3">
        <v>1.0</v>
      </c>
      <c r="L81" s="3">
        <v>1.0</v>
      </c>
      <c r="M81" s="3">
        <v>1.0</v>
      </c>
      <c r="N81" s="3">
        <v>1.0</v>
      </c>
      <c r="O81" s="3">
        <v>1.0</v>
      </c>
      <c r="P81" s="3">
        <v>1.0</v>
      </c>
      <c r="Q81" s="3">
        <v>1.0</v>
      </c>
      <c r="R81" s="3">
        <v>1.0</v>
      </c>
      <c r="S81" s="3">
        <v>1.0</v>
      </c>
      <c r="T81" s="3">
        <v>1.0</v>
      </c>
      <c r="U81" s="3">
        <v>1.0</v>
      </c>
      <c r="V81" s="3">
        <v>1.0</v>
      </c>
      <c r="W81" s="3">
        <v>1.0</v>
      </c>
      <c r="X81" s="3">
        <v>1.0</v>
      </c>
      <c r="Y81" s="3">
        <v>1.0</v>
      </c>
      <c r="Z81" s="3">
        <v>1.0</v>
      </c>
      <c r="AA81" s="3">
        <v>1.0</v>
      </c>
      <c r="AB81" s="3">
        <v>1.0</v>
      </c>
    </row>
    <row r="82">
      <c r="A82" s="3" t="s">
        <v>88</v>
      </c>
      <c r="B82" s="3" t="s">
        <v>7</v>
      </c>
      <c r="C82" s="4">
        <v>43647.0</v>
      </c>
      <c r="K82" s="3">
        <v>1.0</v>
      </c>
      <c r="L82" s="3">
        <v>1.0</v>
      </c>
      <c r="M82" s="3">
        <v>1.0</v>
      </c>
      <c r="N82" s="3">
        <v>1.0</v>
      </c>
      <c r="O82" s="3">
        <v>1.0</v>
      </c>
      <c r="P82" s="3">
        <v>1.0</v>
      </c>
      <c r="Q82" s="3">
        <v>1.0</v>
      </c>
      <c r="R82" s="3">
        <v>1.0</v>
      </c>
      <c r="S82" s="3">
        <v>1.0</v>
      </c>
      <c r="T82" s="3">
        <v>1.0</v>
      </c>
      <c r="U82" s="3">
        <v>1.0</v>
      </c>
      <c r="V82" s="3">
        <v>1.0</v>
      </c>
      <c r="W82" s="3">
        <v>1.0</v>
      </c>
      <c r="X82" s="3">
        <v>1.0</v>
      </c>
      <c r="Y82" s="3">
        <v>1.0</v>
      </c>
      <c r="Z82" s="3">
        <v>1.0</v>
      </c>
      <c r="AA82" s="3">
        <v>1.0</v>
      </c>
      <c r="AB82" s="3">
        <v>1.0</v>
      </c>
    </row>
    <row r="83">
      <c r="A83" s="3" t="s">
        <v>89</v>
      </c>
      <c r="B83" s="3" t="s">
        <v>9</v>
      </c>
      <c r="C83" s="4">
        <v>43647.0</v>
      </c>
      <c r="D83" s="4">
        <v>43862.0</v>
      </c>
      <c r="K83" s="3">
        <v>1.0</v>
      </c>
      <c r="L83" s="3">
        <v>1.0</v>
      </c>
      <c r="M83" s="3">
        <v>1.0</v>
      </c>
      <c r="N83" s="3">
        <v>1.0</v>
      </c>
      <c r="O83" s="3">
        <v>1.0</v>
      </c>
      <c r="P83" s="3">
        <v>1.0</v>
      </c>
      <c r="Q83" s="3">
        <v>1.0</v>
      </c>
    </row>
    <row r="84">
      <c r="A84" s="3" t="s">
        <v>90</v>
      </c>
      <c r="B84" s="3" t="s">
        <v>9</v>
      </c>
      <c r="C84" s="4">
        <v>43647.0</v>
      </c>
      <c r="D84" s="4">
        <v>43862.0</v>
      </c>
      <c r="K84" s="3">
        <v>1.0</v>
      </c>
      <c r="L84" s="3">
        <v>1.0</v>
      </c>
      <c r="M84" s="3">
        <v>1.0</v>
      </c>
      <c r="N84" s="3">
        <v>1.0</v>
      </c>
      <c r="O84" s="3">
        <v>1.0</v>
      </c>
      <c r="P84" s="3">
        <v>1.0</v>
      </c>
      <c r="Q84" s="3">
        <v>1.0</v>
      </c>
    </row>
    <row r="85">
      <c r="A85" s="3" t="s">
        <v>91</v>
      </c>
      <c r="B85" s="3" t="s">
        <v>7</v>
      </c>
      <c r="C85" s="4">
        <v>43647.0</v>
      </c>
      <c r="K85" s="3">
        <v>1.0</v>
      </c>
      <c r="L85" s="3">
        <v>1.0</v>
      </c>
      <c r="M85" s="3">
        <v>1.0</v>
      </c>
      <c r="N85" s="3">
        <v>1.0</v>
      </c>
      <c r="O85" s="3">
        <v>1.0</v>
      </c>
      <c r="P85" s="3">
        <v>1.0</v>
      </c>
      <c r="Q85" s="3">
        <v>1.0</v>
      </c>
      <c r="R85" s="3">
        <v>1.0</v>
      </c>
      <c r="S85" s="3">
        <v>1.0</v>
      </c>
      <c r="T85" s="3">
        <v>1.0</v>
      </c>
      <c r="U85" s="3">
        <v>1.0</v>
      </c>
      <c r="V85" s="3">
        <v>1.0</v>
      </c>
      <c r="W85" s="3">
        <v>1.0</v>
      </c>
      <c r="X85" s="3">
        <v>1.0</v>
      </c>
      <c r="Y85" s="3">
        <v>1.0</v>
      </c>
      <c r="Z85" s="3">
        <v>1.0</v>
      </c>
      <c r="AA85" s="3">
        <v>1.0</v>
      </c>
      <c r="AB85" s="3">
        <v>1.0</v>
      </c>
    </row>
    <row r="86">
      <c r="A86" s="3" t="s">
        <v>92</v>
      </c>
      <c r="B86" s="3" t="s">
        <v>7</v>
      </c>
      <c r="C86" s="4">
        <v>43647.0</v>
      </c>
      <c r="K86" s="3">
        <v>1.0</v>
      </c>
      <c r="L86" s="3">
        <v>1.0</v>
      </c>
      <c r="M86" s="3">
        <v>1.0</v>
      </c>
      <c r="N86" s="3">
        <v>1.0</v>
      </c>
      <c r="O86" s="3">
        <v>1.0</v>
      </c>
      <c r="P86" s="3">
        <v>1.0</v>
      </c>
      <c r="Q86" s="3">
        <v>1.0</v>
      </c>
      <c r="R86" s="3">
        <v>1.0</v>
      </c>
      <c r="S86" s="3">
        <v>1.0</v>
      </c>
      <c r="T86" s="3">
        <v>1.0</v>
      </c>
      <c r="U86" s="3">
        <v>1.0</v>
      </c>
      <c r="V86" s="3">
        <v>1.0</v>
      </c>
      <c r="W86" s="3">
        <v>1.0</v>
      </c>
      <c r="X86" s="3">
        <v>1.0</v>
      </c>
      <c r="Y86" s="3">
        <v>1.0</v>
      </c>
      <c r="Z86" s="3">
        <v>1.0</v>
      </c>
      <c r="AA86" s="3">
        <v>1.0</v>
      </c>
      <c r="AB86" s="3">
        <v>1.0</v>
      </c>
    </row>
    <row r="87">
      <c r="A87" s="3" t="s">
        <v>93</v>
      </c>
      <c r="B87" s="3" t="s">
        <v>9</v>
      </c>
      <c r="C87" s="4">
        <v>43647.0</v>
      </c>
      <c r="D87" s="4">
        <v>44136.0</v>
      </c>
      <c r="K87" s="3">
        <v>1.0</v>
      </c>
      <c r="L87" s="3">
        <v>1.0</v>
      </c>
      <c r="M87" s="3">
        <v>1.0</v>
      </c>
      <c r="N87" s="3">
        <v>1.0</v>
      </c>
      <c r="O87" s="3">
        <v>1.0</v>
      </c>
      <c r="P87" s="3">
        <v>1.0</v>
      </c>
      <c r="Q87" s="3">
        <v>1.0</v>
      </c>
      <c r="R87" s="3">
        <v>1.0</v>
      </c>
      <c r="S87" s="3">
        <v>1.0</v>
      </c>
      <c r="T87" s="3">
        <v>1.0</v>
      </c>
      <c r="U87" s="3">
        <v>1.0</v>
      </c>
      <c r="V87" s="3">
        <v>1.0</v>
      </c>
      <c r="W87" s="3">
        <v>1.0</v>
      </c>
      <c r="X87" s="3">
        <v>1.0</v>
      </c>
      <c r="Y87" s="3">
        <v>1.0</v>
      </c>
      <c r="Z87" s="3">
        <v>1.0</v>
      </c>
    </row>
    <row r="88">
      <c r="A88" s="3" t="s">
        <v>94</v>
      </c>
      <c r="B88" s="3" t="s">
        <v>7</v>
      </c>
      <c r="C88" s="4">
        <v>43647.0</v>
      </c>
      <c r="K88" s="3">
        <v>1.0</v>
      </c>
      <c r="L88" s="3">
        <v>1.0</v>
      </c>
      <c r="M88" s="3">
        <v>1.0</v>
      </c>
      <c r="N88" s="3">
        <v>1.0</v>
      </c>
      <c r="O88" s="3">
        <v>1.0</v>
      </c>
      <c r="P88" s="3">
        <v>1.0</v>
      </c>
      <c r="Q88" s="3">
        <v>1.0</v>
      </c>
      <c r="R88" s="3">
        <v>1.0</v>
      </c>
      <c r="S88" s="3">
        <v>1.0</v>
      </c>
      <c r="T88" s="3">
        <v>1.0</v>
      </c>
      <c r="U88" s="3">
        <v>1.0</v>
      </c>
      <c r="V88" s="3">
        <v>1.0</v>
      </c>
      <c r="W88" s="3">
        <v>1.0</v>
      </c>
      <c r="X88" s="3">
        <v>1.0</v>
      </c>
      <c r="Y88" s="3">
        <v>1.0</v>
      </c>
      <c r="Z88" s="3">
        <v>1.0</v>
      </c>
      <c r="AA88" s="3">
        <v>1.0</v>
      </c>
      <c r="AB88" s="3">
        <v>1.0</v>
      </c>
    </row>
    <row r="89">
      <c r="A89" s="3" t="s">
        <v>95</v>
      </c>
      <c r="B89" s="3" t="s">
        <v>7</v>
      </c>
      <c r="C89" s="4">
        <v>43678.0</v>
      </c>
      <c r="L89" s="3">
        <v>1.0</v>
      </c>
      <c r="M89" s="3">
        <v>1.0</v>
      </c>
      <c r="N89" s="3">
        <v>1.0</v>
      </c>
      <c r="O89" s="3">
        <v>1.0</v>
      </c>
      <c r="P89" s="3">
        <v>1.0</v>
      </c>
      <c r="Q89" s="3">
        <v>1.0</v>
      </c>
      <c r="R89" s="3">
        <v>1.0</v>
      </c>
      <c r="S89" s="3">
        <v>1.0</v>
      </c>
      <c r="T89" s="3">
        <v>1.0</v>
      </c>
      <c r="U89" s="3">
        <v>1.0</v>
      </c>
      <c r="V89" s="3">
        <v>1.0</v>
      </c>
      <c r="W89" s="3">
        <v>1.0</v>
      </c>
      <c r="X89" s="3">
        <v>1.0</v>
      </c>
      <c r="Y89" s="3">
        <v>1.0</v>
      </c>
      <c r="Z89" s="3">
        <v>1.0</v>
      </c>
      <c r="AA89" s="3">
        <v>1.0</v>
      </c>
      <c r="AB89" s="3">
        <v>1.0</v>
      </c>
    </row>
    <row r="90">
      <c r="A90" s="3" t="s">
        <v>96</v>
      </c>
      <c r="B90" s="3" t="s">
        <v>9</v>
      </c>
      <c r="C90" s="4">
        <v>43678.0</v>
      </c>
      <c r="D90" s="4">
        <v>43709.0</v>
      </c>
      <c r="L90" s="3">
        <v>1.0</v>
      </c>
    </row>
    <row r="91">
      <c r="A91" s="3" t="s">
        <v>97</v>
      </c>
      <c r="B91" s="3" t="s">
        <v>7</v>
      </c>
      <c r="C91" s="4">
        <v>43678.0</v>
      </c>
      <c r="L91" s="3">
        <v>1.0</v>
      </c>
      <c r="M91" s="3">
        <v>1.0</v>
      </c>
      <c r="N91" s="3">
        <v>1.0</v>
      </c>
      <c r="O91" s="3">
        <v>1.0</v>
      </c>
      <c r="P91" s="3">
        <v>1.0</v>
      </c>
      <c r="Q91" s="3">
        <v>1.0</v>
      </c>
      <c r="R91" s="3">
        <v>1.0</v>
      </c>
      <c r="S91" s="3">
        <v>1.0</v>
      </c>
      <c r="T91" s="3">
        <v>1.0</v>
      </c>
      <c r="U91" s="3">
        <v>1.0</v>
      </c>
      <c r="V91" s="3">
        <v>1.0</v>
      </c>
      <c r="W91" s="3">
        <v>1.0</v>
      </c>
      <c r="X91" s="3">
        <v>1.0</v>
      </c>
      <c r="Y91" s="3">
        <v>1.0</v>
      </c>
      <c r="Z91" s="3">
        <v>1.0</v>
      </c>
      <c r="AA91" s="3">
        <v>1.0</v>
      </c>
      <c r="AB91" s="3">
        <v>1.0</v>
      </c>
    </row>
    <row r="92">
      <c r="A92" s="3" t="s">
        <v>98</v>
      </c>
      <c r="B92" s="3" t="s">
        <v>7</v>
      </c>
      <c r="C92" s="4">
        <v>43678.0</v>
      </c>
      <c r="L92" s="3">
        <v>1.0</v>
      </c>
      <c r="M92" s="3">
        <v>1.0</v>
      </c>
      <c r="N92" s="3">
        <v>1.0</v>
      </c>
      <c r="O92" s="3">
        <v>1.0</v>
      </c>
      <c r="P92" s="3">
        <v>1.0</v>
      </c>
      <c r="Q92" s="3">
        <v>1.0</v>
      </c>
      <c r="R92" s="3">
        <v>1.0</v>
      </c>
      <c r="S92" s="3">
        <v>1.0</v>
      </c>
      <c r="T92" s="3">
        <v>1.0</v>
      </c>
      <c r="U92" s="3">
        <v>1.0</v>
      </c>
      <c r="V92" s="3">
        <v>1.0</v>
      </c>
      <c r="W92" s="3">
        <v>1.0</v>
      </c>
      <c r="X92" s="3">
        <v>1.0</v>
      </c>
      <c r="Y92" s="3">
        <v>1.0</v>
      </c>
      <c r="Z92" s="3">
        <v>1.0</v>
      </c>
      <c r="AA92" s="3">
        <v>1.0</v>
      </c>
      <c r="AB92" s="3">
        <v>1.0</v>
      </c>
    </row>
    <row r="93">
      <c r="A93" s="3" t="s">
        <v>99</v>
      </c>
      <c r="B93" s="3" t="s">
        <v>9</v>
      </c>
      <c r="C93" s="4">
        <v>43709.0</v>
      </c>
      <c r="D93" s="4">
        <v>44075.0</v>
      </c>
      <c r="M93" s="3">
        <v>1.0</v>
      </c>
      <c r="N93" s="3">
        <v>1.0</v>
      </c>
      <c r="O93" s="3">
        <v>1.0</v>
      </c>
      <c r="P93" s="3">
        <v>1.0</v>
      </c>
      <c r="Q93" s="3">
        <v>1.0</v>
      </c>
      <c r="R93" s="3">
        <v>1.0</v>
      </c>
      <c r="S93" s="3">
        <v>1.0</v>
      </c>
      <c r="T93" s="3">
        <v>1.0</v>
      </c>
      <c r="U93" s="3">
        <v>1.0</v>
      </c>
      <c r="V93" s="3">
        <v>1.0</v>
      </c>
      <c r="W93" s="3">
        <v>1.0</v>
      </c>
      <c r="X93" s="3">
        <v>1.0</v>
      </c>
    </row>
    <row r="94">
      <c r="A94" s="3" t="s">
        <v>100</v>
      </c>
      <c r="B94" s="3" t="s">
        <v>7</v>
      </c>
      <c r="C94" s="4">
        <v>43709.0</v>
      </c>
      <c r="M94" s="3">
        <v>1.0</v>
      </c>
      <c r="N94" s="3">
        <v>1.0</v>
      </c>
      <c r="O94" s="3">
        <v>1.0</v>
      </c>
      <c r="P94" s="3">
        <v>1.0</v>
      </c>
      <c r="Q94" s="3">
        <v>1.0</v>
      </c>
      <c r="R94" s="3">
        <v>1.0</v>
      </c>
      <c r="S94" s="3">
        <v>1.0</v>
      </c>
      <c r="T94" s="3">
        <v>1.0</v>
      </c>
      <c r="U94" s="3">
        <v>1.0</v>
      </c>
      <c r="V94" s="3">
        <v>1.0</v>
      </c>
      <c r="W94" s="3">
        <v>1.0</v>
      </c>
      <c r="X94" s="3">
        <v>1.0</v>
      </c>
      <c r="Y94" s="3">
        <v>1.0</v>
      </c>
      <c r="Z94" s="3">
        <v>1.0</v>
      </c>
      <c r="AA94" s="3">
        <v>1.0</v>
      </c>
      <c r="AB94" s="3">
        <v>1.0</v>
      </c>
    </row>
    <row r="95">
      <c r="A95" s="3" t="s">
        <v>101</v>
      </c>
      <c r="B95" s="3" t="s">
        <v>9</v>
      </c>
      <c r="C95" s="4">
        <v>43709.0</v>
      </c>
      <c r="D95" s="4">
        <v>43831.0</v>
      </c>
      <c r="M95" s="3">
        <v>1.0</v>
      </c>
      <c r="N95" s="3">
        <v>1.0</v>
      </c>
      <c r="O95" s="3">
        <v>1.0</v>
      </c>
      <c r="P95" s="3">
        <v>1.0</v>
      </c>
    </row>
    <row r="96">
      <c r="A96" s="3" t="s">
        <v>102</v>
      </c>
      <c r="B96" s="3" t="s">
        <v>7</v>
      </c>
      <c r="C96" s="4">
        <v>43709.0</v>
      </c>
      <c r="M96" s="3">
        <v>1.0</v>
      </c>
      <c r="N96" s="3">
        <v>1.0</v>
      </c>
      <c r="O96" s="3">
        <v>1.0</v>
      </c>
      <c r="P96" s="3">
        <v>1.0</v>
      </c>
      <c r="Q96" s="3">
        <v>1.0</v>
      </c>
      <c r="R96" s="3">
        <v>1.0</v>
      </c>
      <c r="S96" s="3">
        <v>1.0</v>
      </c>
      <c r="T96" s="3">
        <v>1.0</v>
      </c>
      <c r="U96" s="3">
        <v>1.0</v>
      </c>
      <c r="V96" s="3">
        <v>1.0</v>
      </c>
      <c r="W96" s="3">
        <v>1.0</v>
      </c>
      <c r="X96" s="3">
        <v>1.0</v>
      </c>
      <c r="Y96" s="3">
        <v>1.0</v>
      </c>
      <c r="Z96" s="3">
        <v>1.0</v>
      </c>
      <c r="AA96" s="3">
        <v>1.0</v>
      </c>
      <c r="AB96" s="3">
        <v>1.0</v>
      </c>
    </row>
    <row r="97">
      <c r="A97" s="3" t="s">
        <v>103</v>
      </c>
      <c r="B97" s="3" t="s">
        <v>9</v>
      </c>
      <c r="C97" s="4">
        <v>43709.0</v>
      </c>
      <c r="D97" s="4">
        <v>43770.0</v>
      </c>
      <c r="M97" s="3">
        <v>1.0</v>
      </c>
      <c r="N97" s="3">
        <v>1.0</v>
      </c>
    </row>
    <row r="98">
      <c r="A98" s="3" t="s">
        <v>104</v>
      </c>
      <c r="B98" s="3" t="s">
        <v>9</v>
      </c>
      <c r="C98" s="4">
        <v>43709.0</v>
      </c>
      <c r="D98" s="4">
        <v>44075.0</v>
      </c>
      <c r="M98" s="3">
        <v>1.0</v>
      </c>
      <c r="N98" s="3">
        <v>1.0</v>
      </c>
      <c r="O98" s="3">
        <v>1.0</v>
      </c>
      <c r="P98" s="3">
        <v>1.0</v>
      </c>
      <c r="Q98" s="3">
        <v>1.0</v>
      </c>
      <c r="R98" s="3">
        <v>1.0</v>
      </c>
      <c r="S98" s="3">
        <v>1.0</v>
      </c>
      <c r="T98" s="3">
        <v>1.0</v>
      </c>
      <c r="U98" s="3">
        <v>1.0</v>
      </c>
      <c r="V98" s="3">
        <v>1.0</v>
      </c>
      <c r="W98" s="3">
        <v>1.0</v>
      </c>
      <c r="X98" s="3">
        <v>1.0</v>
      </c>
    </row>
    <row r="99">
      <c r="A99" s="3" t="s">
        <v>105</v>
      </c>
      <c r="B99" s="3" t="s">
        <v>7</v>
      </c>
      <c r="C99" s="4">
        <v>43709.0</v>
      </c>
      <c r="M99" s="3">
        <v>1.0</v>
      </c>
      <c r="N99" s="3">
        <v>1.0</v>
      </c>
      <c r="O99" s="3">
        <v>1.0</v>
      </c>
      <c r="P99" s="3">
        <v>1.0</v>
      </c>
      <c r="Q99" s="3">
        <v>1.0</v>
      </c>
      <c r="R99" s="3">
        <v>1.0</v>
      </c>
      <c r="S99" s="3">
        <v>1.0</v>
      </c>
      <c r="T99" s="3">
        <v>1.0</v>
      </c>
      <c r="U99" s="3">
        <v>1.0</v>
      </c>
      <c r="V99" s="3">
        <v>1.0</v>
      </c>
      <c r="W99" s="3">
        <v>1.0</v>
      </c>
      <c r="X99" s="3">
        <v>1.0</v>
      </c>
      <c r="Y99" s="3">
        <v>1.0</v>
      </c>
      <c r="Z99" s="3">
        <v>1.0</v>
      </c>
      <c r="AA99" s="3">
        <v>1.0</v>
      </c>
      <c r="AB99" s="3">
        <v>1.0</v>
      </c>
    </row>
    <row r="100">
      <c r="A100" s="3" t="s">
        <v>106</v>
      </c>
      <c r="B100" s="3" t="s">
        <v>7</v>
      </c>
      <c r="C100" s="4">
        <v>43709.0</v>
      </c>
      <c r="M100" s="3">
        <v>1.0</v>
      </c>
      <c r="N100" s="3">
        <v>1.0</v>
      </c>
      <c r="O100" s="3">
        <v>1.0</v>
      </c>
      <c r="P100" s="3">
        <v>1.0</v>
      </c>
      <c r="Q100" s="3">
        <v>1.0</v>
      </c>
      <c r="R100" s="3">
        <v>1.0</v>
      </c>
      <c r="S100" s="3">
        <v>1.0</v>
      </c>
      <c r="T100" s="3">
        <v>1.0</v>
      </c>
      <c r="U100" s="3">
        <v>1.0</v>
      </c>
      <c r="V100" s="3">
        <v>1.0</v>
      </c>
      <c r="W100" s="3">
        <v>1.0</v>
      </c>
      <c r="X100" s="3">
        <v>1.0</v>
      </c>
      <c r="Y100" s="3">
        <v>1.0</v>
      </c>
      <c r="Z100" s="3">
        <v>1.0</v>
      </c>
      <c r="AA100" s="3">
        <v>1.0</v>
      </c>
      <c r="AB100" s="3">
        <v>1.0</v>
      </c>
    </row>
    <row r="101">
      <c r="A101" s="3" t="s">
        <v>107</v>
      </c>
      <c r="B101" s="3" t="s">
        <v>9</v>
      </c>
      <c r="C101" s="4">
        <v>43739.0</v>
      </c>
      <c r="D101" s="4">
        <v>44136.0</v>
      </c>
      <c r="N101" s="3">
        <v>1.0</v>
      </c>
      <c r="O101" s="3">
        <v>1.0</v>
      </c>
      <c r="P101" s="3">
        <v>1.0</v>
      </c>
      <c r="Q101" s="3">
        <v>1.0</v>
      </c>
      <c r="R101" s="3">
        <v>1.0</v>
      </c>
      <c r="S101" s="3">
        <v>1.0</v>
      </c>
      <c r="T101" s="3">
        <v>1.0</v>
      </c>
      <c r="U101" s="3">
        <v>1.0</v>
      </c>
      <c r="V101" s="3">
        <v>1.0</v>
      </c>
      <c r="W101" s="3">
        <v>1.0</v>
      </c>
      <c r="X101" s="3">
        <v>1.0</v>
      </c>
      <c r="Y101" s="3">
        <v>1.0</v>
      </c>
      <c r="Z101" s="3">
        <v>1.0</v>
      </c>
    </row>
    <row r="102">
      <c r="A102" s="3" t="s">
        <v>108</v>
      </c>
      <c r="B102" s="3" t="s">
        <v>7</v>
      </c>
      <c r="C102" s="4">
        <v>43739.0</v>
      </c>
      <c r="N102" s="3">
        <v>1.0</v>
      </c>
      <c r="O102" s="3">
        <v>1.0</v>
      </c>
      <c r="P102" s="3">
        <v>1.0</v>
      </c>
      <c r="Q102" s="3">
        <v>1.0</v>
      </c>
      <c r="R102" s="3">
        <v>1.0</v>
      </c>
      <c r="S102" s="3">
        <v>1.0</v>
      </c>
      <c r="T102" s="3">
        <v>1.0</v>
      </c>
      <c r="U102" s="3">
        <v>1.0</v>
      </c>
      <c r="V102" s="3">
        <v>1.0</v>
      </c>
      <c r="W102" s="3">
        <v>1.0</v>
      </c>
      <c r="X102" s="3">
        <v>1.0</v>
      </c>
      <c r="Y102" s="3">
        <v>1.0</v>
      </c>
      <c r="Z102" s="3">
        <v>1.0</v>
      </c>
      <c r="AA102" s="3">
        <v>1.0</v>
      </c>
      <c r="AB102" s="3">
        <v>1.0</v>
      </c>
    </row>
    <row r="103">
      <c r="A103" s="3" t="s">
        <v>109</v>
      </c>
      <c r="B103" s="3" t="s">
        <v>9</v>
      </c>
      <c r="C103" s="4">
        <v>43739.0</v>
      </c>
      <c r="D103" s="4">
        <v>43891.0</v>
      </c>
      <c r="N103" s="3">
        <v>1.0</v>
      </c>
      <c r="O103" s="3">
        <v>1.0</v>
      </c>
      <c r="P103" s="3">
        <v>1.0</v>
      </c>
      <c r="Q103" s="3">
        <v>1.0</v>
      </c>
      <c r="R103" s="3">
        <v>1.0</v>
      </c>
    </row>
    <row r="104">
      <c r="A104" s="3" t="s">
        <v>110</v>
      </c>
      <c r="B104" s="3" t="s">
        <v>7</v>
      </c>
      <c r="C104" s="4">
        <v>43739.0</v>
      </c>
      <c r="N104" s="3">
        <v>1.0</v>
      </c>
      <c r="O104" s="3">
        <v>1.0</v>
      </c>
      <c r="P104" s="3">
        <v>1.0</v>
      </c>
      <c r="Q104" s="3">
        <v>1.0</v>
      </c>
      <c r="R104" s="3">
        <v>1.0</v>
      </c>
      <c r="S104" s="3">
        <v>1.0</v>
      </c>
      <c r="T104" s="3">
        <v>1.0</v>
      </c>
      <c r="U104" s="3">
        <v>1.0</v>
      </c>
      <c r="V104" s="3">
        <v>1.0</v>
      </c>
      <c r="W104" s="3">
        <v>1.0</v>
      </c>
      <c r="X104" s="3">
        <v>1.0</v>
      </c>
      <c r="Y104" s="3">
        <v>1.0</v>
      </c>
      <c r="Z104" s="3">
        <v>1.0</v>
      </c>
      <c r="AA104" s="3">
        <v>1.0</v>
      </c>
      <c r="AB104" s="3">
        <v>1.0</v>
      </c>
    </row>
    <row r="105">
      <c r="A105" s="3" t="s">
        <v>111</v>
      </c>
      <c r="B105" s="3" t="s">
        <v>7</v>
      </c>
      <c r="C105" s="4">
        <v>43739.0</v>
      </c>
      <c r="N105" s="3">
        <v>1.0</v>
      </c>
      <c r="O105" s="3">
        <v>1.0</v>
      </c>
      <c r="P105" s="3">
        <v>1.0</v>
      </c>
      <c r="Q105" s="3">
        <v>1.0</v>
      </c>
      <c r="R105" s="3">
        <v>1.0</v>
      </c>
      <c r="S105" s="3">
        <v>1.0</v>
      </c>
      <c r="T105" s="3">
        <v>1.0</v>
      </c>
      <c r="U105" s="3">
        <v>1.0</v>
      </c>
      <c r="V105" s="3">
        <v>1.0</v>
      </c>
      <c r="W105" s="3">
        <v>1.0</v>
      </c>
      <c r="X105" s="3">
        <v>1.0</v>
      </c>
      <c r="Y105" s="3">
        <v>1.0</v>
      </c>
      <c r="Z105" s="3">
        <v>1.0</v>
      </c>
      <c r="AA105" s="3">
        <v>1.0</v>
      </c>
      <c r="AB105" s="3">
        <v>1.0</v>
      </c>
    </row>
    <row r="106">
      <c r="A106" s="3" t="s">
        <v>112</v>
      </c>
      <c r="B106" s="3" t="s">
        <v>7</v>
      </c>
      <c r="C106" s="4">
        <v>43739.0</v>
      </c>
      <c r="N106" s="3">
        <v>1.0</v>
      </c>
      <c r="O106" s="3">
        <v>1.0</v>
      </c>
      <c r="P106" s="3">
        <v>1.0</v>
      </c>
      <c r="Q106" s="3">
        <v>1.0</v>
      </c>
      <c r="R106" s="3">
        <v>1.0</v>
      </c>
      <c r="S106" s="3">
        <v>1.0</v>
      </c>
      <c r="T106" s="3">
        <v>1.0</v>
      </c>
      <c r="U106" s="3">
        <v>1.0</v>
      </c>
      <c r="V106" s="3">
        <v>1.0</v>
      </c>
      <c r="W106" s="3">
        <v>1.0</v>
      </c>
      <c r="X106" s="3">
        <v>1.0</v>
      </c>
      <c r="Y106" s="3">
        <v>1.0</v>
      </c>
      <c r="Z106" s="3">
        <v>1.0</v>
      </c>
      <c r="AA106" s="3">
        <v>1.0</v>
      </c>
      <c r="AB106" s="3">
        <v>1.0</v>
      </c>
    </row>
    <row r="107">
      <c r="A107" s="3" t="s">
        <v>113</v>
      </c>
      <c r="B107" s="3" t="s">
        <v>7</v>
      </c>
      <c r="C107" s="4">
        <v>43739.0</v>
      </c>
      <c r="N107" s="3">
        <v>1.0</v>
      </c>
      <c r="O107" s="3">
        <v>1.0</v>
      </c>
      <c r="P107" s="3">
        <v>1.0</v>
      </c>
      <c r="Q107" s="3">
        <v>1.0</v>
      </c>
      <c r="R107" s="3">
        <v>1.0</v>
      </c>
      <c r="S107" s="3">
        <v>1.0</v>
      </c>
      <c r="T107" s="3">
        <v>1.0</v>
      </c>
      <c r="U107" s="3">
        <v>1.0</v>
      </c>
      <c r="V107" s="3">
        <v>1.0</v>
      </c>
      <c r="W107" s="3">
        <v>1.0</v>
      </c>
      <c r="X107" s="3">
        <v>1.0</v>
      </c>
      <c r="Y107" s="3">
        <v>1.0</v>
      </c>
      <c r="Z107" s="3">
        <v>1.0</v>
      </c>
      <c r="AA107" s="3">
        <v>1.0</v>
      </c>
      <c r="AB107" s="3">
        <v>1.0</v>
      </c>
    </row>
    <row r="108">
      <c r="A108" s="3" t="s">
        <v>114</v>
      </c>
      <c r="B108" s="3" t="s">
        <v>7</v>
      </c>
      <c r="C108" s="4">
        <v>43739.0</v>
      </c>
      <c r="N108" s="3">
        <v>1.0</v>
      </c>
      <c r="O108" s="3">
        <v>1.0</v>
      </c>
      <c r="P108" s="3">
        <v>1.0</v>
      </c>
      <c r="Q108" s="3">
        <v>1.0</v>
      </c>
      <c r="R108" s="3">
        <v>1.0</v>
      </c>
      <c r="S108" s="3">
        <v>1.0</v>
      </c>
      <c r="T108" s="3">
        <v>1.0</v>
      </c>
      <c r="U108" s="3">
        <v>1.0</v>
      </c>
      <c r="V108" s="3">
        <v>1.0</v>
      </c>
      <c r="W108" s="3">
        <v>1.0</v>
      </c>
      <c r="X108" s="3">
        <v>1.0</v>
      </c>
      <c r="Y108" s="3">
        <v>1.0</v>
      </c>
      <c r="Z108" s="3">
        <v>1.0</v>
      </c>
      <c r="AA108" s="3">
        <v>1.0</v>
      </c>
      <c r="AB108" s="3">
        <v>1.0</v>
      </c>
    </row>
    <row r="109">
      <c r="A109" s="3" t="s">
        <v>115</v>
      </c>
      <c r="B109" s="3" t="s">
        <v>9</v>
      </c>
      <c r="C109" s="4">
        <v>43739.0</v>
      </c>
      <c r="D109" s="4">
        <v>44013.0</v>
      </c>
      <c r="N109" s="3">
        <v>1.0</v>
      </c>
      <c r="O109" s="3">
        <v>1.0</v>
      </c>
      <c r="P109" s="3">
        <v>1.0</v>
      </c>
      <c r="Q109" s="3">
        <v>1.0</v>
      </c>
      <c r="R109" s="3">
        <v>1.0</v>
      </c>
      <c r="S109" s="3">
        <v>1.0</v>
      </c>
      <c r="T109" s="3">
        <v>1.0</v>
      </c>
      <c r="U109" s="3">
        <v>1.0</v>
      </c>
      <c r="V109" s="3">
        <v>1.0</v>
      </c>
    </row>
    <row r="110">
      <c r="A110" s="3" t="s">
        <v>116</v>
      </c>
      <c r="B110" s="3" t="s">
        <v>7</v>
      </c>
      <c r="C110" s="4">
        <v>43739.0</v>
      </c>
      <c r="N110" s="3">
        <v>1.0</v>
      </c>
      <c r="O110" s="3">
        <v>1.0</v>
      </c>
      <c r="P110" s="3">
        <v>1.0</v>
      </c>
      <c r="Q110" s="3">
        <v>1.0</v>
      </c>
      <c r="R110" s="3">
        <v>1.0</v>
      </c>
      <c r="S110" s="3">
        <v>1.0</v>
      </c>
      <c r="T110" s="3">
        <v>1.0</v>
      </c>
      <c r="U110" s="3">
        <v>1.0</v>
      </c>
      <c r="V110" s="3">
        <v>1.0</v>
      </c>
      <c r="W110" s="3">
        <v>1.0</v>
      </c>
      <c r="X110" s="3">
        <v>1.0</v>
      </c>
      <c r="Y110" s="3">
        <v>1.0</v>
      </c>
      <c r="Z110" s="3">
        <v>1.0</v>
      </c>
      <c r="AA110" s="3">
        <v>1.0</v>
      </c>
      <c r="AB110" s="3">
        <v>1.0</v>
      </c>
    </row>
    <row r="111">
      <c r="A111" s="3" t="s">
        <v>117</v>
      </c>
      <c r="B111" s="3" t="s">
        <v>7</v>
      </c>
      <c r="C111" s="4">
        <v>43739.0</v>
      </c>
      <c r="N111" s="3">
        <v>1.0</v>
      </c>
      <c r="O111" s="3">
        <v>1.0</v>
      </c>
      <c r="P111" s="3">
        <v>1.0</v>
      </c>
      <c r="Q111" s="3">
        <v>1.0</v>
      </c>
      <c r="R111" s="3">
        <v>1.0</v>
      </c>
      <c r="S111" s="3">
        <v>1.0</v>
      </c>
      <c r="T111" s="3">
        <v>1.0</v>
      </c>
      <c r="U111" s="3">
        <v>1.0</v>
      </c>
      <c r="V111" s="3">
        <v>1.0</v>
      </c>
      <c r="W111" s="3">
        <v>1.0</v>
      </c>
      <c r="X111" s="3">
        <v>1.0</v>
      </c>
      <c r="Y111" s="3">
        <v>1.0</v>
      </c>
      <c r="Z111" s="3">
        <v>1.0</v>
      </c>
      <c r="AA111" s="3">
        <v>1.0</v>
      </c>
      <c r="AB111" s="3">
        <v>1.0</v>
      </c>
    </row>
    <row r="112">
      <c r="A112" s="3" t="s">
        <v>118</v>
      </c>
      <c r="B112" s="3" t="s">
        <v>7</v>
      </c>
      <c r="C112" s="4">
        <v>43739.0</v>
      </c>
      <c r="N112" s="3">
        <v>1.0</v>
      </c>
      <c r="O112" s="3">
        <v>1.0</v>
      </c>
      <c r="P112" s="3">
        <v>1.0</v>
      </c>
      <c r="Q112" s="3">
        <v>1.0</v>
      </c>
      <c r="R112" s="3">
        <v>1.0</v>
      </c>
      <c r="S112" s="3">
        <v>1.0</v>
      </c>
      <c r="T112" s="3">
        <v>1.0</v>
      </c>
      <c r="U112" s="3">
        <v>1.0</v>
      </c>
      <c r="V112" s="3">
        <v>1.0</v>
      </c>
      <c r="W112" s="3">
        <v>1.0</v>
      </c>
      <c r="X112" s="3">
        <v>1.0</v>
      </c>
      <c r="Y112" s="3">
        <v>1.0</v>
      </c>
      <c r="Z112" s="3">
        <v>1.0</v>
      </c>
      <c r="AA112" s="3">
        <v>1.0</v>
      </c>
      <c r="AB112" s="3">
        <v>1.0</v>
      </c>
    </row>
    <row r="113">
      <c r="A113" s="3" t="s">
        <v>119</v>
      </c>
      <c r="B113" s="3" t="s">
        <v>9</v>
      </c>
      <c r="C113" s="4">
        <v>43739.0</v>
      </c>
      <c r="D113" s="4">
        <v>44105.0</v>
      </c>
      <c r="N113" s="3">
        <v>1.0</v>
      </c>
      <c r="O113" s="3">
        <v>1.0</v>
      </c>
      <c r="P113" s="3">
        <v>1.0</v>
      </c>
      <c r="Q113" s="3">
        <v>1.0</v>
      </c>
      <c r="R113" s="3">
        <v>1.0</v>
      </c>
      <c r="S113" s="3">
        <v>1.0</v>
      </c>
      <c r="T113" s="3">
        <v>1.0</v>
      </c>
      <c r="U113" s="3">
        <v>1.0</v>
      </c>
      <c r="V113" s="3">
        <v>1.0</v>
      </c>
      <c r="W113" s="3">
        <v>1.0</v>
      </c>
      <c r="X113" s="3">
        <v>1.0</v>
      </c>
      <c r="Y113" s="3">
        <v>1.0</v>
      </c>
    </row>
    <row r="114">
      <c r="A114" s="3" t="s">
        <v>120</v>
      </c>
      <c r="B114" s="3" t="s">
        <v>7</v>
      </c>
      <c r="C114" s="4">
        <v>43739.0</v>
      </c>
      <c r="N114" s="3">
        <v>1.0</v>
      </c>
      <c r="O114" s="3">
        <v>1.0</v>
      </c>
      <c r="P114" s="3">
        <v>1.0</v>
      </c>
      <c r="Q114" s="3">
        <v>1.0</v>
      </c>
      <c r="R114" s="3">
        <v>1.0</v>
      </c>
      <c r="S114" s="3">
        <v>1.0</v>
      </c>
      <c r="T114" s="3">
        <v>1.0</v>
      </c>
      <c r="U114" s="3">
        <v>1.0</v>
      </c>
      <c r="V114" s="3">
        <v>1.0</v>
      </c>
      <c r="W114" s="3">
        <v>1.0</v>
      </c>
      <c r="X114" s="3">
        <v>1.0</v>
      </c>
      <c r="Y114" s="3">
        <v>1.0</v>
      </c>
      <c r="Z114" s="3">
        <v>1.0</v>
      </c>
      <c r="AA114" s="3">
        <v>1.0</v>
      </c>
      <c r="AB114" s="3">
        <v>1.0</v>
      </c>
    </row>
    <row r="115">
      <c r="A115" s="3" t="s">
        <v>121</v>
      </c>
      <c r="B115" s="3" t="s">
        <v>7</v>
      </c>
      <c r="C115" s="4">
        <v>43739.0</v>
      </c>
      <c r="N115" s="3">
        <v>1.0</v>
      </c>
      <c r="O115" s="3">
        <v>1.0</v>
      </c>
      <c r="P115" s="3">
        <v>1.0</v>
      </c>
      <c r="Q115" s="3">
        <v>1.0</v>
      </c>
      <c r="R115" s="3">
        <v>1.0</v>
      </c>
      <c r="S115" s="3">
        <v>1.0</v>
      </c>
      <c r="T115" s="3">
        <v>1.0</v>
      </c>
      <c r="U115" s="3">
        <v>1.0</v>
      </c>
      <c r="V115" s="3">
        <v>1.0</v>
      </c>
      <c r="W115" s="3">
        <v>1.0</v>
      </c>
      <c r="X115" s="3">
        <v>1.0</v>
      </c>
      <c r="Y115" s="3">
        <v>1.0</v>
      </c>
      <c r="Z115" s="3">
        <v>1.0</v>
      </c>
      <c r="AA115" s="3">
        <v>1.0</v>
      </c>
      <c r="AB115" s="3">
        <v>1.0</v>
      </c>
    </row>
    <row r="116">
      <c r="A116" s="3" t="s">
        <v>122</v>
      </c>
      <c r="B116" s="3" t="s">
        <v>7</v>
      </c>
      <c r="C116" s="4">
        <v>43770.0</v>
      </c>
      <c r="O116" s="3">
        <v>1.0</v>
      </c>
      <c r="P116" s="3">
        <v>1.0</v>
      </c>
      <c r="Q116" s="3">
        <v>1.0</v>
      </c>
      <c r="R116" s="3">
        <v>1.0</v>
      </c>
      <c r="S116" s="3">
        <v>1.0</v>
      </c>
      <c r="T116" s="3">
        <v>1.0</v>
      </c>
      <c r="U116" s="3">
        <v>1.0</v>
      </c>
      <c r="V116" s="3">
        <v>1.0</v>
      </c>
      <c r="W116" s="3">
        <v>1.0</v>
      </c>
      <c r="X116" s="3">
        <v>1.0</v>
      </c>
      <c r="Y116" s="3">
        <v>1.0</v>
      </c>
      <c r="Z116" s="3">
        <v>1.0</v>
      </c>
      <c r="AA116" s="3">
        <v>1.0</v>
      </c>
      <c r="AB116" s="3">
        <v>1.0</v>
      </c>
    </row>
    <row r="117">
      <c r="A117" s="3" t="s">
        <v>123</v>
      </c>
      <c r="B117" s="3" t="s">
        <v>7</v>
      </c>
      <c r="C117" s="4">
        <v>43770.0</v>
      </c>
      <c r="O117" s="3">
        <v>1.0</v>
      </c>
      <c r="P117" s="3">
        <v>1.0</v>
      </c>
      <c r="Q117" s="3">
        <v>1.0</v>
      </c>
      <c r="R117" s="3">
        <v>1.0</v>
      </c>
      <c r="S117" s="3">
        <v>1.0</v>
      </c>
      <c r="T117" s="3">
        <v>1.0</v>
      </c>
      <c r="U117" s="3">
        <v>1.0</v>
      </c>
      <c r="V117" s="3">
        <v>1.0</v>
      </c>
      <c r="W117" s="3">
        <v>1.0</v>
      </c>
      <c r="X117" s="3">
        <v>1.0</v>
      </c>
      <c r="Y117" s="3">
        <v>1.0</v>
      </c>
      <c r="Z117" s="3">
        <v>1.0</v>
      </c>
      <c r="AA117" s="3">
        <v>1.0</v>
      </c>
      <c r="AB117" s="3">
        <v>1.0</v>
      </c>
    </row>
    <row r="118">
      <c r="A118" s="3" t="s">
        <v>124</v>
      </c>
      <c r="B118" s="3" t="s">
        <v>7</v>
      </c>
      <c r="C118" s="4">
        <v>43770.0</v>
      </c>
      <c r="O118" s="3">
        <v>1.0</v>
      </c>
      <c r="P118" s="3">
        <v>1.0</v>
      </c>
      <c r="Q118" s="3">
        <v>1.0</v>
      </c>
      <c r="R118" s="3">
        <v>1.0</v>
      </c>
      <c r="S118" s="3">
        <v>1.0</v>
      </c>
      <c r="T118" s="3">
        <v>1.0</v>
      </c>
      <c r="U118" s="3">
        <v>1.0</v>
      </c>
      <c r="V118" s="3">
        <v>1.0</v>
      </c>
      <c r="W118" s="3">
        <v>1.0</v>
      </c>
      <c r="X118" s="3">
        <v>1.0</v>
      </c>
      <c r="Y118" s="3">
        <v>1.0</v>
      </c>
      <c r="Z118" s="3">
        <v>1.0</v>
      </c>
      <c r="AA118" s="3">
        <v>1.0</v>
      </c>
      <c r="AB118" s="3">
        <v>1.0</v>
      </c>
    </row>
    <row r="119">
      <c r="A119" s="3" t="s">
        <v>125</v>
      </c>
      <c r="B119" s="3" t="s">
        <v>9</v>
      </c>
      <c r="C119" s="4">
        <v>43770.0</v>
      </c>
      <c r="D119" s="4">
        <v>43922.0</v>
      </c>
      <c r="O119" s="3">
        <v>1.0</v>
      </c>
      <c r="P119" s="3">
        <v>1.0</v>
      </c>
      <c r="Q119" s="3">
        <v>1.0</v>
      </c>
      <c r="R119" s="3">
        <v>1.0</v>
      </c>
      <c r="S119" s="3">
        <v>1.0</v>
      </c>
    </row>
    <row r="120">
      <c r="A120" s="3" t="s">
        <v>126</v>
      </c>
      <c r="B120" s="3" t="s">
        <v>7</v>
      </c>
      <c r="C120" s="4">
        <v>43770.0</v>
      </c>
      <c r="O120" s="3">
        <v>1.0</v>
      </c>
      <c r="P120" s="3">
        <v>1.0</v>
      </c>
      <c r="Q120" s="3">
        <v>1.0</v>
      </c>
      <c r="R120" s="3">
        <v>1.0</v>
      </c>
      <c r="S120" s="3">
        <v>1.0</v>
      </c>
      <c r="T120" s="3">
        <v>1.0</v>
      </c>
      <c r="U120" s="3">
        <v>1.0</v>
      </c>
      <c r="V120" s="3">
        <v>1.0</v>
      </c>
      <c r="W120" s="3">
        <v>1.0</v>
      </c>
      <c r="X120" s="3">
        <v>1.0</v>
      </c>
      <c r="Y120" s="3">
        <v>1.0</v>
      </c>
      <c r="Z120" s="3">
        <v>1.0</v>
      </c>
      <c r="AA120" s="3">
        <v>1.0</v>
      </c>
      <c r="AB120" s="3">
        <v>1.0</v>
      </c>
    </row>
    <row r="121">
      <c r="A121" s="3" t="s">
        <v>127</v>
      </c>
      <c r="B121" s="3" t="s">
        <v>7</v>
      </c>
      <c r="C121" s="4">
        <v>43770.0</v>
      </c>
      <c r="O121" s="3">
        <v>1.0</v>
      </c>
      <c r="P121" s="3">
        <v>1.0</v>
      </c>
      <c r="Q121" s="3">
        <v>1.0</v>
      </c>
      <c r="R121" s="3">
        <v>1.0</v>
      </c>
      <c r="S121" s="3">
        <v>1.0</v>
      </c>
      <c r="T121" s="3">
        <v>1.0</v>
      </c>
      <c r="U121" s="3">
        <v>1.0</v>
      </c>
      <c r="V121" s="3">
        <v>1.0</v>
      </c>
      <c r="W121" s="3">
        <v>1.0</v>
      </c>
      <c r="X121" s="3">
        <v>1.0</v>
      </c>
      <c r="Y121" s="3">
        <v>1.0</v>
      </c>
      <c r="Z121" s="3">
        <v>1.0</v>
      </c>
      <c r="AA121" s="3">
        <v>1.0</v>
      </c>
      <c r="AB121" s="3">
        <v>1.0</v>
      </c>
    </row>
    <row r="122">
      <c r="A122" s="3" t="s">
        <v>128</v>
      </c>
      <c r="B122" s="3" t="s">
        <v>7</v>
      </c>
      <c r="C122" s="4">
        <v>43770.0</v>
      </c>
      <c r="O122" s="3">
        <v>1.0</v>
      </c>
      <c r="P122" s="3">
        <v>1.0</v>
      </c>
      <c r="Q122" s="3">
        <v>1.0</v>
      </c>
      <c r="R122" s="3">
        <v>1.0</v>
      </c>
      <c r="S122" s="3">
        <v>1.0</v>
      </c>
      <c r="T122" s="3">
        <v>1.0</v>
      </c>
      <c r="U122" s="3">
        <v>1.0</v>
      </c>
      <c r="V122" s="3">
        <v>1.0</v>
      </c>
      <c r="W122" s="3">
        <v>1.0</v>
      </c>
      <c r="X122" s="3">
        <v>1.0</v>
      </c>
      <c r="Y122" s="3">
        <v>1.0</v>
      </c>
      <c r="Z122" s="3">
        <v>1.0</v>
      </c>
      <c r="AA122" s="3">
        <v>1.0</v>
      </c>
      <c r="AB122" s="3">
        <v>1.0</v>
      </c>
    </row>
    <row r="123">
      <c r="A123" s="3" t="s">
        <v>129</v>
      </c>
      <c r="B123" s="3" t="s">
        <v>7</v>
      </c>
      <c r="C123" s="4">
        <v>43770.0</v>
      </c>
      <c r="O123" s="3">
        <v>1.0</v>
      </c>
      <c r="P123" s="3">
        <v>1.0</v>
      </c>
      <c r="Q123" s="3">
        <v>1.0</v>
      </c>
      <c r="R123" s="3">
        <v>1.0</v>
      </c>
      <c r="S123" s="3">
        <v>1.0</v>
      </c>
      <c r="T123" s="3">
        <v>1.0</v>
      </c>
      <c r="U123" s="3">
        <v>1.0</v>
      </c>
      <c r="V123" s="3">
        <v>1.0</v>
      </c>
      <c r="W123" s="3">
        <v>1.0</v>
      </c>
      <c r="X123" s="3">
        <v>1.0</v>
      </c>
      <c r="Y123" s="3">
        <v>1.0</v>
      </c>
      <c r="Z123" s="3">
        <v>1.0</v>
      </c>
      <c r="AA123" s="3">
        <v>1.0</v>
      </c>
      <c r="AB123" s="3">
        <v>1.0</v>
      </c>
    </row>
    <row r="124">
      <c r="A124" s="3" t="s">
        <v>130</v>
      </c>
      <c r="B124" s="3" t="s">
        <v>9</v>
      </c>
      <c r="C124" s="4">
        <v>43770.0</v>
      </c>
      <c r="D124" s="4">
        <v>43952.0</v>
      </c>
      <c r="O124" s="3">
        <v>1.0</v>
      </c>
      <c r="P124" s="3">
        <v>1.0</v>
      </c>
      <c r="Q124" s="3">
        <v>1.0</v>
      </c>
      <c r="R124" s="3">
        <v>1.0</v>
      </c>
      <c r="S124" s="3">
        <v>1.0</v>
      </c>
      <c r="T124" s="3">
        <v>1.0</v>
      </c>
    </row>
    <row r="125">
      <c r="A125" s="3" t="s">
        <v>131</v>
      </c>
      <c r="B125" s="3" t="s">
        <v>9</v>
      </c>
      <c r="C125" s="4">
        <v>43770.0</v>
      </c>
      <c r="D125" s="4">
        <v>44166.0</v>
      </c>
      <c r="O125" s="3">
        <v>1.0</v>
      </c>
      <c r="P125" s="3">
        <v>1.0</v>
      </c>
      <c r="Q125" s="3">
        <v>1.0</v>
      </c>
      <c r="R125" s="3">
        <v>1.0</v>
      </c>
      <c r="S125" s="3">
        <v>1.0</v>
      </c>
      <c r="T125" s="3">
        <v>1.0</v>
      </c>
      <c r="U125" s="3">
        <v>1.0</v>
      </c>
      <c r="V125" s="3">
        <v>1.0</v>
      </c>
      <c r="W125" s="3">
        <v>1.0</v>
      </c>
      <c r="X125" s="3">
        <v>1.0</v>
      </c>
      <c r="Y125" s="3">
        <v>1.0</v>
      </c>
      <c r="Z125" s="3">
        <v>1.0</v>
      </c>
      <c r="AA125" s="3">
        <v>1.0</v>
      </c>
    </row>
    <row r="126">
      <c r="A126" s="3" t="s">
        <v>132</v>
      </c>
      <c r="B126" s="3" t="s">
        <v>7</v>
      </c>
      <c r="C126" s="4">
        <v>43770.0</v>
      </c>
      <c r="O126" s="3">
        <v>1.0</v>
      </c>
      <c r="P126" s="3">
        <v>1.0</v>
      </c>
      <c r="Q126" s="3">
        <v>1.0</v>
      </c>
      <c r="R126" s="3">
        <v>1.0</v>
      </c>
      <c r="S126" s="3">
        <v>1.0</v>
      </c>
      <c r="T126" s="3">
        <v>1.0</v>
      </c>
      <c r="U126" s="3">
        <v>1.0</v>
      </c>
      <c r="V126" s="3">
        <v>1.0</v>
      </c>
      <c r="W126" s="3">
        <v>1.0</v>
      </c>
      <c r="X126" s="3">
        <v>1.0</v>
      </c>
      <c r="Y126" s="3">
        <v>1.0</v>
      </c>
      <c r="Z126" s="3">
        <v>1.0</v>
      </c>
      <c r="AA126" s="3">
        <v>1.0</v>
      </c>
      <c r="AB126" s="3">
        <v>1.0</v>
      </c>
    </row>
    <row r="127">
      <c r="A127" s="3" t="s">
        <v>133</v>
      </c>
      <c r="B127" s="3" t="s">
        <v>7</v>
      </c>
      <c r="C127" s="4">
        <v>43770.0</v>
      </c>
      <c r="O127" s="3">
        <v>1.0</v>
      </c>
      <c r="P127" s="3">
        <v>1.0</v>
      </c>
      <c r="Q127" s="3">
        <v>1.0</v>
      </c>
      <c r="R127" s="3">
        <v>1.0</v>
      </c>
      <c r="S127" s="3">
        <v>1.0</v>
      </c>
      <c r="T127" s="3">
        <v>1.0</v>
      </c>
      <c r="U127" s="3">
        <v>1.0</v>
      </c>
      <c r="V127" s="3">
        <v>1.0</v>
      </c>
      <c r="W127" s="3">
        <v>1.0</v>
      </c>
      <c r="X127" s="3">
        <v>1.0</v>
      </c>
      <c r="Y127" s="3">
        <v>1.0</v>
      </c>
      <c r="Z127" s="3">
        <v>1.0</v>
      </c>
      <c r="AA127" s="3">
        <v>1.0</v>
      </c>
      <c r="AB127" s="3">
        <v>1.0</v>
      </c>
    </row>
    <row r="128">
      <c r="A128" s="3" t="s">
        <v>134</v>
      </c>
      <c r="B128" s="3" t="s">
        <v>9</v>
      </c>
      <c r="C128" s="4">
        <v>43770.0</v>
      </c>
      <c r="D128" s="4">
        <v>43952.0</v>
      </c>
      <c r="O128" s="3">
        <v>1.0</v>
      </c>
      <c r="P128" s="3">
        <v>1.0</v>
      </c>
      <c r="Q128" s="3">
        <v>1.0</v>
      </c>
      <c r="R128" s="3">
        <v>1.0</v>
      </c>
      <c r="S128" s="3">
        <v>1.0</v>
      </c>
      <c r="T128" s="3">
        <v>1.0</v>
      </c>
    </row>
    <row r="129">
      <c r="A129" s="3" t="s">
        <v>135</v>
      </c>
      <c r="B129" s="3" t="s">
        <v>7</v>
      </c>
      <c r="C129" s="4">
        <v>43800.0</v>
      </c>
      <c r="P129" s="3">
        <v>1.0</v>
      </c>
      <c r="Q129" s="3">
        <v>1.0</v>
      </c>
      <c r="R129" s="3">
        <v>1.0</v>
      </c>
      <c r="S129" s="3">
        <v>1.0</v>
      </c>
      <c r="T129" s="3">
        <v>1.0</v>
      </c>
      <c r="U129" s="3">
        <v>1.0</v>
      </c>
      <c r="V129" s="3">
        <v>1.0</v>
      </c>
      <c r="W129" s="3">
        <v>1.0</v>
      </c>
      <c r="X129" s="3">
        <v>1.0</v>
      </c>
      <c r="Y129" s="3">
        <v>1.0</v>
      </c>
      <c r="Z129" s="3">
        <v>1.0</v>
      </c>
      <c r="AA129" s="3">
        <v>1.0</v>
      </c>
      <c r="AB129" s="3">
        <v>1.0</v>
      </c>
    </row>
    <row r="130">
      <c r="A130" s="3" t="s">
        <v>136</v>
      </c>
      <c r="B130" s="3" t="s">
        <v>7</v>
      </c>
      <c r="C130" s="4">
        <v>43800.0</v>
      </c>
      <c r="P130" s="3">
        <v>1.0</v>
      </c>
      <c r="Q130" s="3">
        <v>1.0</v>
      </c>
      <c r="R130" s="3">
        <v>1.0</v>
      </c>
      <c r="S130" s="3">
        <v>1.0</v>
      </c>
      <c r="T130" s="3">
        <v>1.0</v>
      </c>
      <c r="U130" s="3">
        <v>1.0</v>
      </c>
      <c r="V130" s="3">
        <v>1.0</v>
      </c>
      <c r="W130" s="3">
        <v>1.0</v>
      </c>
      <c r="X130" s="3">
        <v>1.0</v>
      </c>
      <c r="Y130" s="3">
        <v>1.0</v>
      </c>
      <c r="Z130" s="3">
        <v>1.0</v>
      </c>
      <c r="AA130" s="3">
        <v>1.0</v>
      </c>
      <c r="AB130" s="3">
        <v>1.0</v>
      </c>
    </row>
    <row r="131">
      <c r="A131" s="3" t="s">
        <v>137</v>
      </c>
      <c r="B131" s="3" t="s">
        <v>7</v>
      </c>
      <c r="C131" s="4">
        <v>43800.0</v>
      </c>
      <c r="P131" s="3">
        <v>1.0</v>
      </c>
      <c r="Q131" s="3">
        <v>1.0</v>
      </c>
      <c r="R131" s="3">
        <v>1.0</v>
      </c>
      <c r="S131" s="3">
        <v>1.0</v>
      </c>
      <c r="T131" s="3">
        <v>1.0</v>
      </c>
      <c r="U131" s="3">
        <v>1.0</v>
      </c>
      <c r="V131" s="3">
        <v>1.0</v>
      </c>
      <c r="W131" s="3">
        <v>1.0</v>
      </c>
      <c r="X131" s="3">
        <v>1.0</v>
      </c>
      <c r="Y131" s="3">
        <v>1.0</v>
      </c>
      <c r="Z131" s="3">
        <v>1.0</v>
      </c>
      <c r="AA131" s="3">
        <v>1.0</v>
      </c>
      <c r="AB131" s="3">
        <v>1.0</v>
      </c>
    </row>
    <row r="132">
      <c r="A132" s="3" t="s">
        <v>138</v>
      </c>
      <c r="B132" s="3" t="s">
        <v>7</v>
      </c>
      <c r="C132" s="4">
        <v>43800.0</v>
      </c>
      <c r="P132" s="3">
        <v>1.0</v>
      </c>
      <c r="Q132" s="3">
        <v>1.0</v>
      </c>
      <c r="R132" s="3">
        <v>1.0</v>
      </c>
      <c r="S132" s="3">
        <v>1.0</v>
      </c>
      <c r="T132" s="3">
        <v>1.0</v>
      </c>
      <c r="U132" s="3">
        <v>1.0</v>
      </c>
      <c r="V132" s="3">
        <v>1.0</v>
      </c>
      <c r="W132" s="3">
        <v>1.0</v>
      </c>
      <c r="X132" s="3">
        <v>1.0</v>
      </c>
      <c r="Y132" s="3">
        <v>1.0</v>
      </c>
      <c r="Z132" s="3">
        <v>1.0</v>
      </c>
      <c r="AA132" s="3">
        <v>1.0</v>
      </c>
      <c r="AB132" s="3">
        <v>1.0</v>
      </c>
    </row>
    <row r="133">
      <c r="A133" s="3" t="s">
        <v>139</v>
      </c>
      <c r="B133" s="3" t="s">
        <v>7</v>
      </c>
      <c r="C133" s="4">
        <v>43800.0</v>
      </c>
      <c r="P133" s="3">
        <v>1.0</v>
      </c>
      <c r="Q133" s="3">
        <v>1.0</v>
      </c>
      <c r="R133" s="3">
        <v>1.0</v>
      </c>
      <c r="S133" s="3">
        <v>1.0</v>
      </c>
      <c r="T133" s="3">
        <v>1.0</v>
      </c>
      <c r="U133" s="3">
        <v>1.0</v>
      </c>
      <c r="V133" s="3">
        <v>1.0</v>
      </c>
      <c r="W133" s="3">
        <v>1.0</v>
      </c>
      <c r="X133" s="3">
        <v>1.0</v>
      </c>
      <c r="Y133" s="3">
        <v>1.0</v>
      </c>
      <c r="Z133" s="3">
        <v>1.0</v>
      </c>
      <c r="AA133" s="3">
        <v>1.0</v>
      </c>
      <c r="AB133" s="3">
        <v>1.0</v>
      </c>
    </row>
    <row r="134">
      <c r="A134" s="3" t="s">
        <v>140</v>
      </c>
      <c r="B134" s="3" t="s">
        <v>7</v>
      </c>
      <c r="C134" s="4">
        <v>43800.0</v>
      </c>
      <c r="P134" s="3">
        <v>1.0</v>
      </c>
      <c r="Q134" s="3">
        <v>1.0</v>
      </c>
      <c r="R134" s="3">
        <v>1.0</v>
      </c>
      <c r="S134" s="3">
        <v>1.0</v>
      </c>
      <c r="T134" s="3">
        <v>1.0</v>
      </c>
      <c r="U134" s="3">
        <v>1.0</v>
      </c>
      <c r="V134" s="3">
        <v>1.0</v>
      </c>
      <c r="W134" s="3">
        <v>1.0</v>
      </c>
      <c r="X134" s="3">
        <v>1.0</v>
      </c>
      <c r="Y134" s="3">
        <v>1.0</v>
      </c>
      <c r="Z134" s="3">
        <v>1.0</v>
      </c>
      <c r="AA134" s="3">
        <v>1.0</v>
      </c>
      <c r="AB134" s="3">
        <v>1.0</v>
      </c>
    </row>
    <row r="135">
      <c r="A135" s="3" t="s">
        <v>141</v>
      </c>
      <c r="B135" s="3" t="s">
        <v>9</v>
      </c>
      <c r="C135" s="4">
        <v>43831.0</v>
      </c>
      <c r="D135" s="4">
        <v>44075.0</v>
      </c>
      <c r="Q135" s="3">
        <v>1.0</v>
      </c>
      <c r="R135" s="3">
        <v>1.0</v>
      </c>
      <c r="S135" s="3">
        <v>1.0</v>
      </c>
      <c r="T135" s="3">
        <v>1.0</v>
      </c>
      <c r="U135" s="3">
        <v>1.0</v>
      </c>
      <c r="V135" s="3">
        <v>1.0</v>
      </c>
      <c r="W135" s="3">
        <v>1.0</v>
      </c>
      <c r="X135" s="3">
        <v>1.0</v>
      </c>
    </row>
    <row r="136">
      <c r="A136" s="3" t="s">
        <v>142</v>
      </c>
      <c r="B136" s="3" t="s">
        <v>7</v>
      </c>
      <c r="C136" s="4">
        <v>43831.0</v>
      </c>
      <c r="D136" s="4">
        <v>43891.0</v>
      </c>
      <c r="Q136" s="3">
        <v>1.0</v>
      </c>
      <c r="R136" s="3">
        <v>1.0</v>
      </c>
      <c r="S136" s="3">
        <v>1.0</v>
      </c>
      <c r="T136" s="3">
        <v>1.0</v>
      </c>
      <c r="U136" s="3">
        <v>1.0</v>
      </c>
      <c r="V136" s="3">
        <v>1.0</v>
      </c>
      <c r="W136" s="3">
        <v>1.0</v>
      </c>
      <c r="X136" s="3">
        <v>1.0</v>
      </c>
      <c r="Y136" s="3">
        <v>1.0</v>
      </c>
      <c r="Z136" s="3">
        <v>1.0</v>
      </c>
      <c r="AA136" s="3">
        <v>1.0</v>
      </c>
      <c r="AB136" s="3">
        <v>1.0</v>
      </c>
    </row>
    <row r="137">
      <c r="A137" s="3" t="s">
        <v>143</v>
      </c>
      <c r="B137" s="3" t="s">
        <v>7</v>
      </c>
      <c r="C137" s="4">
        <v>43831.0</v>
      </c>
      <c r="Q137" s="3">
        <v>1.0</v>
      </c>
      <c r="R137" s="3">
        <v>1.0</v>
      </c>
      <c r="S137" s="3">
        <v>1.0</v>
      </c>
      <c r="T137" s="3">
        <v>1.0</v>
      </c>
      <c r="U137" s="3">
        <v>1.0</v>
      </c>
      <c r="V137" s="3">
        <v>1.0</v>
      </c>
      <c r="W137" s="3">
        <v>1.0</v>
      </c>
      <c r="X137" s="3">
        <v>1.0</v>
      </c>
      <c r="Y137" s="3">
        <v>1.0</v>
      </c>
      <c r="Z137" s="3">
        <v>1.0</v>
      </c>
      <c r="AA137" s="3">
        <v>1.0</v>
      </c>
      <c r="AB137" s="3">
        <v>1.0</v>
      </c>
    </row>
    <row r="138">
      <c r="A138" s="3" t="s">
        <v>144</v>
      </c>
      <c r="B138" s="3" t="s">
        <v>9</v>
      </c>
      <c r="C138" s="4">
        <v>43831.0</v>
      </c>
      <c r="D138" s="4">
        <v>43983.0</v>
      </c>
      <c r="Q138" s="3">
        <v>1.0</v>
      </c>
      <c r="R138" s="3">
        <v>1.0</v>
      </c>
      <c r="S138" s="3">
        <v>1.0</v>
      </c>
      <c r="T138" s="3">
        <v>1.0</v>
      </c>
      <c r="U138" s="3">
        <v>1.0</v>
      </c>
    </row>
    <row r="139">
      <c r="A139" s="3" t="s">
        <v>145</v>
      </c>
      <c r="B139" s="3" t="s">
        <v>9</v>
      </c>
      <c r="C139" s="4">
        <v>43831.0</v>
      </c>
      <c r="D139" s="4">
        <v>44105.0</v>
      </c>
      <c r="Q139" s="3">
        <v>1.0</v>
      </c>
      <c r="R139" s="3">
        <v>1.0</v>
      </c>
      <c r="S139" s="3">
        <v>1.0</v>
      </c>
      <c r="T139" s="3">
        <v>1.0</v>
      </c>
      <c r="U139" s="3">
        <v>1.0</v>
      </c>
      <c r="V139" s="3">
        <v>1.0</v>
      </c>
      <c r="W139" s="3">
        <v>1.0</v>
      </c>
      <c r="X139" s="3">
        <v>1.0</v>
      </c>
      <c r="Y139" s="3">
        <v>1.0</v>
      </c>
    </row>
    <row r="140">
      <c r="A140" s="3" t="s">
        <v>146</v>
      </c>
      <c r="B140" s="3" t="s">
        <v>9</v>
      </c>
      <c r="C140" s="4">
        <v>43831.0</v>
      </c>
      <c r="D140" s="4">
        <v>43983.0</v>
      </c>
      <c r="Q140" s="3">
        <v>1.0</v>
      </c>
      <c r="R140" s="3">
        <v>1.0</v>
      </c>
      <c r="S140" s="3">
        <v>1.0</v>
      </c>
      <c r="T140" s="3">
        <v>1.0</v>
      </c>
      <c r="U140" s="3">
        <v>1.0</v>
      </c>
    </row>
    <row r="141">
      <c r="A141" s="3" t="s">
        <v>147</v>
      </c>
      <c r="B141" s="3" t="s">
        <v>7</v>
      </c>
      <c r="C141" s="4">
        <v>43831.0</v>
      </c>
      <c r="Q141" s="3">
        <v>1.0</v>
      </c>
      <c r="R141" s="3">
        <v>1.0</v>
      </c>
      <c r="S141" s="3">
        <v>1.0</v>
      </c>
      <c r="T141" s="3">
        <v>1.0</v>
      </c>
      <c r="U141" s="3">
        <v>1.0</v>
      </c>
      <c r="V141" s="3">
        <v>1.0</v>
      </c>
      <c r="W141" s="3">
        <v>1.0</v>
      </c>
      <c r="X141" s="3">
        <v>1.0</v>
      </c>
      <c r="Y141" s="3">
        <v>1.0</v>
      </c>
      <c r="Z141" s="3">
        <v>1.0</v>
      </c>
      <c r="AA141" s="3">
        <v>1.0</v>
      </c>
      <c r="AB141" s="3">
        <v>1.0</v>
      </c>
    </row>
    <row r="142">
      <c r="A142" s="3" t="s">
        <v>148</v>
      </c>
      <c r="B142" s="3" t="s">
        <v>9</v>
      </c>
      <c r="C142" s="4">
        <v>43831.0</v>
      </c>
      <c r="D142" s="4">
        <v>44166.0</v>
      </c>
      <c r="Q142" s="3">
        <v>1.0</v>
      </c>
      <c r="R142" s="3">
        <v>1.0</v>
      </c>
      <c r="S142" s="3">
        <v>1.0</v>
      </c>
      <c r="T142" s="3">
        <v>1.0</v>
      </c>
      <c r="U142" s="3">
        <v>1.0</v>
      </c>
      <c r="V142" s="3">
        <v>1.0</v>
      </c>
      <c r="W142" s="3">
        <v>1.0</v>
      </c>
      <c r="X142" s="3">
        <v>1.0</v>
      </c>
      <c r="Y142" s="3">
        <v>1.0</v>
      </c>
      <c r="Z142" s="3">
        <v>1.0</v>
      </c>
      <c r="AA142" s="3">
        <v>1.0</v>
      </c>
    </row>
    <row r="143">
      <c r="A143" s="3" t="s">
        <v>149</v>
      </c>
      <c r="B143" s="3" t="s">
        <v>9</v>
      </c>
      <c r="C143" s="4">
        <v>43831.0</v>
      </c>
      <c r="D143" s="4">
        <v>44166.0</v>
      </c>
      <c r="Q143" s="3">
        <v>1.0</v>
      </c>
      <c r="R143" s="3">
        <v>1.0</v>
      </c>
      <c r="S143" s="3">
        <v>1.0</v>
      </c>
      <c r="T143" s="3">
        <v>1.0</v>
      </c>
      <c r="U143" s="3">
        <v>1.0</v>
      </c>
      <c r="V143" s="3">
        <v>1.0</v>
      </c>
      <c r="W143" s="3">
        <v>1.0</v>
      </c>
      <c r="X143" s="3">
        <v>1.0</v>
      </c>
      <c r="Y143" s="3">
        <v>1.0</v>
      </c>
      <c r="Z143" s="3">
        <v>1.0</v>
      </c>
      <c r="AA143" s="3">
        <v>1.0</v>
      </c>
    </row>
    <row r="144">
      <c r="A144" s="3" t="s">
        <v>150</v>
      </c>
      <c r="B144" s="3" t="s">
        <v>9</v>
      </c>
      <c r="C144" s="4">
        <v>43831.0</v>
      </c>
      <c r="D144" s="4">
        <v>44136.0</v>
      </c>
      <c r="Q144" s="3">
        <v>1.0</v>
      </c>
      <c r="R144" s="3">
        <v>1.0</v>
      </c>
      <c r="S144" s="3">
        <v>1.0</v>
      </c>
      <c r="T144" s="3">
        <v>1.0</v>
      </c>
      <c r="U144" s="3">
        <v>1.0</v>
      </c>
      <c r="V144" s="3">
        <v>1.0</v>
      </c>
      <c r="W144" s="3">
        <v>1.0</v>
      </c>
      <c r="X144" s="3">
        <v>1.0</v>
      </c>
      <c r="Y144" s="3">
        <v>1.0</v>
      </c>
      <c r="Z144" s="3">
        <v>1.0</v>
      </c>
    </row>
    <row r="145">
      <c r="A145" s="3" t="s">
        <v>151</v>
      </c>
      <c r="B145" s="3" t="s">
        <v>7</v>
      </c>
      <c r="C145" s="4">
        <v>43831.0</v>
      </c>
      <c r="Q145" s="3">
        <v>1.0</v>
      </c>
      <c r="R145" s="3">
        <v>1.0</v>
      </c>
      <c r="S145" s="3">
        <v>1.0</v>
      </c>
      <c r="T145" s="3">
        <v>1.0</v>
      </c>
      <c r="U145" s="3">
        <v>1.0</v>
      </c>
      <c r="V145" s="3">
        <v>1.0</v>
      </c>
      <c r="W145" s="3">
        <v>1.0</v>
      </c>
      <c r="X145" s="3">
        <v>1.0</v>
      </c>
      <c r="Y145" s="3">
        <v>1.0</v>
      </c>
      <c r="Z145" s="3">
        <v>1.0</v>
      </c>
      <c r="AA145" s="3">
        <v>1.0</v>
      </c>
      <c r="AB145" s="3">
        <v>1.0</v>
      </c>
    </row>
    <row r="146">
      <c r="A146" s="3" t="s">
        <v>152</v>
      </c>
      <c r="B146" s="3" t="s">
        <v>7</v>
      </c>
      <c r="C146" s="4">
        <v>43831.0</v>
      </c>
      <c r="Q146" s="3">
        <v>1.0</v>
      </c>
      <c r="R146" s="3">
        <v>1.0</v>
      </c>
      <c r="S146" s="3">
        <v>1.0</v>
      </c>
      <c r="T146" s="3">
        <v>1.0</v>
      </c>
      <c r="U146" s="3">
        <v>1.0</v>
      </c>
      <c r="V146" s="3">
        <v>1.0</v>
      </c>
      <c r="W146" s="3">
        <v>1.0</v>
      </c>
      <c r="X146" s="3">
        <v>1.0</v>
      </c>
      <c r="Y146" s="3">
        <v>1.0</v>
      </c>
      <c r="Z146" s="3">
        <v>1.0</v>
      </c>
      <c r="AA146" s="3">
        <v>1.0</v>
      </c>
      <c r="AB146" s="3">
        <v>1.0</v>
      </c>
    </row>
    <row r="147">
      <c r="A147" s="3" t="s">
        <v>153</v>
      </c>
      <c r="B147" s="3" t="s">
        <v>7</v>
      </c>
      <c r="C147" s="4">
        <v>43831.0</v>
      </c>
      <c r="Q147" s="3">
        <v>1.0</v>
      </c>
      <c r="R147" s="3">
        <v>1.0</v>
      </c>
      <c r="S147" s="3">
        <v>1.0</v>
      </c>
      <c r="T147" s="3">
        <v>1.0</v>
      </c>
      <c r="U147" s="3">
        <v>1.0</v>
      </c>
      <c r="V147" s="3">
        <v>1.0</v>
      </c>
      <c r="W147" s="3">
        <v>1.0</v>
      </c>
      <c r="X147" s="3">
        <v>1.0</v>
      </c>
      <c r="Y147" s="3">
        <v>1.0</v>
      </c>
      <c r="Z147" s="3">
        <v>1.0</v>
      </c>
      <c r="AA147" s="3">
        <v>1.0</v>
      </c>
      <c r="AB147" s="3">
        <v>1.0</v>
      </c>
    </row>
    <row r="148">
      <c r="A148" s="3" t="s">
        <v>154</v>
      </c>
      <c r="B148" s="3" t="s">
        <v>7</v>
      </c>
      <c r="C148" s="4">
        <v>43831.0</v>
      </c>
      <c r="Q148" s="3">
        <v>1.0</v>
      </c>
      <c r="R148" s="3">
        <v>1.0</v>
      </c>
      <c r="S148" s="3">
        <v>1.0</v>
      </c>
      <c r="T148" s="3">
        <v>1.0</v>
      </c>
      <c r="U148" s="3">
        <v>1.0</v>
      </c>
      <c r="V148" s="3">
        <v>1.0</v>
      </c>
      <c r="W148" s="3">
        <v>1.0</v>
      </c>
      <c r="X148" s="3">
        <v>1.0</v>
      </c>
      <c r="Y148" s="3">
        <v>1.0</v>
      </c>
      <c r="Z148" s="3">
        <v>1.0</v>
      </c>
      <c r="AA148" s="3">
        <v>1.0</v>
      </c>
      <c r="AB148" s="3">
        <v>1.0</v>
      </c>
    </row>
    <row r="149">
      <c r="A149" s="3" t="s">
        <v>155</v>
      </c>
      <c r="B149" s="3" t="s">
        <v>7</v>
      </c>
      <c r="C149" s="4">
        <v>43831.0</v>
      </c>
      <c r="Q149" s="3">
        <v>1.0</v>
      </c>
      <c r="R149" s="3">
        <v>1.0</v>
      </c>
      <c r="S149" s="3">
        <v>1.0</v>
      </c>
      <c r="T149" s="3">
        <v>1.0</v>
      </c>
      <c r="U149" s="3">
        <v>1.0</v>
      </c>
      <c r="V149" s="3">
        <v>1.0</v>
      </c>
      <c r="W149" s="3">
        <v>1.0</v>
      </c>
      <c r="X149" s="3">
        <v>1.0</v>
      </c>
      <c r="Y149" s="3">
        <v>1.0</v>
      </c>
      <c r="Z149" s="3">
        <v>1.0</v>
      </c>
      <c r="AA149" s="3">
        <v>1.0</v>
      </c>
      <c r="AB149" s="3">
        <v>1.0</v>
      </c>
    </row>
    <row r="150">
      <c r="A150" s="3" t="s">
        <v>156</v>
      </c>
      <c r="B150" s="3" t="s">
        <v>7</v>
      </c>
      <c r="C150" s="4">
        <v>43831.0</v>
      </c>
      <c r="Q150" s="3">
        <v>1.0</v>
      </c>
      <c r="R150" s="3">
        <v>1.0</v>
      </c>
      <c r="S150" s="3">
        <v>1.0</v>
      </c>
      <c r="T150" s="3">
        <v>1.0</v>
      </c>
      <c r="U150" s="3">
        <v>1.0</v>
      </c>
      <c r="V150" s="3">
        <v>1.0</v>
      </c>
      <c r="W150" s="3">
        <v>1.0</v>
      </c>
      <c r="X150" s="3">
        <v>1.0</v>
      </c>
      <c r="Y150" s="3">
        <v>1.0</v>
      </c>
      <c r="Z150" s="3">
        <v>1.0</v>
      </c>
      <c r="AA150" s="3">
        <v>1.0</v>
      </c>
      <c r="AB150" s="3">
        <v>1.0</v>
      </c>
    </row>
    <row r="151">
      <c r="A151" s="3" t="s">
        <v>157</v>
      </c>
      <c r="B151" s="3" t="s">
        <v>7</v>
      </c>
      <c r="C151" s="4">
        <v>43831.0</v>
      </c>
      <c r="Q151" s="3">
        <v>1.0</v>
      </c>
      <c r="R151" s="3">
        <v>1.0</v>
      </c>
      <c r="S151" s="3">
        <v>1.0</v>
      </c>
      <c r="T151" s="3">
        <v>1.0</v>
      </c>
      <c r="U151" s="3">
        <v>1.0</v>
      </c>
      <c r="V151" s="3">
        <v>1.0</v>
      </c>
      <c r="W151" s="3">
        <v>1.0</v>
      </c>
      <c r="X151" s="3">
        <v>1.0</v>
      </c>
      <c r="Y151" s="3">
        <v>1.0</v>
      </c>
      <c r="Z151" s="3">
        <v>1.0</v>
      </c>
      <c r="AA151" s="3">
        <v>1.0</v>
      </c>
      <c r="AB151" s="3">
        <v>1.0</v>
      </c>
    </row>
    <row r="152">
      <c r="A152" s="3" t="s">
        <v>158</v>
      </c>
      <c r="B152" s="3" t="s">
        <v>7</v>
      </c>
      <c r="C152" s="4">
        <v>43831.0</v>
      </c>
      <c r="Q152" s="3">
        <v>1.0</v>
      </c>
      <c r="R152" s="3">
        <v>1.0</v>
      </c>
      <c r="S152" s="3">
        <v>1.0</v>
      </c>
      <c r="T152" s="3">
        <v>1.0</v>
      </c>
      <c r="U152" s="3">
        <v>1.0</v>
      </c>
      <c r="V152" s="3">
        <v>1.0</v>
      </c>
      <c r="W152" s="3">
        <v>1.0</v>
      </c>
      <c r="X152" s="3">
        <v>1.0</v>
      </c>
      <c r="Y152" s="3">
        <v>1.0</v>
      </c>
      <c r="Z152" s="3">
        <v>1.0</v>
      </c>
      <c r="AA152" s="3">
        <v>1.0</v>
      </c>
      <c r="AB152" s="3">
        <v>1.0</v>
      </c>
    </row>
    <row r="153">
      <c r="A153" s="3" t="s">
        <v>159</v>
      </c>
      <c r="B153" s="3" t="s">
        <v>7</v>
      </c>
      <c r="C153" s="4">
        <v>43831.0</v>
      </c>
      <c r="Q153" s="3">
        <v>1.0</v>
      </c>
      <c r="R153" s="3">
        <v>1.0</v>
      </c>
      <c r="S153" s="3">
        <v>1.0</v>
      </c>
      <c r="T153" s="3">
        <v>1.0</v>
      </c>
      <c r="U153" s="3">
        <v>1.0</v>
      </c>
      <c r="V153" s="3">
        <v>1.0</v>
      </c>
      <c r="W153" s="3">
        <v>1.0</v>
      </c>
      <c r="X153" s="3">
        <v>1.0</v>
      </c>
      <c r="Y153" s="3">
        <v>1.0</v>
      </c>
      <c r="Z153" s="3">
        <v>1.0</v>
      </c>
      <c r="AA153" s="3">
        <v>1.0</v>
      </c>
      <c r="AB153" s="3">
        <v>1.0</v>
      </c>
    </row>
    <row r="154">
      <c r="A154" s="3" t="s">
        <v>160</v>
      </c>
      <c r="B154" s="3" t="s">
        <v>7</v>
      </c>
      <c r="C154" s="4">
        <v>43831.0</v>
      </c>
      <c r="Q154" s="3">
        <v>1.0</v>
      </c>
      <c r="R154" s="3">
        <v>1.0</v>
      </c>
      <c r="S154" s="3">
        <v>1.0</v>
      </c>
      <c r="T154" s="3">
        <v>1.0</v>
      </c>
      <c r="U154" s="3">
        <v>1.0</v>
      </c>
      <c r="V154" s="3">
        <v>1.0</v>
      </c>
      <c r="W154" s="3">
        <v>1.0</v>
      </c>
      <c r="X154" s="3">
        <v>1.0</v>
      </c>
      <c r="Y154" s="3">
        <v>1.0</v>
      </c>
      <c r="Z154" s="3">
        <v>1.0</v>
      </c>
      <c r="AA154" s="3">
        <v>1.0</v>
      </c>
      <c r="AB154" s="3">
        <v>1.0</v>
      </c>
    </row>
    <row r="155">
      <c r="A155" s="3" t="s">
        <v>161</v>
      </c>
      <c r="B155" s="3" t="s">
        <v>7</v>
      </c>
      <c r="C155" s="4">
        <v>43831.0</v>
      </c>
      <c r="Q155" s="3">
        <v>1.0</v>
      </c>
      <c r="R155" s="3">
        <v>1.0</v>
      </c>
      <c r="S155" s="3">
        <v>1.0</v>
      </c>
      <c r="T155" s="3">
        <v>1.0</v>
      </c>
      <c r="U155" s="3">
        <v>1.0</v>
      </c>
      <c r="V155" s="3">
        <v>1.0</v>
      </c>
      <c r="W155" s="3">
        <v>1.0</v>
      </c>
      <c r="X155" s="3">
        <v>1.0</v>
      </c>
      <c r="Y155" s="3">
        <v>1.0</v>
      </c>
      <c r="Z155" s="3">
        <v>1.0</v>
      </c>
      <c r="AA155" s="3">
        <v>1.0</v>
      </c>
      <c r="AB155" s="3">
        <v>1.0</v>
      </c>
    </row>
    <row r="156">
      <c r="A156" s="3" t="s">
        <v>162</v>
      </c>
      <c r="B156" s="3" t="s">
        <v>7</v>
      </c>
      <c r="C156" s="4">
        <v>43862.0</v>
      </c>
      <c r="R156" s="3">
        <v>1.0</v>
      </c>
      <c r="S156" s="3">
        <v>1.0</v>
      </c>
      <c r="T156" s="3">
        <v>1.0</v>
      </c>
      <c r="U156" s="3">
        <v>1.0</v>
      </c>
      <c r="V156" s="3">
        <v>1.0</v>
      </c>
      <c r="W156" s="3">
        <v>1.0</v>
      </c>
      <c r="X156" s="3">
        <v>1.0</v>
      </c>
      <c r="Y156" s="3">
        <v>1.0</v>
      </c>
      <c r="Z156" s="3">
        <v>1.0</v>
      </c>
      <c r="AA156" s="3">
        <v>1.0</v>
      </c>
      <c r="AB156" s="3">
        <v>1.0</v>
      </c>
    </row>
    <row r="157">
      <c r="A157" s="3" t="s">
        <v>163</v>
      </c>
      <c r="B157" s="3" t="s">
        <v>7</v>
      </c>
      <c r="C157" s="4">
        <v>43862.0</v>
      </c>
      <c r="R157" s="3">
        <v>1.0</v>
      </c>
      <c r="S157" s="3">
        <v>1.0</v>
      </c>
      <c r="T157" s="3">
        <v>1.0</v>
      </c>
      <c r="U157" s="3">
        <v>1.0</v>
      </c>
      <c r="V157" s="3">
        <v>1.0</v>
      </c>
      <c r="W157" s="3">
        <v>1.0</v>
      </c>
      <c r="X157" s="3">
        <v>1.0</v>
      </c>
      <c r="Y157" s="3">
        <v>1.0</v>
      </c>
      <c r="Z157" s="3">
        <v>1.0</v>
      </c>
      <c r="AA157" s="3">
        <v>1.0</v>
      </c>
      <c r="AB157" s="3">
        <v>1.0</v>
      </c>
    </row>
    <row r="158">
      <c r="A158" s="3" t="s">
        <v>164</v>
      </c>
      <c r="B158" s="3" t="s">
        <v>9</v>
      </c>
      <c r="C158" s="4">
        <v>43862.0</v>
      </c>
      <c r="D158" s="4">
        <v>43922.0</v>
      </c>
      <c r="R158" s="3">
        <v>1.0</v>
      </c>
    </row>
    <row r="159">
      <c r="A159" s="3" t="s">
        <v>165</v>
      </c>
      <c r="B159" s="3" t="s">
        <v>7</v>
      </c>
      <c r="C159" s="4">
        <v>43862.0</v>
      </c>
      <c r="R159" s="3">
        <v>1.0</v>
      </c>
      <c r="S159" s="3">
        <v>1.0</v>
      </c>
      <c r="T159" s="3">
        <v>1.0</v>
      </c>
      <c r="U159" s="3">
        <v>1.0</v>
      </c>
      <c r="V159" s="3">
        <v>1.0</v>
      </c>
      <c r="W159" s="3">
        <v>1.0</v>
      </c>
      <c r="X159" s="3">
        <v>1.0</v>
      </c>
      <c r="Y159" s="3">
        <v>1.0</v>
      </c>
      <c r="Z159" s="3">
        <v>1.0</v>
      </c>
      <c r="AA159" s="3">
        <v>1.0</v>
      </c>
      <c r="AB159" s="3">
        <v>1.0</v>
      </c>
    </row>
    <row r="160">
      <c r="A160" s="3" t="s">
        <v>166</v>
      </c>
      <c r="B160" s="3" t="s">
        <v>7</v>
      </c>
      <c r="C160" s="4">
        <v>43862.0</v>
      </c>
      <c r="R160" s="3">
        <v>1.0</v>
      </c>
      <c r="S160" s="3">
        <v>1.0</v>
      </c>
      <c r="T160" s="3">
        <v>1.0</v>
      </c>
      <c r="U160" s="3">
        <v>1.0</v>
      </c>
      <c r="V160" s="3">
        <v>1.0</v>
      </c>
      <c r="W160" s="3">
        <v>1.0</v>
      </c>
      <c r="X160" s="3">
        <v>1.0</v>
      </c>
      <c r="Y160" s="3">
        <v>1.0</v>
      </c>
      <c r="Z160" s="3">
        <v>1.0</v>
      </c>
      <c r="AA160" s="3">
        <v>1.0</v>
      </c>
      <c r="AB160" s="3">
        <v>1.0</v>
      </c>
    </row>
    <row r="161">
      <c r="A161" s="3" t="s">
        <v>167</v>
      </c>
      <c r="B161" s="3" t="s">
        <v>7</v>
      </c>
      <c r="C161" s="4">
        <v>43862.0</v>
      </c>
      <c r="R161" s="3">
        <v>1.0</v>
      </c>
      <c r="S161" s="3">
        <v>1.0</v>
      </c>
      <c r="T161" s="3">
        <v>1.0</v>
      </c>
      <c r="U161" s="3">
        <v>1.0</v>
      </c>
      <c r="V161" s="3">
        <v>1.0</v>
      </c>
      <c r="W161" s="3">
        <v>1.0</v>
      </c>
      <c r="X161" s="3">
        <v>1.0</v>
      </c>
      <c r="Y161" s="3">
        <v>1.0</v>
      </c>
      <c r="Z161" s="3">
        <v>1.0</v>
      </c>
      <c r="AA161" s="3">
        <v>1.0</v>
      </c>
      <c r="AB161" s="3">
        <v>1.0</v>
      </c>
    </row>
    <row r="162">
      <c r="A162" s="3" t="s">
        <v>168</v>
      </c>
      <c r="B162" s="3" t="s">
        <v>9</v>
      </c>
      <c r="C162" s="4">
        <v>43862.0</v>
      </c>
      <c r="D162" s="4">
        <v>44166.0</v>
      </c>
      <c r="R162" s="3">
        <v>1.0</v>
      </c>
      <c r="S162" s="3">
        <v>1.0</v>
      </c>
      <c r="T162" s="3">
        <v>1.0</v>
      </c>
      <c r="U162" s="3">
        <v>1.0</v>
      </c>
      <c r="V162" s="3">
        <v>1.0</v>
      </c>
      <c r="W162" s="3">
        <v>1.0</v>
      </c>
      <c r="X162" s="3">
        <v>1.0</v>
      </c>
      <c r="Y162" s="3">
        <v>1.0</v>
      </c>
      <c r="Z162" s="3">
        <v>1.0</v>
      </c>
      <c r="AA162" s="3">
        <v>1.0</v>
      </c>
    </row>
    <row r="163">
      <c r="A163" s="3" t="s">
        <v>169</v>
      </c>
      <c r="B163" s="3" t="s">
        <v>7</v>
      </c>
      <c r="C163" s="4">
        <v>43862.0</v>
      </c>
      <c r="R163" s="3">
        <v>1.0</v>
      </c>
      <c r="S163" s="3">
        <v>1.0</v>
      </c>
      <c r="T163" s="3">
        <v>1.0</v>
      </c>
      <c r="U163" s="3">
        <v>1.0</v>
      </c>
      <c r="V163" s="3">
        <v>1.0</v>
      </c>
      <c r="W163" s="3">
        <v>1.0</v>
      </c>
      <c r="X163" s="3">
        <v>1.0</v>
      </c>
      <c r="Y163" s="3">
        <v>1.0</v>
      </c>
      <c r="Z163" s="3">
        <v>1.0</v>
      </c>
      <c r="AA163" s="3">
        <v>1.0</v>
      </c>
      <c r="AB163" s="3">
        <v>1.0</v>
      </c>
    </row>
    <row r="164">
      <c r="A164" s="3" t="s">
        <v>170</v>
      </c>
      <c r="B164" s="3" t="s">
        <v>7</v>
      </c>
      <c r="C164" s="4">
        <v>43862.0</v>
      </c>
      <c r="R164" s="3">
        <v>1.0</v>
      </c>
      <c r="S164" s="3">
        <v>1.0</v>
      </c>
      <c r="T164" s="3">
        <v>1.0</v>
      </c>
      <c r="U164" s="3">
        <v>1.0</v>
      </c>
      <c r="V164" s="3">
        <v>1.0</v>
      </c>
      <c r="W164" s="3">
        <v>1.0</v>
      </c>
      <c r="X164" s="3">
        <v>1.0</v>
      </c>
      <c r="Y164" s="3">
        <v>1.0</v>
      </c>
      <c r="Z164" s="3">
        <v>1.0</v>
      </c>
      <c r="AA164" s="3">
        <v>1.0</v>
      </c>
      <c r="AB164" s="3">
        <v>1.0</v>
      </c>
    </row>
    <row r="165">
      <c r="A165" s="3" t="s">
        <v>171</v>
      </c>
      <c r="B165" s="3" t="s">
        <v>7</v>
      </c>
      <c r="C165" s="4">
        <v>43862.0</v>
      </c>
      <c r="R165" s="3">
        <v>1.0</v>
      </c>
      <c r="S165" s="3">
        <v>1.0</v>
      </c>
      <c r="T165" s="3">
        <v>1.0</v>
      </c>
      <c r="U165" s="3">
        <v>1.0</v>
      </c>
      <c r="V165" s="3">
        <v>1.0</v>
      </c>
      <c r="W165" s="3">
        <v>1.0</v>
      </c>
      <c r="X165" s="3">
        <v>1.0</v>
      </c>
      <c r="Y165" s="3">
        <v>1.0</v>
      </c>
      <c r="Z165" s="3">
        <v>1.0</v>
      </c>
      <c r="AA165" s="3">
        <v>1.0</v>
      </c>
      <c r="AB165" s="3">
        <v>1.0</v>
      </c>
    </row>
    <row r="166">
      <c r="A166" s="3" t="s">
        <v>172</v>
      </c>
      <c r="B166" s="3" t="s">
        <v>7</v>
      </c>
      <c r="C166" s="4">
        <v>43862.0</v>
      </c>
      <c r="R166" s="3">
        <v>1.0</v>
      </c>
      <c r="S166" s="3">
        <v>1.0</v>
      </c>
      <c r="T166" s="3">
        <v>1.0</v>
      </c>
      <c r="U166" s="3">
        <v>1.0</v>
      </c>
      <c r="V166" s="3">
        <v>1.0</v>
      </c>
      <c r="W166" s="3">
        <v>1.0</v>
      </c>
      <c r="X166" s="3">
        <v>1.0</v>
      </c>
      <c r="Y166" s="3">
        <v>1.0</v>
      </c>
      <c r="Z166" s="3">
        <v>1.0</v>
      </c>
      <c r="AA166" s="3">
        <v>1.0</v>
      </c>
      <c r="AB166" s="3">
        <v>1.0</v>
      </c>
    </row>
    <row r="167">
      <c r="A167" s="3" t="s">
        <v>173</v>
      </c>
      <c r="B167" s="3" t="s">
        <v>7</v>
      </c>
      <c r="C167" s="4">
        <v>43891.0</v>
      </c>
      <c r="S167" s="3">
        <v>1.0</v>
      </c>
      <c r="T167" s="3">
        <v>1.0</v>
      </c>
      <c r="U167" s="3">
        <v>1.0</v>
      </c>
      <c r="V167" s="3">
        <v>1.0</v>
      </c>
      <c r="W167" s="3">
        <v>1.0</v>
      </c>
      <c r="X167" s="3">
        <v>1.0</v>
      </c>
      <c r="Y167" s="3">
        <v>1.0</v>
      </c>
      <c r="Z167" s="3">
        <v>1.0</v>
      </c>
      <c r="AA167" s="3">
        <v>1.0</v>
      </c>
      <c r="AB167" s="3">
        <v>1.0</v>
      </c>
    </row>
    <row r="168">
      <c r="A168" s="3" t="s">
        <v>174</v>
      </c>
      <c r="B168" s="3" t="s">
        <v>7</v>
      </c>
      <c r="C168" s="4">
        <v>43891.0</v>
      </c>
      <c r="S168" s="3">
        <v>1.0</v>
      </c>
      <c r="T168" s="3">
        <v>1.0</v>
      </c>
      <c r="U168" s="3">
        <v>1.0</v>
      </c>
      <c r="V168" s="3">
        <v>1.0</v>
      </c>
      <c r="W168" s="3">
        <v>1.0</v>
      </c>
      <c r="X168" s="3">
        <v>1.0</v>
      </c>
      <c r="Y168" s="3">
        <v>1.0</v>
      </c>
      <c r="Z168" s="3">
        <v>1.0</v>
      </c>
      <c r="AA168" s="3">
        <v>1.0</v>
      </c>
      <c r="AB168" s="3">
        <v>1.0</v>
      </c>
    </row>
    <row r="169">
      <c r="A169" s="3" t="s">
        <v>175</v>
      </c>
      <c r="B169" s="3" t="s">
        <v>9</v>
      </c>
      <c r="C169" s="4">
        <v>43891.0</v>
      </c>
      <c r="D169" s="4">
        <v>44044.0</v>
      </c>
      <c r="S169" s="3">
        <v>1.0</v>
      </c>
      <c r="T169" s="3">
        <v>1.0</v>
      </c>
      <c r="U169" s="3">
        <v>1.0</v>
      </c>
      <c r="V169" s="3">
        <v>1.0</v>
      </c>
      <c r="W169" s="3">
        <v>1.0</v>
      </c>
    </row>
    <row r="170">
      <c r="A170" s="3" t="s">
        <v>176</v>
      </c>
      <c r="B170" s="3" t="s">
        <v>9</v>
      </c>
      <c r="C170" s="4">
        <v>43891.0</v>
      </c>
      <c r="D170" s="4">
        <v>44044.0</v>
      </c>
      <c r="S170" s="3">
        <v>1.0</v>
      </c>
      <c r="T170" s="3">
        <v>1.0</v>
      </c>
      <c r="U170" s="3">
        <v>1.0</v>
      </c>
      <c r="V170" s="3">
        <v>1.0</v>
      </c>
      <c r="W170" s="3">
        <v>1.0</v>
      </c>
    </row>
    <row r="171">
      <c r="A171" s="3" t="s">
        <v>177</v>
      </c>
      <c r="B171" s="3" t="s">
        <v>9</v>
      </c>
      <c r="C171" s="4">
        <v>43891.0</v>
      </c>
      <c r="D171" s="4">
        <v>43983.0</v>
      </c>
      <c r="S171" s="3">
        <v>1.0</v>
      </c>
      <c r="T171" s="3">
        <v>1.0</v>
      </c>
      <c r="U171" s="3">
        <v>1.0</v>
      </c>
    </row>
    <row r="172">
      <c r="A172" s="3" t="s">
        <v>178</v>
      </c>
      <c r="B172" s="3" t="s">
        <v>7</v>
      </c>
      <c r="C172" s="4">
        <v>43891.0</v>
      </c>
      <c r="S172" s="3">
        <v>1.0</v>
      </c>
      <c r="T172" s="3">
        <v>1.0</v>
      </c>
      <c r="U172" s="3">
        <v>1.0</v>
      </c>
      <c r="V172" s="3">
        <v>1.0</v>
      </c>
      <c r="W172" s="3">
        <v>1.0</v>
      </c>
      <c r="X172" s="3">
        <v>1.0</v>
      </c>
      <c r="Y172" s="3">
        <v>1.0</v>
      </c>
      <c r="Z172" s="3">
        <v>1.0</v>
      </c>
      <c r="AA172" s="3">
        <v>1.0</v>
      </c>
      <c r="AB172" s="3">
        <v>1.0</v>
      </c>
    </row>
    <row r="173">
      <c r="A173" s="3" t="s">
        <v>179</v>
      </c>
      <c r="B173" s="3" t="s">
        <v>7</v>
      </c>
      <c r="C173" s="4">
        <v>43891.0</v>
      </c>
      <c r="S173" s="3">
        <v>1.0</v>
      </c>
      <c r="T173" s="3">
        <v>1.0</v>
      </c>
      <c r="U173" s="3">
        <v>1.0</v>
      </c>
      <c r="V173" s="3">
        <v>1.0</v>
      </c>
      <c r="W173" s="3">
        <v>1.0</v>
      </c>
      <c r="X173" s="3">
        <v>1.0</v>
      </c>
      <c r="Y173" s="3">
        <v>1.0</v>
      </c>
      <c r="Z173" s="3">
        <v>1.0</v>
      </c>
      <c r="AA173" s="3">
        <v>1.0</v>
      </c>
      <c r="AB173" s="3">
        <v>1.0</v>
      </c>
    </row>
    <row r="174">
      <c r="A174" s="3" t="s">
        <v>180</v>
      </c>
      <c r="B174" s="3" t="s">
        <v>9</v>
      </c>
      <c r="C174" s="4">
        <v>43891.0</v>
      </c>
      <c r="D174" s="4">
        <v>43983.0</v>
      </c>
      <c r="S174" s="3">
        <v>1.0</v>
      </c>
      <c r="T174" s="3">
        <v>1.0</v>
      </c>
      <c r="U174" s="3">
        <v>1.0</v>
      </c>
    </row>
    <row r="175">
      <c r="A175" s="3" t="s">
        <v>181</v>
      </c>
      <c r="B175" s="3" t="s">
        <v>9</v>
      </c>
      <c r="C175" s="4">
        <v>43891.0</v>
      </c>
      <c r="D175" s="4">
        <v>43983.0</v>
      </c>
      <c r="S175" s="3">
        <v>1.0</v>
      </c>
      <c r="T175" s="3">
        <v>1.0</v>
      </c>
      <c r="U175" s="3">
        <v>1.0</v>
      </c>
    </row>
    <row r="176">
      <c r="A176" s="3" t="s">
        <v>182</v>
      </c>
      <c r="B176" s="3" t="s">
        <v>7</v>
      </c>
      <c r="C176" s="4">
        <v>43891.0</v>
      </c>
      <c r="S176" s="3">
        <v>1.0</v>
      </c>
      <c r="T176" s="3">
        <v>1.0</v>
      </c>
      <c r="U176" s="3">
        <v>1.0</v>
      </c>
      <c r="V176" s="3">
        <v>1.0</v>
      </c>
      <c r="W176" s="3">
        <v>1.0</v>
      </c>
      <c r="X176" s="3">
        <v>1.0</v>
      </c>
      <c r="Y176" s="3">
        <v>1.0</v>
      </c>
      <c r="Z176" s="3">
        <v>1.0</v>
      </c>
      <c r="AA176" s="3">
        <v>1.0</v>
      </c>
      <c r="AB176" s="3">
        <v>1.0</v>
      </c>
    </row>
    <row r="177">
      <c r="A177" s="3" t="s">
        <v>183</v>
      </c>
      <c r="B177" s="3" t="s">
        <v>9</v>
      </c>
      <c r="C177" s="4">
        <v>43891.0</v>
      </c>
      <c r="D177" s="4">
        <v>44075.0</v>
      </c>
      <c r="S177" s="3">
        <v>1.0</v>
      </c>
      <c r="T177" s="3">
        <v>1.0</v>
      </c>
      <c r="U177" s="3">
        <v>1.0</v>
      </c>
      <c r="V177" s="3">
        <v>1.0</v>
      </c>
      <c r="W177" s="3">
        <v>1.0</v>
      </c>
      <c r="X177" s="3">
        <v>1.0</v>
      </c>
    </row>
    <row r="178">
      <c r="A178" s="3" t="s">
        <v>184</v>
      </c>
      <c r="B178" s="3" t="s">
        <v>9</v>
      </c>
      <c r="C178" s="4">
        <v>43922.0</v>
      </c>
      <c r="D178" s="4">
        <v>44075.0</v>
      </c>
      <c r="T178" s="3">
        <v>1.0</v>
      </c>
      <c r="U178" s="3">
        <v>1.0</v>
      </c>
      <c r="V178" s="3">
        <v>1.0</v>
      </c>
      <c r="W178" s="3">
        <v>1.0</v>
      </c>
      <c r="X178" s="3">
        <v>1.0</v>
      </c>
    </row>
    <row r="179">
      <c r="A179" s="3" t="s">
        <v>185</v>
      </c>
      <c r="B179" s="3" t="s">
        <v>7</v>
      </c>
      <c r="C179" s="4">
        <v>43922.0</v>
      </c>
      <c r="T179" s="3">
        <v>1.0</v>
      </c>
      <c r="U179" s="3">
        <v>1.0</v>
      </c>
      <c r="V179" s="3">
        <v>1.0</v>
      </c>
      <c r="W179" s="3">
        <v>1.0</v>
      </c>
      <c r="X179" s="3">
        <v>1.0</v>
      </c>
      <c r="Y179" s="3">
        <v>1.0</v>
      </c>
      <c r="Z179" s="3">
        <v>1.0</v>
      </c>
      <c r="AA179" s="3">
        <v>1.0</v>
      </c>
      <c r="AB179" s="3">
        <v>1.0</v>
      </c>
    </row>
    <row r="180">
      <c r="A180" s="3" t="s">
        <v>186</v>
      </c>
      <c r="B180" s="3" t="s">
        <v>7</v>
      </c>
      <c r="C180" s="4">
        <v>43922.0</v>
      </c>
      <c r="T180" s="3">
        <v>1.0</v>
      </c>
      <c r="U180" s="3">
        <v>1.0</v>
      </c>
      <c r="V180" s="3">
        <v>1.0</v>
      </c>
      <c r="W180" s="3">
        <v>1.0</v>
      </c>
      <c r="X180" s="3">
        <v>1.0</v>
      </c>
      <c r="Y180" s="3">
        <v>1.0</v>
      </c>
      <c r="Z180" s="3">
        <v>1.0</v>
      </c>
      <c r="AA180" s="3">
        <v>1.0</v>
      </c>
      <c r="AB180" s="3">
        <v>1.0</v>
      </c>
    </row>
    <row r="181">
      <c r="A181" s="3" t="s">
        <v>187</v>
      </c>
      <c r="B181" s="3" t="s">
        <v>7</v>
      </c>
      <c r="C181" s="4">
        <v>43922.0</v>
      </c>
      <c r="T181" s="3">
        <v>1.0</v>
      </c>
      <c r="U181" s="3">
        <v>1.0</v>
      </c>
      <c r="V181" s="3">
        <v>1.0</v>
      </c>
      <c r="W181" s="3">
        <v>1.0</v>
      </c>
      <c r="X181" s="3">
        <v>1.0</v>
      </c>
      <c r="Y181" s="3">
        <v>1.0</v>
      </c>
      <c r="Z181" s="3">
        <v>1.0</v>
      </c>
      <c r="AA181" s="3">
        <v>1.0</v>
      </c>
      <c r="AB181" s="3">
        <v>1.0</v>
      </c>
    </row>
    <row r="182">
      <c r="A182" s="3" t="s">
        <v>188</v>
      </c>
      <c r="B182" s="3" t="s">
        <v>7</v>
      </c>
      <c r="C182" s="4">
        <v>43922.0</v>
      </c>
      <c r="T182" s="3">
        <v>1.0</v>
      </c>
      <c r="U182" s="3">
        <v>1.0</v>
      </c>
      <c r="V182" s="3">
        <v>1.0</v>
      </c>
      <c r="W182" s="3">
        <v>1.0</v>
      </c>
      <c r="X182" s="3">
        <v>1.0</v>
      </c>
      <c r="Y182" s="3">
        <v>1.0</v>
      </c>
      <c r="Z182" s="3">
        <v>1.0</v>
      </c>
      <c r="AA182" s="3">
        <v>1.0</v>
      </c>
      <c r="AB182" s="3">
        <v>1.0</v>
      </c>
    </row>
    <row r="183">
      <c r="A183" s="3" t="s">
        <v>189</v>
      </c>
      <c r="B183" s="3" t="s">
        <v>9</v>
      </c>
      <c r="C183" s="4">
        <v>43922.0</v>
      </c>
      <c r="D183" s="4">
        <v>43983.0</v>
      </c>
      <c r="T183" s="3">
        <v>1.0</v>
      </c>
      <c r="U183" s="3">
        <v>1.0</v>
      </c>
    </row>
    <row r="184">
      <c r="A184" s="3" t="s">
        <v>190</v>
      </c>
      <c r="B184" s="3" t="s">
        <v>7</v>
      </c>
      <c r="C184" s="4">
        <v>43922.0</v>
      </c>
      <c r="T184" s="3">
        <v>1.0</v>
      </c>
      <c r="U184" s="3">
        <v>1.0</v>
      </c>
      <c r="V184" s="3">
        <v>1.0</v>
      </c>
      <c r="W184" s="3">
        <v>1.0</v>
      </c>
      <c r="X184" s="3">
        <v>1.0</v>
      </c>
      <c r="Y184" s="3">
        <v>1.0</v>
      </c>
      <c r="Z184" s="3">
        <v>1.0</v>
      </c>
      <c r="AA184" s="3">
        <v>1.0</v>
      </c>
      <c r="AB184" s="3">
        <v>1.0</v>
      </c>
    </row>
    <row r="185">
      <c r="A185" s="3" t="s">
        <v>191</v>
      </c>
      <c r="B185" s="3" t="s">
        <v>7</v>
      </c>
      <c r="C185" s="4">
        <v>43922.0</v>
      </c>
      <c r="T185" s="3">
        <v>1.0</v>
      </c>
      <c r="U185" s="3">
        <v>1.0</v>
      </c>
      <c r="V185" s="3">
        <v>1.0</v>
      </c>
      <c r="W185" s="3">
        <v>1.0</v>
      </c>
      <c r="X185" s="3">
        <v>1.0</v>
      </c>
      <c r="Y185" s="3">
        <v>1.0</v>
      </c>
      <c r="Z185" s="3">
        <v>1.0</v>
      </c>
      <c r="AA185" s="3">
        <v>1.0</v>
      </c>
      <c r="AB185" s="3">
        <v>1.0</v>
      </c>
    </row>
    <row r="186">
      <c r="A186" s="3" t="s">
        <v>192</v>
      </c>
      <c r="B186" s="3" t="s">
        <v>7</v>
      </c>
      <c r="C186" s="4">
        <v>43922.0</v>
      </c>
      <c r="T186" s="3">
        <v>1.0</v>
      </c>
      <c r="U186" s="3">
        <v>1.0</v>
      </c>
      <c r="V186" s="3">
        <v>1.0</v>
      </c>
      <c r="W186" s="3">
        <v>1.0</v>
      </c>
      <c r="X186" s="3">
        <v>1.0</v>
      </c>
      <c r="Y186" s="3">
        <v>1.0</v>
      </c>
      <c r="Z186" s="3">
        <v>1.0</v>
      </c>
      <c r="AA186" s="3">
        <v>1.0</v>
      </c>
      <c r="AB186" s="3">
        <v>1.0</v>
      </c>
    </row>
    <row r="187">
      <c r="A187" s="3" t="s">
        <v>193</v>
      </c>
      <c r="B187" s="3" t="s">
        <v>7</v>
      </c>
      <c r="C187" s="4">
        <v>43922.0</v>
      </c>
      <c r="T187" s="3">
        <v>1.0</v>
      </c>
      <c r="U187" s="3">
        <v>1.0</v>
      </c>
      <c r="V187" s="3">
        <v>1.0</v>
      </c>
      <c r="W187" s="3">
        <v>1.0</v>
      </c>
      <c r="X187" s="3">
        <v>1.0</v>
      </c>
      <c r="Y187" s="3">
        <v>1.0</v>
      </c>
      <c r="Z187" s="3">
        <v>1.0</v>
      </c>
      <c r="AA187" s="3">
        <v>1.0</v>
      </c>
      <c r="AB187" s="3">
        <v>1.0</v>
      </c>
    </row>
    <row r="188">
      <c r="A188" s="3" t="s">
        <v>194</v>
      </c>
      <c r="B188" s="3" t="s">
        <v>7</v>
      </c>
      <c r="C188" s="4">
        <v>43922.0</v>
      </c>
      <c r="T188" s="3">
        <v>1.0</v>
      </c>
      <c r="U188" s="3">
        <v>1.0</v>
      </c>
      <c r="V188" s="3">
        <v>1.0</v>
      </c>
      <c r="W188" s="3">
        <v>1.0</v>
      </c>
      <c r="X188" s="3">
        <v>1.0</v>
      </c>
      <c r="Y188" s="3">
        <v>1.0</v>
      </c>
      <c r="Z188" s="3">
        <v>1.0</v>
      </c>
      <c r="AA188" s="3">
        <v>1.0</v>
      </c>
      <c r="AB188" s="3">
        <v>1.0</v>
      </c>
    </row>
    <row r="189">
      <c r="A189" s="3" t="s">
        <v>195</v>
      </c>
      <c r="B189" s="3" t="s">
        <v>7</v>
      </c>
      <c r="C189" s="4">
        <v>43922.0</v>
      </c>
      <c r="T189" s="3">
        <v>1.0</v>
      </c>
      <c r="U189" s="3">
        <v>1.0</v>
      </c>
      <c r="V189" s="3">
        <v>1.0</v>
      </c>
      <c r="W189" s="3">
        <v>1.0</v>
      </c>
      <c r="X189" s="3">
        <v>1.0</v>
      </c>
      <c r="Y189" s="3">
        <v>1.0</v>
      </c>
      <c r="Z189" s="3">
        <v>1.0</v>
      </c>
      <c r="AA189" s="3">
        <v>1.0</v>
      </c>
      <c r="AB189" s="3">
        <v>1.0</v>
      </c>
    </row>
    <row r="190">
      <c r="A190" s="3" t="s">
        <v>196</v>
      </c>
      <c r="B190" s="3" t="s">
        <v>7</v>
      </c>
      <c r="C190" s="4">
        <v>43922.0</v>
      </c>
      <c r="T190" s="3">
        <v>1.0</v>
      </c>
      <c r="U190" s="3">
        <v>1.0</v>
      </c>
      <c r="V190" s="3">
        <v>1.0</v>
      </c>
      <c r="W190" s="3">
        <v>1.0</v>
      </c>
      <c r="X190" s="3">
        <v>1.0</v>
      </c>
      <c r="Y190" s="3">
        <v>1.0</v>
      </c>
      <c r="Z190" s="3">
        <v>1.0</v>
      </c>
      <c r="AA190" s="3">
        <v>1.0</v>
      </c>
      <c r="AB190" s="3">
        <v>1.0</v>
      </c>
    </row>
    <row r="191">
      <c r="A191" s="3" t="s">
        <v>197</v>
      </c>
      <c r="B191" s="3" t="s">
        <v>7</v>
      </c>
      <c r="C191" s="4">
        <v>43922.0</v>
      </c>
      <c r="T191" s="3">
        <v>1.0</v>
      </c>
      <c r="U191" s="3">
        <v>1.0</v>
      </c>
      <c r="V191" s="3">
        <v>1.0</v>
      </c>
      <c r="W191" s="3">
        <v>1.0</v>
      </c>
      <c r="X191" s="3">
        <v>1.0</v>
      </c>
      <c r="Y191" s="3">
        <v>1.0</v>
      </c>
      <c r="Z191" s="3">
        <v>1.0</v>
      </c>
      <c r="AA191" s="3">
        <v>1.0</v>
      </c>
      <c r="AB191" s="3">
        <v>1.0</v>
      </c>
    </row>
    <row r="192">
      <c r="A192" s="3" t="s">
        <v>198</v>
      </c>
      <c r="B192" s="3" t="s">
        <v>7</v>
      </c>
      <c r="C192" s="4">
        <v>43922.0</v>
      </c>
      <c r="T192" s="3">
        <v>1.0</v>
      </c>
      <c r="U192" s="3">
        <v>1.0</v>
      </c>
      <c r="V192" s="3">
        <v>1.0</v>
      </c>
      <c r="W192" s="3">
        <v>1.0</v>
      </c>
      <c r="X192" s="3">
        <v>1.0</v>
      </c>
      <c r="Y192" s="3">
        <v>1.0</v>
      </c>
      <c r="Z192" s="3">
        <v>1.0</v>
      </c>
      <c r="AA192" s="3">
        <v>1.0</v>
      </c>
      <c r="AB192" s="3">
        <v>1.0</v>
      </c>
    </row>
    <row r="193">
      <c r="A193" s="3" t="s">
        <v>199</v>
      </c>
      <c r="B193" s="3" t="s">
        <v>7</v>
      </c>
      <c r="C193" s="4">
        <v>43922.0</v>
      </c>
      <c r="T193" s="3">
        <v>1.0</v>
      </c>
      <c r="U193" s="3">
        <v>1.0</v>
      </c>
      <c r="V193" s="3">
        <v>1.0</v>
      </c>
      <c r="W193" s="3">
        <v>1.0</v>
      </c>
      <c r="X193" s="3">
        <v>1.0</v>
      </c>
      <c r="Y193" s="3">
        <v>1.0</v>
      </c>
      <c r="Z193" s="3">
        <v>1.0</v>
      </c>
      <c r="AA193" s="3">
        <v>1.0</v>
      </c>
      <c r="AB193" s="3">
        <v>1.0</v>
      </c>
    </row>
    <row r="194">
      <c r="A194" s="3" t="s">
        <v>200</v>
      </c>
      <c r="B194" s="3" t="s">
        <v>9</v>
      </c>
      <c r="C194" s="4">
        <v>43952.0</v>
      </c>
      <c r="D194" s="4">
        <v>44075.0</v>
      </c>
      <c r="U194" s="3">
        <v>1.0</v>
      </c>
      <c r="V194" s="3">
        <v>1.0</v>
      </c>
      <c r="W194" s="3">
        <v>1.0</v>
      </c>
      <c r="X194" s="3">
        <v>1.0</v>
      </c>
    </row>
    <row r="195">
      <c r="A195" s="3" t="s">
        <v>201</v>
      </c>
      <c r="B195" s="3" t="s">
        <v>7</v>
      </c>
      <c r="C195" s="4">
        <v>43952.0</v>
      </c>
      <c r="U195" s="3">
        <v>1.0</v>
      </c>
      <c r="V195" s="3">
        <v>1.0</v>
      </c>
      <c r="W195" s="3">
        <v>1.0</v>
      </c>
      <c r="X195" s="3">
        <v>1.0</v>
      </c>
      <c r="Y195" s="3">
        <v>1.0</v>
      </c>
      <c r="Z195" s="3">
        <v>1.0</v>
      </c>
      <c r="AA195" s="3">
        <v>1.0</v>
      </c>
      <c r="AB195" s="3">
        <v>1.0</v>
      </c>
    </row>
    <row r="196">
      <c r="A196" s="3" t="s">
        <v>202</v>
      </c>
      <c r="B196" s="3" t="s">
        <v>7</v>
      </c>
      <c r="C196" s="4">
        <v>43952.0</v>
      </c>
      <c r="U196" s="3">
        <v>1.0</v>
      </c>
      <c r="V196" s="3">
        <v>1.0</v>
      </c>
      <c r="W196" s="3">
        <v>1.0</v>
      </c>
      <c r="X196" s="3">
        <v>1.0</v>
      </c>
      <c r="Y196" s="3">
        <v>1.0</v>
      </c>
      <c r="Z196" s="3">
        <v>1.0</v>
      </c>
      <c r="AA196" s="3">
        <v>1.0</v>
      </c>
      <c r="AB196" s="3">
        <v>1.0</v>
      </c>
    </row>
    <row r="197">
      <c r="A197" s="3" t="s">
        <v>203</v>
      </c>
      <c r="B197" s="3" t="s">
        <v>7</v>
      </c>
      <c r="C197" s="4">
        <v>43952.0</v>
      </c>
      <c r="U197" s="3">
        <v>1.0</v>
      </c>
      <c r="V197" s="3">
        <v>1.0</v>
      </c>
      <c r="W197" s="3">
        <v>1.0</v>
      </c>
      <c r="X197" s="3">
        <v>1.0</v>
      </c>
      <c r="Y197" s="3">
        <v>1.0</v>
      </c>
      <c r="Z197" s="3">
        <v>1.0</v>
      </c>
      <c r="AA197" s="3">
        <v>1.0</v>
      </c>
      <c r="AB197" s="3">
        <v>1.0</v>
      </c>
    </row>
    <row r="198">
      <c r="A198" s="3" t="s">
        <v>204</v>
      </c>
      <c r="B198" s="3" t="s">
        <v>9</v>
      </c>
      <c r="C198" s="4">
        <v>43952.0</v>
      </c>
      <c r="D198" s="4">
        <v>44075.0</v>
      </c>
      <c r="U198" s="3">
        <v>1.0</v>
      </c>
      <c r="V198" s="3">
        <v>1.0</v>
      </c>
      <c r="W198" s="3">
        <v>1.0</v>
      </c>
      <c r="X198" s="3">
        <v>1.0</v>
      </c>
    </row>
    <row r="199">
      <c r="A199" s="3" t="s">
        <v>205</v>
      </c>
      <c r="B199" s="3" t="s">
        <v>7</v>
      </c>
      <c r="C199" s="4">
        <v>43952.0</v>
      </c>
      <c r="U199" s="3">
        <v>1.0</v>
      </c>
      <c r="V199" s="3">
        <v>1.0</v>
      </c>
      <c r="W199" s="3">
        <v>1.0</v>
      </c>
      <c r="X199" s="3">
        <v>1.0</v>
      </c>
      <c r="Y199" s="3">
        <v>1.0</v>
      </c>
      <c r="Z199" s="3">
        <v>1.0</v>
      </c>
      <c r="AA199" s="3">
        <v>1.0</v>
      </c>
      <c r="AB199" s="3">
        <v>1.0</v>
      </c>
    </row>
    <row r="200">
      <c r="A200" s="3" t="s">
        <v>206</v>
      </c>
      <c r="B200" s="3" t="s">
        <v>9</v>
      </c>
      <c r="C200" s="4">
        <v>43952.0</v>
      </c>
      <c r="D200" s="4">
        <v>44075.0</v>
      </c>
      <c r="U200" s="3">
        <v>1.0</v>
      </c>
      <c r="V200" s="3">
        <v>1.0</v>
      </c>
      <c r="W200" s="3">
        <v>1.0</v>
      </c>
      <c r="X200" s="3">
        <v>1.0</v>
      </c>
    </row>
    <row r="201">
      <c r="A201" s="3" t="s">
        <v>207</v>
      </c>
      <c r="B201" s="3" t="s">
        <v>7</v>
      </c>
      <c r="C201" s="4">
        <v>43952.0</v>
      </c>
      <c r="U201" s="3">
        <v>1.0</v>
      </c>
      <c r="V201" s="3">
        <v>1.0</v>
      </c>
      <c r="W201" s="3">
        <v>1.0</v>
      </c>
      <c r="X201" s="3">
        <v>1.0</v>
      </c>
      <c r="Y201" s="3">
        <v>1.0</v>
      </c>
      <c r="Z201" s="3">
        <v>1.0</v>
      </c>
      <c r="AA201" s="3">
        <v>1.0</v>
      </c>
      <c r="AB201" s="3">
        <v>1.0</v>
      </c>
    </row>
    <row r="202">
      <c r="A202" s="3" t="s">
        <v>208</v>
      </c>
      <c r="B202" s="3" t="s">
        <v>9</v>
      </c>
      <c r="C202" s="4">
        <v>43952.0</v>
      </c>
      <c r="D202" s="4">
        <v>44105.0</v>
      </c>
      <c r="U202" s="3">
        <v>1.0</v>
      </c>
      <c r="V202" s="3">
        <v>1.0</v>
      </c>
      <c r="W202" s="3">
        <v>1.0</v>
      </c>
      <c r="X202" s="3">
        <v>1.0</v>
      </c>
      <c r="Y202" s="3">
        <v>1.0</v>
      </c>
    </row>
    <row r="203">
      <c r="A203" s="3" t="s">
        <v>209</v>
      </c>
      <c r="B203" s="3" t="s">
        <v>9</v>
      </c>
      <c r="C203" s="4">
        <v>43952.0</v>
      </c>
      <c r="D203" s="4">
        <v>44044.0</v>
      </c>
      <c r="U203" s="3">
        <v>1.0</v>
      </c>
      <c r="V203" s="3">
        <v>1.0</v>
      </c>
      <c r="W203" s="3">
        <v>1.0</v>
      </c>
    </row>
    <row r="204">
      <c r="A204" s="3" t="s">
        <v>210</v>
      </c>
      <c r="B204" s="3" t="s">
        <v>9</v>
      </c>
      <c r="C204" s="4">
        <v>43952.0</v>
      </c>
      <c r="D204" s="4">
        <v>44105.0</v>
      </c>
      <c r="U204" s="3">
        <v>1.0</v>
      </c>
      <c r="V204" s="3">
        <v>1.0</v>
      </c>
      <c r="W204" s="3">
        <v>1.0</v>
      </c>
      <c r="X204" s="3">
        <v>1.0</v>
      </c>
      <c r="Y204" s="3">
        <v>1.0</v>
      </c>
    </row>
    <row r="205">
      <c r="A205" s="3" t="s">
        <v>211</v>
      </c>
      <c r="B205" s="3" t="s">
        <v>7</v>
      </c>
      <c r="C205" s="4">
        <v>43952.0</v>
      </c>
      <c r="U205" s="3">
        <v>1.0</v>
      </c>
      <c r="V205" s="3">
        <v>1.0</v>
      </c>
      <c r="W205" s="3">
        <v>1.0</v>
      </c>
      <c r="X205" s="3">
        <v>1.0</v>
      </c>
      <c r="Y205" s="3">
        <v>1.0</v>
      </c>
      <c r="Z205" s="3">
        <v>1.0</v>
      </c>
      <c r="AA205" s="3">
        <v>1.0</v>
      </c>
      <c r="AB205" s="3">
        <v>1.0</v>
      </c>
    </row>
    <row r="206">
      <c r="A206" s="3" t="s">
        <v>212</v>
      </c>
      <c r="B206" s="3" t="s">
        <v>9</v>
      </c>
      <c r="C206" s="4">
        <v>43952.0</v>
      </c>
      <c r="D206" s="4">
        <v>43983.0</v>
      </c>
      <c r="U206" s="3">
        <v>1.0</v>
      </c>
    </row>
    <row r="207">
      <c r="A207" s="3" t="s">
        <v>213</v>
      </c>
      <c r="B207" s="3" t="s">
        <v>7</v>
      </c>
      <c r="C207" s="4">
        <v>43952.0</v>
      </c>
      <c r="U207" s="3">
        <v>1.0</v>
      </c>
      <c r="V207" s="3">
        <v>1.0</v>
      </c>
      <c r="W207" s="3">
        <v>1.0</v>
      </c>
      <c r="X207" s="3">
        <v>1.0</v>
      </c>
      <c r="Y207" s="3">
        <v>1.0</v>
      </c>
      <c r="Z207" s="3">
        <v>1.0</v>
      </c>
      <c r="AA207" s="3">
        <v>1.0</v>
      </c>
      <c r="AB207" s="3">
        <v>1.0</v>
      </c>
    </row>
    <row r="208">
      <c r="A208" s="3" t="s">
        <v>214</v>
      </c>
      <c r="B208" s="3" t="s">
        <v>9</v>
      </c>
      <c r="C208" s="4">
        <v>43952.0</v>
      </c>
      <c r="D208" s="4">
        <v>44136.0</v>
      </c>
      <c r="U208" s="3">
        <v>1.0</v>
      </c>
      <c r="V208" s="3">
        <v>1.0</v>
      </c>
      <c r="W208" s="3">
        <v>1.0</v>
      </c>
      <c r="X208" s="3">
        <v>1.0</v>
      </c>
      <c r="Y208" s="3">
        <v>1.0</v>
      </c>
      <c r="Z208" s="3">
        <v>1.0</v>
      </c>
    </row>
    <row r="209">
      <c r="A209" s="3" t="s">
        <v>215</v>
      </c>
      <c r="B209" s="3" t="s">
        <v>7</v>
      </c>
      <c r="C209" s="4">
        <v>43952.0</v>
      </c>
      <c r="U209" s="3">
        <v>1.0</v>
      </c>
      <c r="V209" s="3">
        <v>1.0</v>
      </c>
      <c r="W209" s="3">
        <v>1.0</v>
      </c>
      <c r="X209" s="3">
        <v>1.0</v>
      </c>
      <c r="Y209" s="3">
        <v>1.0</v>
      </c>
      <c r="Z209" s="3">
        <v>1.0</v>
      </c>
      <c r="AA209" s="3">
        <v>1.0</v>
      </c>
      <c r="AB209" s="3">
        <v>1.0</v>
      </c>
    </row>
    <row r="210">
      <c r="A210" s="3" t="s">
        <v>216</v>
      </c>
      <c r="B210" s="3" t="s">
        <v>7</v>
      </c>
      <c r="C210" s="4">
        <v>43952.0</v>
      </c>
      <c r="U210" s="3">
        <v>1.0</v>
      </c>
      <c r="V210" s="3">
        <v>1.0</v>
      </c>
      <c r="W210" s="3">
        <v>1.0</v>
      </c>
      <c r="X210" s="3">
        <v>1.0</v>
      </c>
      <c r="Y210" s="3">
        <v>1.0</v>
      </c>
      <c r="Z210" s="3">
        <v>1.0</v>
      </c>
      <c r="AA210" s="3">
        <v>1.0</v>
      </c>
      <c r="AB210" s="3">
        <v>1.0</v>
      </c>
    </row>
    <row r="211">
      <c r="A211" s="3" t="s">
        <v>217</v>
      </c>
      <c r="B211" s="3" t="s">
        <v>9</v>
      </c>
      <c r="C211" s="4">
        <v>43952.0</v>
      </c>
      <c r="D211" s="4">
        <v>44075.0</v>
      </c>
      <c r="U211" s="3">
        <v>1.0</v>
      </c>
      <c r="V211" s="3">
        <v>1.0</v>
      </c>
      <c r="W211" s="3">
        <v>1.0</v>
      </c>
      <c r="X211" s="3">
        <v>1.0</v>
      </c>
    </row>
    <row r="212">
      <c r="A212" s="3" t="s">
        <v>218</v>
      </c>
      <c r="B212" s="3" t="s">
        <v>7</v>
      </c>
      <c r="C212" s="4">
        <v>43952.0</v>
      </c>
      <c r="U212" s="3">
        <v>1.0</v>
      </c>
      <c r="V212" s="3">
        <v>1.0</v>
      </c>
      <c r="W212" s="3">
        <v>1.0</v>
      </c>
      <c r="X212" s="3">
        <v>1.0</v>
      </c>
      <c r="Y212" s="3">
        <v>1.0</v>
      </c>
      <c r="Z212" s="3">
        <v>1.0</v>
      </c>
      <c r="AA212" s="3">
        <v>1.0</v>
      </c>
      <c r="AB212" s="3">
        <v>1.0</v>
      </c>
    </row>
    <row r="213">
      <c r="A213" s="3" t="s">
        <v>219</v>
      </c>
      <c r="B213" s="3" t="s">
        <v>7</v>
      </c>
      <c r="C213" s="4">
        <v>43952.0</v>
      </c>
      <c r="U213" s="3">
        <v>1.0</v>
      </c>
      <c r="V213" s="3">
        <v>1.0</v>
      </c>
      <c r="W213" s="3">
        <v>1.0</v>
      </c>
      <c r="X213" s="3">
        <v>1.0</v>
      </c>
      <c r="Y213" s="3">
        <v>1.0</v>
      </c>
      <c r="Z213" s="3">
        <v>1.0</v>
      </c>
      <c r="AA213" s="3">
        <v>1.0</v>
      </c>
      <c r="AB213" s="3">
        <v>1.0</v>
      </c>
    </row>
    <row r="214">
      <c r="A214" s="3" t="s">
        <v>220</v>
      </c>
      <c r="B214" s="3" t="s">
        <v>7</v>
      </c>
      <c r="C214" s="4">
        <v>43952.0</v>
      </c>
      <c r="U214" s="3">
        <v>1.0</v>
      </c>
      <c r="V214" s="3">
        <v>1.0</v>
      </c>
      <c r="W214" s="3">
        <v>1.0</v>
      </c>
      <c r="X214" s="3">
        <v>1.0</v>
      </c>
      <c r="Y214" s="3">
        <v>1.0</v>
      </c>
      <c r="Z214" s="3">
        <v>1.0</v>
      </c>
      <c r="AA214" s="3">
        <v>1.0</v>
      </c>
      <c r="AB214" s="3">
        <v>1.0</v>
      </c>
    </row>
    <row r="215">
      <c r="A215" s="3" t="s">
        <v>221</v>
      </c>
      <c r="B215" s="3" t="s">
        <v>7</v>
      </c>
      <c r="C215" s="4">
        <v>43952.0</v>
      </c>
      <c r="U215" s="3">
        <v>1.0</v>
      </c>
      <c r="V215" s="3">
        <v>1.0</v>
      </c>
      <c r="W215" s="3">
        <v>1.0</v>
      </c>
      <c r="X215" s="3">
        <v>1.0</v>
      </c>
      <c r="Y215" s="3">
        <v>1.0</v>
      </c>
      <c r="Z215" s="3">
        <v>1.0</v>
      </c>
      <c r="AA215" s="3">
        <v>1.0</v>
      </c>
      <c r="AB215" s="3">
        <v>1.0</v>
      </c>
    </row>
    <row r="216">
      <c r="A216" s="3" t="s">
        <v>222</v>
      </c>
      <c r="B216" s="3" t="s">
        <v>7</v>
      </c>
      <c r="C216" s="4">
        <v>43952.0</v>
      </c>
      <c r="U216" s="3">
        <v>1.0</v>
      </c>
      <c r="V216" s="3">
        <v>1.0</v>
      </c>
      <c r="W216" s="3">
        <v>1.0</v>
      </c>
      <c r="X216" s="3">
        <v>1.0</v>
      </c>
      <c r="Y216" s="3">
        <v>1.0</v>
      </c>
      <c r="Z216" s="3">
        <v>1.0</v>
      </c>
      <c r="AA216" s="3">
        <v>1.0</v>
      </c>
      <c r="AB216" s="3">
        <v>1.0</v>
      </c>
    </row>
    <row r="217">
      <c r="A217" s="3" t="s">
        <v>223</v>
      </c>
      <c r="B217" s="3" t="s">
        <v>7</v>
      </c>
      <c r="C217" s="4">
        <v>43952.0</v>
      </c>
      <c r="U217" s="3">
        <v>1.0</v>
      </c>
      <c r="V217" s="3">
        <v>1.0</v>
      </c>
      <c r="W217" s="3">
        <v>1.0</v>
      </c>
      <c r="X217" s="3">
        <v>1.0</v>
      </c>
      <c r="Y217" s="3">
        <v>1.0</v>
      </c>
      <c r="Z217" s="3">
        <v>1.0</v>
      </c>
      <c r="AA217" s="3">
        <v>1.0</v>
      </c>
      <c r="AB217" s="3">
        <v>1.0</v>
      </c>
    </row>
    <row r="218">
      <c r="A218" s="3" t="s">
        <v>224</v>
      </c>
      <c r="B218" s="3" t="s">
        <v>7</v>
      </c>
      <c r="C218" s="4">
        <v>43952.0</v>
      </c>
      <c r="U218" s="3">
        <v>1.0</v>
      </c>
      <c r="V218" s="3">
        <v>1.0</v>
      </c>
      <c r="W218" s="3">
        <v>1.0</v>
      </c>
      <c r="X218" s="3">
        <v>1.0</v>
      </c>
      <c r="Y218" s="3">
        <v>1.0</v>
      </c>
      <c r="Z218" s="3">
        <v>1.0</v>
      </c>
      <c r="AA218" s="3">
        <v>1.0</v>
      </c>
      <c r="AB218" s="3">
        <v>1.0</v>
      </c>
    </row>
    <row r="219">
      <c r="A219" s="3" t="s">
        <v>225</v>
      </c>
      <c r="B219" s="3" t="s">
        <v>9</v>
      </c>
      <c r="C219" s="4">
        <v>43983.0</v>
      </c>
      <c r="D219" s="4">
        <v>44166.0</v>
      </c>
      <c r="V219" s="3">
        <v>1.0</v>
      </c>
      <c r="W219" s="3">
        <v>1.0</v>
      </c>
      <c r="X219" s="3">
        <v>1.0</v>
      </c>
      <c r="Y219" s="3">
        <v>1.0</v>
      </c>
      <c r="Z219" s="3">
        <v>1.0</v>
      </c>
      <c r="AA219" s="3">
        <v>1.0</v>
      </c>
    </row>
    <row r="220">
      <c r="A220" s="3" t="s">
        <v>226</v>
      </c>
      <c r="B220" s="3" t="s">
        <v>9</v>
      </c>
      <c r="C220" s="4">
        <v>43983.0</v>
      </c>
      <c r="D220" s="4">
        <v>44166.0</v>
      </c>
      <c r="V220" s="3">
        <v>1.0</v>
      </c>
      <c r="W220" s="3">
        <v>1.0</v>
      </c>
      <c r="X220" s="3">
        <v>1.0</v>
      </c>
      <c r="Y220" s="3">
        <v>1.0</v>
      </c>
      <c r="Z220" s="3">
        <v>1.0</v>
      </c>
      <c r="AA220" s="3">
        <v>1.0</v>
      </c>
    </row>
    <row r="221">
      <c r="A221" s="3" t="s">
        <v>227</v>
      </c>
      <c r="B221" s="3" t="s">
        <v>7</v>
      </c>
      <c r="C221" s="4">
        <v>43983.0</v>
      </c>
      <c r="V221" s="3">
        <v>1.0</v>
      </c>
      <c r="W221" s="3">
        <v>1.0</v>
      </c>
      <c r="X221" s="3">
        <v>1.0</v>
      </c>
      <c r="Y221" s="3">
        <v>1.0</v>
      </c>
      <c r="Z221" s="3">
        <v>1.0</v>
      </c>
      <c r="AA221" s="3">
        <v>1.0</v>
      </c>
      <c r="AB221" s="3">
        <v>1.0</v>
      </c>
    </row>
    <row r="222">
      <c r="A222" s="3" t="s">
        <v>228</v>
      </c>
      <c r="B222" s="3" t="s">
        <v>7</v>
      </c>
      <c r="C222" s="4">
        <v>43983.0</v>
      </c>
      <c r="V222" s="3">
        <v>1.0</v>
      </c>
      <c r="W222" s="3">
        <v>1.0</v>
      </c>
      <c r="X222" s="3">
        <v>1.0</v>
      </c>
      <c r="Y222" s="3">
        <v>1.0</v>
      </c>
      <c r="Z222" s="3">
        <v>1.0</v>
      </c>
      <c r="AA222" s="3">
        <v>1.0</v>
      </c>
      <c r="AB222" s="3">
        <v>1.0</v>
      </c>
    </row>
    <row r="223">
      <c r="A223" s="3" t="s">
        <v>229</v>
      </c>
      <c r="B223" s="3" t="s">
        <v>7</v>
      </c>
      <c r="C223" s="4">
        <v>43983.0</v>
      </c>
      <c r="V223" s="3">
        <v>1.0</v>
      </c>
      <c r="W223" s="3">
        <v>1.0</v>
      </c>
      <c r="X223" s="3">
        <v>1.0</v>
      </c>
      <c r="Y223" s="3">
        <v>1.0</v>
      </c>
      <c r="Z223" s="3">
        <v>1.0</v>
      </c>
      <c r="AA223" s="3">
        <v>1.0</v>
      </c>
      <c r="AB223" s="3">
        <v>1.0</v>
      </c>
    </row>
    <row r="224">
      <c r="A224" s="3" t="s">
        <v>230</v>
      </c>
      <c r="B224" s="3" t="s">
        <v>9</v>
      </c>
      <c r="C224" s="4">
        <v>43983.0</v>
      </c>
      <c r="D224" s="4">
        <v>44075.0</v>
      </c>
      <c r="V224" s="3">
        <v>1.0</v>
      </c>
      <c r="W224" s="3">
        <v>1.0</v>
      </c>
      <c r="X224" s="3">
        <v>1.0</v>
      </c>
    </row>
    <row r="225">
      <c r="A225" s="3" t="s">
        <v>231</v>
      </c>
      <c r="B225" s="3" t="s">
        <v>7</v>
      </c>
      <c r="C225" s="4">
        <v>43983.0</v>
      </c>
      <c r="V225" s="3">
        <v>1.0</v>
      </c>
      <c r="W225" s="3">
        <v>1.0</v>
      </c>
      <c r="X225" s="3">
        <v>1.0</v>
      </c>
      <c r="Y225" s="3">
        <v>1.0</v>
      </c>
      <c r="Z225" s="3">
        <v>1.0</v>
      </c>
      <c r="AA225" s="3">
        <v>1.0</v>
      </c>
      <c r="AB225" s="3">
        <v>1.0</v>
      </c>
    </row>
    <row r="226">
      <c r="A226" s="3" t="s">
        <v>232</v>
      </c>
      <c r="B226" s="3" t="s">
        <v>7</v>
      </c>
      <c r="C226" s="4">
        <v>43983.0</v>
      </c>
      <c r="V226" s="3">
        <v>1.0</v>
      </c>
      <c r="W226" s="3">
        <v>1.0</v>
      </c>
      <c r="X226" s="3">
        <v>1.0</v>
      </c>
      <c r="Y226" s="3">
        <v>1.0</v>
      </c>
      <c r="Z226" s="3">
        <v>1.0</v>
      </c>
      <c r="AA226" s="3">
        <v>1.0</v>
      </c>
      <c r="AB226" s="3">
        <v>1.0</v>
      </c>
    </row>
    <row r="227">
      <c r="A227" s="3" t="s">
        <v>233</v>
      </c>
      <c r="B227" s="3" t="s">
        <v>7</v>
      </c>
      <c r="C227" s="4">
        <v>43983.0</v>
      </c>
      <c r="V227" s="3">
        <v>1.0</v>
      </c>
      <c r="W227" s="3">
        <v>1.0</v>
      </c>
      <c r="X227" s="3">
        <v>1.0</v>
      </c>
      <c r="Y227" s="3">
        <v>1.0</v>
      </c>
      <c r="Z227" s="3">
        <v>1.0</v>
      </c>
      <c r="AA227" s="3">
        <v>1.0</v>
      </c>
      <c r="AB227" s="3">
        <v>1.0</v>
      </c>
    </row>
    <row r="228">
      <c r="A228" s="3" t="s">
        <v>234</v>
      </c>
      <c r="B228" s="3" t="s">
        <v>7</v>
      </c>
      <c r="C228" s="4">
        <v>43983.0</v>
      </c>
      <c r="V228" s="3">
        <v>1.0</v>
      </c>
      <c r="W228" s="3">
        <v>1.0</v>
      </c>
      <c r="X228" s="3">
        <v>1.0</v>
      </c>
      <c r="Y228" s="3">
        <v>1.0</v>
      </c>
      <c r="Z228" s="3">
        <v>1.0</v>
      </c>
      <c r="AA228" s="3">
        <v>1.0</v>
      </c>
      <c r="AB228" s="3">
        <v>1.0</v>
      </c>
    </row>
    <row r="229">
      <c r="A229" s="3" t="s">
        <v>235</v>
      </c>
      <c r="B229" s="3" t="s">
        <v>7</v>
      </c>
      <c r="C229" s="4">
        <v>43983.0</v>
      </c>
      <c r="V229" s="3">
        <v>1.0</v>
      </c>
      <c r="W229" s="3">
        <v>1.0</v>
      </c>
      <c r="X229" s="3">
        <v>1.0</v>
      </c>
      <c r="Y229" s="3">
        <v>1.0</v>
      </c>
      <c r="Z229" s="3">
        <v>1.0</v>
      </c>
      <c r="AA229" s="3">
        <v>1.0</v>
      </c>
      <c r="AB229" s="3">
        <v>1.0</v>
      </c>
    </row>
    <row r="230">
      <c r="A230" s="3" t="s">
        <v>236</v>
      </c>
      <c r="B230" s="3" t="s">
        <v>7</v>
      </c>
      <c r="C230" s="4">
        <v>43983.0</v>
      </c>
      <c r="V230" s="3">
        <v>1.0</v>
      </c>
      <c r="W230" s="3">
        <v>1.0</v>
      </c>
      <c r="X230" s="3">
        <v>1.0</v>
      </c>
      <c r="Y230" s="3">
        <v>1.0</v>
      </c>
      <c r="Z230" s="3">
        <v>1.0</v>
      </c>
      <c r="AA230" s="3">
        <v>1.0</v>
      </c>
      <c r="AB230" s="3">
        <v>1.0</v>
      </c>
    </row>
    <row r="231">
      <c r="A231" s="3" t="s">
        <v>237</v>
      </c>
      <c r="B231" s="3" t="s">
        <v>7</v>
      </c>
      <c r="C231" s="4">
        <v>43983.0</v>
      </c>
      <c r="V231" s="3">
        <v>1.0</v>
      </c>
      <c r="W231" s="3">
        <v>1.0</v>
      </c>
      <c r="X231" s="3">
        <v>1.0</v>
      </c>
      <c r="Y231" s="3">
        <v>1.0</v>
      </c>
      <c r="Z231" s="3">
        <v>1.0</v>
      </c>
      <c r="AA231" s="3">
        <v>1.0</v>
      </c>
      <c r="AB231" s="3">
        <v>1.0</v>
      </c>
    </row>
    <row r="232">
      <c r="A232" s="3" t="s">
        <v>238</v>
      </c>
      <c r="B232" s="3" t="s">
        <v>9</v>
      </c>
      <c r="C232" s="4">
        <v>43983.0</v>
      </c>
      <c r="D232" s="4">
        <v>44166.0</v>
      </c>
      <c r="V232" s="3">
        <v>1.0</v>
      </c>
      <c r="W232" s="3">
        <v>1.0</v>
      </c>
      <c r="X232" s="3">
        <v>1.0</v>
      </c>
      <c r="Y232" s="3">
        <v>1.0</v>
      </c>
      <c r="Z232" s="3">
        <v>1.0</v>
      </c>
      <c r="AA232" s="3">
        <v>1.0</v>
      </c>
    </row>
    <row r="233">
      <c r="A233" s="3" t="s">
        <v>239</v>
      </c>
      <c r="B233" s="3" t="s">
        <v>7</v>
      </c>
      <c r="C233" s="4">
        <v>43983.0</v>
      </c>
      <c r="V233" s="3">
        <v>1.0</v>
      </c>
      <c r="W233" s="3">
        <v>1.0</v>
      </c>
      <c r="X233" s="3">
        <v>1.0</v>
      </c>
      <c r="Y233" s="3">
        <v>1.0</v>
      </c>
      <c r="Z233" s="3">
        <v>1.0</v>
      </c>
      <c r="AA233" s="3">
        <v>1.0</v>
      </c>
      <c r="AB233" s="3">
        <v>1.0</v>
      </c>
    </row>
    <row r="234">
      <c r="A234" s="3" t="s">
        <v>240</v>
      </c>
      <c r="B234" s="3" t="s">
        <v>9</v>
      </c>
      <c r="C234" s="4">
        <v>43983.0</v>
      </c>
      <c r="D234" s="4">
        <v>44136.0</v>
      </c>
      <c r="V234" s="3">
        <v>1.0</v>
      </c>
      <c r="W234" s="3">
        <v>1.0</v>
      </c>
      <c r="X234" s="3">
        <v>1.0</v>
      </c>
      <c r="Y234" s="3">
        <v>1.0</v>
      </c>
      <c r="Z234" s="3">
        <v>1.0</v>
      </c>
    </row>
    <row r="235">
      <c r="A235" s="3" t="s">
        <v>241</v>
      </c>
      <c r="B235" s="3" t="s">
        <v>7</v>
      </c>
      <c r="C235" s="4">
        <v>43983.0</v>
      </c>
      <c r="V235" s="3">
        <v>1.0</v>
      </c>
      <c r="W235" s="3">
        <v>1.0</v>
      </c>
      <c r="X235" s="3">
        <v>1.0</v>
      </c>
      <c r="Y235" s="3">
        <v>1.0</v>
      </c>
      <c r="Z235" s="3">
        <v>1.0</v>
      </c>
      <c r="AA235" s="3">
        <v>1.0</v>
      </c>
      <c r="AB235" s="3">
        <v>1.0</v>
      </c>
    </row>
    <row r="236">
      <c r="A236" s="3" t="s">
        <v>242</v>
      </c>
      <c r="B236" s="3" t="s">
        <v>7</v>
      </c>
      <c r="C236" s="4">
        <v>43983.0</v>
      </c>
      <c r="V236" s="3">
        <v>1.0</v>
      </c>
      <c r="W236" s="3">
        <v>1.0</v>
      </c>
      <c r="X236" s="3">
        <v>1.0</v>
      </c>
      <c r="Y236" s="3">
        <v>1.0</v>
      </c>
      <c r="Z236" s="3">
        <v>1.0</v>
      </c>
      <c r="AA236" s="3">
        <v>1.0</v>
      </c>
      <c r="AB236" s="3">
        <v>1.0</v>
      </c>
    </row>
    <row r="237">
      <c r="A237" s="3" t="s">
        <v>243</v>
      </c>
      <c r="B237" s="3" t="s">
        <v>7</v>
      </c>
      <c r="C237" s="4">
        <v>43983.0</v>
      </c>
      <c r="V237" s="3">
        <v>1.0</v>
      </c>
      <c r="W237" s="3">
        <v>1.0</v>
      </c>
      <c r="X237" s="3">
        <v>1.0</v>
      </c>
      <c r="Y237" s="3">
        <v>1.0</v>
      </c>
      <c r="Z237" s="3">
        <v>1.0</v>
      </c>
      <c r="AA237" s="3">
        <v>1.0</v>
      </c>
      <c r="AB237" s="3">
        <v>1.0</v>
      </c>
    </row>
    <row r="238">
      <c r="A238" s="3" t="s">
        <v>244</v>
      </c>
      <c r="B238" s="3" t="s">
        <v>7</v>
      </c>
      <c r="C238" s="4">
        <v>43983.0</v>
      </c>
      <c r="V238" s="3">
        <v>1.0</v>
      </c>
      <c r="W238" s="3">
        <v>1.0</v>
      </c>
      <c r="X238" s="3">
        <v>1.0</v>
      </c>
      <c r="Y238" s="3">
        <v>1.0</v>
      </c>
      <c r="Z238" s="3">
        <v>1.0</v>
      </c>
      <c r="AA238" s="3">
        <v>1.0</v>
      </c>
      <c r="AB238" s="3">
        <v>1.0</v>
      </c>
    </row>
    <row r="239">
      <c r="A239" s="3" t="s">
        <v>245</v>
      </c>
      <c r="B239" s="3" t="s">
        <v>7</v>
      </c>
      <c r="C239" s="4">
        <v>43983.0</v>
      </c>
      <c r="V239" s="3">
        <v>1.0</v>
      </c>
      <c r="W239" s="3">
        <v>1.0</v>
      </c>
      <c r="X239" s="3">
        <v>1.0</v>
      </c>
      <c r="Y239" s="3">
        <v>1.0</v>
      </c>
      <c r="Z239" s="3">
        <v>1.0</v>
      </c>
      <c r="AA239" s="3">
        <v>1.0</v>
      </c>
      <c r="AB239" s="3">
        <v>1.0</v>
      </c>
    </row>
    <row r="240">
      <c r="A240" s="3" t="s">
        <v>246</v>
      </c>
      <c r="B240" s="3" t="s">
        <v>9</v>
      </c>
      <c r="C240" s="4">
        <v>43983.0</v>
      </c>
      <c r="D240" s="4">
        <v>44075.0</v>
      </c>
      <c r="V240" s="3">
        <v>1.0</v>
      </c>
      <c r="W240" s="3">
        <v>1.0</v>
      </c>
      <c r="X240" s="3">
        <v>1.0</v>
      </c>
    </row>
    <row r="241">
      <c r="A241" s="3" t="s">
        <v>247</v>
      </c>
      <c r="B241" s="3" t="s">
        <v>7</v>
      </c>
      <c r="C241" s="4">
        <v>44013.0</v>
      </c>
      <c r="W241" s="3">
        <v>1.0</v>
      </c>
      <c r="X241" s="3">
        <v>1.0</v>
      </c>
      <c r="Y241" s="3">
        <v>1.0</v>
      </c>
      <c r="Z241" s="3">
        <v>1.0</v>
      </c>
      <c r="AA241" s="3">
        <v>1.0</v>
      </c>
      <c r="AB241" s="3">
        <v>1.0</v>
      </c>
    </row>
    <row r="242">
      <c r="A242" s="3" t="s">
        <v>248</v>
      </c>
      <c r="B242" s="3" t="s">
        <v>7</v>
      </c>
      <c r="C242" s="4">
        <v>44013.0</v>
      </c>
      <c r="W242" s="3">
        <v>1.0</v>
      </c>
      <c r="X242" s="3">
        <v>1.0</v>
      </c>
      <c r="Y242" s="3">
        <v>1.0</v>
      </c>
      <c r="Z242" s="3">
        <v>1.0</v>
      </c>
      <c r="AA242" s="3">
        <v>1.0</v>
      </c>
      <c r="AB242" s="3">
        <v>1.0</v>
      </c>
    </row>
    <row r="243">
      <c r="A243" s="3" t="s">
        <v>249</v>
      </c>
      <c r="B243" s="3" t="s">
        <v>7</v>
      </c>
      <c r="C243" s="4">
        <v>44013.0</v>
      </c>
      <c r="W243" s="3">
        <v>1.0</v>
      </c>
      <c r="X243" s="3">
        <v>1.0</v>
      </c>
      <c r="Y243" s="3">
        <v>1.0</v>
      </c>
      <c r="Z243" s="3">
        <v>1.0</v>
      </c>
      <c r="AA243" s="3">
        <v>1.0</v>
      </c>
      <c r="AB243" s="3">
        <v>1.0</v>
      </c>
    </row>
    <row r="244">
      <c r="A244" s="3" t="s">
        <v>250</v>
      </c>
      <c r="B244" s="3" t="s">
        <v>9</v>
      </c>
      <c r="C244" s="4">
        <v>44013.0</v>
      </c>
      <c r="D244" s="4">
        <v>44136.0</v>
      </c>
      <c r="W244" s="3">
        <v>1.0</v>
      </c>
      <c r="X244" s="3">
        <v>1.0</v>
      </c>
      <c r="Y244" s="3">
        <v>1.0</v>
      </c>
      <c r="Z244" s="3">
        <v>1.0</v>
      </c>
    </row>
    <row r="245">
      <c r="A245" s="3" t="s">
        <v>251</v>
      </c>
      <c r="B245" s="3" t="s">
        <v>9</v>
      </c>
      <c r="C245" s="4">
        <v>44013.0</v>
      </c>
      <c r="D245" s="4">
        <v>44136.0</v>
      </c>
      <c r="W245" s="3">
        <v>1.0</v>
      </c>
      <c r="X245" s="3">
        <v>1.0</v>
      </c>
      <c r="Y245" s="3">
        <v>1.0</v>
      </c>
      <c r="Z245" s="3">
        <v>1.0</v>
      </c>
    </row>
    <row r="246">
      <c r="A246" s="3" t="s">
        <v>252</v>
      </c>
      <c r="B246" s="3" t="s">
        <v>9</v>
      </c>
      <c r="C246" s="4">
        <v>44013.0</v>
      </c>
      <c r="D246" s="4">
        <v>44075.0</v>
      </c>
      <c r="W246" s="3">
        <v>1.0</v>
      </c>
      <c r="X246" s="3">
        <v>1.0</v>
      </c>
    </row>
    <row r="247">
      <c r="A247" s="3" t="s">
        <v>253</v>
      </c>
      <c r="B247" s="3" t="s">
        <v>7</v>
      </c>
      <c r="C247" s="4">
        <v>44013.0</v>
      </c>
      <c r="W247" s="3">
        <v>1.0</v>
      </c>
      <c r="X247" s="3">
        <v>1.0</v>
      </c>
      <c r="Y247" s="3">
        <v>1.0</v>
      </c>
      <c r="Z247" s="3">
        <v>1.0</v>
      </c>
      <c r="AA247" s="3">
        <v>1.0</v>
      </c>
      <c r="AB247" s="3">
        <v>1.0</v>
      </c>
    </row>
    <row r="248">
      <c r="A248" s="3" t="s">
        <v>254</v>
      </c>
      <c r="B248" s="3" t="s">
        <v>7</v>
      </c>
      <c r="C248" s="4">
        <v>44013.0</v>
      </c>
      <c r="W248" s="3">
        <v>1.0</v>
      </c>
      <c r="X248" s="3">
        <v>1.0</v>
      </c>
      <c r="Y248" s="3">
        <v>1.0</v>
      </c>
      <c r="Z248" s="3">
        <v>1.0</v>
      </c>
      <c r="AA248" s="3">
        <v>1.0</v>
      </c>
      <c r="AB248" s="3">
        <v>1.0</v>
      </c>
    </row>
    <row r="249">
      <c r="A249" s="3" t="s">
        <v>255</v>
      </c>
      <c r="B249" s="3" t="s">
        <v>7</v>
      </c>
      <c r="C249" s="4">
        <v>44013.0</v>
      </c>
      <c r="W249" s="3">
        <v>1.0</v>
      </c>
      <c r="X249" s="3">
        <v>1.0</v>
      </c>
      <c r="Y249" s="3">
        <v>1.0</v>
      </c>
      <c r="Z249" s="3">
        <v>1.0</v>
      </c>
      <c r="AA249" s="3">
        <v>1.0</v>
      </c>
      <c r="AB249" s="3">
        <v>1.0</v>
      </c>
    </row>
    <row r="250">
      <c r="A250" s="3" t="s">
        <v>256</v>
      </c>
      <c r="B250" s="3" t="s">
        <v>7</v>
      </c>
      <c r="C250" s="4">
        <v>44013.0</v>
      </c>
      <c r="W250" s="3">
        <v>1.0</v>
      </c>
      <c r="X250" s="3">
        <v>1.0</v>
      </c>
      <c r="Y250" s="3">
        <v>1.0</v>
      </c>
      <c r="Z250" s="3">
        <v>1.0</v>
      </c>
      <c r="AA250" s="3">
        <v>1.0</v>
      </c>
      <c r="AB250" s="3">
        <v>1.0</v>
      </c>
    </row>
    <row r="251">
      <c r="A251" s="3" t="s">
        <v>257</v>
      </c>
      <c r="B251" s="3" t="s">
        <v>7</v>
      </c>
      <c r="C251" s="4">
        <v>44013.0</v>
      </c>
      <c r="W251" s="3">
        <v>1.0</v>
      </c>
      <c r="X251" s="3">
        <v>1.0</v>
      </c>
      <c r="Y251" s="3">
        <v>1.0</v>
      </c>
      <c r="Z251" s="3">
        <v>1.0</v>
      </c>
      <c r="AA251" s="3">
        <v>1.0</v>
      </c>
      <c r="AB251" s="3">
        <v>1.0</v>
      </c>
    </row>
    <row r="252">
      <c r="A252" s="3" t="s">
        <v>258</v>
      </c>
      <c r="B252" s="3" t="s">
        <v>7</v>
      </c>
      <c r="C252" s="4">
        <v>44013.0</v>
      </c>
      <c r="W252" s="3">
        <v>1.0</v>
      </c>
      <c r="X252" s="3">
        <v>1.0</v>
      </c>
      <c r="Y252" s="3">
        <v>1.0</v>
      </c>
      <c r="Z252" s="3">
        <v>1.0</v>
      </c>
      <c r="AA252" s="3">
        <v>1.0</v>
      </c>
      <c r="AB252" s="3">
        <v>1.0</v>
      </c>
    </row>
    <row r="253">
      <c r="A253" s="3" t="s">
        <v>259</v>
      </c>
      <c r="B253" s="3" t="s">
        <v>7</v>
      </c>
      <c r="C253" s="4">
        <v>44013.0</v>
      </c>
      <c r="W253" s="3">
        <v>1.0</v>
      </c>
      <c r="X253" s="3">
        <v>1.0</v>
      </c>
      <c r="Y253" s="3">
        <v>1.0</v>
      </c>
      <c r="Z253" s="3">
        <v>1.0</v>
      </c>
      <c r="AA253" s="3">
        <v>1.0</v>
      </c>
      <c r="AB253" s="3">
        <v>1.0</v>
      </c>
    </row>
    <row r="254">
      <c r="A254" s="3" t="s">
        <v>260</v>
      </c>
      <c r="B254" s="3" t="s">
        <v>7</v>
      </c>
      <c r="C254" s="4">
        <v>44013.0</v>
      </c>
      <c r="W254" s="3">
        <v>1.0</v>
      </c>
      <c r="X254" s="3">
        <v>1.0</v>
      </c>
      <c r="Y254" s="3">
        <v>1.0</v>
      </c>
      <c r="Z254" s="3">
        <v>1.0</v>
      </c>
      <c r="AA254" s="3">
        <v>1.0</v>
      </c>
      <c r="AB254" s="3">
        <v>1.0</v>
      </c>
    </row>
    <row r="255">
      <c r="A255" s="3" t="s">
        <v>261</v>
      </c>
      <c r="B255" s="3" t="s">
        <v>7</v>
      </c>
      <c r="C255" s="4">
        <v>44013.0</v>
      </c>
      <c r="W255" s="3">
        <v>1.0</v>
      </c>
      <c r="X255" s="3">
        <v>1.0</v>
      </c>
      <c r="Y255" s="3">
        <v>1.0</v>
      </c>
      <c r="Z255" s="3">
        <v>1.0</v>
      </c>
      <c r="AA255" s="3">
        <v>1.0</v>
      </c>
      <c r="AB255" s="3">
        <v>1.0</v>
      </c>
    </row>
    <row r="256">
      <c r="A256" s="3" t="s">
        <v>262</v>
      </c>
      <c r="B256" s="3" t="s">
        <v>7</v>
      </c>
      <c r="C256" s="4">
        <v>44013.0</v>
      </c>
      <c r="W256" s="3">
        <v>1.0</v>
      </c>
      <c r="X256" s="3">
        <v>1.0</v>
      </c>
      <c r="Y256" s="3">
        <v>1.0</v>
      </c>
      <c r="Z256" s="3">
        <v>1.0</v>
      </c>
      <c r="AA256" s="3">
        <v>1.0</v>
      </c>
      <c r="AB256" s="3">
        <v>1.0</v>
      </c>
    </row>
    <row r="257">
      <c r="A257" s="3" t="s">
        <v>263</v>
      </c>
      <c r="B257" s="3" t="s">
        <v>7</v>
      </c>
      <c r="C257" s="4">
        <v>44013.0</v>
      </c>
      <c r="W257" s="3">
        <v>1.0</v>
      </c>
      <c r="X257" s="3">
        <v>1.0</v>
      </c>
      <c r="Y257" s="3">
        <v>1.0</v>
      </c>
      <c r="Z257" s="3">
        <v>1.0</v>
      </c>
      <c r="AA257" s="3">
        <v>1.0</v>
      </c>
      <c r="AB257" s="3">
        <v>1.0</v>
      </c>
    </row>
    <row r="258">
      <c r="A258" s="3" t="s">
        <v>264</v>
      </c>
      <c r="B258" s="3" t="s">
        <v>7</v>
      </c>
      <c r="C258" s="4">
        <v>44013.0</v>
      </c>
      <c r="W258" s="3">
        <v>1.0</v>
      </c>
      <c r="X258" s="3">
        <v>1.0</v>
      </c>
      <c r="Y258" s="3">
        <v>1.0</v>
      </c>
      <c r="Z258" s="3">
        <v>1.0</v>
      </c>
      <c r="AA258" s="3">
        <v>1.0</v>
      </c>
      <c r="AB258" s="3">
        <v>1.0</v>
      </c>
    </row>
    <row r="259">
      <c r="A259" s="3" t="s">
        <v>265</v>
      </c>
      <c r="B259" s="3" t="s">
        <v>7</v>
      </c>
      <c r="C259" s="4">
        <v>44013.0</v>
      </c>
      <c r="W259" s="3">
        <v>1.0</v>
      </c>
      <c r="X259" s="3">
        <v>1.0</v>
      </c>
      <c r="Y259" s="3">
        <v>1.0</v>
      </c>
      <c r="Z259" s="3">
        <v>1.0</v>
      </c>
      <c r="AA259" s="3">
        <v>1.0</v>
      </c>
      <c r="AB259" s="3">
        <v>1.0</v>
      </c>
    </row>
    <row r="260">
      <c r="A260" s="3" t="s">
        <v>266</v>
      </c>
      <c r="B260" s="3" t="s">
        <v>7</v>
      </c>
      <c r="C260" s="4">
        <v>44013.0</v>
      </c>
      <c r="W260" s="3">
        <v>1.0</v>
      </c>
      <c r="X260" s="3">
        <v>1.0</v>
      </c>
      <c r="Y260" s="3">
        <v>1.0</v>
      </c>
      <c r="Z260" s="3">
        <v>1.0</v>
      </c>
      <c r="AA260" s="3">
        <v>1.0</v>
      </c>
      <c r="AB260" s="3">
        <v>1.0</v>
      </c>
    </row>
    <row r="261">
      <c r="A261" s="3" t="s">
        <v>267</v>
      </c>
      <c r="B261" s="3" t="s">
        <v>7</v>
      </c>
      <c r="C261" s="4">
        <v>44013.0</v>
      </c>
      <c r="W261" s="3">
        <v>1.0</v>
      </c>
      <c r="X261" s="3">
        <v>1.0</v>
      </c>
      <c r="Y261" s="3">
        <v>1.0</v>
      </c>
      <c r="Z261" s="3">
        <v>1.0</v>
      </c>
      <c r="AA261" s="3">
        <v>1.0</v>
      </c>
      <c r="AB261" s="3">
        <v>1.0</v>
      </c>
    </row>
    <row r="262">
      <c r="A262" s="3" t="s">
        <v>268</v>
      </c>
      <c r="B262" s="3" t="s">
        <v>7</v>
      </c>
      <c r="C262" s="4">
        <v>44044.0</v>
      </c>
      <c r="X262" s="3">
        <v>1.0</v>
      </c>
      <c r="Y262" s="3">
        <v>1.0</v>
      </c>
      <c r="Z262" s="3">
        <v>1.0</v>
      </c>
      <c r="AA262" s="3">
        <v>1.0</v>
      </c>
      <c r="AB262" s="3">
        <v>1.0</v>
      </c>
    </row>
    <row r="263">
      <c r="A263" s="3" t="s">
        <v>269</v>
      </c>
      <c r="B263" s="3" t="s">
        <v>9</v>
      </c>
      <c r="C263" s="4">
        <v>44044.0</v>
      </c>
      <c r="D263" s="4">
        <v>44136.0</v>
      </c>
      <c r="X263" s="3">
        <v>1.0</v>
      </c>
      <c r="Y263" s="3">
        <v>1.0</v>
      </c>
      <c r="Z263" s="3">
        <v>1.0</v>
      </c>
    </row>
    <row r="264">
      <c r="A264" s="3" t="s">
        <v>270</v>
      </c>
      <c r="B264" s="3" t="s">
        <v>7</v>
      </c>
      <c r="C264" s="4">
        <v>44044.0</v>
      </c>
      <c r="X264" s="3">
        <v>1.0</v>
      </c>
      <c r="Y264" s="3">
        <v>1.0</v>
      </c>
      <c r="Z264" s="3">
        <v>1.0</v>
      </c>
      <c r="AA264" s="3">
        <v>1.0</v>
      </c>
      <c r="AB264" s="3">
        <v>1.0</v>
      </c>
    </row>
    <row r="265">
      <c r="A265" s="3" t="s">
        <v>271</v>
      </c>
      <c r="B265" s="3" t="s">
        <v>9</v>
      </c>
      <c r="C265" s="4">
        <v>44044.0</v>
      </c>
      <c r="D265" s="4">
        <v>44166.0</v>
      </c>
      <c r="X265" s="3">
        <v>1.0</v>
      </c>
      <c r="Y265" s="3">
        <v>1.0</v>
      </c>
      <c r="Z265" s="3">
        <v>1.0</v>
      </c>
      <c r="AA265" s="3">
        <v>1.0</v>
      </c>
    </row>
    <row r="266">
      <c r="A266" s="3" t="s">
        <v>272</v>
      </c>
      <c r="B266" s="3" t="s">
        <v>7</v>
      </c>
      <c r="C266" s="4">
        <v>44044.0</v>
      </c>
      <c r="X266" s="3">
        <v>1.0</v>
      </c>
      <c r="Y266" s="3">
        <v>1.0</v>
      </c>
      <c r="Z266" s="3">
        <v>1.0</v>
      </c>
      <c r="AA266" s="3">
        <v>1.0</v>
      </c>
      <c r="AB266" s="3">
        <v>1.0</v>
      </c>
    </row>
    <row r="267">
      <c r="A267" s="3" t="s">
        <v>273</v>
      </c>
      <c r="B267" s="3" t="s">
        <v>9</v>
      </c>
      <c r="C267" s="4">
        <v>44044.0</v>
      </c>
      <c r="D267" s="4">
        <v>44166.0</v>
      </c>
      <c r="X267" s="3">
        <v>1.0</v>
      </c>
      <c r="Y267" s="3">
        <v>1.0</v>
      </c>
      <c r="Z267" s="3">
        <v>1.0</v>
      </c>
      <c r="AA267" s="3">
        <v>1.0</v>
      </c>
    </row>
    <row r="268">
      <c r="A268" s="3" t="s">
        <v>274</v>
      </c>
      <c r="B268" s="3" t="s">
        <v>7</v>
      </c>
      <c r="C268" s="4">
        <v>44044.0</v>
      </c>
      <c r="X268" s="3">
        <v>1.0</v>
      </c>
      <c r="Y268" s="3">
        <v>1.0</v>
      </c>
      <c r="Z268" s="3">
        <v>1.0</v>
      </c>
      <c r="AA268" s="3">
        <v>1.0</v>
      </c>
      <c r="AB268" s="3">
        <v>1.0</v>
      </c>
    </row>
    <row r="269">
      <c r="A269" s="3" t="s">
        <v>275</v>
      </c>
      <c r="B269" s="3" t="s">
        <v>7</v>
      </c>
      <c r="C269" s="4">
        <v>44044.0</v>
      </c>
      <c r="X269" s="3">
        <v>1.0</v>
      </c>
      <c r="Y269" s="3">
        <v>1.0</v>
      </c>
      <c r="Z269" s="3">
        <v>1.0</v>
      </c>
      <c r="AA269" s="3">
        <v>1.0</v>
      </c>
      <c r="AB269" s="3">
        <v>1.0</v>
      </c>
    </row>
    <row r="270">
      <c r="A270" s="3" t="s">
        <v>276</v>
      </c>
      <c r="B270" s="3" t="s">
        <v>9</v>
      </c>
      <c r="C270" s="4">
        <v>44044.0</v>
      </c>
      <c r="D270" s="4">
        <v>44136.0</v>
      </c>
      <c r="X270" s="3">
        <v>1.0</v>
      </c>
      <c r="Y270" s="3">
        <v>1.0</v>
      </c>
      <c r="Z270" s="3">
        <v>1.0</v>
      </c>
    </row>
    <row r="271">
      <c r="A271" s="3" t="s">
        <v>277</v>
      </c>
      <c r="B271" s="3" t="s">
        <v>7</v>
      </c>
      <c r="C271" s="4">
        <v>44044.0</v>
      </c>
      <c r="X271" s="3">
        <v>1.0</v>
      </c>
      <c r="Y271" s="3">
        <v>1.0</v>
      </c>
      <c r="Z271" s="3">
        <v>1.0</v>
      </c>
      <c r="AA271" s="3">
        <v>1.0</v>
      </c>
      <c r="AB271" s="3">
        <v>1.0</v>
      </c>
    </row>
    <row r="272">
      <c r="A272" s="3" t="s">
        <v>278</v>
      </c>
      <c r="B272" s="3" t="s">
        <v>7</v>
      </c>
      <c r="C272" s="4">
        <v>44044.0</v>
      </c>
      <c r="D272" s="4">
        <v>44105.0</v>
      </c>
      <c r="X272" s="3">
        <v>1.0</v>
      </c>
      <c r="Y272" s="3">
        <v>1.0</v>
      </c>
      <c r="Z272" s="3">
        <v>1.0</v>
      </c>
      <c r="AA272" s="3">
        <v>1.0</v>
      </c>
      <c r="AB272" s="3">
        <v>1.0</v>
      </c>
    </row>
    <row r="273">
      <c r="A273" s="3" t="s">
        <v>279</v>
      </c>
      <c r="B273" s="3" t="s">
        <v>7</v>
      </c>
      <c r="C273" s="4">
        <v>44044.0</v>
      </c>
      <c r="X273" s="3">
        <v>1.0</v>
      </c>
      <c r="Y273" s="3">
        <v>1.0</v>
      </c>
      <c r="Z273" s="3">
        <v>1.0</v>
      </c>
      <c r="AA273" s="3">
        <v>1.0</v>
      </c>
      <c r="AB273" s="3">
        <v>1.0</v>
      </c>
    </row>
    <row r="274">
      <c r="A274" s="3" t="s">
        <v>280</v>
      </c>
      <c r="B274" s="3" t="s">
        <v>7</v>
      </c>
      <c r="C274" s="4">
        <v>44044.0</v>
      </c>
      <c r="X274" s="3">
        <v>1.0</v>
      </c>
      <c r="Y274" s="3">
        <v>1.0</v>
      </c>
      <c r="Z274" s="3">
        <v>1.0</v>
      </c>
      <c r="AA274" s="3">
        <v>1.0</v>
      </c>
      <c r="AB274" s="3">
        <v>1.0</v>
      </c>
    </row>
    <row r="275">
      <c r="A275" s="3" t="s">
        <v>281</v>
      </c>
      <c r="B275" s="3" t="s">
        <v>7</v>
      </c>
      <c r="C275" s="4">
        <v>44044.0</v>
      </c>
      <c r="X275" s="3">
        <v>1.0</v>
      </c>
      <c r="Y275" s="3">
        <v>1.0</v>
      </c>
      <c r="Z275" s="3">
        <v>1.0</v>
      </c>
      <c r="AA275" s="3">
        <v>1.0</v>
      </c>
      <c r="AB275" s="3">
        <v>1.0</v>
      </c>
    </row>
    <row r="276">
      <c r="A276" s="3" t="s">
        <v>282</v>
      </c>
      <c r="B276" s="3" t="s">
        <v>7</v>
      </c>
      <c r="C276" s="4">
        <v>44044.0</v>
      </c>
      <c r="X276" s="3">
        <v>1.0</v>
      </c>
      <c r="Y276" s="3">
        <v>1.0</v>
      </c>
      <c r="Z276" s="3">
        <v>1.0</v>
      </c>
      <c r="AA276" s="3">
        <v>1.0</v>
      </c>
      <c r="AB276" s="3">
        <v>1.0</v>
      </c>
    </row>
    <row r="277">
      <c r="A277" s="3" t="s">
        <v>283</v>
      </c>
      <c r="B277" s="3" t="s">
        <v>9</v>
      </c>
      <c r="C277" s="4">
        <v>44044.0</v>
      </c>
      <c r="D277" s="4">
        <v>44166.0</v>
      </c>
      <c r="X277" s="3">
        <v>1.0</v>
      </c>
      <c r="Y277" s="3">
        <v>1.0</v>
      </c>
      <c r="Z277" s="3">
        <v>1.0</v>
      </c>
      <c r="AA277" s="3">
        <v>1.0</v>
      </c>
    </row>
    <row r="278">
      <c r="A278" s="3" t="s">
        <v>284</v>
      </c>
      <c r="B278" s="3" t="s">
        <v>7</v>
      </c>
      <c r="C278" s="4">
        <v>44044.0</v>
      </c>
      <c r="X278" s="3">
        <v>1.0</v>
      </c>
      <c r="Y278" s="3">
        <v>1.0</v>
      </c>
      <c r="Z278" s="3">
        <v>1.0</v>
      </c>
      <c r="AA278" s="3">
        <v>1.0</v>
      </c>
      <c r="AB278" s="3">
        <v>1.0</v>
      </c>
    </row>
    <row r="279">
      <c r="A279" s="3" t="s">
        <v>285</v>
      </c>
      <c r="B279" s="3" t="s">
        <v>7</v>
      </c>
      <c r="C279" s="4">
        <v>44044.0</v>
      </c>
      <c r="X279" s="3">
        <v>1.0</v>
      </c>
      <c r="Y279" s="3">
        <v>1.0</v>
      </c>
      <c r="Z279" s="3">
        <v>1.0</v>
      </c>
      <c r="AA279" s="3">
        <v>1.0</v>
      </c>
      <c r="AB279" s="3">
        <v>1.0</v>
      </c>
    </row>
    <row r="280">
      <c r="A280" s="3" t="s">
        <v>286</v>
      </c>
      <c r="B280" s="3" t="s">
        <v>7</v>
      </c>
      <c r="C280" s="4">
        <v>44044.0</v>
      </c>
      <c r="X280" s="3">
        <v>1.0</v>
      </c>
      <c r="Y280" s="3">
        <v>1.0</v>
      </c>
      <c r="Z280" s="3">
        <v>1.0</v>
      </c>
      <c r="AA280" s="3">
        <v>1.0</v>
      </c>
      <c r="AB280" s="3">
        <v>1.0</v>
      </c>
    </row>
    <row r="281">
      <c r="A281" s="3" t="s">
        <v>287</v>
      </c>
      <c r="B281" s="3" t="s">
        <v>7</v>
      </c>
      <c r="C281" s="4">
        <v>44044.0</v>
      </c>
      <c r="X281" s="3">
        <v>1.0</v>
      </c>
      <c r="Y281" s="3">
        <v>1.0</v>
      </c>
      <c r="Z281" s="3">
        <v>1.0</v>
      </c>
      <c r="AA281" s="3">
        <v>1.0</v>
      </c>
      <c r="AB281" s="3">
        <v>1.0</v>
      </c>
    </row>
    <row r="282">
      <c r="A282" s="3" t="s">
        <v>288</v>
      </c>
      <c r="B282" s="3" t="s">
        <v>7</v>
      </c>
      <c r="C282" s="4">
        <v>44044.0</v>
      </c>
      <c r="X282" s="3">
        <v>1.0</v>
      </c>
      <c r="Y282" s="3">
        <v>1.0</v>
      </c>
      <c r="Z282" s="3">
        <v>1.0</v>
      </c>
      <c r="AA282" s="3">
        <v>1.0</v>
      </c>
      <c r="AB282" s="3">
        <v>1.0</v>
      </c>
    </row>
    <row r="283">
      <c r="A283" s="3" t="s">
        <v>289</v>
      </c>
      <c r="B283" s="3" t="s">
        <v>7</v>
      </c>
      <c r="C283" s="4">
        <v>44044.0</v>
      </c>
      <c r="X283" s="3">
        <v>1.0</v>
      </c>
      <c r="Y283" s="3">
        <v>1.0</v>
      </c>
      <c r="Z283" s="3">
        <v>1.0</v>
      </c>
      <c r="AA283" s="3">
        <v>1.0</v>
      </c>
      <c r="AB283" s="3">
        <v>1.0</v>
      </c>
    </row>
    <row r="284">
      <c r="A284" s="3" t="s">
        <v>290</v>
      </c>
      <c r="B284" s="3" t="s">
        <v>7</v>
      </c>
      <c r="C284" s="4">
        <v>44044.0</v>
      </c>
      <c r="X284" s="3">
        <v>1.0</v>
      </c>
      <c r="Y284" s="3">
        <v>1.0</v>
      </c>
      <c r="Z284" s="3">
        <v>1.0</v>
      </c>
      <c r="AA284" s="3">
        <v>1.0</v>
      </c>
      <c r="AB284" s="3">
        <v>1.0</v>
      </c>
    </row>
    <row r="285">
      <c r="A285" s="3" t="s">
        <v>291</v>
      </c>
      <c r="B285" s="3" t="s">
        <v>7</v>
      </c>
      <c r="C285" s="4">
        <v>44044.0</v>
      </c>
      <c r="X285" s="3">
        <v>1.0</v>
      </c>
      <c r="Y285" s="3">
        <v>1.0</v>
      </c>
      <c r="Z285" s="3">
        <v>1.0</v>
      </c>
      <c r="AA285" s="3">
        <v>1.0</v>
      </c>
      <c r="AB285" s="3">
        <v>1.0</v>
      </c>
    </row>
    <row r="286">
      <c r="A286" s="3" t="s">
        <v>292</v>
      </c>
      <c r="B286" s="3" t="s">
        <v>7</v>
      </c>
      <c r="C286" s="4">
        <v>44044.0</v>
      </c>
      <c r="X286" s="3">
        <v>1.0</v>
      </c>
      <c r="Y286" s="3">
        <v>1.0</v>
      </c>
      <c r="Z286" s="3">
        <v>1.0</v>
      </c>
      <c r="AA286" s="3">
        <v>1.0</v>
      </c>
      <c r="AB286" s="3">
        <v>1.0</v>
      </c>
    </row>
    <row r="287">
      <c r="A287" s="3" t="s">
        <v>293</v>
      </c>
      <c r="B287" s="3" t="s">
        <v>7</v>
      </c>
      <c r="C287" s="4">
        <v>44044.0</v>
      </c>
      <c r="X287" s="3">
        <v>1.0</v>
      </c>
      <c r="Y287" s="3">
        <v>1.0</v>
      </c>
      <c r="Z287" s="3">
        <v>1.0</v>
      </c>
      <c r="AA287" s="3">
        <v>1.0</v>
      </c>
      <c r="AB287" s="3">
        <v>1.0</v>
      </c>
    </row>
    <row r="288">
      <c r="A288" s="3" t="s">
        <v>294</v>
      </c>
      <c r="B288" s="3" t="s">
        <v>7</v>
      </c>
      <c r="C288" s="4">
        <v>44044.0</v>
      </c>
      <c r="X288" s="3">
        <v>1.0</v>
      </c>
      <c r="Y288" s="3">
        <v>1.0</v>
      </c>
      <c r="Z288" s="3">
        <v>1.0</v>
      </c>
      <c r="AA288" s="3">
        <v>1.0</v>
      </c>
      <c r="AB288" s="3">
        <v>1.0</v>
      </c>
    </row>
    <row r="289">
      <c r="A289" s="3" t="s">
        <v>295</v>
      </c>
      <c r="B289" s="3" t="s">
        <v>7</v>
      </c>
      <c r="C289" s="4">
        <v>44075.0</v>
      </c>
      <c r="Y289" s="3">
        <v>1.0</v>
      </c>
      <c r="Z289" s="3">
        <v>1.0</v>
      </c>
      <c r="AA289" s="3">
        <v>1.0</v>
      </c>
      <c r="AB289" s="3">
        <v>1.0</v>
      </c>
    </row>
    <row r="290">
      <c r="A290" s="3" t="s">
        <v>296</v>
      </c>
      <c r="B290" s="3" t="s">
        <v>7</v>
      </c>
      <c r="C290" s="4">
        <v>44075.0</v>
      </c>
      <c r="Y290" s="3">
        <v>1.0</v>
      </c>
      <c r="Z290" s="3">
        <v>1.0</v>
      </c>
      <c r="AA290" s="3">
        <v>1.0</v>
      </c>
      <c r="AB290" s="3">
        <v>1.0</v>
      </c>
    </row>
    <row r="291">
      <c r="A291" s="3" t="s">
        <v>297</v>
      </c>
      <c r="B291" s="3" t="s">
        <v>7</v>
      </c>
      <c r="C291" s="4">
        <v>44075.0</v>
      </c>
      <c r="Y291" s="3">
        <v>1.0</v>
      </c>
      <c r="Z291" s="3">
        <v>1.0</v>
      </c>
      <c r="AA291" s="3">
        <v>1.0</v>
      </c>
      <c r="AB291" s="3">
        <v>1.0</v>
      </c>
    </row>
    <row r="292">
      <c r="A292" s="3" t="s">
        <v>298</v>
      </c>
      <c r="B292" s="3" t="s">
        <v>7</v>
      </c>
      <c r="C292" s="4">
        <v>44075.0</v>
      </c>
      <c r="Y292" s="3">
        <v>1.0</v>
      </c>
      <c r="Z292" s="3">
        <v>1.0</v>
      </c>
      <c r="AA292" s="3">
        <v>1.0</v>
      </c>
      <c r="AB292" s="3">
        <v>1.0</v>
      </c>
    </row>
    <row r="293">
      <c r="A293" s="3" t="s">
        <v>299</v>
      </c>
      <c r="B293" s="3" t="s">
        <v>7</v>
      </c>
      <c r="C293" s="4">
        <v>44075.0</v>
      </c>
      <c r="Y293" s="3">
        <v>1.0</v>
      </c>
      <c r="Z293" s="3">
        <v>1.0</v>
      </c>
      <c r="AA293" s="3">
        <v>1.0</v>
      </c>
      <c r="AB293" s="3">
        <v>1.0</v>
      </c>
    </row>
    <row r="294">
      <c r="A294" s="3" t="s">
        <v>300</v>
      </c>
      <c r="B294" s="3" t="s">
        <v>7</v>
      </c>
      <c r="C294" s="4">
        <v>44105.0</v>
      </c>
      <c r="Z294" s="3">
        <v>1.0</v>
      </c>
      <c r="AA294" s="3">
        <v>1.0</v>
      </c>
      <c r="AB294" s="3">
        <v>1.0</v>
      </c>
    </row>
    <row r="295">
      <c r="A295" s="3" t="s">
        <v>301</v>
      </c>
      <c r="B295" s="3" t="s">
        <v>7</v>
      </c>
      <c r="C295" s="4">
        <v>44105.0</v>
      </c>
      <c r="Z295" s="3">
        <v>1.0</v>
      </c>
      <c r="AA295" s="3">
        <v>1.0</v>
      </c>
      <c r="AB295" s="3">
        <v>1.0</v>
      </c>
    </row>
    <row r="296">
      <c r="A296" s="3" t="s">
        <v>302</v>
      </c>
      <c r="B296" s="3" t="s">
        <v>7</v>
      </c>
      <c r="C296" s="4">
        <v>44105.0</v>
      </c>
      <c r="Z296" s="3">
        <v>1.0</v>
      </c>
      <c r="AA296" s="3">
        <v>1.0</v>
      </c>
      <c r="AB296" s="3">
        <v>1.0</v>
      </c>
    </row>
    <row r="297">
      <c r="A297" s="3" t="s">
        <v>303</v>
      </c>
      <c r="B297" s="3" t="s">
        <v>7</v>
      </c>
      <c r="C297" s="4">
        <v>44105.0</v>
      </c>
      <c r="Z297" s="3">
        <v>1.0</v>
      </c>
      <c r="AA297" s="3">
        <v>1.0</v>
      </c>
      <c r="AB297" s="3">
        <v>1.0</v>
      </c>
    </row>
    <row r="298">
      <c r="A298" s="3" t="s">
        <v>304</v>
      </c>
      <c r="B298" s="3" t="s">
        <v>7</v>
      </c>
      <c r="C298" s="4">
        <v>44105.0</v>
      </c>
      <c r="Z298" s="3">
        <v>1.0</v>
      </c>
      <c r="AA298" s="3">
        <v>1.0</v>
      </c>
      <c r="AB298" s="3">
        <v>1.0</v>
      </c>
    </row>
    <row r="299">
      <c r="A299" s="3" t="s">
        <v>305</v>
      </c>
      <c r="B299" s="3" t="s">
        <v>7</v>
      </c>
      <c r="C299" s="4">
        <v>44105.0</v>
      </c>
      <c r="Z299" s="3">
        <v>1.0</v>
      </c>
      <c r="AA299" s="3">
        <v>1.0</v>
      </c>
      <c r="AB299" s="3">
        <v>1.0</v>
      </c>
    </row>
    <row r="300">
      <c r="A300" s="3" t="s">
        <v>306</v>
      </c>
      <c r="B300" s="3" t="s">
        <v>7</v>
      </c>
      <c r="C300" s="4">
        <v>44105.0</v>
      </c>
      <c r="Z300" s="3">
        <v>1.0</v>
      </c>
      <c r="AA300" s="3">
        <v>1.0</v>
      </c>
      <c r="AB300" s="3">
        <v>1.0</v>
      </c>
    </row>
    <row r="301">
      <c r="A301" s="3" t="s">
        <v>307</v>
      </c>
      <c r="B301" s="3" t="s">
        <v>7</v>
      </c>
      <c r="C301" s="4">
        <v>44105.0</v>
      </c>
      <c r="Z301" s="3">
        <v>1.0</v>
      </c>
      <c r="AA301" s="3">
        <v>1.0</v>
      </c>
      <c r="AB301" s="3">
        <v>1.0</v>
      </c>
    </row>
    <row r="302">
      <c r="A302" s="3" t="s">
        <v>308</v>
      </c>
      <c r="B302" s="3" t="s">
        <v>7</v>
      </c>
      <c r="C302" s="4">
        <v>44105.0</v>
      </c>
      <c r="Z302" s="3">
        <v>1.0</v>
      </c>
      <c r="AA302" s="3">
        <v>1.0</v>
      </c>
      <c r="AB302" s="3">
        <v>1.0</v>
      </c>
    </row>
    <row r="303">
      <c r="A303" s="3" t="s">
        <v>309</v>
      </c>
      <c r="B303" s="3" t="s">
        <v>7</v>
      </c>
      <c r="C303" s="4">
        <v>44105.0</v>
      </c>
      <c r="Z303" s="3">
        <v>1.0</v>
      </c>
      <c r="AA303" s="3">
        <v>1.0</v>
      </c>
      <c r="AB303" s="3">
        <v>1.0</v>
      </c>
    </row>
    <row r="304">
      <c r="A304" s="3" t="s">
        <v>310</v>
      </c>
      <c r="B304" s="3" t="s">
        <v>7</v>
      </c>
      <c r="C304" s="4">
        <v>44105.0</v>
      </c>
      <c r="Z304" s="3">
        <v>1.0</v>
      </c>
      <c r="AA304" s="3">
        <v>1.0</v>
      </c>
      <c r="AB304" s="3">
        <v>1.0</v>
      </c>
    </row>
    <row r="305">
      <c r="A305" s="3" t="s">
        <v>311</v>
      </c>
      <c r="B305" s="3" t="s">
        <v>7</v>
      </c>
      <c r="C305" s="4">
        <v>44105.0</v>
      </c>
      <c r="Z305" s="3">
        <v>1.0</v>
      </c>
      <c r="AA305" s="3">
        <v>1.0</v>
      </c>
      <c r="AB305" s="3">
        <v>1.0</v>
      </c>
    </row>
    <row r="306">
      <c r="A306" s="3" t="s">
        <v>312</v>
      </c>
      <c r="B306" s="3" t="s">
        <v>7</v>
      </c>
      <c r="C306" s="4">
        <v>44136.0</v>
      </c>
      <c r="AA306" s="3">
        <v>1.0</v>
      </c>
      <c r="AB306" s="3">
        <v>1.0</v>
      </c>
    </row>
    <row r="307">
      <c r="A307" s="3" t="s">
        <v>313</v>
      </c>
      <c r="B307" s="3" t="s">
        <v>7</v>
      </c>
      <c r="C307" s="4">
        <v>44136.0</v>
      </c>
      <c r="AA307" s="3">
        <v>1.0</v>
      </c>
      <c r="AB307" s="3">
        <v>1.0</v>
      </c>
    </row>
    <row r="308">
      <c r="A308" s="3" t="s">
        <v>314</v>
      </c>
      <c r="B308" s="3" t="s">
        <v>7</v>
      </c>
      <c r="C308" s="4">
        <v>44136.0</v>
      </c>
      <c r="AA308" s="3">
        <v>1.0</v>
      </c>
      <c r="AB308" s="3">
        <v>1.0</v>
      </c>
    </row>
    <row r="309">
      <c r="A309" s="3" t="s">
        <v>315</v>
      </c>
      <c r="B309" s="3" t="s">
        <v>7</v>
      </c>
      <c r="C309" s="4">
        <v>44136.0</v>
      </c>
      <c r="AA309" s="3">
        <v>1.0</v>
      </c>
      <c r="AB309" s="3">
        <v>1.0</v>
      </c>
    </row>
    <row r="310">
      <c r="A310" s="3" t="s">
        <v>316</v>
      </c>
      <c r="B310" s="3" t="s">
        <v>7</v>
      </c>
      <c r="C310" s="4">
        <v>44136.0</v>
      </c>
      <c r="AA310" s="3">
        <v>1.0</v>
      </c>
      <c r="AB310" s="3">
        <v>1.0</v>
      </c>
    </row>
    <row r="311">
      <c r="A311" s="3" t="s">
        <v>317</v>
      </c>
      <c r="B311" s="3" t="s">
        <v>7</v>
      </c>
      <c r="C311" s="4">
        <v>44136.0</v>
      </c>
      <c r="AA311" s="3">
        <v>1.0</v>
      </c>
      <c r="AB311" s="3">
        <v>1.0</v>
      </c>
    </row>
    <row r="312">
      <c r="A312" s="3" t="s">
        <v>318</v>
      </c>
      <c r="B312" s="3" t="s">
        <v>7</v>
      </c>
      <c r="C312" s="4">
        <v>44136.0</v>
      </c>
      <c r="AA312" s="3">
        <v>1.0</v>
      </c>
      <c r="AB312" s="3">
        <v>1.0</v>
      </c>
    </row>
    <row r="313">
      <c r="A313" s="3" t="s">
        <v>319</v>
      </c>
      <c r="B313" s="3" t="s">
        <v>7</v>
      </c>
      <c r="C313" s="4">
        <v>44136.0</v>
      </c>
      <c r="AA313" s="3">
        <v>1.0</v>
      </c>
      <c r="AB313" s="3">
        <v>1.0</v>
      </c>
    </row>
    <row r="314">
      <c r="A314" s="3" t="s">
        <v>320</v>
      </c>
      <c r="B314" s="3" t="s">
        <v>7</v>
      </c>
      <c r="C314" s="4">
        <v>44136.0</v>
      </c>
      <c r="AA314" s="3">
        <v>1.0</v>
      </c>
      <c r="AB314" s="3">
        <v>1.0</v>
      </c>
    </row>
    <row r="315">
      <c r="A315" s="3" t="s">
        <v>321</v>
      </c>
      <c r="B315" s="3" t="s">
        <v>7</v>
      </c>
      <c r="C315" s="4">
        <v>44136.0</v>
      </c>
      <c r="AA315" s="3">
        <v>1.0</v>
      </c>
      <c r="AB315" s="3">
        <v>1.0</v>
      </c>
    </row>
    <row r="316">
      <c r="A316" s="3" t="s">
        <v>322</v>
      </c>
      <c r="B316" s="3" t="s">
        <v>7</v>
      </c>
      <c r="C316" s="4">
        <v>44166.0</v>
      </c>
      <c r="AB316" s="3">
        <v>1.0</v>
      </c>
    </row>
    <row r="317">
      <c r="A317" s="3" t="s">
        <v>323</v>
      </c>
      <c r="B317" s="3" t="s">
        <v>7</v>
      </c>
      <c r="C317" s="4">
        <v>44166.0</v>
      </c>
      <c r="AB317" s="3">
        <v>1.0</v>
      </c>
    </row>
    <row r="318">
      <c r="A318" s="3" t="s">
        <v>324</v>
      </c>
      <c r="B318" s="3" t="s">
        <v>7</v>
      </c>
      <c r="C318" s="4">
        <v>44166.0</v>
      </c>
      <c r="AB318" s="3">
        <v>1.0</v>
      </c>
    </row>
    <row r="319">
      <c r="A319" s="3" t="s">
        <v>325</v>
      </c>
      <c r="B319" s="3" t="s">
        <v>7</v>
      </c>
      <c r="C319" s="4">
        <v>44166.0</v>
      </c>
      <c r="AB319" s="3">
        <v>1.0</v>
      </c>
    </row>
    <row r="320">
      <c r="A320" s="3" t="s">
        <v>326</v>
      </c>
      <c r="B320" s="3" t="s">
        <v>7</v>
      </c>
      <c r="C320" s="4">
        <v>44166.0</v>
      </c>
      <c r="AB320" s="3">
        <v>1.0</v>
      </c>
    </row>
    <row r="321">
      <c r="A321" s="3" t="s">
        <v>327</v>
      </c>
      <c r="B321" s="3" t="s">
        <v>7</v>
      </c>
      <c r="C321" s="4">
        <v>44166.0</v>
      </c>
      <c r="AB321" s="3">
        <v>1.0</v>
      </c>
    </row>
    <row r="322">
      <c r="A322" s="3" t="s">
        <v>328</v>
      </c>
      <c r="B322" s="3" t="s">
        <v>7</v>
      </c>
      <c r="C322" s="4">
        <v>44166.0</v>
      </c>
      <c r="AB322" s="3">
        <v>1.0</v>
      </c>
    </row>
    <row r="323">
      <c r="A323" s="3" t="s">
        <v>329</v>
      </c>
      <c r="B323" s="3" t="s">
        <v>7</v>
      </c>
      <c r="C323" s="4">
        <v>44166.0</v>
      </c>
      <c r="AB323" s="3">
        <v>1.0</v>
      </c>
    </row>
    <row r="324">
      <c r="A324" s="3" t="s">
        <v>330</v>
      </c>
      <c r="B324" s="3" t="s">
        <v>7</v>
      </c>
      <c r="C324" s="4">
        <v>44166.0</v>
      </c>
      <c r="AB324" s="3">
        <v>1.0</v>
      </c>
    </row>
    <row r="325">
      <c r="A325" s="3" t="s">
        <v>331</v>
      </c>
      <c r="B325" s="3" t="s">
        <v>7</v>
      </c>
      <c r="C325" s="4">
        <v>44166.0</v>
      </c>
      <c r="AB325" s="3">
        <v>1.0</v>
      </c>
    </row>
    <row r="326">
      <c r="A326" s="3" t="s">
        <v>332</v>
      </c>
      <c r="B326" s="3" t="s">
        <v>7</v>
      </c>
      <c r="C326" s="4">
        <v>44166.0</v>
      </c>
      <c r="AB326" s="3">
        <v>1.0</v>
      </c>
    </row>
    <row r="327">
      <c r="A327" s="3" t="s">
        <v>333</v>
      </c>
      <c r="B327" s="3" t="s">
        <v>7</v>
      </c>
      <c r="C327" s="4">
        <v>44166.0</v>
      </c>
      <c r="AB327" s="3">
        <v>1.0</v>
      </c>
    </row>
    <row r="328">
      <c r="A328" s="3" t="s">
        <v>334</v>
      </c>
      <c r="B328" s="3" t="s">
        <v>7</v>
      </c>
      <c r="C328" s="4">
        <v>44166.0</v>
      </c>
      <c r="AB328" s="3">
        <v>1.0</v>
      </c>
    </row>
    <row r="329">
      <c r="A329" s="3" t="s">
        <v>335</v>
      </c>
      <c r="B329" s="3" t="s">
        <v>7</v>
      </c>
      <c r="C329" s="4">
        <v>44166.0</v>
      </c>
      <c r="AB329" s="3">
        <v>1.0</v>
      </c>
    </row>
    <row r="330">
      <c r="A330" s="3" t="s">
        <v>336</v>
      </c>
      <c r="B330" s="3" t="s">
        <v>7</v>
      </c>
      <c r="C330" s="4">
        <v>44166.0</v>
      </c>
      <c r="AB330" s="3">
        <v>1.0</v>
      </c>
    </row>
    <row r="331">
      <c r="A331" s="3" t="s">
        <v>337</v>
      </c>
      <c r="B331" s="3" t="s">
        <v>7</v>
      </c>
      <c r="C331" s="4">
        <v>44166.0</v>
      </c>
      <c r="AB331" s="3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0.88"/>
    <col customWidth="1" min="3" max="3" width="11.5"/>
    <col customWidth="1" min="4" max="11" width="10.88"/>
    <col customWidth="1" min="15" max="23" width="9.0"/>
  </cols>
  <sheetData>
    <row r="1" ht="34.5" customHeight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0.88"/>
    <col customWidth="1" min="3" max="26" width="8.88"/>
  </cols>
  <sheetData>
    <row r="1" ht="34.5" customHeight="1">
      <c r="C1" s="8" t="s">
        <v>365</v>
      </c>
      <c r="D1" s="8" t="s">
        <v>366</v>
      </c>
      <c r="E1" s="8" t="s">
        <v>367</v>
      </c>
      <c r="F1" s="8" t="s">
        <v>368</v>
      </c>
      <c r="G1" s="8" t="s">
        <v>369</v>
      </c>
      <c r="H1" s="8" t="s">
        <v>370</v>
      </c>
      <c r="I1" s="8" t="s">
        <v>371</v>
      </c>
      <c r="J1" s="8" t="s">
        <v>372</v>
      </c>
      <c r="K1" s="8" t="s">
        <v>373</v>
      </c>
      <c r="L1" s="8" t="s">
        <v>374</v>
      </c>
      <c r="M1" s="8" t="s">
        <v>375</v>
      </c>
      <c r="N1" s="8" t="s">
        <v>376</v>
      </c>
      <c r="O1" s="8" t="s">
        <v>377</v>
      </c>
      <c r="P1" s="8" t="s">
        <v>378</v>
      </c>
      <c r="Q1" s="8" t="s">
        <v>379</v>
      </c>
      <c r="R1" s="8" t="s">
        <v>380</v>
      </c>
      <c r="S1" s="8" t="s">
        <v>381</v>
      </c>
      <c r="T1" s="8" t="s">
        <v>382</v>
      </c>
      <c r="U1" s="8" t="s">
        <v>383</v>
      </c>
      <c r="V1" s="8" t="s">
        <v>384</v>
      </c>
      <c r="W1" s="8" t="s">
        <v>385</v>
      </c>
      <c r="X1" s="8" t="s">
        <v>386</v>
      </c>
      <c r="Y1" s="8" t="s">
        <v>387</v>
      </c>
      <c r="Z1" s="8" t="s">
        <v>388</v>
      </c>
    </row>
    <row r="2">
      <c r="C2" s="9">
        <f>IFERROR(__xludf.DUMMYFUNCTION("QUERY('soma ret. mensal'!C2:$Z$25,""SELECT * LIMIT 1"")"),11.0)</f>
        <v>11</v>
      </c>
      <c r="D2" s="5">
        <f>IFERROR(__xludf.DUMMYFUNCTION("""COMPUTED_VALUE"""),11.0)</f>
        <v>11</v>
      </c>
      <c r="E2" s="5">
        <f>IFERROR(__xludf.DUMMYFUNCTION("""COMPUTED_VALUE"""),10.0)</f>
        <v>10</v>
      </c>
      <c r="F2" s="5">
        <f>IFERROR(__xludf.DUMMYFUNCTION("""COMPUTED_VALUE"""),10.0)</f>
        <v>10</v>
      </c>
      <c r="G2" s="5">
        <f>IFERROR(__xludf.DUMMYFUNCTION("""COMPUTED_VALUE"""),10.0)</f>
        <v>10</v>
      </c>
      <c r="H2" s="5">
        <f>IFERROR(__xludf.DUMMYFUNCTION("""COMPUTED_VALUE"""),10.0)</f>
        <v>10</v>
      </c>
      <c r="I2" s="5">
        <f>IFERROR(__xludf.DUMMYFUNCTION("""COMPUTED_VALUE"""),10.0)</f>
        <v>10</v>
      </c>
      <c r="J2" s="5">
        <f>IFERROR(__xludf.DUMMYFUNCTION("""COMPUTED_VALUE"""),9.0)</f>
        <v>9</v>
      </c>
      <c r="K2" s="5">
        <f>IFERROR(__xludf.DUMMYFUNCTION("""COMPUTED_VALUE"""),8.0)</f>
        <v>8</v>
      </c>
      <c r="L2" s="5">
        <f>IFERROR(__xludf.DUMMYFUNCTION("""COMPUTED_VALUE"""),8.0)</f>
        <v>8</v>
      </c>
      <c r="M2" s="5">
        <f>IFERROR(__xludf.DUMMYFUNCTION("""COMPUTED_VALUE"""),8.0)</f>
        <v>8</v>
      </c>
      <c r="N2" s="5">
        <f>IFERROR(__xludf.DUMMYFUNCTION("""COMPUTED_VALUE"""),8.0)</f>
        <v>8</v>
      </c>
      <c r="O2" s="5">
        <f>IFERROR(__xludf.DUMMYFUNCTION("""COMPUTED_VALUE"""),8.0)</f>
        <v>8</v>
      </c>
      <c r="P2" s="5">
        <f>IFERROR(__xludf.DUMMYFUNCTION("""COMPUTED_VALUE"""),8.0)</f>
        <v>8</v>
      </c>
      <c r="Q2" s="5">
        <f>IFERROR(__xludf.DUMMYFUNCTION("""COMPUTED_VALUE"""),8.0)</f>
        <v>8</v>
      </c>
      <c r="R2" s="5">
        <f>IFERROR(__xludf.DUMMYFUNCTION("""COMPUTED_VALUE"""),8.0)</f>
        <v>8</v>
      </c>
      <c r="S2" s="5">
        <f>IFERROR(__xludf.DUMMYFUNCTION("""COMPUTED_VALUE"""),8.0)</f>
        <v>8</v>
      </c>
      <c r="T2" s="5">
        <f>IFERROR(__xludf.DUMMYFUNCTION("""COMPUTED_VALUE"""),8.0)</f>
        <v>8</v>
      </c>
      <c r="U2" s="5">
        <f>IFERROR(__xludf.DUMMYFUNCTION("""COMPUTED_VALUE"""),8.0)</f>
        <v>8</v>
      </c>
      <c r="V2" s="5">
        <f>IFERROR(__xludf.DUMMYFUNCTION("""COMPUTED_VALUE"""),8.0)</f>
        <v>8</v>
      </c>
      <c r="W2" s="5">
        <f>IFERROR(__xludf.DUMMYFUNCTION("""COMPUTED_VALUE"""),7.0)</f>
        <v>7</v>
      </c>
      <c r="X2" s="5">
        <f>IFERROR(__xludf.DUMMYFUNCTION("""COMPUTED_VALUE"""),7.0)</f>
        <v>7</v>
      </c>
      <c r="Y2" s="5">
        <f>IFERROR(__xludf.DUMMYFUNCTION("""COMPUTED_VALUE"""),7.0)</f>
        <v>7</v>
      </c>
      <c r="Z2" s="10">
        <f>IFERROR(__xludf.DUMMYFUNCTION("""COMPUTED_VALUE"""),7.0)</f>
        <v>7</v>
      </c>
    </row>
    <row r="3">
      <c r="C3" s="9">
        <f>IFERROR(__xludf.DUMMYFUNCTION("QUERY('soma ret. mensal'!D3:$Z$25,""SELECT * LIMIT 1"")"),13.0)</f>
        <v>13</v>
      </c>
      <c r="D3" s="5">
        <f>IFERROR(__xludf.DUMMYFUNCTION("""COMPUTED_VALUE"""),13.0)</f>
        <v>13</v>
      </c>
      <c r="E3" s="5">
        <f>IFERROR(__xludf.DUMMYFUNCTION("""COMPUTED_VALUE"""),12.0)</f>
        <v>12</v>
      </c>
      <c r="F3" s="5">
        <f>IFERROR(__xludf.DUMMYFUNCTION("""COMPUTED_VALUE"""),11.0)</f>
        <v>11</v>
      </c>
      <c r="G3" s="5">
        <f>IFERROR(__xludf.DUMMYFUNCTION("""COMPUTED_VALUE"""),10.0)</f>
        <v>10</v>
      </c>
      <c r="H3" s="5">
        <f>IFERROR(__xludf.DUMMYFUNCTION("""COMPUTED_VALUE"""),10.0)</f>
        <v>10</v>
      </c>
      <c r="I3" s="5">
        <f>IFERROR(__xludf.DUMMYFUNCTION("""COMPUTED_VALUE"""),10.0)</f>
        <v>10</v>
      </c>
      <c r="J3" s="5">
        <f>IFERROR(__xludf.DUMMYFUNCTION("""COMPUTED_VALUE"""),10.0)</f>
        <v>10</v>
      </c>
      <c r="K3" s="5">
        <f>IFERROR(__xludf.DUMMYFUNCTION("""COMPUTED_VALUE"""),9.0)</f>
        <v>9</v>
      </c>
      <c r="L3" s="5">
        <f>IFERROR(__xludf.DUMMYFUNCTION("""COMPUTED_VALUE"""),8.0)</f>
        <v>8</v>
      </c>
      <c r="M3" s="5">
        <f>IFERROR(__xludf.DUMMYFUNCTION("""COMPUTED_VALUE"""),8.0)</f>
        <v>8</v>
      </c>
      <c r="N3" s="5">
        <f>IFERROR(__xludf.DUMMYFUNCTION("""COMPUTED_VALUE"""),8.0)</f>
        <v>8</v>
      </c>
      <c r="O3" s="5">
        <f>IFERROR(__xludf.DUMMYFUNCTION("""COMPUTED_VALUE"""),8.0)</f>
        <v>8</v>
      </c>
      <c r="P3" s="5">
        <f>IFERROR(__xludf.DUMMYFUNCTION("""COMPUTED_VALUE"""),8.0)</f>
        <v>8</v>
      </c>
      <c r="Q3" s="5">
        <f>IFERROR(__xludf.DUMMYFUNCTION("""COMPUTED_VALUE"""),8.0)</f>
        <v>8</v>
      </c>
      <c r="R3" s="5">
        <f>IFERROR(__xludf.DUMMYFUNCTION("""COMPUTED_VALUE"""),8.0)</f>
        <v>8</v>
      </c>
      <c r="S3" s="5">
        <f>IFERROR(__xludf.DUMMYFUNCTION("""COMPUTED_VALUE"""),8.0)</f>
        <v>8</v>
      </c>
      <c r="T3" s="5">
        <f>IFERROR(__xludf.DUMMYFUNCTION("""COMPUTED_VALUE"""),8.0)</f>
        <v>8</v>
      </c>
      <c r="U3" s="5">
        <f>IFERROR(__xludf.DUMMYFUNCTION("""COMPUTED_VALUE"""),8.0)</f>
        <v>8</v>
      </c>
      <c r="V3" s="5">
        <f>IFERROR(__xludf.DUMMYFUNCTION("""COMPUTED_VALUE"""),8.0)</f>
        <v>8</v>
      </c>
      <c r="W3" s="5">
        <f>IFERROR(__xludf.DUMMYFUNCTION("""COMPUTED_VALUE"""),8.0)</f>
        <v>8</v>
      </c>
      <c r="X3" s="5">
        <f>IFERROR(__xludf.DUMMYFUNCTION("""COMPUTED_VALUE"""),8.0)</f>
        <v>8</v>
      </c>
      <c r="Y3" s="5">
        <f>IFERROR(__xludf.DUMMYFUNCTION("""COMPUTED_VALUE"""),8.0)</f>
        <v>8</v>
      </c>
      <c r="Z3" s="10"/>
    </row>
    <row r="4">
      <c r="C4" s="9">
        <f>IFERROR(__xludf.DUMMYFUNCTION("QUERY('soma ret. mensal'!E4:$Z$25,""SELECT * LIMIT 1"")"),13.0)</f>
        <v>13</v>
      </c>
      <c r="D4" s="5">
        <f>IFERROR(__xludf.DUMMYFUNCTION("""COMPUTED_VALUE"""),13.0)</f>
        <v>13</v>
      </c>
      <c r="E4" s="5">
        <f>IFERROR(__xludf.DUMMYFUNCTION("""COMPUTED_VALUE"""),13.0)</f>
        <v>13</v>
      </c>
      <c r="F4" s="5">
        <f>IFERROR(__xludf.DUMMYFUNCTION("""COMPUTED_VALUE"""),13.0)</f>
        <v>13</v>
      </c>
      <c r="G4" s="5">
        <f>IFERROR(__xludf.DUMMYFUNCTION("""COMPUTED_VALUE"""),13.0)</f>
        <v>13</v>
      </c>
      <c r="H4" s="5">
        <f>IFERROR(__xludf.DUMMYFUNCTION("""COMPUTED_VALUE"""),13.0)</f>
        <v>13</v>
      </c>
      <c r="I4" s="5">
        <f>IFERROR(__xludf.DUMMYFUNCTION("""COMPUTED_VALUE"""),12.0)</f>
        <v>12</v>
      </c>
      <c r="J4" s="5">
        <f>IFERROR(__xludf.DUMMYFUNCTION("""COMPUTED_VALUE"""),11.0)</f>
        <v>11</v>
      </c>
      <c r="K4" s="5">
        <f>IFERROR(__xludf.DUMMYFUNCTION("""COMPUTED_VALUE"""),11.0)</f>
        <v>11</v>
      </c>
      <c r="L4" s="5">
        <f>IFERROR(__xludf.DUMMYFUNCTION("""COMPUTED_VALUE"""),11.0)</f>
        <v>11</v>
      </c>
      <c r="M4" s="5">
        <f>IFERROR(__xludf.DUMMYFUNCTION("""COMPUTED_VALUE"""),11.0)</f>
        <v>11</v>
      </c>
      <c r="N4" s="5">
        <f>IFERROR(__xludf.DUMMYFUNCTION("""COMPUTED_VALUE"""),11.0)</f>
        <v>11</v>
      </c>
      <c r="O4" s="5">
        <f>IFERROR(__xludf.DUMMYFUNCTION("""COMPUTED_VALUE"""),10.0)</f>
        <v>10</v>
      </c>
      <c r="P4" s="5">
        <f>IFERROR(__xludf.DUMMYFUNCTION("""COMPUTED_VALUE"""),10.0)</f>
        <v>10</v>
      </c>
      <c r="Q4" s="5">
        <f>IFERROR(__xludf.DUMMYFUNCTION("""COMPUTED_VALUE"""),7.0)</f>
        <v>7</v>
      </c>
      <c r="R4" s="5">
        <f>IFERROR(__xludf.DUMMYFUNCTION("""COMPUTED_VALUE"""),6.0)</f>
        <v>6</v>
      </c>
      <c r="S4" s="5">
        <f>IFERROR(__xludf.DUMMYFUNCTION("""COMPUTED_VALUE"""),6.0)</f>
        <v>6</v>
      </c>
      <c r="T4" s="5">
        <f>IFERROR(__xludf.DUMMYFUNCTION("""COMPUTED_VALUE"""),6.0)</f>
        <v>6</v>
      </c>
      <c r="U4" s="5">
        <f>IFERROR(__xludf.DUMMYFUNCTION("""COMPUTED_VALUE"""),5.0)</f>
        <v>5</v>
      </c>
      <c r="V4" s="5">
        <f>IFERROR(__xludf.DUMMYFUNCTION("""COMPUTED_VALUE"""),4.0)</f>
        <v>4</v>
      </c>
      <c r="W4" s="5">
        <f>IFERROR(__xludf.DUMMYFUNCTION("""COMPUTED_VALUE"""),4.0)</f>
        <v>4</v>
      </c>
      <c r="X4" s="5">
        <f>IFERROR(__xludf.DUMMYFUNCTION("""COMPUTED_VALUE"""),4.0)</f>
        <v>4</v>
      </c>
      <c r="Z4" s="10"/>
    </row>
    <row r="5">
      <c r="C5" s="9">
        <f>IFERROR(__xludf.DUMMYFUNCTION("QUERY('soma ret. mensal'!F5:$Z$25,""SELECT * LIMIT 1"")"),15.0)</f>
        <v>15</v>
      </c>
      <c r="D5" s="5">
        <f>IFERROR(__xludf.DUMMYFUNCTION("""COMPUTED_VALUE"""),15.0)</f>
        <v>15</v>
      </c>
      <c r="E5" s="5">
        <f>IFERROR(__xludf.DUMMYFUNCTION("""COMPUTED_VALUE"""),14.0)</f>
        <v>14</v>
      </c>
      <c r="F5" s="5">
        <f>IFERROR(__xludf.DUMMYFUNCTION("""COMPUTED_VALUE"""),14.0)</f>
        <v>14</v>
      </c>
      <c r="G5" s="5">
        <f>IFERROR(__xludf.DUMMYFUNCTION("""COMPUTED_VALUE"""),13.0)</f>
        <v>13</v>
      </c>
      <c r="H5" s="5">
        <f>IFERROR(__xludf.DUMMYFUNCTION("""COMPUTED_VALUE"""),12.0)</f>
        <v>12</v>
      </c>
      <c r="I5" s="5">
        <f>IFERROR(__xludf.DUMMYFUNCTION("""COMPUTED_VALUE"""),12.0)</f>
        <v>12</v>
      </c>
      <c r="J5" s="5">
        <f>IFERROR(__xludf.DUMMYFUNCTION("""COMPUTED_VALUE"""),11.0)</f>
        <v>11</v>
      </c>
      <c r="K5" s="5">
        <f>IFERROR(__xludf.DUMMYFUNCTION("""COMPUTED_VALUE"""),11.0)</f>
        <v>11</v>
      </c>
      <c r="L5" s="5">
        <f>IFERROR(__xludf.DUMMYFUNCTION("""COMPUTED_VALUE"""),9.0)</f>
        <v>9</v>
      </c>
      <c r="M5" s="5">
        <f>IFERROR(__xludf.DUMMYFUNCTION("""COMPUTED_VALUE"""),9.0)</f>
        <v>9</v>
      </c>
      <c r="N5" s="5">
        <f>IFERROR(__xludf.DUMMYFUNCTION("""COMPUTED_VALUE"""),9.0)</f>
        <v>9</v>
      </c>
      <c r="O5" s="5">
        <f>IFERROR(__xludf.DUMMYFUNCTION("""COMPUTED_VALUE"""),7.0)</f>
        <v>7</v>
      </c>
      <c r="P5" s="5">
        <f>IFERROR(__xludf.DUMMYFUNCTION("""COMPUTED_VALUE"""),7.0)</f>
        <v>7</v>
      </c>
      <c r="Q5" s="5">
        <f>IFERROR(__xludf.DUMMYFUNCTION("""COMPUTED_VALUE"""),7.0)</f>
        <v>7</v>
      </c>
      <c r="R5" s="5">
        <f>IFERROR(__xludf.DUMMYFUNCTION("""COMPUTED_VALUE"""),7.0)</f>
        <v>7</v>
      </c>
      <c r="S5" s="5">
        <f>IFERROR(__xludf.DUMMYFUNCTION("""COMPUTED_VALUE"""),7.0)</f>
        <v>7</v>
      </c>
      <c r="T5" s="5">
        <f>IFERROR(__xludf.DUMMYFUNCTION("""COMPUTED_VALUE"""),7.0)</f>
        <v>7</v>
      </c>
      <c r="U5" s="5">
        <f>IFERROR(__xludf.DUMMYFUNCTION("""COMPUTED_VALUE"""),7.0)</f>
        <v>7</v>
      </c>
      <c r="V5" s="5">
        <f>IFERROR(__xludf.DUMMYFUNCTION("""COMPUTED_VALUE"""),7.0)</f>
        <v>7</v>
      </c>
      <c r="W5" s="5">
        <f>IFERROR(__xludf.DUMMYFUNCTION("""COMPUTED_VALUE"""),7.0)</f>
        <v>7</v>
      </c>
      <c r="Z5" s="10"/>
    </row>
    <row r="6">
      <c r="C6" s="9">
        <f>IFERROR(__xludf.DUMMYFUNCTION("QUERY('soma ret. mensal'!G6:$Z$25,""SELECT * LIMIT 1"")"),13.0)</f>
        <v>13</v>
      </c>
      <c r="D6" s="5">
        <f>IFERROR(__xludf.DUMMYFUNCTION("""COMPUTED_VALUE"""),13.0)</f>
        <v>13</v>
      </c>
      <c r="E6" s="5">
        <f>IFERROR(__xludf.DUMMYFUNCTION("""COMPUTED_VALUE"""),13.0)</f>
        <v>13</v>
      </c>
      <c r="F6" s="5">
        <f>IFERROR(__xludf.DUMMYFUNCTION("""COMPUTED_VALUE"""),12.0)</f>
        <v>12</v>
      </c>
      <c r="G6" s="5">
        <f>IFERROR(__xludf.DUMMYFUNCTION("""COMPUTED_VALUE"""),11.0)</f>
        <v>11</v>
      </c>
      <c r="H6" s="5">
        <f>IFERROR(__xludf.DUMMYFUNCTION("""COMPUTED_VALUE"""),10.0)</f>
        <v>10</v>
      </c>
      <c r="I6" s="5">
        <f>IFERROR(__xludf.DUMMYFUNCTION("""COMPUTED_VALUE"""),10.0)</f>
        <v>10</v>
      </c>
      <c r="J6" s="5">
        <f>IFERROR(__xludf.DUMMYFUNCTION("""COMPUTED_VALUE"""),10.0)</f>
        <v>10</v>
      </c>
      <c r="K6" s="5">
        <f>IFERROR(__xludf.DUMMYFUNCTION("""COMPUTED_VALUE"""),10.0)</f>
        <v>10</v>
      </c>
      <c r="L6" s="5">
        <f>IFERROR(__xludf.DUMMYFUNCTION("""COMPUTED_VALUE"""),9.0)</f>
        <v>9</v>
      </c>
      <c r="M6" s="5">
        <f>IFERROR(__xludf.DUMMYFUNCTION("""COMPUTED_VALUE"""),9.0)</f>
        <v>9</v>
      </c>
      <c r="N6" s="5">
        <f>IFERROR(__xludf.DUMMYFUNCTION("""COMPUTED_VALUE"""),9.0)</f>
        <v>9</v>
      </c>
      <c r="O6" s="5">
        <f>IFERROR(__xludf.DUMMYFUNCTION("""COMPUTED_VALUE"""),8.0)</f>
        <v>8</v>
      </c>
      <c r="P6" s="5">
        <f>IFERROR(__xludf.DUMMYFUNCTION("""COMPUTED_VALUE"""),8.0)</f>
        <v>8</v>
      </c>
      <c r="Q6" s="5">
        <f>IFERROR(__xludf.DUMMYFUNCTION("""COMPUTED_VALUE"""),6.0)</f>
        <v>6</v>
      </c>
      <c r="R6" s="5">
        <f>IFERROR(__xludf.DUMMYFUNCTION("""COMPUTED_VALUE"""),6.0)</f>
        <v>6</v>
      </c>
      <c r="S6" s="5">
        <f>IFERROR(__xludf.DUMMYFUNCTION("""COMPUTED_VALUE"""),6.0)</f>
        <v>6</v>
      </c>
      <c r="T6" s="5">
        <f>IFERROR(__xludf.DUMMYFUNCTION("""COMPUTED_VALUE"""),6.0)</f>
        <v>6</v>
      </c>
      <c r="U6" s="5">
        <f>IFERROR(__xludf.DUMMYFUNCTION("""COMPUTED_VALUE"""),6.0)</f>
        <v>6</v>
      </c>
      <c r="V6" s="5">
        <f>IFERROR(__xludf.DUMMYFUNCTION("""COMPUTED_VALUE"""),6.0)</f>
        <v>6</v>
      </c>
      <c r="Z6" s="10"/>
    </row>
    <row r="7">
      <c r="C7" s="9">
        <f>IFERROR(__xludf.DUMMYFUNCTION("QUERY('soma ret. mensal'!H7:$Z$25,""SELECT * LIMIT 1"")"),11.0)</f>
        <v>11</v>
      </c>
      <c r="D7" s="5">
        <f>IFERROR(__xludf.DUMMYFUNCTION("""COMPUTED_VALUE"""),11.0)</f>
        <v>11</v>
      </c>
      <c r="E7" s="5">
        <f>IFERROR(__xludf.DUMMYFUNCTION("""COMPUTED_VALUE"""),11.0)</f>
        <v>11</v>
      </c>
      <c r="F7" s="5">
        <f>IFERROR(__xludf.DUMMYFUNCTION("""COMPUTED_VALUE"""),10.0)</f>
        <v>10</v>
      </c>
      <c r="G7" s="5">
        <f>IFERROR(__xludf.DUMMYFUNCTION("""COMPUTED_VALUE"""),10.0)</f>
        <v>10</v>
      </c>
      <c r="H7" s="5">
        <f>IFERROR(__xludf.DUMMYFUNCTION("""COMPUTED_VALUE"""),10.0)</f>
        <v>10</v>
      </c>
      <c r="I7" s="5">
        <f>IFERROR(__xludf.DUMMYFUNCTION("""COMPUTED_VALUE"""),9.0)</f>
        <v>9</v>
      </c>
      <c r="J7" s="5">
        <f>IFERROR(__xludf.DUMMYFUNCTION("""COMPUTED_VALUE"""),9.0)</f>
        <v>9</v>
      </c>
      <c r="K7" s="5">
        <f>IFERROR(__xludf.DUMMYFUNCTION("""COMPUTED_VALUE"""),8.0)</f>
        <v>8</v>
      </c>
      <c r="L7" s="5">
        <f>IFERROR(__xludf.DUMMYFUNCTION("""COMPUTED_VALUE"""),8.0)</f>
        <v>8</v>
      </c>
      <c r="M7" s="5">
        <f>IFERROR(__xludf.DUMMYFUNCTION("""COMPUTED_VALUE"""),8.0)</f>
        <v>8</v>
      </c>
      <c r="N7" s="5">
        <f>IFERROR(__xludf.DUMMYFUNCTION("""COMPUTED_VALUE"""),8.0)</f>
        <v>8</v>
      </c>
      <c r="O7" s="5">
        <f>IFERROR(__xludf.DUMMYFUNCTION("""COMPUTED_VALUE"""),8.0)</f>
        <v>8</v>
      </c>
      <c r="P7" s="5">
        <f>IFERROR(__xludf.DUMMYFUNCTION("""COMPUTED_VALUE"""),8.0)</f>
        <v>8</v>
      </c>
      <c r="Q7" s="5">
        <f>IFERROR(__xludf.DUMMYFUNCTION("""COMPUTED_VALUE"""),8.0)</f>
        <v>8</v>
      </c>
      <c r="R7" s="5">
        <f>IFERROR(__xludf.DUMMYFUNCTION("""COMPUTED_VALUE"""),7.0)</f>
        <v>7</v>
      </c>
      <c r="S7" s="5">
        <f>IFERROR(__xludf.DUMMYFUNCTION("""COMPUTED_VALUE"""),7.0)</f>
        <v>7</v>
      </c>
      <c r="T7" s="5">
        <f>IFERROR(__xludf.DUMMYFUNCTION("""COMPUTED_VALUE"""),7.0)</f>
        <v>7</v>
      </c>
      <c r="U7" s="5">
        <f>IFERROR(__xludf.DUMMYFUNCTION("""COMPUTED_VALUE"""),6.0)</f>
        <v>6</v>
      </c>
      <c r="Z7" s="10"/>
    </row>
    <row r="8">
      <c r="C8" s="9">
        <f>IFERROR(__xludf.DUMMYFUNCTION("QUERY('soma ret. mensal'!I8:$Z$25,""SELECT * LIMIT 1"")"),11.0)</f>
        <v>11</v>
      </c>
      <c r="D8" s="5">
        <f>IFERROR(__xludf.DUMMYFUNCTION("""COMPUTED_VALUE"""),11.0)</f>
        <v>11</v>
      </c>
      <c r="E8" s="5">
        <f>IFERROR(__xludf.DUMMYFUNCTION("""COMPUTED_VALUE"""),11.0)</f>
        <v>11</v>
      </c>
      <c r="F8" s="5">
        <f>IFERROR(__xludf.DUMMYFUNCTION("""COMPUTED_VALUE"""),11.0)</f>
        <v>11</v>
      </c>
      <c r="G8" s="5">
        <f>IFERROR(__xludf.DUMMYFUNCTION("""COMPUTED_VALUE"""),11.0)</f>
        <v>11</v>
      </c>
      <c r="H8" s="5">
        <f>IFERROR(__xludf.DUMMYFUNCTION("""COMPUTED_VALUE"""),11.0)</f>
        <v>11</v>
      </c>
      <c r="I8" s="5">
        <f>IFERROR(__xludf.DUMMYFUNCTION("""COMPUTED_VALUE"""),10.0)</f>
        <v>10</v>
      </c>
      <c r="J8" s="5">
        <f>IFERROR(__xludf.DUMMYFUNCTION("""COMPUTED_VALUE"""),8.0)</f>
        <v>8</v>
      </c>
      <c r="K8" s="5">
        <f>IFERROR(__xludf.DUMMYFUNCTION("""COMPUTED_VALUE"""),8.0)</f>
        <v>8</v>
      </c>
      <c r="L8" s="5">
        <f>IFERROR(__xludf.DUMMYFUNCTION("""COMPUTED_VALUE"""),8.0)</f>
        <v>8</v>
      </c>
      <c r="M8" s="5">
        <f>IFERROR(__xludf.DUMMYFUNCTION("""COMPUTED_VALUE"""),7.0)</f>
        <v>7</v>
      </c>
      <c r="N8" s="5">
        <f>IFERROR(__xludf.DUMMYFUNCTION("""COMPUTED_VALUE"""),7.0)</f>
        <v>7</v>
      </c>
      <c r="O8" s="5">
        <f>IFERROR(__xludf.DUMMYFUNCTION("""COMPUTED_VALUE"""),7.0)</f>
        <v>7</v>
      </c>
      <c r="P8" s="5">
        <f>IFERROR(__xludf.DUMMYFUNCTION("""COMPUTED_VALUE"""),6.0)</f>
        <v>6</v>
      </c>
      <c r="Q8" s="5">
        <f>IFERROR(__xludf.DUMMYFUNCTION("""COMPUTED_VALUE"""),6.0)</f>
        <v>6</v>
      </c>
      <c r="R8" s="5">
        <f>IFERROR(__xludf.DUMMYFUNCTION("""COMPUTED_VALUE"""),6.0)</f>
        <v>6</v>
      </c>
      <c r="S8" s="5">
        <f>IFERROR(__xludf.DUMMYFUNCTION("""COMPUTED_VALUE"""),5.0)</f>
        <v>5</v>
      </c>
      <c r="T8" s="5">
        <f>IFERROR(__xludf.DUMMYFUNCTION("""COMPUTED_VALUE"""),5.0)</f>
        <v>5</v>
      </c>
      <c r="Z8" s="10"/>
    </row>
    <row r="9">
      <c r="C9" s="9">
        <f>IFERROR(__xludf.DUMMYFUNCTION("QUERY('soma ret. mensal'!J9:$Z$25,""SELECT * LIMIT 1"")"),4.0)</f>
        <v>4</v>
      </c>
      <c r="D9" s="5">
        <f>IFERROR(__xludf.DUMMYFUNCTION("""COMPUTED_VALUE"""),3.0)</f>
        <v>3</v>
      </c>
      <c r="E9" s="5">
        <f>IFERROR(__xludf.DUMMYFUNCTION("""COMPUTED_VALUE"""),3.0)</f>
        <v>3</v>
      </c>
      <c r="F9" s="5">
        <f>IFERROR(__xludf.DUMMYFUNCTION("""COMPUTED_VALUE"""),3.0)</f>
        <v>3</v>
      </c>
      <c r="G9" s="5">
        <f>IFERROR(__xludf.DUMMYFUNCTION("""COMPUTED_VALUE"""),3.0)</f>
        <v>3</v>
      </c>
      <c r="H9" s="5">
        <f>IFERROR(__xludf.DUMMYFUNCTION("""COMPUTED_VALUE"""),3.0)</f>
        <v>3</v>
      </c>
      <c r="I9" s="5">
        <f>IFERROR(__xludf.DUMMYFUNCTION("""COMPUTED_VALUE"""),3.0)</f>
        <v>3</v>
      </c>
      <c r="J9" s="5">
        <f>IFERROR(__xludf.DUMMYFUNCTION("""COMPUTED_VALUE"""),3.0)</f>
        <v>3</v>
      </c>
      <c r="K9" s="5">
        <f>IFERROR(__xludf.DUMMYFUNCTION("""COMPUTED_VALUE"""),3.0)</f>
        <v>3</v>
      </c>
      <c r="L9" s="5">
        <f>IFERROR(__xludf.DUMMYFUNCTION("""COMPUTED_VALUE"""),3.0)</f>
        <v>3</v>
      </c>
      <c r="M9" s="5">
        <f>IFERROR(__xludf.DUMMYFUNCTION("""COMPUTED_VALUE"""),3.0)</f>
        <v>3</v>
      </c>
      <c r="N9" s="5">
        <f>IFERROR(__xludf.DUMMYFUNCTION("""COMPUTED_VALUE"""),3.0)</f>
        <v>3</v>
      </c>
      <c r="O9" s="5">
        <f>IFERROR(__xludf.DUMMYFUNCTION("""COMPUTED_VALUE"""),3.0)</f>
        <v>3</v>
      </c>
      <c r="P9" s="5">
        <f>IFERROR(__xludf.DUMMYFUNCTION("""COMPUTED_VALUE"""),3.0)</f>
        <v>3</v>
      </c>
      <c r="Q9" s="5">
        <f>IFERROR(__xludf.DUMMYFUNCTION("""COMPUTED_VALUE"""),3.0)</f>
        <v>3</v>
      </c>
      <c r="R9" s="5">
        <f>IFERROR(__xludf.DUMMYFUNCTION("""COMPUTED_VALUE"""),3.0)</f>
        <v>3</v>
      </c>
      <c r="S9" s="5">
        <f>IFERROR(__xludf.DUMMYFUNCTION("""COMPUTED_VALUE"""),3.0)</f>
        <v>3</v>
      </c>
      <c r="Z9" s="10"/>
    </row>
    <row r="10">
      <c r="C10" s="9">
        <f>IFERROR(__xludf.DUMMYFUNCTION("QUERY('soma ret. mensal'!K10:$Z$25,""SELECT * LIMIT 1"")"),8.0)</f>
        <v>8</v>
      </c>
      <c r="D10" s="5">
        <f>IFERROR(__xludf.DUMMYFUNCTION("""COMPUTED_VALUE"""),8.0)</f>
        <v>8</v>
      </c>
      <c r="E10" s="5">
        <f>IFERROR(__xludf.DUMMYFUNCTION("""COMPUTED_VALUE"""),7.0)</f>
        <v>7</v>
      </c>
      <c r="F10" s="5">
        <f>IFERROR(__xludf.DUMMYFUNCTION("""COMPUTED_VALUE"""),7.0)</f>
        <v>7</v>
      </c>
      <c r="G10" s="5">
        <f>IFERROR(__xludf.DUMMYFUNCTION("""COMPUTED_VALUE"""),6.0)</f>
        <v>6</v>
      </c>
      <c r="H10" s="5">
        <f>IFERROR(__xludf.DUMMYFUNCTION("""COMPUTED_VALUE"""),6.0)</f>
        <v>6</v>
      </c>
      <c r="I10" s="5">
        <f>IFERROR(__xludf.DUMMYFUNCTION("""COMPUTED_VALUE"""),6.0)</f>
        <v>6</v>
      </c>
      <c r="J10" s="5">
        <f>IFERROR(__xludf.DUMMYFUNCTION("""COMPUTED_VALUE"""),6.0)</f>
        <v>6</v>
      </c>
      <c r="K10" s="5">
        <f>IFERROR(__xludf.DUMMYFUNCTION("""COMPUTED_VALUE"""),6.0)</f>
        <v>6</v>
      </c>
      <c r="L10" s="5">
        <f>IFERROR(__xludf.DUMMYFUNCTION("""COMPUTED_VALUE"""),6.0)</f>
        <v>6</v>
      </c>
      <c r="M10" s="5">
        <f>IFERROR(__xludf.DUMMYFUNCTION("""COMPUTED_VALUE"""),6.0)</f>
        <v>6</v>
      </c>
      <c r="N10" s="5">
        <f>IFERROR(__xludf.DUMMYFUNCTION("""COMPUTED_VALUE"""),6.0)</f>
        <v>6</v>
      </c>
      <c r="O10" s="5">
        <f>IFERROR(__xludf.DUMMYFUNCTION("""COMPUTED_VALUE"""),4.0)</f>
        <v>4</v>
      </c>
      <c r="P10" s="5">
        <f>IFERROR(__xludf.DUMMYFUNCTION("""COMPUTED_VALUE"""),4.0)</f>
        <v>4</v>
      </c>
      <c r="Q10" s="5">
        <f>IFERROR(__xludf.DUMMYFUNCTION("""COMPUTED_VALUE"""),4.0)</f>
        <v>4</v>
      </c>
      <c r="R10" s="5">
        <f>IFERROR(__xludf.DUMMYFUNCTION("""COMPUTED_VALUE"""),4.0)</f>
        <v>4</v>
      </c>
      <c r="Z10" s="10"/>
    </row>
    <row r="11">
      <c r="C11" s="9">
        <f>IFERROR(__xludf.DUMMYFUNCTION("QUERY('soma ret. mensal'!L11:$Z$25,""SELECT * LIMIT 1"")"),15.0)</f>
        <v>15</v>
      </c>
      <c r="D11" s="5">
        <f>IFERROR(__xludf.DUMMYFUNCTION("""COMPUTED_VALUE"""),15.0)</f>
        <v>15</v>
      </c>
      <c r="E11" s="5">
        <f>IFERROR(__xludf.DUMMYFUNCTION("""COMPUTED_VALUE"""),15.0)</f>
        <v>15</v>
      </c>
      <c r="F11" s="5">
        <f>IFERROR(__xludf.DUMMYFUNCTION("""COMPUTED_VALUE"""),15.0)</f>
        <v>15</v>
      </c>
      <c r="G11" s="5">
        <f>IFERROR(__xludf.DUMMYFUNCTION("""COMPUTED_VALUE"""),15.0)</f>
        <v>15</v>
      </c>
      <c r="H11" s="5">
        <f>IFERROR(__xludf.DUMMYFUNCTION("""COMPUTED_VALUE"""),14.0)</f>
        <v>14</v>
      </c>
      <c r="I11" s="5">
        <f>IFERROR(__xludf.DUMMYFUNCTION("""COMPUTED_VALUE"""),14.0)</f>
        <v>14</v>
      </c>
      <c r="J11" s="5">
        <f>IFERROR(__xludf.DUMMYFUNCTION("""COMPUTED_VALUE"""),14.0)</f>
        <v>14</v>
      </c>
      <c r="K11" s="5">
        <f>IFERROR(__xludf.DUMMYFUNCTION("""COMPUTED_VALUE"""),14.0)</f>
        <v>14</v>
      </c>
      <c r="L11" s="5">
        <f>IFERROR(__xludf.DUMMYFUNCTION("""COMPUTED_VALUE"""),13.0)</f>
        <v>13</v>
      </c>
      <c r="M11" s="5">
        <f>IFERROR(__xludf.DUMMYFUNCTION("""COMPUTED_VALUE"""),13.0)</f>
        <v>13</v>
      </c>
      <c r="N11" s="5">
        <f>IFERROR(__xludf.DUMMYFUNCTION("""COMPUTED_VALUE"""),13.0)</f>
        <v>13</v>
      </c>
      <c r="O11" s="5">
        <f>IFERROR(__xludf.DUMMYFUNCTION("""COMPUTED_VALUE"""),12.0)</f>
        <v>12</v>
      </c>
      <c r="P11" s="5">
        <f>IFERROR(__xludf.DUMMYFUNCTION("""COMPUTED_VALUE"""),11.0)</f>
        <v>11</v>
      </c>
      <c r="Q11" s="5">
        <f>IFERROR(__xludf.DUMMYFUNCTION("""COMPUTED_VALUE"""),11.0)</f>
        <v>11</v>
      </c>
      <c r="Z11" s="10"/>
    </row>
    <row r="12">
      <c r="C12" s="9">
        <f>IFERROR(__xludf.DUMMYFUNCTION("QUERY('soma ret. mensal'!M12:$Z$25,""SELECT * LIMIT 1"")"),13.0)</f>
        <v>13</v>
      </c>
      <c r="D12" s="5">
        <f>IFERROR(__xludf.DUMMYFUNCTION("""COMPUTED_VALUE"""),13.0)</f>
        <v>13</v>
      </c>
      <c r="E12" s="5">
        <f>IFERROR(__xludf.DUMMYFUNCTION("""COMPUTED_VALUE"""),13.0)</f>
        <v>13</v>
      </c>
      <c r="F12" s="5">
        <f>IFERROR(__xludf.DUMMYFUNCTION("""COMPUTED_VALUE"""),13.0)</f>
        <v>13</v>
      </c>
      <c r="G12" s="5">
        <f>IFERROR(__xludf.DUMMYFUNCTION("""COMPUTED_VALUE"""),13.0)</f>
        <v>13</v>
      </c>
      <c r="H12" s="5">
        <f>IFERROR(__xludf.DUMMYFUNCTION("""COMPUTED_VALUE"""),12.0)</f>
        <v>12</v>
      </c>
      <c r="I12" s="5">
        <f>IFERROR(__xludf.DUMMYFUNCTION("""COMPUTED_VALUE"""),10.0)</f>
        <v>10</v>
      </c>
      <c r="J12" s="5">
        <f>IFERROR(__xludf.DUMMYFUNCTION("""COMPUTED_VALUE"""),10.0)</f>
        <v>10</v>
      </c>
      <c r="K12" s="5">
        <f>IFERROR(__xludf.DUMMYFUNCTION("""COMPUTED_VALUE"""),10.0)</f>
        <v>10</v>
      </c>
      <c r="L12" s="5">
        <f>IFERROR(__xludf.DUMMYFUNCTION("""COMPUTED_VALUE"""),10.0)</f>
        <v>10</v>
      </c>
      <c r="M12" s="5">
        <f>IFERROR(__xludf.DUMMYFUNCTION("""COMPUTED_VALUE"""),10.0)</f>
        <v>10</v>
      </c>
      <c r="N12" s="5">
        <f>IFERROR(__xludf.DUMMYFUNCTION("""COMPUTED_VALUE"""),10.0)</f>
        <v>10</v>
      </c>
      <c r="O12" s="5">
        <f>IFERROR(__xludf.DUMMYFUNCTION("""COMPUTED_VALUE"""),10.0)</f>
        <v>10</v>
      </c>
      <c r="P12" s="5">
        <f>IFERROR(__xludf.DUMMYFUNCTION("""COMPUTED_VALUE"""),9.0)</f>
        <v>9</v>
      </c>
      <c r="Z12" s="10"/>
    </row>
    <row r="13">
      <c r="C13" s="9">
        <f>IFERROR(__xludf.DUMMYFUNCTION("QUERY('soma ret. mensal'!N13:$Z$25,""SELECT * LIMIT 1"")"),6.0)</f>
        <v>6</v>
      </c>
      <c r="D13" s="5">
        <f>IFERROR(__xludf.DUMMYFUNCTION("""COMPUTED_VALUE"""),6.0)</f>
        <v>6</v>
      </c>
      <c r="E13" s="5">
        <f>IFERROR(__xludf.DUMMYFUNCTION("""COMPUTED_VALUE"""),6.0)</f>
        <v>6</v>
      </c>
      <c r="F13" s="5">
        <f>IFERROR(__xludf.DUMMYFUNCTION("""COMPUTED_VALUE"""),6.0)</f>
        <v>6</v>
      </c>
      <c r="G13" s="5">
        <f>IFERROR(__xludf.DUMMYFUNCTION("""COMPUTED_VALUE"""),6.0)</f>
        <v>6</v>
      </c>
      <c r="H13" s="5">
        <f>IFERROR(__xludf.DUMMYFUNCTION("""COMPUTED_VALUE"""),6.0)</f>
        <v>6</v>
      </c>
      <c r="I13" s="5">
        <f>IFERROR(__xludf.DUMMYFUNCTION("""COMPUTED_VALUE"""),6.0)</f>
        <v>6</v>
      </c>
      <c r="J13" s="5">
        <f>IFERROR(__xludf.DUMMYFUNCTION("""COMPUTED_VALUE"""),6.0)</f>
        <v>6</v>
      </c>
      <c r="K13" s="5">
        <f>IFERROR(__xludf.DUMMYFUNCTION("""COMPUTED_VALUE"""),6.0)</f>
        <v>6</v>
      </c>
      <c r="L13" s="5">
        <f>IFERROR(__xludf.DUMMYFUNCTION("""COMPUTED_VALUE"""),6.0)</f>
        <v>6</v>
      </c>
      <c r="M13" s="5">
        <f>IFERROR(__xludf.DUMMYFUNCTION("""COMPUTED_VALUE"""),6.0)</f>
        <v>6</v>
      </c>
      <c r="N13" s="5">
        <f>IFERROR(__xludf.DUMMYFUNCTION("""COMPUTED_VALUE"""),6.0)</f>
        <v>6</v>
      </c>
      <c r="O13" s="5">
        <f>IFERROR(__xludf.DUMMYFUNCTION("""COMPUTED_VALUE"""),6.0)</f>
        <v>6</v>
      </c>
      <c r="Z13" s="10"/>
    </row>
    <row r="14">
      <c r="C14" s="9">
        <f>IFERROR(__xludf.DUMMYFUNCTION("QUERY('soma ret. mensal'!O14:$Z$25,""SELECT * LIMIT 1"")"),21.0)</f>
        <v>21</v>
      </c>
      <c r="D14" s="5">
        <f>IFERROR(__xludf.DUMMYFUNCTION("""COMPUTED_VALUE"""),21.0)</f>
        <v>21</v>
      </c>
      <c r="E14" s="5">
        <f>IFERROR(__xludf.DUMMYFUNCTION("""COMPUTED_VALUE"""),21.0)</f>
        <v>21</v>
      </c>
      <c r="F14" s="5">
        <f>IFERROR(__xludf.DUMMYFUNCTION("""COMPUTED_VALUE"""),21.0)</f>
        <v>21</v>
      </c>
      <c r="G14" s="5">
        <f>IFERROR(__xludf.DUMMYFUNCTION("""COMPUTED_VALUE"""),21.0)</f>
        <v>21</v>
      </c>
      <c r="H14" s="5">
        <f>IFERROR(__xludf.DUMMYFUNCTION("""COMPUTED_VALUE"""),19.0)</f>
        <v>19</v>
      </c>
      <c r="I14" s="5">
        <f>IFERROR(__xludf.DUMMYFUNCTION("""COMPUTED_VALUE"""),19.0)</f>
        <v>19</v>
      </c>
      <c r="J14" s="5">
        <f>IFERROR(__xludf.DUMMYFUNCTION("""COMPUTED_VALUE"""),19.0)</f>
        <v>19</v>
      </c>
      <c r="K14" s="5">
        <f>IFERROR(__xludf.DUMMYFUNCTION("""COMPUTED_VALUE"""),18.0)</f>
        <v>18</v>
      </c>
      <c r="L14" s="5">
        <f>IFERROR(__xludf.DUMMYFUNCTION("""COMPUTED_VALUE"""),17.0)</f>
        <v>17</v>
      </c>
      <c r="M14" s="5">
        <f>IFERROR(__xludf.DUMMYFUNCTION("""COMPUTED_VALUE"""),16.0)</f>
        <v>16</v>
      </c>
      <c r="N14" s="5">
        <f>IFERROR(__xludf.DUMMYFUNCTION("""COMPUTED_VALUE"""),14.0)</f>
        <v>14</v>
      </c>
      <c r="Z14" s="10"/>
    </row>
    <row r="15">
      <c r="C15" s="9">
        <f>IFERROR(__xludf.DUMMYFUNCTION("QUERY('soma ret. mensal'!P15:$Z$25,""SELECT * LIMIT 1"")"),11.0)</f>
        <v>11</v>
      </c>
      <c r="D15" s="5">
        <f>IFERROR(__xludf.DUMMYFUNCTION("""COMPUTED_VALUE"""),10.0)</f>
        <v>10</v>
      </c>
      <c r="E15" s="5">
        <f>IFERROR(__xludf.DUMMYFUNCTION("""COMPUTED_VALUE"""),10.0)</f>
        <v>10</v>
      </c>
      <c r="F15" s="5">
        <f>IFERROR(__xludf.DUMMYFUNCTION("""COMPUTED_VALUE"""),10.0)</f>
        <v>10</v>
      </c>
      <c r="G15" s="5">
        <f>IFERROR(__xludf.DUMMYFUNCTION("""COMPUTED_VALUE"""),10.0)</f>
        <v>10</v>
      </c>
      <c r="H15" s="5">
        <f>IFERROR(__xludf.DUMMYFUNCTION("""COMPUTED_VALUE"""),10.0)</f>
        <v>10</v>
      </c>
      <c r="I15" s="5">
        <f>IFERROR(__xludf.DUMMYFUNCTION("""COMPUTED_VALUE"""),10.0)</f>
        <v>10</v>
      </c>
      <c r="J15" s="5">
        <f>IFERROR(__xludf.DUMMYFUNCTION("""COMPUTED_VALUE"""),10.0)</f>
        <v>10</v>
      </c>
      <c r="K15" s="5">
        <f>IFERROR(__xludf.DUMMYFUNCTION("""COMPUTED_VALUE"""),10.0)</f>
        <v>10</v>
      </c>
      <c r="L15" s="5">
        <f>IFERROR(__xludf.DUMMYFUNCTION("""COMPUTED_VALUE"""),10.0)</f>
        <v>10</v>
      </c>
      <c r="M15" s="5">
        <f>IFERROR(__xludf.DUMMYFUNCTION("""COMPUTED_VALUE"""),9.0)</f>
        <v>9</v>
      </c>
      <c r="Z15" s="10"/>
    </row>
    <row r="16">
      <c r="C16" s="9">
        <f>IFERROR(__xludf.DUMMYFUNCTION("QUERY('soma ret. mensal'!Q16:$Z$25,""SELECT * LIMIT 1"")"),11.0)</f>
        <v>11</v>
      </c>
      <c r="D16" s="5">
        <f>IFERROR(__xludf.DUMMYFUNCTION("""COMPUTED_VALUE"""),11.0)</f>
        <v>11</v>
      </c>
      <c r="E16" s="5">
        <f>IFERROR(__xludf.DUMMYFUNCTION("""COMPUTED_VALUE"""),11.0)</f>
        <v>11</v>
      </c>
      <c r="F16" s="5">
        <f>IFERROR(__xludf.DUMMYFUNCTION("""COMPUTED_VALUE"""),8.0)</f>
        <v>8</v>
      </c>
      <c r="G16" s="5">
        <f>IFERROR(__xludf.DUMMYFUNCTION("""COMPUTED_VALUE"""),8.0)</f>
        <v>8</v>
      </c>
      <c r="H16" s="5">
        <f>IFERROR(__xludf.DUMMYFUNCTION("""COMPUTED_VALUE"""),6.0)</f>
        <v>6</v>
      </c>
      <c r="I16" s="5">
        <f>IFERROR(__xludf.DUMMYFUNCTION("""COMPUTED_VALUE"""),5.0)</f>
        <v>5</v>
      </c>
      <c r="J16" s="5">
        <f>IFERROR(__xludf.DUMMYFUNCTION("""COMPUTED_VALUE"""),5.0)</f>
        <v>5</v>
      </c>
      <c r="K16" s="5">
        <f>IFERROR(__xludf.DUMMYFUNCTION("""COMPUTED_VALUE"""),5.0)</f>
        <v>5</v>
      </c>
      <c r="L16" s="5">
        <f>IFERROR(__xludf.DUMMYFUNCTION("""COMPUTED_VALUE"""),5.0)</f>
        <v>5</v>
      </c>
      <c r="Z16" s="10"/>
    </row>
    <row r="17">
      <c r="C17" s="9">
        <f>IFERROR(__xludf.DUMMYFUNCTION("QUERY('soma ret. mensal'!R17:$Z$25,""SELECT * LIMIT 1"")"),16.0)</f>
        <v>16</v>
      </c>
      <c r="D17" s="5">
        <f>IFERROR(__xludf.DUMMYFUNCTION("""COMPUTED_VALUE"""),16.0)</f>
        <v>16</v>
      </c>
      <c r="E17" s="5">
        <f>IFERROR(__xludf.DUMMYFUNCTION("""COMPUTED_VALUE"""),15.0)</f>
        <v>15</v>
      </c>
      <c r="F17" s="5">
        <f>IFERROR(__xludf.DUMMYFUNCTION("""COMPUTED_VALUE"""),15.0)</f>
        <v>15</v>
      </c>
      <c r="G17" s="5">
        <f>IFERROR(__xludf.DUMMYFUNCTION("""COMPUTED_VALUE"""),15.0)</f>
        <v>15</v>
      </c>
      <c r="H17" s="5">
        <f>IFERROR(__xludf.DUMMYFUNCTION("""COMPUTED_VALUE"""),14.0)</f>
        <v>14</v>
      </c>
      <c r="I17" s="5">
        <f>IFERROR(__xludf.DUMMYFUNCTION("""COMPUTED_VALUE"""),14.0)</f>
        <v>14</v>
      </c>
      <c r="J17" s="5">
        <f>IFERROR(__xludf.DUMMYFUNCTION("""COMPUTED_VALUE"""),14.0)</f>
        <v>14</v>
      </c>
      <c r="K17" s="5">
        <f>IFERROR(__xludf.DUMMYFUNCTION("""COMPUTED_VALUE"""),14.0)</f>
        <v>14</v>
      </c>
      <c r="Z17" s="10"/>
    </row>
    <row r="18">
      <c r="C18" s="9">
        <f>IFERROR(__xludf.DUMMYFUNCTION("QUERY('soma ret. mensal'!S18:$Z$25,""SELECT * LIMIT 1"")"),25.0)</f>
        <v>25</v>
      </c>
      <c r="D18" s="5">
        <f>IFERROR(__xludf.DUMMYFUNCTION("""COMPUTED_VALUE"""),24.0)</f>
        <v>24</v>
      </c>
      <c r="E18" s="5">
        <f>IFERROR(__xludf.DUMMYFUNCTION("""COMPUTED_VALUE"""),24.0)</f>
        <v>24</v>
      </c>
      <c r="F18" s="5">
        <f>IFERROR(__xludf.DUMMYFUNCTION("""COMPUTED_VALUE"""),23.0)</f>
        <v>23</v>
      </c>
      <c r="G18" s="5">
        <f>IFERROR(__xludf.DUMMYFUNCTION("""COMPUTED_VALUE"""),19.0)</f>
        <v>19</v>
      </c>
      <c r="H18" s="5">
        <f>IFERROR(__xludf.DUMMYFUNCTION("""COMPUTED_VALUE"""),17.0)</f>
        <v>17</v>
      </c>
      <c r="I18" s="5">
        <f>IFERROR(__xludf.DUMMYFUNCTION("""COMPUTED_VALUE"""),16.0)</f>
        <v>16</v>
      </c>
      <c r="J18" s="5">
        <f>IFERROR(__xludf.DUMMYFUNCTION("""COMPUTED_VALUE"""),16.0)</f>
        <v>16</v>
      </c>
      <c r="Z18" s="10"/>
    </row>
    <row r="19">
      <c r="C19" s="9">
        <f>IFERROR(__xludf.DUMMYFUNCTION("QUERY('soma ret. mensal'!T19:$Z$25,""SELECT * LIMIT 1"")"),22.0)</f>
        <v>22</v>
      </c>
      <c r="D19" s="5">
        <f>IFERROR(__xludf.DUMMYFUNCTION("""COMPUTED_VALUE"""),22.0)</f>
        <v>22</v>
      </c>
      <c r="E19" s="5">
        <f>IFERROR(__xludf.DUMMYFUNCTION("""COMPUTED_VALUE"""),22.0)</f>
        <v>22</v>
      </c>
      <c r="F19" s="5">
        <f>IFERROR(__xludf.DUMMYFUNCTION("""COMPUTED_VALUE"""),20.0)</f>
        <v>20</v>
      </c>
      <c r="G19" s="5">
        <f>IFERROR(__xludf.DUMMYFUNCTION("""COMPUTED_VALUE"""),20.0)</f>
        <v>20</v>
      </c>
      <c r="H19" s="5">
        <f>IFERROR(__xludf.DUMMYFUNCTION("""COMPUTED_VALUE"""),19.0)</f>
        <v>19</v>
      </c>
      <c r="I19" s="5">
        <f>IFERROR(__xludf.DUMMYFUNCTION("""COMPUTED_VALUE"""),16.0)</f>
        <v>16</v>
      </c>
      <c r="Z19" s="10"/>
    </row>
    <row r="20">
      <c r="C20" s="9">
        <f>IFERROR(__xludf.DUMMYFUNCTION("QUERY('soma ret. mensal'!U20:$Z$25,""SELECT * LIMIT 1"")"),21.0)</f>
        <v>21</v>
      </c>
      <c r="D20" s="5">
        <f>IFERROR(__xludf.DUMMYFUNCTION("""COMPUTED_VALUE"""),21.0)</f>
        <v>21</v>
      </c>
      <c r="E20" s="5">
        <f>IFERROR(__xludf.DUMMYFUNCTION("""COMPUTED_VALUE"""),20.0)</f>
        <v>20</v>
      </c>
      <c r="F20" s="5">
        <f>IFERROR(__xludf.DUMMYFUNCTION("""COMPUTED_VALUE"""),20.0)</f>
        <v>20</v>
      </c>
      <c r="G20" s="5">
        <f>IFERROR(__xludf.DUMMYFUNCTION("""COMPUTED_VALUE"""),18.0)</f>
        <v>18</v>
      </c>
      <c r="H20" s="5">
        <f>IFERROR(__xludf.DUMMYFUNCTION("""COMPUTED_VALUE"""),18.0)</f>
        <v>18</v>
      </c>
      <c r="Z20" s="10"/>
    </row>
    <row r="21">
      <c r="C21" s="9">
        <f>IFERROR(__xludf.DUMMYFUNCTION("QUERY('soma ret. mensal'!V21:$Z$25,""SELECT * LIMIT 1"")"),27.0)</f>
        <v>27</v>
      </c>
      <c r="D21" s="5">
        <f>IFERROR(__xludf.DUMMYFUNCTION("""COMPUTED_VALUE"""),27.0)</f>
        <v>27</v>
      </c>
      <c r="E21" s="5">
        <f>IFERROR(__xludf.DUMMYFUNCTION("""COMPUTED_VALUE"""),27.0)</f>
        <v>27</v>
      </c>
      <c r="F21" s="5">
        <f>IFERROR(__xludf.DUMMYFUNCTION("""COMPUTED_VALUE"""),25.0)</f>
        <v>25</v>
      </c>
      <c r="G21" s="5">
        <f>IFERROR(__xludf.DUMMYFUNCTION("""COMPUTED_VALUE"""),22.0)</f>
        <v>22</v>
      </c>
      <c r="Z21" s="10"/>
    </row>
    <row r="22">
      <c r="C22" s="9">
        <f>IFERROR(__xludf.DUMMYFUNCTION("QUERY('soma ret. mensal'!W22:$Z$25,""SELECT * LIMIT 1"")"),5.0)</f>
        <v>5</v>
      </c>
      <c r="D22" s="5">
        <f>IFERROR(__xludf.DUMMYFUNCTION("""COMPUTED_VALUE"""),5.0)</f>
        <v>5</v>
      </c>
      <c r="E22" s="5">
        <f>IFERROR(__xludf.DUMMYFUNCTION("""COMPUTED_VALUE"""),5.0)</f>
        <v>5</v>
      </c>
      <c r="F22" s="5">
        <f>IFERROR(__xludf.DUMMYFUNCTION("""COMPUTED_VALUE"""),5.0)</f>
        <v>5</v>
      </c>
      <c r="Z22" s="10"/>
    </row>
    <row r="23">
      <c r="C23" s="9">
        <f>IFERROR(__xludf.DUMMYFUNCTION("QUERY('soma ret. mensal'!X23:$Z$25,""SELECT * LIMIT 1"")"),12.0)</f>
        <v>12</v>
      </c>
      <c r="D23" s="5">
        <f>IFERROR(__xludf.DUMMYFUNCTION("""COMPUTED_VALUE"""),12.0)</f>
        <v>12</v>
      </c>
      <c r="E23" s="5">
        <f>IFERROR(__xludf.DUMMYFUNCTION("""COMPUTED_VALUE"""),12.0)</f>
        <v>12</v>
      </c>
      <c r="Z23" s="10"/>
    </row>
    <row r="24">
      <c r="C24" s="9">
        <f>IFERROR(__xludf.DUMMYFUNCTION("QUERY('soma ret. mensal'!Y24:$Z$25,""SELECT * LIMIT 1"")"),10.0)</f>
        <v>10</v>
      </c>
      <c r="D24" s="5">
        <f>IFERROR(__xludf.DUMMYFUNCTION("""COMPUTED_VALUE"""),10.0)</f>
        <v>10</v>
      </c>
      <c r="Z24" s="10"/>
    </row>
    <row r="25">
      <c r="C25" s="9">
        <f>IFERROR(__xludf.DUMMYFUNCTION("QUERY('soma ret. mensal'!Z$25:$Z25,""SELECT * LIMIT 1"")"),16.0)</f>
        <v>16</v>
      </c>
      <c r="Z25" s="11"/>
    </row>
    <row r="26">
      <c r="C26" s="12">
        <f t="shared" ref="C26:Z26" si="1">SUM(C2:C25)</f>
        <v>330</v>
      </c>
      <c r="D26" s="12">
        <f t="shared" si="1"/>
        <v>311</v>
      </c>
      <c r="E26" s="12">
        <f t="shared" si="1"/>
        <v>295</v>
      </c>
      <c r="F26" s="12">
        <f t="shared" si="1"/>
        <v>272</v>
      </c>
      <c r="G26" s="12">
        <f t="shared" si="1"/>
        <v>254</v>
      </c>
      <c r="H26" s="12">
        <f t="shared" si="1"/>
        <v>220</v>
      </c>
      <c r="I26" s="12">
        <f t="shared" si="1"/>
        <v>192</v>
      </c>
      <c r="J26" s="12">
        <f t="shared" si="1"/>
        <v>171</v>
      </c>
      <c r="K26" s="12">
        <f t="shared" si="1"/>
        <v>151</v>
      </c>
      <c r="L26" s="12">
        <f t="shared" si="1"/>
        <v>131</v>
      </c>
      <c r="M26" s="12">
        <f t="shared" si="1"/>
        <v>123</v>
      </c>
      <c r="N26" s="12">
        <f t="shared" si="1"/>
        <v>112</v>
      </c>
      <c r="O26" s="12">
        <f t="shared" si="1"/>
        <v>91</v>
      </c>
      <c r="P26" s="12">
        <f t="shared" si="1"/>
        <v>82</v>
      </c>
      <c r="Q26" s="12">
        <f t="shared" si="1"/>
        <v>68</v>
      </c>
      <c r="R26" s="12">
        <f t="shared" si="1"/>
        <v>55</v>
      </c>
      <c r="S26" s="12">
        <f t="shared" si="1"/>
        <v>50</v>
      </c>
      <c r="T26" s="12">
        <f t="shared" si="1"/>
        <v>47</v>
      </c>
      <c r="U26" s="12">
        <f t="shared" si="1"/>
        <v>40</v>
      </c>
      <c r="V26" s="12">
        <f t="shared" si="1"/>
        <v>33</v>
      </c>
      <c r="W26" s="12">
        <f t="shared" si="1"/>
        <v>26</v>
      </c>
      <c r="X26" s="12">
        <f t="shared" si="1"/>
        <v>19</v>
      </c>
      <c r="Y26" s="12">
        <f t="shared" si="1"/>
        <v>15</v>
      </c>
      <c r="Z26" s="12">
        <f t="shared" si="1"/>
        <v>7</v>
      </c>
    </row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0.88"/>
    <col customWidth="1" min="3" max="3" width="8.63"/>
    <col customWidth="1" min="4" max="26" width="8.88"/>
  </cols>
  <sheetData>
    <row r="1" ht="34.5" customHeight="1">
      <c r="A1" s="13" t="s">
        <v>389</v>
      </c>
    </row>
    <row r="2" ht="34.5" customHeight="1">
      <c r="C2" s="8" t="s">
        <v>390</v>
      </c>
      <c r="D2" s="8" t="s">
        <v>391</v>
      </c>
      <c r="E2" s="8" t="s">
        <v>392</v>
      </c>
      <c r="F2" s="8" t="s">
        <v>393</v>
      </c>
      <c r="G2" s="8" t="s">
        <v>394</v>
      </c>
      <c r="H2" s="8" t="s">
        <v>395</v>
      </c>
      <c r="I2" s="8" t="s">
        <v>396</v>
      </c>
      <c r="J2" s="8" t="s">
        <v>397</v>
      </c>
      <c r="K2" s="8" t="s">
        <v>398</v>
      </c>
      <c r="L2" s="8" t="s">
        <v>399</v>
      </c>
      <c r="M2" s="8" t="s">
        <v>400</v>
      </c>
      <c r="N2" s="8" t="s">
        <v>401</v>
      </c>
      <c r="O2" s="8" t="s">
        <v>390</v>
      </c>
      <c r="P2" s="8" t="s">
        <v>391</v>
      </c>
      <c r="Q2" s="8" t="s">
        <v>402</v>
      </c>
      <c r="R2" s="8" t="s">
        <v>393</v>
      </c>
      <c r="S2" s="8" t="s">
        <v>394</v>
      </c>
      <c r="T2" s="8" t="s">
        <v>395</v>
      </c>
      <c r="U2" s="8" t="s">
        <v>396</v>
      </c>
      <c r="V2" s="8" t="s">
        <v>397</v>
      </c>
      <c r="W2" s="8" t="s">
        <v>398</v>
      </c>
      <c r="X2" s="8" t="s">
        <v>399</v>
      </c>
      <c r="Y2" s="8" t="s">
        <v>400</v>
      </c>
      <c r="Z2" s="8" t="s">
        <v>401</v>
      </c>
    </row>
    <row r="3">
      <c r="C3" s="14">
        <f>DIVIDE(coorte!C2,$B3)</f>
        <v>1</v>
      </c>
      <c r="D3" s="14">
        <f>DIVIDE(coorte!D2,$B3)</f>
        <v>1</v>
      </c>
      <c r="E3" s="14">
        <f>DIVIDE(coorte!E2,$B3)</f>
        <v>0.9090909091</v>
      </c>
      <c r="F3" s="14">
        <f>DIVIDE(coorte!F2,$B3)</f>
        <v>0.9090909091</v>
      </c>
      <c r="G3" s="14">
        <f>DIVIDE(coorte!G2,$B3)</f>
        <v>0.9090909091</v>
      </c>
      <c r="H3" s="14">
        <f>DIVIDE(coorte!H2,$B3)</f>
        <v>0.9090909091</v>
      </c>
      <c r="I3" s="14">
        <f>DIVIDE(coorte!I2,$B3)</f>
        <v>0.9090909091</v>
      </c>
      <c r="J3" s="14">
        <f>DIVIDE(coorte!J2,$B3)</f>
        <v>0.8181818182</v>
      </c>
      <c r="K3" s="14">
        <f>DIVIDE(coorte!K2,$B3)</f>
        <v>0.7272727273</v>
      </c>
      <c r="L3" s="14">
        <f>DIVIDE(coorte!L2,$B3)</f>
        <v>0.7272727273</v>
      </c>
      <c r="M3" s="14">
        <f>DIVIDE(coorte!M2,$B3)</f>
        <v>0.7272727273</v>
      </c>
      <c r="N3" s="14">
        <f>DIVIDE(coorte!N2,$B3)</f>
        <v>0.7272727273</v>
      </c>
      <c r="O3" s="14">
        <f>DIVIDE(coorte!O2,$B3)</f>
        <v>0.7272727273</v>
      </c>
      <c r="P3" s="14">
        <f>DIVIDE(coorte!P2,$B3)</f>
        <v>0.7272727273</v>
      </c>
      <c r="Q3" s="14">
        <f>DIVIDE(coorte!Q2,$B3)</f>
        <v>0.7272727273</v>
      </c>
      <c r="R3" s="14">
        <f>DIVIDE(coorte!R2,$B3)</f>
        <v>0.7272727273</v>
      </c>
      <c r="S3" s="14">
        <f>DIVIDE(coorte!S2,$B3)</f>
        <v>0.7272727273</v>
      </c>
      <c r="T3" s="14">
        <f>DIVIDE(coorte!T2,$B3)</f>
        <v>0.7272727273</v>
      </c>
      <c r="U3" s="14">
        <f>DIVIDE(coorte!U2,$B3)</f>
        <v>0.7272727273</v>
      </c>
      <c r="V3" s="14">
        <f>DIVIDE(coorte!V2,$B3)</f>
        <v>0.7272727273</v>
      </c>
      <c r="W3" s="14">
        <f>DIVIDE(coorte!W2,$B3)</f>
        <v>0.6363636364</v>
      </c>
      <c r="X3" s="14">
        <f>DIVIDE(coorte!X2,$B3)</f>
        <v>0.6363636364</v>
      </c>
      <c r="Y3" s="14">
        <f>DIVIDE(coorte!Y2,$B3)</f>
        <v>0.6363636364</v>
      </c>
      <c r="Z3" s="15">
        <f>DIVIDE(coorte!Z2,$B3)</f>
        <v>0.6363636364</v>
      </c>
    </row>
    <row r="4">
      <c r="C4" s="14">
        <f>DIVIDE(coorte!C3,$B4)</f>
        <v>1</v>
      </c>
      <c r="D4" s="14">
        <f>DIVIDE(coorte!D3,$B4)</f>
        <v>1</v>
      </c>
      <c r="E4" s="14">
        <f>DIVIDE(coorte!E3,$B4)</f>
        <v>0.9230769231</v>
      </c>
      <c r="F4" s="14">
        <f>DIVIDE(coorte!F3,$B4)</f>
        <v>0.8461538462</v>
      </c>
      <c r="G4" s="14">
        <f>DIVIDE(coorte!G3,$B4)</f>
        <v>0.7692307692</v>
      </c>
      <c r="H4" s="14">
        <f>DIVIDE(coorte!H3,$B4)</f>
        <v>0.7692307692</v>
      </c>
      <c r="I4" s="14">
        <f>DIVIDE(coorte!I3,$B4)</f>
        <v>0.7692307692</v>
      </c>
      <c r="J4" s="14">
        <f>DIVIDE(coorte!J3,$B4)</f>
        <v>0.7692307692</v>
      </c>
      <c r="K4" s="14">
        <f>DIVIDE(coorte!K3,$B4)</f>
        <v>0.6923076923</v>
      </c>
      <c r="L4" s="14">
        <f>DIVIDE(coorte!L3,$B4)</f>
        <v>0.6153846154</v>
      </c>
      <c r="M4" s="14">
        <f>DIVIDE(coorte!M3,$B4)</f>
        <v>0.6153846154</v>
      </c>
      <c r="N4" s="14">
        <f>DIVIDE(coorte!N3,$B4)</f>
        <v>0.6153846154</v>
      </c>
      <c r="O4" s="14">
        <f>DIVIDE(coorte!O3,$B4)</f>
        <v>0.6153846154</v>
      </c>
      <c r="P4" s="14">
        <f>DIVIDE(coorte!P3,$B4)</f>
        <v>0.6153846154</v>
      </c>
      <c r="Q4" s="14">
        <f>DIVIDE(coorte!Q3,$B4)</f>
        <v>0.6153846154</v>
      </c>
      <c r="R4" s="14">
        <f>DIVIDE(coorte!R3,$B4)</f>
        <v>0.6153846154</v>
      </c>
      <c r="S4" s="14">
        <f>DIVIDE(coorte!S3,$B4)</f>
        <v>0.6153846154</v>
      </c>
      <c r="T4" s="14">
        <f>DIVIDE(coorte!T3,$B4)</f>
        <v>0.6153846154</v>
      </c>
      <c r="U4" s="14">
        <f>DIVIDE(coorte!U3,$B4)</f>
        <v>0.6153846154</v>
      </c>
      <c r="V4" s="14">
        <f>DIVIDE(coorte!V3,$B4)</f>
        <v>0.6153846154</v>
      </c>
      <c r="W4" s="14">
        <f>DIVIDE(coorte!W3,$B4)</f>
        <v>0.6153846154</v>
      </c>
      <c r="X4" s="14">
        <f>DIVIDE(coorte!X3,$B4)</f>
        <v>0.6153846154</v>
      </c>
      <c r="Y4" s="14">
        <f>DIVIDE(coorte!Y3,$B4)</f>
        <v>0.6153846154</v>
      </c>
      <c r="Z4" s="15"/>
    </row>
    <row r="5">
      <c r="C5" s="14">
        <f>DIVIDE(coorte!C4,$B5)</f>
        <v>1</v>
      </c>
      <c r="D5" s="14">
        <f>DIVIDE(coorte!D4,$B5)</f>
        <v>1</v>
      </c>
      <c r="E5" s="14">
        <f>DIVIDE(coorte!E4,$B5)</f>
        <v>1</v>
      </c>
      <c r="F5" s="14">
        <f>DIVIDE(coorte!F4,$B5)</f>
        <v>1</v>
      </c>
      <c r="G5" s="14">
        <f>DIVIDE(coorte!G4,$B5)</f>
        <v>1</v>
      </c>
      <c r="H5" s="14">
        <f>DIVIDE(coorte!H4,$B5)</f>
        <v>1</v>
      </c>
      <c r="I5" s="14">
        <f>DIVIDE(coorte!I4,$B5)</f>
        <v>0.9230769231</v>
      </c>
      <c r="J5" s="14">
        <f>DIVIDE(coorte!J4,$B5)</f>
        <v>0.8461538462</v>
      </c>
      <c r="K5" s="14">
        <f>DIVIDE(coorte!K4,$B5)</f>
        <v>0.8461538462</v>
      </c>
      <c r="L5" s="14">
        <f>DIVIDE(coorte!L4,$B5)</f>
        <v>0.8461538462</v>
      </c>
      <c r="M5" s="14">
        <f>DIVIDE(coorte!M4,$B5)</f>
        <v>0.8461538462</v>
      </c>
      <c r="N5" s="14">
        <f>DIVIDE(coorte!N4,$B5)</f>
        <v>0.8461538462</v>
      </c>
      <c r="O5" s="14">
        <f>DIVIDE(coorte!O4,$B5)</f>
        <v>0.7692307692</v>
      </c>
      <c r="P5" s="14">
        <f>DIVIDE(coorte!P4,$B5)</f>
        <v>0.7692307692</v>
      </c>
      <c r="Q5" s="14">
        <f>DIVIDE(coorte!Q4,$B5)</f>
        <v>0.5384615385</v>
      </c>
      <c r="R5" s="14">
        <f>DIVIDE(coorte!R4,$B5)</f>
        <v>0.4615384615</v>
      </c>
      <c r="S5" s="14">
        <f>DIVIDE(coorte!S4,$B5)</f>
        <v>0.4615384615</v>
      </c>
      <c r="T5" s="14">
        <f>DIVIDE(coorte!T4,$B5)</f>
        <v>0.4615384615</v>
      </c>
      <c r="U5" s="14">
        <f>DIVIDE(coorte!U4,$B5)</f>
        <v>0.3846153846</v>
      </c>
      <c r="V5" s="14">
        <f>DIVIDE(coorte!V4,$B5)</f>
        <v>0.3076923077</v>
      </c>
      <c r="W5" s="14">
        <f>DIVIDE(coorte!W4,$B5)</f>
        <v>0.3076923077</v>
      </c>
      <c r="X5" s="14">
        <f>DIVIDE(coorte!X4,$B5)</f>
        <v>0.3076923077</v>
      </c>
      <c r="Y5" s="14"/>
      <c r="Z5" s="15"/>
    </row>
    <row r="6">
      <c r="C6" s="14">
        <f>DIVIDE(coorte!C5,$B6)</f>
        <v>1</v>
      </c>
      <c r="D6" s="14">
        <f>DIVIDE(coorte!D5,$B6)</f>
        <v>1</v>
      </c>
      <c r="E6" s="14">
        <f>DIVIDE(coorte!E5,$B6)</f>
        <v>0.9333333333</v>
      </c>
      <c r="F6" s="14">
        <f>DIVIDE(coorte!F5,$B6)</f>
        <v>0.9333333333</v>
      </c>
      <c r="G6" s="14">
        <f>DIVIDE(coorte!G5,$B6)</f>
        <v>0.8666666667</v>
      </c>
      <c r="H6" s="14">
        <f>DIVIDE(coorte!H5,$B6)</f>
        <v>0.8</v>
      </c>
      <c r="I6" s="14">
        <f>DIVIDE(coorte!I5,$B6)</f>
        <v>0.8</v>
      </c>
      <c r="J6" s="14">
        <f>DIVIDE(coorte!J5,$B6)</f>
        <v>0.7333333333</v>
      </c>
      <c r="K6" s="14">
        <f>DIVIDE(coorte!K5,$B6)</f>
        <v>0.7333333333</v>
      </c>
      <c r="L6" s="14">
        <f>DIVIDE(coorte!L5,$B6)</f>
        <v>0.6</v>
      </c>
      <c r="M6" s="14">
        <f>DIVIDE(coorte!M5,$B6)</f>
        <v>0.6</v>
      </c>
      <c r="N6" s="14">
        <f>DIVIDE(coorte!N5,$B6)</f>
        <v>0.6</v>
      </c>
      <c r="O6" s="14">
        <f>DIVIDE(coorte!O5,$B6)</f>
        <v>0.4666666667</v>
      </c>
      <c r="P6" s="14">
        <f>DIVIDE(coorte!P5,$B6)</f>
        <v>0.4666666667</v>
      </c>
      <c r="Q6" s="14">
        <f>DIVIDE(coorte!Q5,$B6)</f>
        <v>0.4666666667</v>
      </c>
      <c r="R6" s="14">
        <f>DIVIDE(coorte!R5,$B6)</f>
        <v>0.4666666667</v>
      </c>
      <c r="S6" s="14">
        <f>DIVIDE(coorte!S5,$B6)</f>
        <v>0.4666666667</v>
      </c>
      <c r="T6" s="14">
        <f>DIVIDE(coorte!T5,$B6)</f>
        <v>0.4666666667</v>
      </c>
      <c r="U6" s="14">
        <f>DIVIDE(coorte!U5,$B6)</f>
        <v>0.4666666667</v>
      </c>
      <c r="V6" s="14">
        <f>DIVIDE(coorte!V5,$B6)</f>
        <v>0.4666666667</v>
      </c>
      <c r="W6" s="14">
        <f>DIVIDE(coorte!W5,$B6)</f>
        <v>0.4666666667</v>
      </c>
      <c r="X6" s="14"/>
      <c r="Y6" s="14"/>
      <c r="Z6" s="15"/>
    </row>
    <row r="7">
      <c r="C7" s="14">
        <f>DIVIDE(coorte!C6,$B7)</f>
        <v>1</v>
      </c>
      <c r="D7" s="14">
        <f>DIVIDE(coorte!D6,$B7)</f>
        <v>1</v>
      </c>
      <c r="E7" s="14">
        <f>DIVIDE(coorte!E6,$B7)</f>
        <v>1</v>
      </c>
      <c r="F7" s="14">
        <f>DIVIDE(coorte!F6,$B7)</f>
        <v>0.9230769231</v>
      </c>
      <c r="G7" s="14">
        <f>DIVIDE(coorte!G6,$B7)</f>
        <v>0.8461538462</v>
      </c>
      <c r="H7" s="14">
        <f>DIVIDE(coorte!H6,$B7)</f>
        <v>0.7692307692</v>
      </c>
      <c r="I7" s="14">
        <f>DIVIDE(coorte!I6,$B7)</f>
        <v>0.7692307692</v>
      </c>
      <c r="J7" s="14">
        <f>DIVIDE(coorte!J6,$B7)</f>
        <v>0.7692307692</v>
      </c>
      <c r="K7" s="14">
        <f>DIVIDE(coorte!K6,$B7)</f>
        <v>0.7692307692</v>
      </c>
      <c r="L7" s="14">
        <f>DIVIDE(coorte!L6,$B7)</f>
        <v>0.6923076923</v>
      </c>
      <c r="M7" s="14">
        <f>DIVIDE(coorte!M6,$B7)</f>
        <v>0.6923076923</v>
      </c>
      <c r="N7" s="14">
        <f>DIVIDE(coorte!N6,$B7)</f>
        <v>0.6923076923</v>
      </c>
      <c r="O7" s="14">
        <f>DIVIDE(coorte!O6,$B7)</f>
        <v>0.6153846154</v>
      </c>
      <c r="P7" s="14">
        <f>DIVIDE(coorte!P6,$B7)</f>
        <v>0.6153846154</v>
      </c>
      <c r="Q7" s="14">
        <f>DIVIDE(coorte!Q6,$B7)</f>
        <v>0.4615384615</v>
      </c>
      <c r="R7" s="14">
        <f>DIVIDE(coorte!R6,$B7)</f>
        <v>0.4615384615</v>
      </c>
      <c r="S7" s="14">
        <f>DIVIDE(coorte!S6,$B7)</f>
        <v>0.4615384615</v>
      </c>
      <c r="T7" s="14">
        <f>DIVIDE(coorte!T6,$B7)</f>
        <v>0.4615384615</v>
      </c>
      <c r="U7" s="14">
        <f>DIVIDE(coorte!U6,$B7)</f>
        <v>0.4615384615</v>
      </c>
      <c r="V7" s="14">
        <f>DIVIDE(coorte!V6,$B7)</f>
        <v>0.4615384615</v>
      </c>
      <c r="W7" s="14"/>
      <c r="X7" s="14"/>
      <c r="Y7" s="14"/>
      <c r="Z7" s="15"/>
    </row>
    <row r="8">
      <c r="C8" s="14">
        <f>DIVIDE(coorte!C7,$B8)</f>
        <v>1</v>
      </c>
      <c r="D8" s="14">
        <f>DIVIDE(coorte!D7,$B8)</f>
        <v>1</v>
      </c>
      <c r="E8" s="14">
        <f>DIVIDE(coorte!E7,$B8)</f>
        <v>1</v>
      </c>
      <c r="F8" s="14">
        <f>DIVIDE(coorte!F7,$B8)</f>
        <v>0.9090909091</v>
      </c>
      <c r="G8" s="14">
        <f>DIVIDE(coorte!G7,$B8)</f>
        <v>0.9090909091</v>
      </c>
      <c r="H8" s="14">
        <f>DIVIDE(coorte!H7,$B8)</f>
        <v>0.9090909091</v>
      </c>
      <c r="I8" s="14">
        <f>DIVIDE(coorte!I7,$B8)</f>
        <v>0.8181818182</v>
      </c>
      <c r="J8" s="14">
        <f>DIVIDE(coorte!J7,$B8)</f>
        <v>0.8181818182</v>
      </c>
      <c r="K8" s="14">
        <f>DIVIDE(coorte!K7,$B8)</f>
        <v>0.7272727273</v>
      </c>
      <c r="L8" s="14">
        <f>DIVIDE(coorte!L7,$B8)</f>
        <v>0.7272727273</v>
      </c>
      <c r="M8" s="14">
        <f>DIVIDE(coorte!M7,$B8)</f>
        <v>0.7272727273</v>
      </c>
      <c r="N8" s="14">
        <f>DIVIDE(coorte!N7,$B8)</f>
        <v>0.7272727273</v>
      </c>
      <c r="O8" s="14">
        <f>DIVIDE(coorte!O7,$B8)</f>
        <v>0.7272727273</v>
      </c>
      <c r="P8" s="14">
        <f>DIVIDE(coorte!P7,$B8)</f>
        <v>0.7272727273</v>
      </c>
      <c r="Q8" s="14">
        <f>DIVIDE(coorte!Q7,$B8)</f>
        <v>0.7272727273</v>
      </c>
      <c r="R8" s="14">
        <f>DIVIDE(coorte!R7,$B8)</f>
        <v>0.6363636364</v>
      </c>
      <c r="S8" s="14">
        <f>DIVIDE(coorte!S7,$B8)</f>
        <v>0.6363636364</v>
      </c>
      <c r="T8" s="14">
        <f>DIVIDE(coorte!T7,$B8)</f>
        <v>0.6363636364</v>
      </c>
      <c r="U8" s="14">
        <f>DIVIDE(coorte!U7,$B8)</f>
        <v>0.5454545455</v>
      </c>
      <c r="V8" s="14"/>
      <c r="W8" s="14"/>
      <c r="X8" s="14"/>
      <c r="Y8" s="14"/>
      <c r="Z8" s="15"/>
    </row>
    <row r="9">
      <c r="C9" s="14">
        <f>DIVIDE(coorte!C8,$B9)</f>
        <v>1</v>
      </c>
      <c r="D9" s="14">
        <f>DIVIDE(coorte!D8,$B9)</f>
        <v>1</v>
      </c>
      <c r="E9" s="14">
        <f>DIVIDE(coorte!E8,$B9)</f>
        <v>1</v>
      </c>
      <c r="F9" s="14">
        <f>DIVIDE(coorte!F8,$B9)</f>
        <v>1</v>
      </c>
      <c r="G9" s="14">
        <f>DIVIDE(coorte!G8,$B9)</f>
        <v>1</v>
      </c>
      <c r="H9" s="14">
        <f>DIVIDE(coorte!H8,$B9)</f>
        <v>1</v>
      </c>
      <c r="I9" s="14">
        <f>DIVIDE(coorte!I8,$B9)</f>
        <v>0.9090909091</v>
      </c>
      <c r="J9" s="14">
        <f>DIVIDE(coorte!J8,$B9)</f>
        <v>0.7272727273</v>
      </c>
      <c r="K9" s="14">
        <f>DIVIDE(coorte!K8,$B9)</f>
        <v>0.7272727273</v>
      </c>
      <c r="L9" s="14">
        <f>DIVIDE(coorte!L8,$B9)</f>
        <v>0.7272727273</v>
      </c>
      <c r="M9" s="14">
        <f>DIVIDE(coorte!M8,$B9)</f>
        <v>0.6363636364</v>
      </c>
      <c r="N9" s="14">
        <f>DIVIDE(coorte!N8,$B9)</f>
        <v>0.6363636364</v>
      </c>
      <c r="O9" s="14">
        <f>DIVIDE(coorte!O8,$B9)</f>
        <v>0.6363636364</v>
      </c>
      <c r="P9" s="14">
        <f>DIVIDE(coorte!P8,$B9)</f>
        <v>0.5454545455</v>
      </c>
      <c r="Q9" s="14">
        <f>DIVIDE(coorte!Q8,$B9)</f>
        <v>0.5454545455</v>
      </c>
      <c r="R9" s="14">
        <f>DIVIDE(coorte!R8,$B9)</f>
        <v>0.5454545455</v>
      </c>
      <c r="S9" s="14">
        <f>DIVIDE(coorte!S8,$B9)</f>
        <v>0.4545454545</v>
      </c>
      <c r="T9" s="14">
        <f>DIVIDE(coorte!T8,$B9)</f>
        <v>0.4545454545</v>
      </c>
      <c r="U9" s="14"/>
      <c r="V9" s="14"/>
      <c r="W9" s="14"/>
      <c r="X9" s="14"/>
      <c r="Y9" s="14"/>
      <c r="Z9" s="15"/>
    </row>
    <row r="10">
      <c r="C10" s="14">
        <f>DIVIDE(coorte!C9,$B10)</f>
        <v>1</v>
      </c>
      <c r="D10" s="14">
        <f>DIVIDE(coorte!D9,$B10)</f>
        <v>0.75</v>
      </c>
      <c r="E10" s="14">
        <f>DIVIDE(coorte!E9,$B10)</f>
        <v>0.75</v>
      </c>
      <c r="F10" s="14">
        <f>DIVIDE(coorte!F9,$B10)</f>
        <v>0.75</v>
      </c>
      <c r="G10" s="14">
        <f>DIVIDE(coorte!G9,$B10)</f>
        <v>0.75</v>
      </c>
      <c r="H10" s="14">
        <f>DIVIDE(coorte!H9,$B10)</f>
        <v>0.75</v>
      </c>
      <c r="I10" s="14">
        <f>DIVIDE(coorte!I9,$B10)</f>
        <v>0.75</v>
      </c>
      <c r="J10" s="14">
        <f>DIVIDE(coorte!J9,$B10)</f>
        <v>0.75</v>
      </c>
      <c r="K10" s="14">
        <f>DIVIDE(coorte!K9,$B10)</f>
        <v>0.75</v>
      </c>
      <c r="L10" s="14">
        <f>DIVIDE(coorte!L9,$B10)</f>
        <v>0.75</v>
      </c>
      <c r="M10" s="14">
        <f>DIVIDE(coorte!M9,$B10)</f>
        <v>0.75</v>
      </c>
      <c r="N10" s="14">
        <f>DIVIDE(coorte!N9,$B10)</f>
        <v>0.75</v>
      </c>
      <c r="O10" s="14">
        <f>DIVIDE(coorte!O9,$B10)</f>
        <v>0.75</v>
      </c>
      <c r="P10" s="14">
        <f>DIVIDE(coorte!P9,$B10)</f>
        <v>0.75</v>
      </c>
      <c r="Q10" s="14">
        <f>DIVIDE(coorte!Q9,$B10)</f>
        <v>0.75</v>
      </c>
      <c r="R10" s="14">
        <f>DIVIDE(coorte!R9,$B10)</f>
        <v>0.75</v>
      </c>
      <c r="S10" s="14">
        <f>DIVIDE(coorte!S9,$B10)</f>
        <v>0.75</v>
      </c>
      <c r="T10" s="14"/>
      <c r="U10" s="14"/>
      <c r="V10" s="14"/>
      <c r="W10" s="14"/>
      <c r="X10" s="14"/>
      <c r="Y10" s="14"/>
      <c r="Z10" s="15"/>
    </row>
    <row r="11">
      <c r="C11" s="14">
        <f>DIVIDE(coorte!C10,$B11)</f>
        <v>1</v>
      </c>
      <c r="D11" s="14">
        <f>DIVIDE(coorte!D10,$B11)</f>
        <v>1</v>
      </c>
      <c r="E11" s="14">
        <f>DIVIDE(coorte!E10,$B11)</f>
        <v>0.875</v>
      </c>
      <c r="F11" s="14">
        <f>DIVIDE(coorte!F10,$B11)</f>
        <v>0.875</v>
      </c>
      <c r="G11" s="14">
        <f>DIVIDE(coorte!G10,$B11)</f>
        <v>0.75</v>
      </c>
      <c r="H11" s="14">
        <f>DIVIDE(coorte!H10,$B11)</f>
        <v>0.75</v>
      </c>
      <c r="I11" s="14">
        <f>DIVIDE(coorte!I10,$B11)</f>
        <v>0.75</v>
      </c>
      <c r="J11" s="14">
        <f>DIVIDE(coorte!J10,$B11)</f>
        <v>0.75</v>
      </c>
      <c r="K11" s="14">
        <f>DIVIDE(coorte!K10,$B11)</f>
        <v>0.75</v>
      </c>
      <c r="L11" s="14">
        <f>DIVIDE(coorte!L10,$B11)</f>
        <v>0.75</v>
      </c>
      <c r="M11" s="14">
        <f>DIVIDE(coorte!M10,$B11)</f>
        <v>0.75</v>
      </c>
      <c r="N11" s="14">
        <f>DIVIDE(coorte!N10,$B11)</f>
        <v>0.75</v>
      </c>
      <c r="O11" s="14">
        <f>DIVIDE(coorte!O10,$B11)</f>
        <v>0.5</v>
      </c>
      <c r="P11" s="14">
        <f>DIVIDE(coorte!P10,$B11)</f>
        <v>0.5</v>
      </c>
      <c r="Q11" s="14">
        <f>DIVIDE(coorte!Q10,$B11)</f>
        <v>0.5</v>
      </c>
      <c r="R11" s="14">
        <f>DIVIDE(coorte!R10,$B11)</f>
        <v>0.5</v>
      </c>
      <c r="S11" s="14"/>
      <c r="T11" s="14"/>
      <c r="U11" s="14"/>
      <c r="V11" s="14"/>
      <c r="W11" s="14"/>
      <c r="X11" s="14"/>
      <c r="Y11" s="14"/>
      <c r="Z11" s="15"/>
    </row>
    <row r="12">
      <c r="C12" s="14">
        <f>DIVIDE(coorte!C11,$B12)</f>
        <v>1</v>
      </c>
      <c r="D12" s="14">
        <f>DIVIDE(coorte!D11,$B12)</f>
        <v>1</v>
      </c>
      <c r="E12" s="14">
        <f>DIVIDE(coorte!E11,$B12)</f>
        <v>1</v>
      </c>
      <c r="F12" s="14">
        <f>DIVIDE(coorte!F11,$B12)</f>
        <v>1</v>
      </c>
      <c r="G12" s="14">
        <f>DIVIDE(coorte!G11,$B12)</f>
        <v>1</v>
      </c>
      <c r="H12" s="14">
        <f>DIVIDE(coorte!H11,$B12)</f>
        <v>0.9333333333</v>
      </c>
      <c r="I12" s="14">
        <f>DIVIDE(coorte!I11,$B12)</f>
        <v>0.9333333333</v>
      </c>
      <c r="J12" s="14">
        <f>DIVIDE(coorte!J11,$B12)</f>
        <v>0.9333333333</v>
      </c>
      <c r="K12" s="14">
        <f>DIVIDE(coorte!K11,$B12)</f>
        <v>0.9333333333</v>
      </c>
      <c r="L12" s="14">
        <f>DIVIDE(coorte!L11,$B12)</f>
        <v>0.8666666667</v>
      </c>
      <c r="M12" s="14">
        <f>DIVIDE(coorte!M11,$B12)</f>
        <v>0.8666666667</v>
      </c>
      <c r="N12" s="14">
        <f>DIVIDE(coorte!N11,$B12)</f>
        <v>0.8666666667</v>
      </c>
      <c r="O12" s="14">
        <f>DIVIDE(coorte!O11,$B12)</f>
        <v>0.8</v>
      </c>
      <c r="P12" s="14">
        <f>DIVIDE(coorte!P11,$B12)</f>
        <v>0.7333333333</v>
      </c>
      <c r="Q12" s="14">
        <f>DIVIDE(coorte!Q11,$B12)</f>
        <v>0.7333333333</v>
      </c>
      <c r="R12" s="14"/>
      <c r="S12" s="14"/>
      <c r="T12" s="14"/>
      <c r="U12" s="14"/>
      <c r="V12" s="14"/>
      <c r="W12" s="14"/>
      <c r="X12" s="14"/>
      <c r="Y12" s="14"/>
      <c r="Z12" s="15"/>
    </row>
    <row r="13">
      <c r="C13" s="14">
        <f>DIVIDE(coorte!C12,$B13)</f>
        <v>1</v>
      </c>
      <c r="D13" s="14">
        <f>DIVIDE(coorte!D12,$B13)</f>
        <v>1</v>
      </c>
      <c r="E13" s="14">
        <f>DIVIDE(coorte!E12,$B13)</f>
        <v>1</v>
      </c>
      <c r="F13" s="14">
        <f>DIVIDE(coorte!F12,$B13)</f>
        <v>1</v>
      </c>
      <c r="G13" s="14">
        <f>DIVIDE(coorte!G12,$B13)</f>
        <v>1</v>
      </c>
      <c r="H13" s="14">
        <f>DIVIDE(coorte!H12,$B13)</f>
        <v>0.9230769231</v>
      </c>
      <c r="I13" s="14">
        <f>DIVIDE(coorte!I12,$B13)</f>
        <v>0.7692307692</v>
      </c>
      <c r="J13" s="14">
        <f>DIVIDE(coorte!J12,$B13)</f>
        <v>0.7692307692</v>
      </c>
      <c r="K13" s="14">
        <f>DIVIDE(coorte!K12,$B13)</f>
        <v>0.7692307692</v>
      </c>
      <c r="L13" s="14">
        <f>DIVIDE(coorte!L12,$B13)</f>
        <v>0.7692307692</v>
      </c>
      <c r="M13" s="14">
        <f>DIVIDE(coorte!M12,$B13)</f>
        <v>0.7692307692</v>
      </c>
      <c r="N13" s="14">
        <f>DIVIDE(coorte!N12,$B13)</f>
        <v>0.7692307692</v>
      </c>
      <c r="O13" s="14">
        <f>DIVIDE(coorte!O12,$B13)</f>
        <v>0.7692307692</v>
      </c>
      <c r="P13" s="14">
        <f>DIVIDE(coorte!P12,$B13)</f>
        <v>0.6923076923</v>
      </c>
      <c r="Q13" s="14"/>
      <c r="R13" s="14"/>
      <c r="S13" s="14"/>
      <c r="T13" s="14"/>
      <c r="U13" s="14"/>
      <c r="V13" s="14"/>
      <c r="W13" s="14"/>
      <c r="X13" s="14"/>
      <c r="Y13" s="14"/>
      <c r="Z13" s="15"/>
    </row>
    <row r="14">
      <c r="C14" s="14">
        <f>DIVIDE(coorte!C13,$B14)</f>
        <v>1</v>
      </c>
      <c r="D14" s="14">
        <f>DIVIDE(coorte!D13,$B14)</f>
        <v>1</v>
      </c>
      <c r="E14" s="14">
        <f>DIVIDE(coorte!E13,$B14)</f>
        <v>1</v>
      </c>
      <c r="F14" s="14">
        <f>DIVIDE(coorte!F13,$B14)</f>
        <v>1</v>
      </c>
      <c r="G14" s="14">
        <f>DIVIDE(coorte!G13,$B14)</f>
        <v>1</v>
      </c>
      <c r="H14" s="14">
        <f>DIVIDE(coorte!H13,$B14)</f>
        <v>1</v>
      </c>
      <c r="I14" s="14">
        <f>DIVIDE(coorte!I13,$B14)</f>
        <v>1</v>
      </c>
      <c r="J14" s="14">
        <f>DIVIDE(coorte!J13,$B14)</f>
        <v>1</v>
      </c>
      <c r="K14" s="14">
        <f>DIVIDE(coorte!K13,$B14)</f>
        <v>1</v>
      </c>
      <c r="L14" s="14">
        <f>DIVIDE(coorte!L13,$B14)</f>
        <v>1</v>
      </c>
      <c r="M14" s="14">
        <f>DIVIDE(coorte!M13,$B14)</f>
        <v>1</v>
      </c>
      <c r="N14" s="14">
        <f>DIVIDE(coorte!N13,$B14)</f>
        <v>1</v>
      </c>
      <c r="O14" s="14">
        <f>DIVIDE(coorte!O13,$B14)</f>
        <v>1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5"/>
    </row>
    <row r="15">
      <c r="C15" s="14">
        <f>DIVIDE(coorte!C14,$B15)</f>
        <v>1</v>
      </c>
      <c r="D15" s="14">
        <f>DIVIDE(coorte!D14,$B15)</f>
        <v>1</v>
      </c>
      <c r="E15" s="14">
        <f>DIVIDE(coorte!E14,$B15)</f>
        <v>1</v>
      </c>
      <c r="F15" s="14">
        <f>DIVIDE(coorte!F14,$B15)</f>
        <v>1</v>
      </c>
      <c r="G15" s="14">
        <f>DIVIDE(coorte!G14,$B15)</f>
        <v>1</v>
      </c>
      <c r="H15" s="14">
        <f>DIVIDE(coorte!H14,$B15)</f>
        <v>0.9047619048</v>
      </c>
      <c r="I15" s="14">
        <f>DIVIDE(coorte!I14,$B15)</f>
        <v>0.9047619048</v>
      </c>
      <c r="J15" s="14">
        <f>DIVIDE(coorte!J14,$B15)</f>
        <v>0.9047619048</v>
      </c>
      <c r="K15" s="14">
        <f>DIVIDE(coorte!K14,$B15)</f>
        <v>0.8571428571</v>
      </c>
      <c r="L15" s="14">
        <f>DIVIDE(coorte!L14,$B15)</f>
        <v>0.8095238095</v>
      </c>
      <c r="M15" s="14">
        <f>DIVIDE(coorte!M14,$B15)</f>
        <v>0.7619047619</v>
      </c>
      <c r="N15" s="14">
        <f>DIVIDE(coorte!N14,$B15)</f>
        <v>0.6666666667</v>
      </c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5"/>
    </row>
    <row r="16">
      <c r="C16" s="14">
        <f>DIVIDE(coorte!C15,$B16)</f>
        <v>1</v>
      </c>
      <c r="D16" s="14">
        <f>DIVIDE(coorte!D15,$B16)</f>
        <v>0.9090909091</v>
      </c>
      <c r="E16" s="14">
        <f>DIVIDE(coorte!E15,$B16)</f>
        <v>0.9090909091</v>
      </c>
      <c r="F16" s="14">
        <f>DIVIDE(coorte!F15,$B16)</f>
        <v>0.9090909091</v>
      </c>
      <c r="G16" s="14">
        <f>DIVIDE(coorte!G15,$B16)</f>
        <v>0.9090909091</v>
      </c>
      <c r="H16" s="14">
        <f>DIVIDE(coorte!H15,$B16)</f>
        <v>0.9090909091</v>
      </c>
      <c r="I16" s="14">
        <f>DIVIDE(coorte!I15,$B16)</f>
        <v>0.9090909091</v>
      </c>
      <c r="J16" s="14">
        <f>DIVIDE(coorte!J15,$B16)</f>
        <v>0.9090909091</v>
      </c>
      <c r="K16" s="14">
        <f>DIVIDE(coorte!K15,$B16)</f>
        <v>0.9090909091</v>
      </c>
      <c r="L16" s="14">
        <f>DIVIDE(coorte!L15,$B16)</f>
        <v>0.9090909091</v>
      </c>
      <c r="M16" s="14">
        <f>DIVIDE(coorte!M15,$B16)</f>
        <v>0.8181818182</v>
      </c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5"/>
    </row>
    <row r="17">
      <c r="C17" s="14">
        <f>DIVIDE(coorte!C16,$B17)</f>
        <v>1</v>
      </c>
      <c r="D17" s="14">
        <f>DIVIDE(coorte!D16,$B17)</f>
        <v>1</v>
      </c>
      <c r="E17" s="14">
        <f>DIVIDE(coorte!E16,$B17)</f>
        <v>1</v>
      </c>
      <c r="F17" s="14">
        <f>DIVIDE(coorte!F16,$B17)</f>
        <v>0.7272727273</v>
      </c>
      <c r="G17" s="14">
        <f>DIVIDE(coorte!G16,$B17)</f>
        <v>0.7272727273</v>
      </c>
      <c r="H17" s="14">
        <f>DIVIDE(coorte!H16,$B17)</f>
        <v>0.5454545455</v>
      </c>
      <c r="I17" s="14">
        <f>DIVIDE(coorte!I16,$B17)</f>
        <v>0.4545454545</v>
      </c>
      <c r="J17" s="14">
        <f>DIVIDE(coorte!J16,$B17)</f>
        <v>0.4545454545</v>
      </c>
      <c r="K17" s="14">
        <f>DIVIDE(coorte!K16,$B17)</f>
        <v>0.4545454545</v>
      </c>
      <c r="L17" s="14">
        <f>DIVIDE(coorte!L16,$B17)</f>
        <v>0.4545454545</v>
      </c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5"/>
    </row>
    <row r="18">
      <c r="C18" s="14">
        <f>DIVIDE(coorte!C17,$B18)</f>
        <v>1</v>
      </c>
      <c r="D18" s="14">
        <f>DIVIDE(coorte!D17,$B18)</f>
        <v>1</v>
      </c>
      <c r="E18" s="14">
        <f>DIVIDE(coorte!E17,$B18)</f>
        <v>0.9375</v>
      </c>
      <c r="F18" s="14">
        <f>DIVIDE(coorte!F17,$B18)</f>
        <v>0.9375</v>
      </c>
      <c r="G18" s="14">
        <f>DIVIDE(coorte!G17,$B18)</f>
        <v>0.9375</v>
      </c>
      <c r="H18" s="14">
        <f>DIVIDE(coorte!H17,$B18)</f>
        <v>0.875</v>
      </c>
      <c r="I18" s="14">
        <f>DIVIDE(coorte!I17,$B18)</f>
        <v>0.875</v>
      </c>
      <c r="J18" s="14">
        <f>DIVIDE(coorte!J17,$B18)</f>
        <v>0.875</v>
      </c>
      <c r="K18" s="14">
        <f>DIVIDE(coorte!K17,$B18)</f>
        <v>0.875</v>
      </c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5"/>
    </row>
    <row r="19">
      <c r="C19" s="14">
        <f>DIVIDE(coorte!C18,$B19)</f>
        <v>1</v>
      </c>
      <c r="D19" s="14">
        <f>DIVIDE(coorte!D18,$B19)</f>
        <v>0.96</v>
      </c>
      <c r="E19" s="14">
        <f>DIVIDE(coorte!E18,$B19)</f>
        <v>0.96</v>
      </c>
      <c r="F19" s="14">
        <f>DIVIDE(coorte!F18,$B19)</f>
        <v>0.92</v>
      </c>
      <c r="G19" s="14">
        <f>DIVIDE(coorte!G18,$B19)</f>
        <v>0.76</v>
      </c>
      <c r="H19" s="14">
        <f>DIVIDE(coorte!H18,$B19)</f>
        <v>0.68</v>
      </c>
      <c r="I19" s="14">
        <f>DIVIDE(coorte!I18,$B19)</f>
        <v>0.64</v>
      </c>
      <c r="J19" s="14">
        <f>DIVIDE(coorte!J18,$B19)</f>
        <v>0.64</v>
      </c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5"/>
    </row>
    <row r="20">
      <c r="C20" s="14">
        <f>DIVIDE(coorte!C19,$B20)</f>
        <v>1</v>
      </c>
      <c r="D20" s="14">
        <f>DIVIDE(coorte!D19,$B20)</f>
        <v>1</v>
      </c>
      <c r="E20" s="14">
        <f>DIVIDE(coorte!E19,$B20)</f>
        <v>1</v>
      </c>
      <c r="F20" s="14">
        <f>DIVIDE(coorte!F19,$B20)</f>
        <v>0.9090909091</v>
      </c>
      <c r="G20" s="14">
        <f>DIVIDE(coorte!G19,$B20)</f>
        <v>0.9090909091</v>
      </c>
      <c r="H20" s="14">
        <f>DIVIDE(coorte!H19,$B20)</f>
        <v>0.8636363636</v>
      </c>
      <c r="I20" s="14">
        <f>DIVIDE(coorte!I19,$B20)</f>
        <v>0.7272727273</v>
      </c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5"/>
    </row>
    <row r="21">
      <c r="C21" s="14">
        <f>DIVIDE(coorte!C20,$B21)</f>
        <v>1</v>
      </c>
      <c r="D21" s="14">
        <f>DIVIDE(coorte!D20,$B21)</f>
        <v>1</v>
      </c>
      <c r="E21" s="14">
        <f>DIVIDE(coorte!E20,$B21)</f>
        <v>0.9523809524</v>
      </c>
      <c r="F21" s="14">
        <f>DIVIDE(coorte!F20,$B21)</f>
        <v>0.9523809524</v>
      </c>
      <c r="G21" s="14">
        <f>DIVIDE(coorte!G20,$B21)</f>
        <v>0.8571428571</v>
      </c>
      <c r="H21" s="14">
        <f>DIVIDE(coorte!H20,$B21)</f>
        <v>0.8571428571</v>
      </c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5"/>
    </row>
    <row r="22">
      <c r="C22" s="14">
        <f>DIVIDE(coorte!C21,$B22)</f>
        <v>1</v>
      </c>
      <c r="D22" s="14">
        <f>DIVIDE(coorte!D21,$B22)</f>
        <v>1</v>
      </c>
      <c r="E22" s="14">
        <f>DIVIDE(coorte!E21,$B22)</f>
        <v>1</v>
      </c>
      <c r="F22" s="14">
        <f>DIVIDE(coorte!F21,$B22)</f>
        <v>0.9259259259</v>
      </c>
      <c r="G22" s="14">
        <f>DIVIDE(coorte!G21,$B22)</f>
        <v>0.8148148148</v>
      </c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5"/>
    </row>
    <row r="23">
      <c r="C23" s="14">
        <f>DIVIDE(coorte!C22,$B23)</f>
        <v>1</v>
      </c>
      <c r="D23" s="14">
        <f>DIVIDE(coorte!D22,$B23)</f>
        <v>1</v>
      </c>
      <c r="E23" s="14">
        <f>DIVIDE(coorte!E22,$B23)</f>
        <v>1</v>
      </c>
      <c r="F23" s="14">
        <f>DIVIDE(coorte!F22,$B23)</f>
        <v>1</v>
      </c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5"/>
    </row>
    <row r="24">
      <c r="C24" s="14">
        <f>DIVIDE(coorte!C23,$B24)</f>
        <v>1</v>
      </c>
      <c r="D24" s="14">
        <f>DIVIDE(coorte!D23,$B24)</f>
        <v>1</v>
      </c>
      <c r="E24" s="14">
        <f>DIVIDE(coorte!E23,$B24)</f>
        <v>1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5"/>
    </row>
    <row r="25">
      <c r="C25" s="14">
        <f>DIVIDE(coorte!C24,$B25)</f>
        <v>1</v>
      </c>
      <c r="D25" s="14">
        <f>DIVIDE(coorte!D24,$B25)</f>
        <v>1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</row>
    <row r="26">
      <c r="C26" s="16">
        <f>DIVIDE(coorte!C25,$B26)</f>
        <v>1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7"/>
    </row>
    <row r="27">
      <c r="C27" s="14">
        <f t="shared" ref="C27:Z27" si="1">AVERAGE(C3:C26)</f>
        <v>1</v>
      </c>
      <c r="D27" s="14">
        <f t="shared" si="1"/>
        <v>0.9834387352</v>
      </c>
      <c r="E27" s="14">
        <f t="shared" si="1"/>
        <v>0.961339683</v>
      </c>
      <c r="F27" s="14">
        <f t="shared" si="1"/>
        <v>0.9250955878</v>
      </c>
      <c r="G27" s="14">
        <f t="shared" si="1"/>
        <v>0.8857572659</v>
      </c>
      <c r="H27" s="14">
        <f t="shared" si="1"/>
        <v>0.8499021154</v>
      </c>
      <c r="I27" s="14">
        <f t="shared" si="1"/>
        <v>0.8117298442</v>
      </c>
      <c r="J27" s="14">
        <f t="shared" si="1"/>
        <v>0.7922086737</v>
      </c>
      <c r="K27" s="14">
        <f t="shared" si="1"/>
        <v>0.7825741966</v>
      </c>
      <c r="L27" s="14">
        <f t="shared" si="1"/>
        <v>0.7496481296</v>
      </c>
      <c r="M27" s="14">
        <f t="shared" si="1"/>
        <v>0.7543385186</v>
      </c>
      <c r="N27" s="14">
        <f t="shared" si="1"/>
        <v>0.7421014883</v>
      </c>
      <c r="O27" s="14">
        <f t="shared" si="1"/>
        <v>0.6980672106</v>
      </c>
      <c r="P27" s="14">
        <f t="shared" si="1"/>
        <v>0.6493006993</v>
      </c>
      <c r="Q27" s="14">
        <f t="shared" si="1"/>
        <v>0.6065384615</v>
      </c>
      <c r="R27" s="14">
        <f t="shared" si="1"/>
        <v>0.5738021238</v>
      </c>
      <c r="S27" s="14">
        <f t="shared" si="1"/>
        <v>0.5716637529</v>
      </c>
      <c r="T27" s="14">
        <f t="shared" si="1"/>
        <v>0.5461871462</v>
      </c>
      <c r="U27" s="14">
        <f t="shared" si="1"/>
        <v>0.5334887335</v>
      </c>
      <c r="V27" s="14">
        <f t="shared" si="1"/>
        <v>0.5157109557</v>
      </c>
      <c r="W27" s="14">
        <f t="shared" si="1"/>
        <v>0.5065268065</v>
      </c>
      <c r="X27" s="14">
        <f t="shared" si="1"/>
        <v>0.5198135198</v>
      </c>
      <c r="Y27" s="14">
        <f t="shared" si="1"/>
        <v>0.6258741259</v>
      </c>
      <c r="Z27" s="14">
        <f t="shared" si="1"/>
        <v>0.6363636364</v>
      </c>
    </row>
    <row r="33">
      <c r="C33" s="8" t="s">
        <v>365</v>
      </c>
      <c r="D33" s="8" t="s">
        <v>366</v>
      </c>
      <c r="E33" s="8" t="s">
        <v>367</v>
      </c>
      <c r="F33" s="8" t="s">
        <v>368</v>
      </c>
      <c r="G33" s="8" t="s">
        <v>369</v>
      </c>
      <c r="H33" s="8" t="s">
        <v>370</v>
      </c>
      <c r="I33" s="8" t="s">
        <v>371</v>
      </c>
      <c r="J33" s="8" t="s">
        <v>372</v>
      </c>
      <c r="K33" s="8" t="s">
        <v>373</v>
      </c>
      <c r="L33" s="8" t="s">
        <v>374</v>
      </c>
      <c r="M33" s="8" t="s">
        <v>375</v>
      </c>
      <c r="N33" s="8" t="s">
        <v>376</v>
      </c>
      <c r="O33" s="8" t="s">
        <v>377</v>
      </c>
      <c r="P33" s="8" t="s">
        <v>378</v>
      </c>
      <c r="Q33" s="8" t="s">
        <v>379</v>
      </c>
      <c r="R33" s="8" t="s">
        <v>380</v>
      </c>
      <c r="S33" s="8" t="s">
        <v>381</v>
      </c>
      <c r="T33" s="8" t="s">
        <v>382</v>
      </c>
      <c r="U33" s="8" t="s">
        <v>383</v>
      </c>
      <c r="V33" s="8" t="s">
        <v>384</v>
      </c>
      <c r="W33" s="8" t="s">
        <v>385</v>
      </c>
      <c r="X33" s="8" t="s">
        <v>386</v>
      </c>
      <c r="Y33" s="8" t="s">
        <v>387</v>
      </c>
      <c r="Z33" s="8" t="s">
        <v>388</v>
      </c>
    </row>
    <row r="34" hidden="1">
      <c r="C34" s="18">
        <f t="shared" ref="C34:Z34" si="2">1-C3</f>
        <v>0</v>
      </c>
      <c r="D34" s="18">
        <f t="shared" si="2"/>
        <v>0</v>
      </c>
      <c r="E34" s="18">
        <f t="shared" si="2"/>
        <v>0.09090909091</v>
      </c>
      <c r="F34" s="18">
        <f t="shared" si="2"/>
        <v>0.09090909091</v>
      </c>
      <c r="G34" s="18">
        <f t="shared" si="2"/>
        <v>0.09090909091</v>
      </c>
      <c r="H34" s="18">
        <f t="shared" si="2"/>
        <v>0.09090909091</v>
      </c>
      <c r="I34" s="18">
        <f t="shared" si="2"/>
        <v>0.09090909091</v>
      </c>
      <c r="J34" s="18">
        <f t="shared" si="2"/>
        <v>0.1818181818</v>
      </c>
      <c r="K34" s="18">
        <f t="shared" si="2"/>
        <v>0.2727272727</v>
      </c>
      <c r="L34" s="18">
        <f t="shared" si="2"/>
        <v>0.2727272727</v>
      </c>
      <c r="M34" s="18">
        <f t="shared" si="2"/>
        <v>0.2727272727</v>
      </c>
      <c r="N34" s="18">
        <f t="shared" si="2"/>
        <v>0.2727272727</v>
      </c>
      <c r="O34" s="18">
        <f t="shared" si="2"/>
        <v>0.2727272727</v>
      </c>
      <c r="P34" s="18">
        <f t="shared" si="2"/>
        <v>0.2727272727</v>
      </c>
      <c r="Q34" s="18">
        <f t="shared" si="2"/>
        <v>0.2727272727</v>
      </c>
      <c r="R34" s="18">
        <f t="shared" si="2"/>
        <v>0.2727272727</v>
      </c>
      <c r="S34" s="18">
        <f t="shared" si="2"/>
        <v>0.2727272727</v>
      </c>
      <c r="T34" s="18">
        <f t="shared" si="2"/>
        <v>0.2727272727</v>
      </c>
      <c r="U34" s="18">
        <f t="shared" si="2"/>
        <v>0.2727272727</v>
      </c>
      <c r="V34" s="18">
        <f t="shared" si="2"/>
        <v>0.2727272727</v>
      </c>
      <c r="W34" s="18">
        <f t="shared" si="2"/>
        <v>0.3636363636</v>
      </c>
      <c r="X34" s="18">
        <f t="shared" si="2"/>
        <v>0.3636363636</v>
      </c>
      <c r="Y34" s="18">
        <f t="shared" si="2"/>
        <v>0.3636363636</v>
      </c>
      <c r="Z34" s="18">
        <f t="shared" si="2"/>
        <v>0.3636363636</v>
      </c>
    </row>
    <row r="35" hidden="1">
      <c r="C35" s="18">
        <f t="shared" ref="C35:Y35" si="3">1-C4</f>
        <v>0</v>
      </c>
      <c r="D35" s="18">
        <f t="shared" si="3"/>
        <v>0</v>
      </c>
      <c r="E35" s="18">
        <f t="shared" si="3"/>
        <v>0.07692307692</v>
      </c>
      <c r="F35" s="18">
        <f t="shared" si="3"/>
        <v>0.1538461538</v>
      </c>
      <c r="G35" s="18">
        <f t="shared" si="3"/>
        <v>0.2307692308</v>
      </c>
      <c r="H35" s="18">
        <f t="shared" si="3"/>
        <v>0.2307692308</v>
      </c>
      <c r="I35" s="18">
        <f t="shared" si="3"/>
        <v>0.2307692308</v>
      </c>
      <c r="J35" s="18">
        <f t="shared" si="3"/>
        <v>0.2307692308</v>
      </c>
      <c r="K35" s="18">
        <f t="shared" si="3"/>
        <v>0.3076923077</v>
      </c>
      <c r="L35" s="18">
        <f t="shared" si="3"/>
        <v>0.3846153846</v>
      </c>
      <c r="M35" s="18">
        <f t="shared" si="3"/>
        <v>0.3846153846</v>
      </c>
      <c r="N35" s="18">
        <f t="shared" si="3"/>
        <v>0.3846153846</v>
      </c>
      <c r="O35" s="18">
        <f t="shared" si="3"/>
        <v>0.3846153846</v>
      </c>
      <c r="P35" s="18">
        <f t="shared" si="3"/>
        <v>0.3846153846</v>
      </c>
      <c r="Q35" s="18">
        <f t="shared" si="3"/>
        <v>0.3846153846</v>
      </c>
      <c r="R35" s="18">
        <f t="shared" si="3"/>
        <v>0.3846153846</v>
      </c>
      <c r="S35" s="18">
        <f t="shared" si="3"/>
        <v>0.3846153846</v>
      </c>
      <c r="T35" s="18">
        <f t="shared" si="3"/>
        <v>0.3846153846</v>
      </c>
      <c r="U35" s="18">
        <f t="shared" si="3"/>
        <v>0.3846153846</v>
      </c>
      <c r="V35" s="18">
        <f t="shared" si="3"/>
        <v>0.3846153846</v>
      </c>
      <c r="W35" s="18">
        <f t="shared" si="3"/>
        <v>0.3846153846</v>
      </c>
      <c r="X35" s="18">
        <f t="shared" si="3"/>
        <v>0.3846153846</v>
      </c>
      <c r="Y35" s="18">
        <f t="shared" si="3"/>
        <v>0.3846153846</v>
      </c>
    </row>
    <row r="36" hidden="1">
      <c r="C36" s="18">
        <f t="shared" ref="C36:X36" si="4">1-C5</f>
        <v>0</v>
      </c>
      <c r="D36" s="18">
        <f t="shared" si="4"/>
        <v>0</v>
      </c>
      <c r="E36" s="18">
        <f t="shared" si="4"/>
        <v>0</v>
      </c>
      <c r="F36" s="18">
        <f t="shared" si="4"/>
        <v>0</v>
      </c>
      <c r="G36" s="18">
        <f t="shared" si="4"/>
        <v>0</v>
      </c>
      <c r="H36" s="18">
        <f t="shared" si="4"/>
        <v>0</v>
      </c>
      <c r="I36" s="18">
        <f t="shared" si="4"/>
        <v>0.07692307692</v>
      </c>
      <c r="J36" s="18">
        <f t="shared" si="4"/>
        <v>0.1538461538</v>
      </c>
      <c r="K36" s="18">
        <f t="shared" si="4"/>
        <v>0.1538461538</v>
      </c>
      <c r="L36" s="18">
        <f t="shared" si="4"/>
        <v>0.1538461538</v>
      </c>
      <c r="M36" s="18">
        <f t="shared" si="4"/>
        <v>0.1538461538</v>
      </c>
      <c r="N36" s="18">
        <f t="shared" si="4"/>
        <v>0.1538461538</v>
      </c>
      <c r="O36" s="18">
        <f t="shared" si="4"/>
        <v>0.2307692308</v>
      </c>
      <c r="P36" s="18">
        <f t="shared" si="4"/>
        <v>0.2307692308</v>
      </c>
      <c r="Q36" s="18">
        <f t="shared" si="4"/>
        <v>0.4615384615</v>
      </c>
      <c r="R36" s="18">
        <f t="shared" si="4"/>
        <v>0.5384615385</v>
      </c>
      <c r="S36" s="18">
        <f t="shared" si="4"/>
        <v>0.5384615385</v>
      </c>
      <c r="T36" s="18">
        <f t="shared" si="4"/>
        <v>0.5384615385</v>
      </c>
      <c r="U36" s="18">
        <f t="shared" si="4"/>
        <v>0.6153846154</v>
      </c>
      <c r="V36" s="18">
        <f t="shared" si="4"/>
        <v>0.6923076923</v>
      </c>
      <c r="W36" s="18">
        <f t="shared" si="4"/>
        <v>0.6923076923</v>
      </c>
      <c r="X36" s="18">
        <f t="shared" si="4"/>
        <v>0.6923076923</v>
      </c>
    </row>
    <row r="37" hidden="1">
      <c r="C37" s="18">
        <f t="shared" ref="C37:W37" si="5">1-C6</f>
        <v>0</v>
      </c>
      <c r="D37" s="18">
        <f t="shared" si="5"/>
        <v>0</v>
      </c>
      <c r="E37" s="18">
        <f t="shared" si="5"/>
        <v>0.06666666667</v>
      </c>
      <c r="F37" s="18">
        <f t="shared" si="5"/>
        <v>0.06666666667</v>
      </c>
      <c r="G37" s="18">
        <f t="shared" si="5"/>
        <v>0.1333333333</v>
      </c>
      <c r="H37" s="18">
        <f t="shared" si="5"/>
        <v>0.2</v>
      </c>
      <c r="I37" s="18">
        <f t="shared" si="5"/>
        <v>0.2</v>
      </c>
      <c r="J37" s="18">
        <f t="shared" si="5"/>
        <v>0.2666666667</v>
      </c>
      <c r="K37" s="18">
        <f t="shared" si="5"/>
        <v>0.2666666667</v>
      </c>
      <c r="L37" s="18">
        <f t="shared" si="5"/>
        <v>0.4</v>
      </c>
      <c r="M37" s="18">
        <f t="shared" si="5"/>
        <v>0.4</v>
      </c>
      <c r="N37" s="18">
        <f t="shared" si="5"/>
        <v>0.4</v>
      </c>
      <c r="O37" s="18">
        <f t="shared" si="5"/>
        <v>0.5333333333</v>
      </c>
      <c r="P37" s="18">
        <f t="shared" si="5"/>
        <v>0.5333333333</v>
      </c>
      <c r="Q37" s="18">
        <f t="shared" si="5"/>
        <v>0.5333333333</v>
      </c>
      <c r="R37" s="18">
        <f t="shared" si="5"/>
        <v>0.5333333333</v>
      </c>
      <c r="S37" s="18">
        <f t="shared" si="5"/>
        <v>0.5333333333</v>
      </c>
      <c r="T37" s="18">
        <f t="shared" si="5"/>
        <v>0.5333333333</v>
      </c>
      <c r="U37" s="18">
        <f t="shared" si="5"/>
        <v>0.5333333333</v>
      </c>
      <c r="V37" s="18">
        <f t="shared" si="5"/>
        <v>0.5333333333</v>
      </c>
      <c r="W37" s="18">
        <f t="shared" si="5"/>
        <v>0.5333333333</v>
      </c>
    </row>
    <row r="38" hidden="1">
      <c r="C38" s="18">
        <f t="shared" ref="C38:V38" si="6">1-C7</f>
        <v>0</v>
      </c>
      <c r="D38" s="18">
        <f t="shared" si="6"/>
        <v>0</v>
      </c>
      <c r="E38" s="18">
        <f t="shared" si="6"/>
        <v>0</v>
      </c>
      <c r="F38" s="18">
        <f t="shared" si="6"/>
        <v>0.07692307692</v>
      </c>
      <c r="G38" s="18">
        <f t="shared" si="6"/>
        <v>0.1538461538</v>
      </c>
      <c r="H38" s="18">
        <f t="shared" si="6"/>
        <v>0.2307692308</v>
      </c>
      <c r="I38" s="18">
        <f t="shared" si="6"/>
        <v>0.2307692308</v>
      </c>
      <c r="J38" s="18">
        <f t="shared" si="6"/>
        <v>0.2307692308</v>
      </c>
      <c r="K38" s="18">
        <f t="shared" si="6"/>
        <v>0.2307692308</v>
      </c>
      <c r="L38" s="18">
        <f t="shared" si="6"/>
        <v>0.3076923077</v>
      </c>
      <c r="M38" s="18">
        <f t="shared" si="6"/>
        <v>0.3076923077</v>
      </c>
      <c r="N38" s="18">
        <f t="shared" si="6"/>
        <v>0.3076923077</v>
      </c>
      <c r="O38" s="18">
        <f t="shared" si="6"/>
        <v>0.3846153846</v>
      </c>
      <c r="P38" s="18">
        <f t="shared" si="6"/>
        <v>0.3846153846</v>
      </c>
      <c r="Q38" s="18">
        <f t="shared" si="6"/>
        <v>0.5384615385</v>
      </c>
      <c r="R38" s="18">
        <f t="shared" si="6"/>
        <v>0.5384615385</v>
      </c>
      <c r="S38" s="18">
        <f t="shared" si="6"/>
        <v>0.5384615385</v>
      </c>
      <c r="T38" s="18">
        <f t="shared" si="6"/>
        <v>0.5384615385</v>
      </c>
      <c r="U38" s="18">
        <f t="shared" si="6"/>
        <v>0.5384615385</v>
      </c>
      <c r="V38" s="18">
        <f t="shared" si="6"/>
        <v>0.5384615385</v>
      </c>
    </row>
    <row r="39" hidden="1">
      <c r="C39" s="18">
        <f t="shared" ref="C39:U39" si="7">1-C8</f>
        <v>0</v>
      </c>
      <c r="D39" s="18">
        <f t="shared" si="7"/>
        <v>0</v>
      </c>
      <c r="E39" s="18">
        <f t="shared" si="7"/>
        <v>0</v>
      </c>
      <c r="F39" s="18">
        <f t="shared" si="7"/>
        <v>0.09090909091</v>
      </c>
      <c r="G39" s="18">
        <f t="shared" si="7"/>
        <v>0.09090909091</v>
      </c>
      <c r="H39" s="18">
        <f t="shared" si="7"/>
        <v>0.09090909091</v>
      </c>
      <c r="I39" s="18">
        <f t="shared" si="7"/>
        <v>0.1818181818</v>
      </c>
      <c r="J39" s="18">
        <f t="shared" si="7"/>
        <v>0.1818181818</v>
      </c>
      <c r="K39" s="18">
        <f t="shared" si="7"/>
        <v>0.2727272727</v>
      </c>
      <c r="L39" s="18">
        <f t="shared" si="7"/>
        <v>0.2727272727</v>
      </c>
      <c r="M39" s="18">
        <f t="shared" si="7"/>
        <v>0.2727272727</v>
      </c>
      <c r="N39" s="18">
        <f t="shared" si="7"/>
        <v>0.2727272727</v>
      </c>
      <c r="O39" s="18">
        <f t="shared" si="7"/>
        <v>0.2727272727</v>
      </c>
      <c r="P39" s="18">
        <f t="shared" si="7"/>
        <v>0.2727272727</v>
      </c>
      <c r="Q39" s="18">
        <f t="shared" si="7"/>
        <v>0.2727272727</v>
      </c>
      <c r="R39" s="18">
        <f t="shared" si="7"/>
        <v>0.3636363636</v>
      </c>
      <c r="S39" s="18">
        <f t="shared" si="7"/>
        <v>0.3636363636</v>
      </c>
      <c r="T39" s="18">
        <f t="shared" si="7"/>
        <v>0.3636363636</v>
      </c>
      <c r="U39" s="18">
        <f t="shared" si="7"/>
        <v>0.4545454545</v>
      </c>
    </row>
    <row r="40" hidden="1">
      <c r="C40" s="18">
        <f t="shared" ref="C40:T40" si="8">1-C9</f>
        <v>0</v>
      </c>
      <c r="D40" s="18">
        <f t="shared" si="8"/>
        <v>0</v>
      </c>
      <c r="E40" s="18">
        <f t="shared" si="8"/>
        <v>0</v>
      </c>
      <c r="F40" s="18">
        <f t="shared" si="8"/>
        <v>0</v>
      </c>
      <c r="G40" s="18">
        <f t="shared" si="8"/>
        <v>0</v>
      </c>
      <c r="H40" s="18">
        <f t="shared" si="8"/>
        <v>0</v>
      </c>
      <c r="I40" s="18">
        <f t="shared" si="8"/>
        <v>0.09090909091</v>
      </c>
      <c r="J40" s="18">
        <f t="shared" si="8"/>
        <v>0.2727272727</v>
      </c>
      <c r="K40" s="18">
        <f t="shared" si="8"/>
        <v>0.2727272727</v>
      </c>
      <c r="L40" s="18">
        <f t="shared" si="8"/>
        <v>0.2727272727</v>
      </c>
      <c r="M40" s="18">
        <f t="shared" si="8"/>
        <v>0.3636363636</v>
      </c>
      <c r="N40" s="18">
        <f t="shared" si="8"/>
        <v>0.3636363636</v>
      </c>
      <c r="O40" s="18">
        <f t="shared" si="8"/>
        <v>0.3636363636</v>
      </c>
      <c r="P40" s="18">
        <f t="shared" si="8"/>
        <v>0.4545454545</v>
      </c>
      <c r="Q40" s="18">
        <f t="shared" si="8"/>
        <v>0.4545454545</v>
      </c>
      <c r="R40" s="18">
        <f t="shared" si="8"/>
        <v>0.4545454545</v>
      </c>
      <c r="S40" s="18">
        <f t="shared" si="8"/>
        <v>0.5454545455</v>
      </c>
      <c r="T40" s="18">
        <f t="shared" si="8"/>
        <v>0.5454545455</v>
      </c>
    </row>
    <row r="41" hidden="1">
      <c r="C41" s="18">
        <f t="shared" ref="C41:S41" si="9">1-C10</f>
        <v>0</v>
      </c>
      <c r="D41" s="18">
        <f t="shared" si="9"/>
        <v>0.25</v>
      </c>
      <c r="E41" s="18">
        <f t="shared" si="9"/>
        <v>0.25</v>
      </c>
      <c r="F41" s="18">
        <f t="shared" si="9"/>
        <v>0.25</v>
      </c>
      <c r="G41" s="18">
        <f t="shared" si="9"/>
        <v>0.25</v>
      </c>
      <c r="H41" s="18">
        <f t="shared" si="9"/>
        <v>0.25</v>
      </c>
      <c r="I41" s="18">
        <f t="shared" si="9"/>
        <v>0.25</v>
      </c>
      <c r="J41" s="18">
        <f t="shared" si="9"/>
        <v>0.25</v>
      </c>
      <c r="K41" s="18">
        <f t="shared" si="9"/>
        <v>0.25</v>
      </c>
      <c r="L41" s="18">
        <f t="shared" si="9"/>
        <v>0.25</v>
      </c>
      <c r="M41" s="18">
        <f t="shared" si="9"/>
        <v>0.25</v>
      </c>
      <c r="N41" s="18">
        <f t="shared" si="9"/>
        <v>0.25</v>
      </c>
      <c r="O41" s="18">
        <f t="shared" si="9"/>
        <v>0.25</v>
      </c>
      <c r="P41" s="18">
        <f t="shared" si="9"/>
        <v>0.25</v>
      </c>
      <c r="Q41" s="18">
        <f t="shared" si="9"/>
        <v>0.25</v>
      </c>
      <c r="R41" s="18">
        <f t="shared" si="9"/>
        <v>0.25</v>
      </c>
      <c r="S41" s="18">
        <f t="shared" si="9"/>
        <v>0.25</v>
      </c>
    </row>
    <row r="42" hidden="1">
      <c r="C42" s="18">
        <f t="shared" ref="C42:R42" si="10">1-C11</f>
        <v>0</v>
      </c>
      <c r="D42" s="18">
        <f t="shared" si="10"/>
        <v>0</v>
      </c>
      <c r="E42" s="18">
        <f t="shared" si="10"/>
        <v>0.125</v>
      </c>
      <c r="F42" s="18">
        <f t="shared" si="10"/>
        <v>0.125</v>
      </c>
      <c r="G42" s="18">
        <f t="shared" si="10"/>
        <v>0.25</v>
      </c>
      <c r="H42" s="18">
        <f t="shared" si="10"/>
        <v>0.25</v>
      </c>
      <c r="I42" s="18">
        <f t="shared" si="10"/>
        <v>0.25</v>
      </c>
      <c r="J42" s="18">
        <f t="shared" si="10"/>
        <v>0.25</v>
      </c>
      <c r="K42" s="18">
        <f t="shared" si="10"/>
        <v>0.25</v>
      </c>
      <c r="L42" s="18">
        <f t="shared" si="10"/>
        <v>0.25</v>
      </c>
      <c r="M42" s="18">
        <f t="shared" si="10"/>
        <v>0.25</v>
      </c>
      <c r="N42" s="18">
        <f t="shared" si="10"/>
        <v>0.25</v>
      </c>
      <c r="O42" s="18">
        <f t="shared" si="10"/>
        <v>0.5</v>
      </c>
      <c r="P42" s="18">
        <f t="shared" si="10"/>
        <v>0.5</v>
      </c>
      <c r="Q42" s="18">
        <f t="shared" si="10"/>
        <v>0.5</v>
      </c>
      <c r="R42" s="18">
        <f t="shared" si="10"/>
        <v>0.5</v>
      </c>
    </row>
    <row r="43" hidden="1">
      <c r="C43" s="18">
        <f t="shared" ref="C43:Q43" si="11">1-C12</f>
        <v>0</v>
      </c>
      <c r="D43" s="18">
        <f t="shared" si="11"/>
        <v>0</v>
      </c>
      <c r="E43" s="18">
        <f t="shared" si="11"/>
        <v>0</v>
      </c>
      <c r="F43" s="18">
        <f t="shared" si="11"/>
        <v>0</v>
      </c>
      <c r="G43" s="18">
        <f t="shared" si="11"/>
        <v>0</v>
      </c>
      <c r="H43" s="18">
        <f t="shared" si="11"/>
        <v>0.06666666667</v>
      </c>
      <c r="I43" s="18">
        <f t="shared" si="11"/>
        <v>0.06666666667</v>
      </c>
      <c r="J43" s="18">
        <f t="shared" si="11"/>
        <v>0.06666666667</v>
      </c>
      <c r="K43" s="18">
        <f t="shared" si="11"/>
        <v>0.06666666667</v>
      </c>
      <c r="L43" s="18">
        <f t="shared" si="11"/>
        <v>0.1333333333</v>
      </c>
      <c r="M43" s="18">
        <f t="shared" si="11"/>
        <v>0.1333333333</v>
      </c>
      <c r="N43" s="18">
        <f t="shared" si="11"/>
        <v>0.1333333333</v>
      </c>
      <c r="O43" s="18">
        <f t="shared" si="11"/>
        <v>0.2</v>
      </c>
      <c r="P43" s="18">
        <f t="shared" si="11"/>
        <v>0.2666666667</v>
      </c>
      <c r="Q43" s="18">
        <f t="shared" si="11"/>
        <v>0.2666666667</v>
      </c>
    </row>
    <row r="44" hidden="1">
      <c r="C44" s="18">
        <f t="shared" ref="C44:P44" si="12">1-C13</f>
        <v>0</v>
      </c>
      <c r="D44" s="18">
        <f t="shared" si="12"/>
        <v>0</v>
      </c>
      <c r="E44" s="18">
        <f t="shared" si="12"/>
        <v>0</v>
      </c>
      <c r="F44" s="18">
        <f t="shared" si="12"/>
        <v>0</v>
      </c>
      <c r="G44" s="18">
        <f t="shared" si="12"/>
        <v>0</v>
      </c>
      <c r="H44" s="18">
        <f t="shared" si="12"/>
        <v>0.07692307692</v>
      </c>
      <c r="I44" s="18">
        <f t="shared" si="12"/>
        <v>0.2307692308</v>
      </c>
      <c r="J44" s="18">
        <f t="shared" si="12"/>
        <v>0.2307692308</v>
      </c>
      <c r="K44" s="18">
        <f t="shared" si="12"/>
        <v>0.2307692308</v>
      </c>
      <c r="L44" s="18">
        <f t="shared" si="12"/>
        <v>0.2307692308</v>
      </c>
      <c r="M44" s="18">
        <f t="shared" si="12"/>
        <v>0.2307692308</v>
      </c>
      <c r="N44" s="18">
        <f t="shared" si="12"/>
        <v>0.2307692308</v>
      </c>
      <c r="O44" s="18">
        <f t="shared" si="12"/>
        <v>0.2307692308</v>
      </c>
      <c r="P44" s="18">
        <f t="shared" si="12"/>
        <v>0.3076923077</v>
      </c>
    </row>
    <row r="45" hidden="1">
      <c r="C45" s="18">
        <f t="shared" ref="C45:O45" si="13">1-C14</f>
        <v>0</v>
      </c>
      <c r="D45" s="18">
        <f t="shared" si="13"/>
        <v>0</v>
      </c>
      <c r="E45" s="18">
        <f t="shared" si="13"/>
        <v>0</v>
      </c>
      <c r="F45" s="18">
        <f t="shared" si="13"/>
        <v>0</v>
      </c>
      <c r="G45" s="18">
        <f t="shared" si="13"/>
        <v>0</v>
      </c>
      <c r="H45" s="18">
        <f t="shared" si="13"/>
        <v>0</v>
      </c>
      <c r="I45" s="18">
        <f t="shared" si="13"/>
        <v>0</v>
      </c>
      <c r="J45" s="18">
        <f t="shared" si="13"/>
        <v>0</v>
      </c>
      <c r="K45" s="18">
        <f t="shared" si="13"/>
        <v>0</v>
      </c>
      <c r="L45" s="18">
        <f t="shared" si="13"/>
        <v>0</v>
      </c>
      <c r="M45" s="18">
        <f t="shared" si="13"/>
        <v>0</v>
      </c>
      <c r="N45" s="18">
        <f t="shared" si="13"/>
        <v>0</v>
      </c>
      <c r="O45" s="18">
        <f t="shared" si="13"/>
        <v>0</v>
      </c>
    </row>
    <row r="46" hidden="1">
      <c r="C46" s="18">
        <f t="shared" ref="C46:N46" si="14">1-C15</f>
        <v>0</v>
      </c>
      <c r="D46" s="18">
        <f t="shared" si="14"/>
        <v>0</v>
      </c>
      <c r="E46" s="18">
        <f t="shared" si="14"/>
        <v>0</v>
      </c>
      <c r="F46" s="18">
        <f t="shared" si="14"/>
        <v>0</v>
      </c>
      <c r="G46" s="18">
        <f t="shared" si="14"/>
        <v>0</v>
      </c>
      <c r="H46" s="18">
        <f t="shared" si="14"/>
        <v>0.09523809524</v>
      </c>
      <c r="I46" s="18">
        <f t="shared" si="14"/>
        <v>0.09523809524</v>
      </c>
      <c r="J46" s="18">
        <f t="shared" si="14"/>
        <v>0.09523809524</v>
      </c>
      <c r="K46" s="18">
        <f t="shared" si="14"/>
        <v>0.1428571429</v>
      </c>
      <c r="L46" s="18">
        <f t="shared" si="14"/>
        <v>0.1904761905</v>
      </c>
      <c r="M46" s="18">
        <f t="shared" si="14"/>
        <v>0.2380952381</v>
      </c>
      <c r="N46" s="18">
        <f t="shared" si="14"/>
        <v>0.3333333333</v>
      </c>
    </row>
    <row r="47" hidden="1">
      <c r="C47" s="18">
        <f t="shared" ref="C47:M47" si="15">1-C16</f>
        <v>0</v>
      </c>
      <c r="D47" s="18">
        <f t="shared" si="15"/>
        <v>0.09090909091</v>
      </c>
      <c r="E47" s="18">
        <f t="shared" si="15"/>
        <v>0.09090909091</v>
      </c>
      <c r="F47" s="18">
        <f t="shared" si="15"/>
        <v>0.09090909091</v>
      </c>
      <c r="G47" s="18">
        <f t="shared" si="15"/>
        <v>0.09090909091</v>
      </c>
      <c r="H47" s="18">
        <f t="shared" si="15"/>
        <v>0.09090909091</v>
      </c>
      <c r="I47" s="18">
        <f t="shared" si="15"/>
        <v>0.09090909091</v>
      </c>
      <c r="J47" s="18">
        <f t="shared" si="15"/>
        <v>0.09090909091</v>
      </c>
      <c r="K47" s="18">
        <f t="shared" si="15"/>
        <v>0.09090909091</v>
      </c>
      <c r="L47" s="18">
        <f t="shared" si="15"/>
        <v>0.09090909091</v>
      </c>
      <c r="M47" s="18">
        <f t="shared" si="15"/>
        <v>0.1818181818</v>
      </c>
    </row>
    <row r="48" hidden="1">
      <c r="C48" s="18">
        <f t="shared" ref="C48:L48" si="16">1-C17</f>
        <v>0</v>
      </c>
      <c r="D48" s="18">
        <f t="shared" si="16"/>
        <v>0</v>
      </c>
      <c r="E48" s="18">
        <f t="shared" si="16"/>
        <v>0</v>
      </c>
      <c r="F48" s="18">
        <f t="shared" si="16"/>
        <v>0.2727272727</v>
      </c>
      <c r="G48" s="18">
        <f t="shared" si="16"/>
        <v>0.2727272727</v>
      </c>
      <c r="H48" s="18">
        <f t="shared" si="16"/>
        <v>0.4545454545</v>
      </c>
      <c r="I48" s="18">
        <f t="shared" si="16"/>
        <v>0.5454545455</v>
      </c>
      <c r="J48" s="18">
        <f t="shared" si="16"/>
        <v>0.5454545455</v>
      </c>
      <c r="K48" s="18">
        <f t="shared" si="16"/>
        <v>0.5454545455</v>
      </c>
      <c r="L48" s="18">
        <f t="shared" si="16"/>
        <v>0.5454545455</v>
      </c>
    </row>
    <row r="49" hidden="1">
      <c r="C49" s="18">
        <f t="shared" ref="C49:K49" si="17">1-C18</f>
        <v>0</v>
      </c>
      <c r="D49" s="18">
        <f t="shared" si="17"/>
        <v>0</v>
      </c>
      <c r="E49" s="18">
        <f t="shared" si="17"/>
        <v>0.0625</v>
      </c>
      <c r="F49" s="18">
        <f t="shared" si="17"/>
        <v>0.0625</v>
      </c>
      <c r="G49" s="18">
        <f t="shared" si="17"/>
        <v>0.0625</v>
      </c>
      <c r="H49" s="18">
        <f t="shared" si="17"/>
        <v>0.125</v>
      </c>
      <c r="I49" s="18">
        <f t="shared" si="17"/>
        <v>0.125</v>
      </c>
      <c r="J49" s="18">
        <f t="shared" si="17"/>
        <v>0.125</v>
      </c>
      <c r="K49" s="18">
        <f t="shared" si="17"/>
        <v>0.125</v>
      </c>
    </row>
    <row r="50" hidden="1">
      <c r="C50" s="18">
        <f t="shared" ref="C50:J50" si="18">1-C19</f>
        <v>0</v>
      </c>
      <c r="D50" s="18">
        <f t="shared" si="18"/>
        <v>0.04</v>
      </c>
      <c r="E50" s="18">
        <f t="shared" si="18"/>
        <v>0.04</v>
      </c>
      <c r="F50" s="18">
        <f t="shared" si="18"/>
        <v>0.08</v>
      </c>
      <c r="G50" s="18">
        <f t="shared" si="18"/>
        <v>0.24</v>
      </c>
      <c r="H50" s="18">
        <f t="shared" si="18"/>
        <v>0.32</v>
      </c>
      <c r="I50" s="18">
        <f t="shared" si="18"/>
        <v>0.36</v>
      </c>
      <c r="J50" s="18">
        <f t="shared" si="18"/>
        <v>0.36</v>
      </c>
    </row>
    <row r="51" hidden="1">
      <c r="C51" s="18">
        <f t="shared" ref="C51:I51" si="19">1-C20</f>
        <v>0</v>
      </c>
      <c r="D51" s="18">
        <f t="shared" si="19"/>
        <v>0</v>
      </c>
      <c r="E51" s="18">
        <f t="shared" si="19"/>
        <v>0</v>
      </c>
      <c r="F51" s="18">
        <f t="shared" si="19"/>
        <v>0.09090909091</v>
      </c>
      <c r="G51" s="18">
        <f t="shared" si="19"/>
        <v>0.09090909091</v>
      </c>
      <c r="H51" s="18">
        <f t="shared" si="19"/>
        <v>0.1363636364</v>
      </c>
      <c r="I51" s="18">
        <f t="shared" si="19"/>
        <v>0.2727272727</v>
      </c>
    </row>
    <row r="52" hidden="1">
      <c r="C52" s="18">
        <f t="shared" ref="C52:H52" si="20">1-C21</f>
        <v>0</v>
      </c>
      <c r="D52" s="18">
        <f t="shared" si="20"/>
        <v>0</v>
      </c>
      <c r="E52" s="18">
        <f t="shared" si="20"/>
        <v>0.04761904762</v>
      </c>
      <c r="F52" s="18">
        <f t="shared" si="20"/>
        <v>0.04761904762</v>
      </c>
      <c r="G52" s="18">
        <f t="shared" si="20"/>
        <v>0.1428571429</v>
      </c>
      <c r="H52" s="18">
        <f t="shared" si="20"/>
        <v>0.1428571429</v>
      </c>
    </row>
    <row r="53" hidden="1">
      <c r="C53" s="18">
        <f t="shared" ref="C53:G53" si="21">1-C22</f>
        <v>0</v>
      </c>
      <c r="D53" s="18">
        <f t="shared" si="21"/>
        <v>0</v>
      </c>
      <c r="E53" s="18">
        <f t="shared" si="21"/>
        <v>0</v>
      </c>
      <c r="F53" s="18">
        <f t="shared" si="21"/>
        <v>0.07407407407</v>
      </c>
      <c r="G53" s="18">
        <f t="shared" si="21"/>
        <v>0.1851851852</v>
      </c>
    </row>
    <row r="54" hidden="1">
      <c r="C54" s="18">
        <f t="shared" ref="C54:F54" si="22">1-C23</f>
        <v>0</v>
      </c>
      <c r="D54" s="18">
        <f t="shared" si="22"/>
        <v>0</v>
      </c>
      <c r="E54" s="18">
        <f t="shared" si="22"/>
        <v>0</v>
      </c>
      <c r="F54" s="18">
        <f t="shared" si="22"/>
        <v>0</v>
      </c>
    </row>
    <row r="55" hidden="1">
      <c r="C55" s="18">
        <f t="shared" ref="C55:E55" si="23">1-C24</f>
        <v>0</v>
      </c>
      <c r="D55" s="18">
        <f t="shared" si="23"/>
        <v>0</v>
      </c>
      <c r="E55" s="18">
        <f t="shared" si="23"/>
        <v>0</v>
      </c>
    </row>
    <row r="56" hidden="1">
      <c r="C56" s="18">
        <f t="shared" ref="C56:D56" si="24">1-C25</f>
        <v>0</v>
      </c>
      <c r="D56" s="18">
        <f t="shared" si="24"/>
        <v>0</v>
      </c>
    </row>
    <row r="57" hidden="1">
      <c r="C57" s="18">
        <f>1-C26</f>
        <v>0</v>
      </c>
    </row>
    <row r="58">
      <c r="C58" s="20">
        <f t="shared" ref="C58:Z58" si="25">AVERAGE(C34:C57)</f>
        <v>0</v>
      </c>
      <c r="D58" s="20">
        <f t="shared" si="25"/>
        <v>0.01656126482</v>
      </c>
      <c r="E58" s="20">
        <f t="shared" si="25"/>
        <v>0.03866031696</v>
      </c>
      <c r="F58" s="20">
        <f t="shared" si="25"/>
        <v>0.07490441217</v>
      </c>
      <c r="G58" s="20">
        <f t="shared" si="25"/>
        <v>0.1142427341</v>
      </c>
      <c r="H58" s="20">
        <f t="shared" si="25"/>
        <v>0.1500978846</v>
      </c>
      <c r="I58" s="20">
        <f t="shared" si="25"/>
        <v>0.1882701558</v>
      </c>
      <c r="J58" s="20">
        <f t="shared" si="25"/>
        <v>0.2077913263</v>
      </c>
      <c r="K58" s="20">
        <f t="shared" si="25"/>
        <v>0.2174258034</v>
      </c>
      <c r="L58" s="20">
        <f t="shared" si="25"/>
        <v>0.2503518704</v>
      </c>
      <c r="M58" s="20">
        <f t="shared" si="25"/>
        <v>0.2456614814</v>
      </c>
      <c r="N58" s="20">
        <f t="shared" si="25"/>
        <v>0.2578985117</v>
      </c>
      <c r="O58" s="20">
        <f t="shared" si="25"/>
        <v>0.3019327894</v>
      </c>
      <c r="P58" s="20">
        <f t="shared" si="25"/>
        <v>0.3506993007</v>
      </c>
      <c r="Q58" s="20">
        <f t="shared" si="25"/>
        <v>0.3934615385</v>
      </c>
      <c r="R58" s="20">
        <f t="shared" si="25"/>
        <v>0.4261978762</v>
      </c>
      <c r="S58" s="20">
        <f t="shared" si="25"/>
        <v>0.4283362471</v>
      </c>
      <c r="T58" s="20">
        <f t="shared" si="25"/>
        <v>0.4538128538</v>
      </c>
      <c r="U58" s="20">
        <f t="shared" si="25"/>
        <v>0.4665112665</v>
      </c>
      <c r="V58" s="20">
        <f t="shared" si="25"/>
        <v>0.4842890443</v>
      </c>
      <c r="W58" s="20">
        <f t="shared" si="25"/>
        <v>0.4934731935</v>
      </c>
      <c r="X58" s="20">
        <f t="shared" si="25"/>
        <v>0.4801864802</v>
      </c>
      <c r="Y58" s="20">
        <f t="shared" si="25"/>
        <v>0.3741258741</v>
      </c>
      <c r="Z58" s="20">
        <f t="shared" si="25"/>
        <v>0.3636363636</v>
      </c>
    </row>
  </sheetData>
  <mergeCells count="1">
    <mergeCell ref="A1:Z1"/>
  </mergeCells>
  <conditionalFormatting sqref="C3:Z27">
    <cfRule type="colorScale" priority="1">
      <colorScale>
        <cfvo type="percent" val="0"/>
        <cfvo type="percent" val="50"/>
        <cfvo type="percent" val="100"/>
        <color rgb="FFE06666"/>
        <color rgb="FFFFE599"/>
        <color rgb="FFA2C4C9"/>
      </colorScale>
    </cfRule>
  </conditionalFormatting>
  <conditionalFormatting sqref="C34:Z58">
    <cfRule type="colorScale" priority="2">
      <colorScale>
        <cfvo type="percent" val="0"/>
        <cfvo type="percent" val="50"/>
        <cfvo type="percent" val="100"/>
        <color rgb="FFCC0000"/>
        <color rgb="FFF1C232"/>
        <color rgb="FF6AA84F"/>
      </colorScale>
    </cfRule>
  </conditionalFormatting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/>
  </sheetViews>
  <sheetFormatPr customHeight="1" defaultColWidth="12.63" defaultRowHeight="15.75"/>
  <sheetData>
    <row r="1">
      <c r="A1" s="21" t="s">
        <v>2</v>
      </c>
      <c r="B1" s="21" t="s">
        <v>403</v>
      </c>
      <c r="C1" s="21" t="s">
        <v>4</v>
      </c>
      <c r="D1" s="21" t="s">
        <v>5</v>
      </c>
      <c r="E1" s="21" t="s">
        <v>404</v>
      </c>
      <c r="F1" s="21" t="s">
        <v>405</v>
      </c>
      <c r="G1" s="21" t="s">
        <v>406</v>
      </c>
      <c r="H1" s="21" t="s">
        <v>407</v>
      </c>
      <c r="I1" s="21" t="s">
        <v>408</v>
      </c>
      <c r="J1" s="21" t="s">
        <v>409</v>
      </c>
      <c r="K1" s="21" t="s">
        <v>410</v>
      </c>
      <c r="L1" s="21" t="s">
        <v>411</v>
      </c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>
      <c r="A2" s="21" t="s">
        <v>6</v>
      </c>
      <c r="B2" s="21" t="s">
        <v>7</v>
      </c>
      <c r="C2" s="22">
        <v>43466.0</v>
      </c>
      <c r="D2" s="21"/>
      <c r="E2" s="23">
        <v>1.0</v>
      </c>
      <c r="F2" s="23">
        <v>1.0</v>
      </c>
      <c r="G2" s="23">
        <v>1.0</v>
      </c>
      <c r="H2" s="23">
        <v>1.0</v>
      </c>
      <c r="I2" s="23">
        <v>1.0</v>
      </c>
      <c r="J2" s="23">
        <v>1.0</v>
      </c>
      <c r="K2" s="23">
        <v>1.0</v>
      </c>
      <c r="L2" s="23">
        <v>1.0</v>
      </c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>
      <c r="A3" s="21" t="s">
        <v>8</v>
      </c>
      <c r="B3" s="21" t="s">
        <v>9</v>
      </c>
      <c r="C3" s="22">
        <v>43466.0</v>
      </c>
      <c r="D3" s="22">
        <v>43525.0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>
      <c r="A4" s="21" t="s">
        <v>10</v>
      </c>
      <c r="B4" s="21" t="s">
        <v>9</v>
      </c>
      <c r="C4" s="22">
        <v>43466.0</v>
      </c>
      <c r="D4" s="22">
        <v>43678.0</v>
      </c>
      <c r="E4" s="23">
        <v>1.0</v>
      </c>
      <c r="F4" s="23">
        <v>1.0</v>
      </c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>
      <c r="A5" s="21" t="s">
        <v>11</v>
      </c>
      <c r="B5" s="21" t="s">
        <v>7</v>
      </c>
      <c r="C5" s="22">
        <v>43466.0</v>
      </c>
      <c r="D5" s="21"/>
      <c r="E5" s="23">
        <v>1.0</v>
      </c>
      <c r="F5" s="23">
        <v>1.0</v>
      </c>
      <c r="G5" s="23">
        <v>1.0</v>
      </c>
      <c r="H5" s="23">
        <v>1.0</v>
      </c>
      <c r="I5" s="23">
        <v>1.0</v>
      </c>
      <c r="J5" s="23">
        <v>1.0</v>
      </c>
      <c r="K5" s="23">
        <v>1.0</v>
      </c>
      <c r="L5" s="23">
        <v>1.0</v>
      </c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>
      <c r="A6" s="21" t="s">
        <v>12</v>
      </c>
      <c r="B6" s="21" t="s">
        <v>7</v>
      </c>
      <c r="C6" s="22">
        <v>43466.0</v>
      </c>
      <c r="D6" s="21"/>
      <c r="E6" s="23">
        <v>1.0</v>
      </c>
      <c r="F6" s="23">
        <v>1.0</v>
      </c>
      <c r="G6" s="23">
        <v>1.0</v>
      </c>
      <c r="H6" s="23">
        <v>1.0</v>
      </c>
      <c r="I6" s="23">
        <v>1.0</v>
      </c>
      <c r="J6" s="23">
        <v>1.0</v>
      </c>
      <c r="K6" s="23">
        <v>1.0</v>
      </c>
      <c r="L6" s="23">
        <v>1.0</v>
      </c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>
      <c r="A7" s="21" t="s">
        <v>13</v>
      </c>
      <c r="B7" s="21" t="s">
        <v>9</v>
      </c>
      <c r="C7" s="22">
        <v>43466.0</v>
      </c>
      <c r="D7" s="22">
        <v>44075.0</v>
      </c>
      <c r="E7" s="23">
        <v>1.0</v>
      </c>
      <c r="F7" s="23">
        <v>1.0</v>
      </c>
      <c r="G7" s="23">
        <v>1.0</v>
      </c>
      <c r="H7" s="23">
        <v>1.0</v>
      </c>
      <c r="I7" s="23">
        <v>1.0</v>
      </c>
      <c r="J7" s="23">
        <v>1.0</v>
      </c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>
      <c r="A8" s="21" t="s">
        <v>14</v>
      </c>
      <c r="B8" s="21" t="s">
        <v>7</v>
      </c>
      <c r="C8" s="22">
        <v>43466.0</v>
      </c>
      <c r="D8" s="21"/>
      <c r="E8" s="23">
        <v>1.0</v>
      </c>
      <c r="F8" s="23">
        <v>1.0</v>
      </c>
      <c r="G8" s="23">
        <v>1.0</v>
      </c>
      <c r="H8" s="23">
        <v>1.0</v>
      </c>
      <c r="I8" s="23">
        <v>1.0</v>
      </c>
      <c r="J8" s="23">
        <v>1.0</v>
      </c>
      <c r="K8" s="23">
        <v>1.0</v>
      </c>
      <c r="L8" s="23">
        <v>1.0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>
      <c r="A9" s="21" t="s">
        <v>15</v>
      </c>
      <c r="B9" s="21" t="s">
        <v>7</v>
      </c>
      <c r="C9" s="22">
        <v>43466.0</v>
      </c>
      <c r="D9" s="21"/>
      <c r="E9" s="23">
        <v>1.0</v>
      </c>
      <c r="F9" s="23">
        <v>1.0</v>
      </c>
      <c r="G9" s="23">
        <v>1.0</v>
      </c>
      <c r="H9" s="23">
        <v>1.0</v>
      </c>
      <c r="I9" s="23">
        <v>1.0</v>
      </c>
      <c r="J9" s="23">
        <v>1.0</v>
      </c>
      <c r="K9" s="23">
        <v>1.0</v>
      </c>
      <c r="L9" s="23">
        <v>1.0</v>
      </c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>
      <c r="A10" s="21" t="s">
        <v>16</v>
      </c>
      <c r="B10" s="21" t="s">
        <v>9</v>
      </c>
      <c r="C10" s="22">
        <v>43466.0</v>
      </c>
      <c r="D10" s="22">
        <v>43709.0</v>
      </c>
      <c r="E10" s="23">
        <v>1.0</v>
      </c>
      <c r="F10" s="23">
        <v>1.0</v>
      </c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>
      <c r="A11" s="21" t="s">
        <v>17</v>
      </c>
      <c r="B11" s="21" t="s">
        <v>7</v>
      </c>
      <c r="C11" s="22">
        <v>43466.0</v>
      </c>
      <c r="D11" s="21"/>
      <c r="E11" s="23">
        <v>1.0</v>
      </c>
      <c r="F11" s="23">
        <v>1.0</v>
      </c>
      <c r="G11" s="23">
        <v>1.0</v>
      </c>
      <c r="H11" s="23">
        <v>1.0</v>
      </c>
      <c r="I11" s="23">
        <v>1.0</v>
      </c>
      <c r="J11" s="23">
        <v>1.0</v>
      </c>
      <c r="K11" s="23">
        <v>1.0</v>
      </c>
      <c r="L11" s="23">
        <v>1.0</v>
      </c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>
      <c r="A12" s="21" t="s">
        <v>18</v>
      </c>
      <c r="B12" s="21" t="s">
        <v>7</v>
      </c>
      <c r="C12" s="22">
        <v>43466.0</v>
      </c>
      <c r="D12" s="21"/>
      <c r="E12" s="23">
        <v>1.0</v>
      </c>
      <c r="F12" s="23">
        <v>1.0</v>
      </c>
      <c r="G12" s="23">
        <v>1.0</v>
      </c>
      <c r="H12" s="23">
        <v>1.0</v>
      </c>
      <c r="I12" s="23">
        <v>1.0</v>
      </c>
      <c r="J12" s="23">
        <v>1.0</v>
      </c>
      <c r="K12" s="23">
        <v>1.0</v>
      </c>
      <c r="L12" s="23">
        <v>1.0</v>
      </c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>
      <c r="A13" s="21" t="s">
        <v>19</v>
      </c>
      <c r="B13" s="21" t="s">
        <v>9</v>
      </c>
      <c r="C13" s="22">
        <v>43497.0</v>
      </c>
      <c r="D13" s="22">
        <v>43739.0</v>
      </c>
      <c r="E13" s="23">
        <v>1.0</v>
      </c>
      <c r="F13" s="23">
        <v>1.0</v>
      </c>
      <c r="G13" s="23">
        <v>1.0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>
      <c r="A14" s="21" t="s">
        <v>20</v>
      </c>
      <c r="B14" s="21" t="s">
        <v>9</v>
      </c>
      <c r="C14" s="22">
        <v>43497.0</v>
      </c>
      <c r="D14" s="22">
        <v>43556.0</v>
      </c>
      <c r="E14" s="23">
        <v>1.0</v>
      </c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>
      <c r="A15" s="21" t="s">
        <v>21</v>
      </c>
      <c r="B15" s="21" t="s">
        <v>9</v>
      </c>
      <c r="C15" s="22">
        <v>43497.0</v>
      </c>
      <c r="D15" s="22">
        <v>43617.0</v>
      </c>
      <c r="E15" s="23">
        <v>1.0</v>
      </c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>
      <c r="A16" s="21" t="s">
        <v>22</v>
      </c>
      <c r="B16" s="21" t="s">
        <v>7</v>
      </c>
      <c r="C16" s="22">
        <v>43497.0</v>
      </c>
      <c r="D16" s="21"/>
      <c r="E16" s="23">
        <v>1.0</v>
      </c>
      <c r="F16" s="23">
        <v>1.0</v>
      </c>
      <c r="G16" s="23">
        <v>1.0</v>
      </c>
      <c r="H16" s="23">
        <v>1.0</v>
      </c>
      <c r="I16" s="23">
        <v>1.0</v>
      </c>
      <c r="J16" s="23">
        <v>1.0</v>
      </c>
      <c r="K16" s="23">
        <v>1.0</v>
      </c>
      <c r="L16" s="23">
        <v>1.0</v>
      </c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>
      <c r="A17" s="21" t="s">
        <v>23</v>
      </c>
      <c r="B17" s="21" t="s">
        <v>7</v>
      </c>
      <c r="C17" s="22">
        <v>43497.0</v>
      </c>
      <c r="D17" s="21"/>
      <c r="E17" s="23">
        <v>1.0</v>
      </c>
      <c r="F17" s="23">
        <v>1.0</v>
      </c>
      <c r="G17" s="23">
        <v>1.0</v>
      </c>
      <c r="H17" s="23">
        <v>1.0</v>
      </c>
      <c r="I17" s="23">
        <v>1.0</v>
      </c>
      <c r="J17" s="23">
        <v>1.0</v>
      </c>
      <c r="K17" s="23">
        <v>1.0</v>
      </c>
      <c r="L17" s="23">
        <v>1.0</v>
      </c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>
      <c r="A18" s="21" t="s">
        <v>24</v>
      </c>
      <c r="B18" s="21" t="s">
        <v>7</v>
      </c>
      <c r="C18" s="22">
        <v>43497.0</v>
      </c>
      <c r="D18" s="21"/>
      <c r="E18" s="23">
        <v>1.0</v>
      </c>
      <c r="F18" s="23">
        <v>1.0</v>
      </c>
      <c r="G18" s="23">
        <v>1.0</v>
      </c>
      <c r="H18" s="23">
        <v>1.0</v>
      </c>
      <c r="I18" s="23">
        <v>1.0</v>
      </c>
      <c r="J18" s="23">
        <v>1.0</v>
      </c>
      <c r="K18" s="23">
        <v>1.0</v>
      </c>
      <c r="L18" s="23">
        <v>1.0</v>
      </c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>
      <c r="A19" s="21" t="s">
        <v>25</v>
      </c>
      <c r="B19" s="21" t="s">
        <v>9</v>
      </c>
      <c r="C19" s="22">
        <v>43497.0</v>
      </c>
      <c r="D19" s="22">
        <v>43770.0</v>
      </c>
      <c r="E19" s="23">
        <v>1.0</v>
      </c>
      <c r="F19" s="23">
        <v>1.0</v>
      </c>
      <c r="G19" s="23">
        <v>1.0</v>
      </c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>
      <c r="A20" s="21" t="s">
        <v>26</v>
      </c>
      <c r="B20" s="21" t="s">
        <v>7</v>
      </c>
      <c r="C20" s="22">
        <v>43497.0</v>
      </c>
      <c r="D20" s="21"/>
      <c r="E20" s="23">
        <v>1.0</v>
      </c>
      <c r="F20" s="23">
        <v>1.0</v>
      </c>
      <c r="G20" s="23">
        <v>1.0</v>
      </c>
      <c r="H20" s="23">
        <v>1.0</v>
      </c>
      <c r="I20" s="23">
        <v>1.0</v>
      </c>
      <c r="J20" s="23">
        <v>1.0</v>
      </c>
      <c r="K20" s="23">
        <v>1.0</v>
      </c>
      <c r="L20" s="23">
        <v>1.0</v>
      </c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>
      <c r="A21" s="21" t="s">
        <v>27</v>
      </c>
      <c r="B21" s="21" t="s">
        <v>9</v>
      </c>
      <c r="C21" s="22">
        <v>43497.0</v>
      </c>
      <c r="D21" s="22">
        <v>43586.0</v>
      </c>
      <c r="E21" s="23">
        <v>1.0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>
      <c r="A22" s="21" t="s">
        <v>28</v>
      </c>
      <c r="B22" s="21" t="s">
        <v>7</v>
      </c>
      <c r="C22" s="22">
        <v>43497.0</v>
      </c>
      <c r="D22" s="21"/>
      <c r="E22" s="23">
        <v>1.0</v>
      </c>
      <c r="F22" s="23">
        <v>1.0</v>
      </c>
      <c r="G22" s="23">
        <v>1.0</v>
      </c>
      <c r="H22" s="23">
        <v>1.0</v>
      </c>
      <c r="I22" s="23">
        <v>1.0</v>
      </c>
      <c r="J22" s="23">
        <v>1.0</v>
      </c>
      <c r="K22" s="23">
        <v>1.0</v>
      </c>
      <c r="L22" s="23">
        <v>1.0</v>
      </c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>
      <c r="A23" s="21" t="s">
        <v>29</v>
      </c>
      <c r="B23" s="21" t="s">
        <v>7</v>
      </c>
      <c r="C23" s="22">
        <v>43497.0</v>
      </c>
      <c r="D23" s="21"/>
      <c r="E23" s="23">
        <v>1.0</v>
      </c>
      <c r="F23" s="23">
        <v>1.0</v>
      </c>
      <c r="G23" s="23">
        <v>1.0</v>
      </c>
      <c r="H23" s="23">
        <v>1.0</v>
      </c>
      <c r="I23" s="23">
        <v>1.0</v>
      </c>
      <c r="J23" s="23">
        <v>1.0</v>
      </c>
      <c r="K23" s="23">
        <v>1.0</v>
      </c>
      <c r="L23" s="23">
        <v>1.0</v>
      </c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>
      <c r="A24" s="21" t="s">
        <v>30</v>
      </c>
      <c r="B24" s="21" t="s">
        <v>7</v>
      </c>
      <c r="C24" s="22">
        <v>43497.0</v>
      </c>
      <c r="D24" s="21"/>
      <c r="E24" s="23">
        <v>1.0</v>
      </c>
      <c r="F24" s="23">
        <v>1.0</v>
      </c>
      <c r="G24" s="23">
        <v>1.0</v>
      </c>
      <c r="H24" s="23">
        <v>1.0</v>
      </c>
      <c r="I24" s="23">
        <v>1.0</v>
      </c>
      <c r="J24" s="23">
        <v>1.0</v>
      </c>
      <c r="K24" s="23">
        <v>1.0</v>
      </c>
      <c r="L24" s="23">
        <v>1.0</v>
      </c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>
      <c r="A25" s="21" t="s">
        <v>31</v>
      </c>
      <c r="B25" s="21" t="s">
        <v>7</v>
      </c>
      <c r="C25" s="22">
        <v>43497.0</v>
      </c>
      <c r="D25" s="21"/>
      <c r="E25" s="23">
        <v>1.0</v>
      </c>
      <c r="F25" s="23">
        <v>1.0</v>
      </c>
      <c r="G25" s="23">
        <v>1.0</v>
      </c>
      <c r="H25" s="23">
        <v>1.0</v>
      </c>
      <c r="I25" s="23">
        <v>1.0</v>
      </c>
      <c r="J25" s="23">
        <v>1.0</v>
      </c>
      <c r="K25" s="23">
        <v>1.0</v>
      </c>
      <c r="L25" s="23">
        <v>1.0</v>
      </c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>
      <c r="A26" s="21" t="s">
        <v>32</v>
      </c>
      <c r="B26" s="21" t="s">
        <v>9</v>
      </c>
      <c r="C26" s="22">
        <v>43525.0</v>
      </c>
      <c r="D26" s="22">
        <v>43891.0</v>
      </c>
      <c r="E26" s="23">
        <v>1.0</v>
      </c>
      <c r="F26" s="23">
        <v>1.0</v>
      </c>
      <c r="G26" s="23">
        <v>1.0</v>
      </c>
      <c r="H26" s="23">
        <v>1.0</v>
      </c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>
      <c r="A27" s="21" t="s">
        <v>33</v>
      </c>
      <c r="B27" s="21" t="s">
        <v>7</v>
      </c>
      <c r="C27" s="22">
        <v>43525.0</v>
      </c>
      <c r="D27" s="21"/>
      <c r="E27" s="23">
        <v>1.0</v>
      </c>
      <c r="F27" s="23">
        <v>1.0</v>
      </c>
      <c r="G27" s="23">
        <v>1.0</v>
      </c>
      <c r="H27" s="23">
        <v>1.0</v>
      </c>
      <c r="I27" s="23">
        <v>1.0</v>
      </c>
      <c r="J27" s="23">
        <v>1.0</v>
      </c>
      <c r="K27" s="23">
        <v>1.0</v>
      </c>
      <c r="L27" s="23">
        <v>1.0</v>
      </c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>
      <c r="A28" s="21" t="s">
        <v>34</v>
      </c>
      <c r="B28" s="21" t="s">
        <v>9</v>
      </c>
      <c r="C28" s="22">
        <v>43525.0</v>
      </c>
      <c r="D28" s="22">
        <v>43739.0</v>
      </c>
      <c r="E28" s="23">
        <v>1.0</v>
      </c>
      <c r="F28" s="23">
        <v>1.0</v>
      </c>
      <c r="G28" s="23">
        <v>1.0</v>
      </c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>
      <c r="A29" s="21" t="s">
        <v>35</v>
      </c>
      <c r="B29" s="21" t="s">
        <v>9</v>
      </c>
      <c r="C29" s="22">
        <v>43525.0</v>
      </c>
      <c r="D29" s="22">
        <v>44105.0</v>
      </c>
      <c r="E29" s="23">
        <v>1.0</v>
      </c>
      <c r="F29" s="23">
        <v>1.0</v>
      </c>
      <c r="G29" s="23">
        <v>1.0</v>
      </c>
      <c r="H29" s="23">
        <v>1.0</v>
      </c>
      <c r="I29" s="23">
        <v>1.0</v>
      </c>
      <c r="J29" s="23">
        <v>1.0</v>
      </c>
      <c r="K29" s="23">
        <v>1.0</v>
      </c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>
      <c r="A30" s="21" t="s">
        <v>36</v>
      </c>
      <c r="B30" s="21" t="s">
        <v>9</v>
      </c>
      <c r="C30" s="22">
        <v>43525.0</v>
      </c>
      <c r="D30" s="22">
        <v>44075.0</v>
      </c>
      <c r="E30" s="23">
        <v>1.0</v>
      </c>
      <c r="F30" s="23">
        <v>1.0</v>
      </c>
      <c r="G30" s="23">
        <v>1.0</v>
      </c>
      <c r="H30" s="23">
        <v>1.0</v>
      </c>
      <c r="I30" s="23">
        <v>1.0</v>
      </c>
      <c r="J30" s="23">
        <v>1.0</v>
      </c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>
      <c r="A31" s="21" t="s">
        <v>37</v>
      </c>
      <c r="B31" s="21" t="s">
        <v>9</v>
      </c>
      <c r="C31" s="22">
        <v>43525.0</v>
      </c>
      <c r="D31" s="22">
        <v>43983.0</v>
      </c>
      <c r="E31" s="23">
        <v>1.0</v>
      </c>
      <c r="F31" s="23">
        <v>1.0</v>
      </c>
      <c r="G31" s="23">
        <v>1.0</v>
      </c>
      <c r="H31" s="23">
        <v>1.0</v>
      </c>
      <c r="I31" s="23">
        <v>1.0</v>
      </c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>
      <c r="A32" s="21" t="s">
        <v>38</v>
      </c>
      <c r="B32" s="21" t="s">
        <v>9</v>
      </c>
      <c r="C32" s="22">
        <v>43525.0</v>
      </c>
      <c r="D32" s="22">
        <v>43709.0</v>
      </c>
      <c r="E32" s="23">
        <v>1.0</v>
      </c>
      <c r="F32" s="23">
        <v>1.0</v>
      </c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>
      <c r="A33" s="21" t="s">
        <v>39</v>
      </c>
      <c r="B33" s="21" t="s">
        <v>9</v>
      </c>
      <c r="C33" s="22">
        <v>43525.0</v>
      </c>
      <c r="D33" s="22">
        <v>43952.0</v>
      </c>
      <c r="E33" s="23">
        <v>1.0</v>
      </c>
      <c r="F33" s="23">
        <v>1.0</v>
      </c>
      <c r="G33" s="23">
        <v>1.0</v>
      </c>
      <c r="H33" s="23">
        <v>1.0</v>
      </c>
      <c r="I33" s="23">
        <v>1.0</v>
      </c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>
      <c r="A34" s="21" t="s">
        <v>40</v>
      </c>
      <c r="B34" s="21" t="s">
        <v>7</v>
      </c>
      <c r="C34" s="22">
        <v>43525.0</v>
      </c>
      <c r="D34" s="21"/>
      <c r="E34" s="23">
        <v>1.0</v>
      </c>
      <c r="F34" s="23">
        <v>1.0</v>
      </c>
      <c r="G34" s="23">
        <v>1.0</v>
      </c>
      <c r="H34" s="23">
        <v>1.0</v>
      </c>
      <c r="I34" s="23">
        <v>1.0</v>
      </c>
      <c r="J34" s="23">
        <v>1.0</v>
      </c>
      <c r="K34" s="23">
        <v>1.0</v>
      </c>
      <c r="L34" s="23">
        <v>1.0</v>
      </c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>
      <c r="A35" s="21" t="s">
        <v>41</v>
      </c>
      <c r="B35" s="21" t="s">
        <v>7</v>
      </c>
      <c r="C35" s="22">
        <v>43525.0</v>
      </c>
      <c r="D35" s="21"/>
      <c r="E35" s="23">
        <v>1.0</v>
      </c>
      <c r="F35" s="23">
        <v>1.0</v>
      </c>
      <c r="G35" s="23">
        <v>1.0</v>
      </c>
      <c r="H35" s="23">
        <v>1.0</v>
      </c>
      <c r="I35" s="23">
        <v>1.0</v>
      </c>
      <c r="J35" s="23">
        <v>1.0</v>
      </c>
      <c r="K35" s="23">
        <v>1.0</v>
      </c>
      <c r="L35" s="23">
        <v>1.0</v>
      </c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>
      <c r="A36" s="21" t="s">
        <v>42</v>
      </c>
      <c r="B36" s="21" t="s">
        <v>9</v>
      </c>
      <c r="C36" s="22">
        <v>43525.0</v>
      </c>
      <c r="D36" s="22">
        <v>43952.0</v>
      </c>
      <c r="E36" s="23">
        <v>1.0</v>
      </c>
      <c r="F36" s="23">
        <v>1.0</v>
      </c>
      <c r="G36" s="23">
        <v>1.0</v>
      </c>
      <c r="H36" s="23">
        <v>1.0</v>
      </c>
      <c r="I36" s="23">
        <v>1.0</v>
      </c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>
      <c r="A37" s="21" t="s">
        <v>43</v>
      </c>
      <c r="B37" s="21" t="s">
        <v>9</v>
      </c>
      <c r="C37" s="22">
        <v>43525.0</v>
      </c>
      <c r="D37" s="22">
        <v>43952.0</v>
      </c>
      <c r="E37" s="23">
        <v>1.0</v>
      </c>
      <c r="F37" s="23">
        <v>1.0</v>
      </c>
      <c r="G37" s="23">
        <v>1.0</v>
      </c>
      <c r="H37" s="23">
        <v>1.0</v>
      </c>
      <c r="I37" s="23">
        <v>1.0</v>
      </c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>
      <c r="A38" s="21" t="s">
        <v>44</v>
      </c>
      <c r="B38" s="21" t="s">
        <v>7</v>
      </c>
      <c r="C38" s="22">
        <v>43525.0</v>
      </c>
      <c r="D38" s="21"/>
      <c r="E38" s="23">
        <v>1.0</v>
      </c>
      <c r="F38" s="23">
        <v>1.0</v>
      </c>
      <c r="G38" s="23">
        <v>1.0</v>
      </c>
      <c r="H38" s="23">
        <v>1.0</v>
      </c>
      <c r="I38" s="23">
        <v>1.0</v>
      </c>
      <c r="J38" s="23">
        <v>1.0</v>
      </c>
      <c r="K38" s="23">
        <v>1.0</v>
      </c>
      <c r="L38" s="23">
        <v>1.0</v>
      </c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>
      <c r="A39" s="21" t="s">
        <v>45</v>
      </c>
      <c r="B39" s="21" t="s">
        <v>9</v>
      </c>
      <c r="C39" s="22">
        <v>43556.0</v>
      </c>
      <c r="D39" s="22">
        <v>43770.0</v>
      </c>
      <c r="E39" s="21"/>
      <c r="F39" s="23">
        <v>1.0</v>
      </c>
      <c r="G39" s="23">
        <v>1.0</v>
      </c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>
      <c r="A40" s="21" t="s">
        <v>46</v>
      </c>
      <c r="B40" s="21" t="s">
        <v>7</v>
      </c>
      <c r="C40" s="22">
        <v>43556.0</v>
      </c>
      <c r="D40" s="21"/>
      <c r="E40" s="21"/>
      <c r="F40" s="23">
        <v>1.0</v>
      </c>
      <c r="G40" s="23">
        <v>1.0</v>
      </c>
      <c r="H40" s="23">
        <v>1.0</v>
      </c>
      <c r="I40" s="23">
        <v>1.0</v>
      </c>
      <c r="J40" s="23">
        <v>1.0</v>
      </c>
      <c r="K40" s="23">
        <v>1.0</v>
      </c>
      <c r="L40" s="23">
        <v>1.0</v>
      </c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>
      <c r="A41" s="21" t="s">
        <v>47</v>
      </c>
      <c r="B41" s="21" t="s">
        <v>7</v>
      </c>
      <c r="C41" s="22">
        <v>43556.0</v>
      </c>
      <c r="D41" s="21"/>
      <c r="E41" s="21"/>
      <c r="F41" s="23">
        <v>1.0</v>
      </c>
      <c r="G41" s="23">
        <v>1.0</v>
      </c>
      <c r="H41" s="23">
        <v>1.0</v>
      </c>
      <c r="I41" s="23">
        <v>1.0</v>
      </c>
      <c r="J41" s="23">
        <v>1.0</v>
      </c>
      <c r="K41" s="23">
        <v>1.0</v>
      </c>
      <c r="L41" s="23">
        <v>1.0</v>
      </c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>
      <c r="A42" s="21" t="s">
        <v>48</v>
      </c>
      <c r="B42" s="21" t="s">
        <v>7</v>
      </c>
      <c r="C42" s="22">
        <v>43556.0</v>
      </c>
      <c r="D42" s="21"/>
      <c r="E42" s="21"/>
      <c r="F42" s="23">
        <v>1.0</v>
      </c>
      <c r="G42" s="23">
        <v>1.0</v>
      </c>
      <c r="H42" s="23">
        <v>1.0</v>
      </c>
      <c r="I42" s="23">
        <v>1.0</v>
      </c>
      <c r="J42" s="23">
        <v>1.0</v>
      </c>
      <c r="K42" s="23">
        <v>1.0</v>
      </c>
      <c r="L42" s="23">
        <v>1.0</v>
      </c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>
      <c r="A43" s="21" t="s">
        <v>49</v>
      </c>
      <c r="B43" s="21" t="s">
        <v>9</v>
      </c>
      <c r="C43" s="22">
        <v>43556.0</v>
      </c>
      <c r="D43" s="22">
        <v>43709.0</v>
      </c>
      <c r="E43" s="21"/>
      <c r="F43" s="23">
        <v>1.0</v>
      </c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>
      <c r="A44" s="21" t="s">
        <v>50</v>
      </c>
      <c r="B44" s="21" t="s">
        <v>9</v>
      </c>
      <c r="C44" s="22">
        <v>43556.0</v>
      </c>
      <c r="D44" s="22">
        <v>43922.0</v>
      </c>
      <c r="E44" s="21"/>
      <c r="F44" s="23">
        <v>1.0</v>
      </c>
      <c r="G44" s="23">
        <v>1.0</v>
      </c>
      <c r="H44" s="23">
        <v>1.0</v>
      </c>
      <c r="I44" s="23">
        <v>1.0</v>
      </c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>
      <c r="A45" s="21" t="s">
        <v>51</v>
      </c>
      <c r="B45" s="21" t="s">
        <v>9</v>
      </c>
      <c r="C45" s="22">
        <v>43556.0</v>
      </c>
      <c r="D45" s="22">
        <v>43617.0</v>
      </c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>
      <c r="A46" s="21" t="s">
        <v>52</v>
      </c>
      <c r="B46" s="21" t="s">
        <v>9</v>
      </c>
      <c r="C46" s="22">
        <v>43556.0</v>
      </c>
      <c r="D46" s="22">
        <v>43922.0</v>
      </c>
      <c r="E46" s="21"/>
      <c r="F46" s="23">
        <v>1.0</v>
      </c>
      <c r="G46" s="23">
        <v>1.0</v>
      </c>
      <c r="H46" s="23">
        <v>1.0</v>
      </c>
      <c r="I46" s="23">
        <v>1.0</v>
      </c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>
      <c r="A47" s="21" t="s">
        <v>53</v>
      </c>
      <c r="B47" s="21" t="s">
        <v>7</v>
      </c>
      <c r="C47" s="22">
        <v>43556.0</v>
      </c>
      <c r="D47" s="21"/>
      <c r="E47" s="21"/>
      <c r="F47" s="23">
        <v>1.0</v>
      </c>
      <c r="G47" s="23">
        <v>1.0</v>
      </c>
      <c r="H47" s="23">
        <v>1.0</v>
      </c>
      <c r="I47" s="23">
        <v>1.0</v>
      </c>
      <c r="J47" s="23">
        <v>1.0</v>
      </c>
      <c r="K47" s="23">
        <v>1.0</v>
      </c>
      <c r="L47" s="23">
        <v>1.0</v>
      </c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>
      <c r="A48" s="21" t="s">
        <v>54</v>
      </c>
      <c r="B48" s="21" t="s">
        <v>9</v>
      </c>
      <c r="C48" s="22">
        <v>43556.0</v>
      </c>
      <c r="D48" s="22">
        <v>43831.0</v>
      </c>
      <c r="E48" s="21"/>
      <c r="F48" s="23">
        <v>1.0</v>
      </c>
      <c r="G48" s="23">
        <v>1.0</v>
      </c>
      <c r="H48" s="23">
        <v>1.0</v>
      </c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>
      <c r="A49" s="21" t="s">
        <v>55</v>
      </c>
      <c r="B49" s="21" t="s">
        <v>9</v>
      </c>
      <c r="C49" s="22">
        <v>43556.0</v>
      </c>
      <c r="D49" s="22">
        <v>43831.0</v>
      </c>
      <c r="E49" s="21"/>
      <c r="F49" s="23">
        <v>1.0</v>
      </c>
      <c r="G49" s="23">
        <v>1.0</v>
      </c>
      <c r="H49" s="23">
        <v>1.0</v>
      </c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>
      <c r="A50" s="21" t="s">
        <v>56</v>
      </c>
      <c r="B50" s="21" t="s">
        <v>7</v>
      </c>
      <c r="C50" s="22">
        <v>43556.0</v>
      </c>
      <c r="D50" s="21"/>
      <c r="E50" s="21"/>
      <c r="F50" s="23">
        <v>1.0</v>
      </c>
      <c r="G50" s="23">
        <v>1.0</v>
      </c>
      <c r="H50" s="23">
        <v>1.0</v>
      </c>
      <c r="I50" s="23">
        <v>1.0</v>
      </c>
      <c r="J50" s="23">
        <v>1.0</v>
      </c>
      <c r="K50" s="23">
        <v>1.0</v>
      </c>
      <c r="L50" s="23">
        <v>1.0</v>
      </c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>
      <c r="A51" s="21" t="s">
        <v>57</v>
      </c>
      <c r="B51" s="21" t="s">
        <v>9</v>
      </c>
      <c r="C51" s="22">
        <v>43556.0</v>
      </c>
      <c r="D51" s="22">
        <v>43678.0</v>
      </c>
      <c r="E51" s="21"/>
      <c r="F51" s="23">
        <v>1.0</v>
      </c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>
      <c r="A52" s="21" t="s">
        <v>58</v>
      </c>
      <c r="B52" s="21" t="s">
        <v>7</v>
      </c>
      <c r="C52" s="22">
        <v>43556.0</v>
      </c>
      <c r="D52" s="21"/>
      <c r="E52" s="21"/>
      <c r="F52" s="23">
        <v>1.0</v>
      </c>
      <c r="G52" s="23">
        <v>1.0</v>
      </c>
      <c r="H52" s="23">
        <v>1.0</v>
      </c>
      <c r="I52" s="23">
        <v>1.0</v>
      </c>
      <c r="J52" s="23">
        <v>1.0</v>
      </c>
      <c r="K52" s="23">
        <v>1.0</v>
      </c>
      <c r="L52" s="23">
        <v>1.0</v>
      </c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>
      <c r="A53" s="21" t="s">
        <v>59</v>
      </c>
      <c r="B53" s="21" t="s">
        <v>7</v>
      </c>
      <c r="C53" s="22">
        <v>43556.0</v>
      </c>
      <c r="D53" s="21"/>
      <c r="E53" s="21"/>
      <c r="F53" s="23">
        <v>1.0</v>
      </c>
      <c r="G53" s="23">
        <v>1.0</v>
      </c>
      <c r="H53" s="23">
        <v>1.0</v>
      </c>
      <c r="I53" s="23">
        <v>1.0</v>
      </c>
      <c r="J53" s="23">
        <v>1.0</v>
      </c>
      <c r="K53" s="23">
        <v>1.0</v>
      </c>
      <c r="L53" s="23">
        <v>1.0</v>
      </c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>
      <c r="A54" s="21" t="s">
        <v>60</v>
      </c>
      <c r="B54" s="21" t="s">
        <v>9</v>
      </c>
      <c r="C54" s="22">
        <v>43586.0</v>
      </c>
      <c r="D54" s="22">
        <v>43739.0</v>
      </c>
      <c r="E54" s="21"/>
      <c r="F54" s="23">
        <v>1.0</v>
      </c>
      <c r="G54" s="23">
        <v>1.0</v>
      </c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>
      <c r="A55" s="21" t="s">
        <v>61</v>
      </c>
      <c r="B55" s="21" t="s">
        <v>9</v>
      </c>
      <c r="C55" s="22">
        <v>43586.0</v>
      </c>
      <c r="D55" s="22">
        <v>43678.0</v>
      </c>
      <c r="E55" s="21"/>
      <c r="F55" s="23">
        <v>1.0</v>
      </c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>
      <c r="A56" s="21" t="s">
        <v>62</v>
      </c>
      <c r="B56" s="21" t="s">
        <v>9</v>
      </c>
      <c r="C56" s="22">
        <v>43586.0</v>
      </c>
      <c r="D56" s="22">
        <v>44013.0</v>
      </c>
      <c r="E56" s="21"/>
      <c r="F56" s="23">
        <v>1.0</v>
      </c>
      <c r="G56" s="23">
        <v>1.0</v>
      </c>
      <c r="H56" s="23">
        <v>1.0</v>
      </c>
      <c r="I56" s="23">
        <v>1.0</v>
      </c>
      <c r="J56" s="23">
        <v>1.0</v>
      </c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>
      <c r="A57" s="21" t="s">
        <v>63</v>
      </c>
      <c r="B57" s="21" t="s">
        <v>7</v>
      </c>
      <c r="C57" s="22">
        <v>43586.0</v>
      </c>
      <c r="D57" s="21"/>
      <c r="E57" s="21"/>
      <c r="F57" s="23">
        <v>1.0</v>
      </c>
      <c r="G57" s="23">
        <v>1.0</v>
      </c>
      <c r="H57" s="23">
        <v>1.0</v>
      </c>
      <c r="I57" s="23">
        <v>1.0</v>
      </c>
      <c r="J57" s="23">
        <v>1.0</v>
      </c>
      <c r="K57" s="23">
        <v>1.0</v>
      </c>
      <c r="L57" s="23">
        <v>1.0</v>
      </c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>
      <c r="A58" s="21" t="s">
        <v>64</v>
      </c>
      <c r="B58" s="21" t="s">
        <v>7</v>
      </c>
      <c r="C58" s="22">
        <v>43586.0</v>
      </c>
      <c r="D58" s="21"/>
      <c r="E58" s="21"/>
      <c r="F58" s="23">
        <v>1.0</v>
      </c>
      <c r="G58" s="23">
        <v>1.0</v>
      </c>
      <c r="H58" s="23">
        <v>1.0</v>
      </c>
      <c r="I58" s="23">
        <v>1.0</v>
      </c>
      <c r="J58" s="23">
        <v>1.0</v>
      </c>
      <c r="K58" s="23">
        <v>1.0</v>
      </c>
      <c r="L58" s="23">
        <v>1.0</v>
      </c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>
      <c r="A59" s="21" t="s">
        <v>65</v>
      </c>
      <c r="B59" s="21" t="s">
        <v>9</v>
      </c>
      <c r="C59" s="22">
        <v>43586.0</v>
      </c>
      <c r="D59" s="22">
        <v>43709.0</v>
      </c>
      <c r="E59" s="21"/>
      <c r="F59" s="23">
        <v>1.0</v>
      </c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>
      <c r="A60" s="21" t="s">
        <v>66</v>
      </c>
      <c r="B60" s="21" t="s">
        <v>9</v>
      </c>
      <c r="C60" s="22">
        <v>43586.0</v>
      </c>
      <c r="D60" s="22">
        <v>43952.0</v>
      </c>
      <c r="E60" s="21"/>
      <c r="F60" s="23">
        <v>1.0</v>
      </c>
      <c r="G60" s="23">
        <v>1.0</v>
      </c>
      <c r="H60" s="23">
        <v>1.0</v>
      </c>
      <c r="I60" s="23">
        <v>1.0</v>
      </c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>
      <c r="A61" s="21" t="s">
        <v>67</v>
      </c>
      <c r="B61" s="21" t="s">
        <v>9</v>
      </c>
      <c r="C61" s="22">
        <v>43586.0</v>
      </c>
      <c r="D61" s="22">
        <v>44013.0</v>
      </c>
      <c r="E61" s="21"/>
      <c r="F61" s="23">
        <v>1.0</v>
      </c>
      <c r="G61" s="23">
        <v>1.0</v>
      </c>
      <c r="H61" s="23">
        <v>1.0</v>
      </c>
      <c r="I61" s="23">
        <v>1.0</v>
      </c>
      <c r="J61" s="23">
        <v>1.0</v>
      </c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>
      <c r="A62" s="21" t="s">
        <v>68</v>
      </c>
      <c r="B62" s="21" t="s">
        <v>7</v>
      </c>
      <c r="C62" s="22">
        <v>43586.0</v>
      </c>
      <c r="D62" s="21"/>
      <c r="E62" s="21"/>
      <c r="F62" s="23">
        <v>1.0</v>
      </c>
      <c r="G62" s="23">
        <v>1.0</v>
      </c>
      <c r="H62" s="23">
        <v>1.0</v>
      </c>
      <c r="I62" s="23">
        <v>1.0</v>
      </c>
      <c r="J62" s="23">
        <v>1.0</v>
      </c>
      <c r="K62" s="23">
        <v>1.0</v>
      </c>
      <c r="L62" s="23">
        <v>1.0</v>
      </c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>
      <c r="A63" s="21" t="s">
        <v>69</v>
      </c>
      <c r="B63" s="21" t="s">
        <v>7</v>
      </c>
      <c r="C63" s="22">
        <v>43586.0</v>
      </c>
      <c r="D63" s="21"/>
      <c r="E63" s="21"/>
      <c r="F63" s="23">
        <v>1.0</v>
      </c>
      <c r="G63" s="23">
        <v>1.0</v>
      </c>
      <c r="H63" s="23">
        <v>1.0</v>
      </c>
      <c r="I63" s="23">
        <v>1.0</v>
      </c>
      <c r="J63" s="23">
        <v>1.0</v>
      </c>
      <c r="K63" s="23">
        <v>1.0</v>
      </c>
      <c r="L63" s="23">
        <v>1.0</v>
      </c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>
      <c r="A64" s="21" t="s">
        <v>70</v>
      </c>
      <c r="B64" s="21" t="s">
        <v>9</v>
      </c>
      <c r="C64" s="22">
        <v>43586.0</v>
      </c>
      <c r="D64" s="22">
        <v>43862.0</v>
      </c>
      <c r="E64" s="21"/>
      <c r="F64" s="23">
        <v>1.0</v>
      </c>
      <c r="G64" s="23">
        <v>1.0</v>
      </c>
      <c r="H64" s="23">
        <v>1.0</v>
      </c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>
      <c r="A65" s="21" t="s">
        <v>71</v>
      </c>
      <c r="B65" s="21" t="s">
        <v>7</v>
      </c>
      <c r="C65" s="22">
        <v>43586.0</v>
      </c>
      <c r="D65" s="21"/>
      <c r="E65" s="21"/>
      <c r="F65" s="23">
        <v>1.0</v>
      </c>
      <c r="G65" s="23">
        <v>1.0</v>
      </c>
      <c r="H65" s="23">
        <v>1.0</v>
      </c>
      <c r="I65" s="23">
        <v>1.0</v>
      </c>
      <c r="J65" s="23">
        <v>1.0</v>
      </c>
      <c r="K65" s="23">
        <v>1.0</v>
      </c>
      <c r="L65" s="23">
        <v>1.0</v>
      </c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>
      <c r="A66" s="21" t="s">
        <v>72</v>
      </c>
      <c r="B66" s="21" t="s">
        <v>7</v>
      </c>
      <c r="C66" s="22">
        <v>43586.0</v>
      </c>
      <c r="D66" s="21"/>
      <c r="E66" s="21"/>
      <c r="F66" s="23">
        <v>1.0</v>
      </c>
      <c r="G66" s="23">
        <v>1.0</v>
      </c>
      <c r="H66" s="23">
        <v>1.0</v>
      </c>
      <c r="I66" s="23">
        <v>1.0</v>
      </c>
      <c r="J66" s="23">
        <v>1.0</v>
      </c>
      <c r="K66" s="23">
        <v>1.0</v>
      </c>
      <c r="L66" s="23">
        <v>1.0</v>
      </c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>
      <c r="A67" s="21" t="s">
        <v>73</v>
      </c>
      <c r="B67" s="21" t="s">
        <v>9</v>
      </c>
      <c r="C67" s="22">
        <v>43617.0</v>
      </c>
      <c r="D67" s="22">
        <v>43800.0</v>
      </c>
      <c r="E67" s="21"/>
      <c r="F67" s="23">
        <v>1.0</v>
      </c>
      <c r="G67" s="23">
        <v>1.0</v>
      </c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>
      <c r="A68" s="21" t="s">
        <v>74</v>
      </c>
      <c r="B68" s="21" t="s">
        <v>9</v>
      </c>
      <c r="C68" s="22">
        <v>43617.0</v>
      </c>
      <c r="D68" s="22">
        <v>43709.0</v>
      </c>
      <c r="E68" s="21"/>
      <c r="F68" s="23">
        <v>1.0</v>
      </c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>
      <c r="A69" s="21" t="s">
        <v>75</v>
      </c>
      <c r="B69" s="21" t="s">
        <v>9</v>
      </c>
      <c r="C69" s="22">
        <v>43617.0</v>
      </c>
      <c r="D69" s="22">
        <v>43862.0</v>
      </c>
      <c r="E69" s="21"/>
      <c r="F69" s="23">
        <v>1.0</v>
      </c>
      <c r="G69" s="23">
        <v>1.0</v>
      </c>
      <c r="H69" s="23">
        <v>1.0</v>
      </c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>
      <c r="A70" s="21" t="s">
        <v>76</v>
      </c>
      <c r="B70" s="21" t="s">
        <v>9</v>
      </c>
      <c r="C70" s="22">
        <v>43617.0</v>
      </c>
      <c r="D70" s="22">
        <v>44075.0</v>
      </c>
      <c r="E70" s="21"/>
      <c r="F70" s="23">
        <v>1.0</v>
      </c>
      <c r="G70" s="23">
        <v>1.0</v>
      </c>
      <c r="H70" s="23">
        <v>1.0</v>
      </c>
      <c r="I70" s="23">
        <v>1.0</v>
      </c>
      <c r="J70" s="23">
        <v>1.0</v>
      </c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>
      <c r="A71" s="21" t="s">
        <v>77</v>
      </c>
      <c r="B71" s="21" t="s">
        <v>7</v>
      </c>
      <c r="C71" s="22">
        <v>43617.0</v>
      </c>
      <c r="D71" s="21"/>
      <c r="E71" s="21"/>
      <c r="F71" s="23">
        <v>1.0</v>
      </c>
      <c r="G71" s="23">
        <v>1.0</v>
      </c>
      <c r="H71" s="23">
        <v>1.0</v>
      </c>
      <c r="I71" s="23">
        <v>1.0</v>
      </c>
      <c r="J71" s="23">
        <v>1.0</v>
      </c>
      <c r="K71" s="23">
        <v>1.0</v>
      </c>
      <c r="L71" s="23">
        <v>1.0</v>
      </c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>
      <c r="A72" s="21" t="s">
        <v>78</v>
      </c>
      <c r="B72" s="21" t="s">
        <v>7</v>
      </c>
      <c r="C72" s="22">
        <v>43617.0</v>
      </c>
      <c r="D72" s="21"/>
      <c r="E72" s="21"/>
      <c r="F72" s="23">
        <v>1.0</v>
      </c>
      <c r="G72" s="23">
        <v>1.0</v>
      </c>
      <c r="H72" s="23">
        <v>1.0</v>
      </c>
      <c r="I72" s="23">
        <v>1.0</v>
      </c>
      <c r="J72" s="23">
        <v>1.0</v>
      </c>
      <c r="K72" s="23">
        <v>1.0</v>
      </c>
      <c r="L72" s="23">
        <v>1.0</v>
      </c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>
      <c r="A73" s="21" t="s">
        <v>79</v>
      </c>
      <c r="B73" s="21" t="s">
        <v>7</v>
      </c>
      <c r="C73" s="22">
        <v>43617.0</v>
      </c>
      <c r="D73" s="21"/>
      <c r="E73" s="21"/>
      <c r="F73" s="23">
        <v>1.0</v>
      </c>
      <c r="G73" s="23">
        <v>1.0</v>
      </c>
      <c r="H73" s="23">
        <v>1.0</v>
      </c>
      <c r="I73" s="23">
        <v>1.0</v>
      </c>
      <c r="J73" s="23">
        <v>1.0</v>
      </c>
      <c r="K73" s="23">
        <v>1.0</v>
      </c>
      <c r="L73" s="23">
        <v>1.0</v>
      </c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>
      <c r="A74" s="21" t="s">
        <v>80</v>
      </c>
      <c r="B74" s="21" t="s">
        <v>7</v>
      </c>
      <c r="C74" s="22">
        <v>43617.0</v>
      </c>
      <c r="D74" s="21"/>
      <c r="E74" s="21"/>
      <c r="F74" s="23">
        <v>1.0</v>
      </c>
      <c r="G74" s="23">
        <v>1.0</v>
      </c>
      <c r="H74" s="23">
        <v>1.0</v>
      </c>
      <c r="I74" s="23">
        <v>1.0</v>
      </c>
      <c r="J74" s="23">
        <v>1.0</v>
      </c>
      <c r="K74" s="23">
        <v>1.0</v>
      </c>
      <c r="L74" s="23">
        <v>1.0</v>
      </c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>
      <c r="A75" s="21" t="s">
        <v>81</v>
      </c>
      <c r="B75" s="21" t="s">
        <v>9</v>
      </c>
      <c r="C75" s="22">
        <v>43617.0</v>
      </c>
      <c r="D75" s="22">
        <v>44166.0</v>
      </c>
      <c r="E75" s="21"/>
      <c r="F75" s="23">
        <v>1.0</v>
      </c>
      <c r="G75" s="23">
        <v>1.0</v>
      </c>
      <c r="H75" s="23">
        <v>1.0</v>
      </c>
      <c r="I75" s="23">
        <v>1.0</v>
      </c>
      <c r="J75" s="23">
        <v>1.0</v>
      </c>
      <c r="K75" s="23">
        <v>1.0</v>
      </c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>
      <c r="A76" s="21" t="s">
        <v>82</v>
      </c>
      <c r="B76" s="21" t="s">
        <v>7</v>
      </c>
      <c r="C76" s="22">
        <v>43617.0</v>
      </c>
      <c r="D76" s="21"/>
      <c r="E76" s="21"/>
      <c r="F76" s="23">
        <v>1.0</v>
      </c>
      <c r="G76" s="23">
        <v>1.0</v>
      </c>
      <c r="H76" s="23">
        <v>1.0</v>
      </c>
      <c r="I76" s="23">
        <v>1.0</v>
      </c>
      <c r="J76" s="23">
        <v>1.0</v>
      </c>
      <c r="K76" s="23">
        <v>1.0</v>
      </c>
      <c r="L76" s="23">
        <v>1.0</v>
      </c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>
      <c r="A77" s="21" t="s">
        <v>83</v>
      </c>
      <c r="B77" s="21" t="s">
        <v>7</v>
      </c>
      <c r="C77" s="22">
        <v>43617.0</v>
      </c>
      <c r="D77" s="21"/>
      <c r="E77" s="21"/>
      <c r="F77" s="23">
        <v>1.0</v>
      </c>
      <c r="G77" s="23">
        <v>1.0</v>
      </c>
      <c r="H77" s="23">
        <v>1.0</v>
      </c>
      <c r="I77" s="23">
        <v>1.0</v>
      </c>
      <c r="J77" s="23">
        <v>1.0</v>
      </c>
      <c r="K77" s="23">
        <v>1.0</v>
      </c>
      <c r="L77" s="23">
        <v>1.0</v>
      </c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>
      <c r="A78" s="21" t="s">
        <v>84</v>
      </c>
      <c r="B78" s="21" t="s">
        <v>9</v>
      </c>
      <c r="C78" s="22">
        <v>43647.0</v>
      </c>
      <c r="D78" s="22">
        <v>43952.0</v>
      </c>
      <c r="E78" s="21"/>
      <c r="F78" s="21"/>
      <c r="G78" s="23">
        <v>1.0</v>
      </c>
      <c r="H78" s="23">
        <v>1.0</v>
      </c>
      <c r="I78" s="23">
        <v>1.0</v>
      </c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>
      <c r="A79" s="21" t="s">
        <v>85</v>
      </c>
      <c r="B79" s="21" t="s">
        <v>9</v>
      </c>
      <c r="C79" s="22">
        <v>43647.0</v>
      </c>
      <c r="D79" s="22">
        <v>43831.0</v>
      </c>
      <c r="E79" s="21"/>
      <c r="F79" s="21"/>
      <c r="G79" s="23">
        <v>1.0</v>
      </c>
      <c r="H79" s="23">
        <v>1.0</v>
      </c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>
      <c r="A80" s="21" t="s">
        <v>86</v>
      </c>
      <c r="B80" s="21" t="s">
        <v>9</v>
      </c>
      <c r="C80" s="22">
        <v>43647.0</v>
      </c>
      <c r="D80" s="22">
        <v>44044.0</v>
      </c>
      <c r="E80" s="21"/>
      <c r="F80" s="21"/>
      <c r="G80" s="23">
        <v>1.0</v>
      </c>
      <c r="H80" s="23">
        <v>1.0</v>
      </c>
      <c r="I80" s="23">
        <v>1.0</v>
      </c>
      <c r="J80" s="23">
        <v>1.0</v>
      </c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>
      <c r="A81" s="21" t="s">
        <v>87</v>
      </c>
      <c r="B81" s="21" t="s">
        <v>7</v>
      </c>
      <c r="C81" s="22">
        <v>43647.0</v>
      </c>
      <c r="D81" s="21"/>
      <c r="E81" s="21"/>
      <c r="F81" s="21"/>
      <c r="G81" s="23">
        <v>1.0</v>
      </c>
      <c r="H81" s="23">
        <v>1.0</v>
      </c>
      <c r="I81" s="23">
        <v>1.0</v>
      </c>
      <c r="J81" s="23">
        <v>1.0</v>
      </c>
      <c r="K81" s="23">
        <v>1.0</v>
      </c>
      <c r="L81" s="23">
        <v>1.0</v>
      </c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>
      <c r="A82" s="21" t="s">
        <v>88</v>
      </c>
      <c r="B82" s="21" t="s">
        <v>7</v>
      </c>
      <c r="C82" s="22">
        <v>43647.0</v>
      </c>
      <c r="D82" s="21"/>
      <c r="E82" s="21"/>
      <c r="F82" s="21"/>
      <c r="G82" s="23">
        <v>1.0</v>
      </c>
      <c r="H82" s="23">
        <v>1.0</v>
      </c>
      <c r="I82" s="23">
        <v>1.0</v>
      </c>
      <c r="J82" s="23">
        <v>1.0</v>
      </c>
      <c r="K82" s="23">
        <v>1.0</v>
      </c>
      <c r="L82" s="23">
        <v>1.0</v>
      </c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>
      <c r="A83" s="21" t="s">
        <v>89</v>
      </c>
      <c r="B83" s="21" t="s">
        <v>9</v>
      </c>
      <c r="C83" s="22">
        <v>43647.0</v>
      </c>
      <c r="D83" s="22">
        <v>43862.0</v>
      </c>
      <c r="E83" s="21"/>
      <c r="F83" s="21"/>
      <c r="G83" s="23">
        <v>1.0</v>
      </c>
      <c r="H83" s="23">
        <v>1.0</v>
      </c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>
      <c r="A84" s="21" t="s">
        <v>90</v>
      </c>
      <c r="B84" s="21" t="s">
        <v>9</v>
      </c>
      <c r="C84" s="22">
        <v>43647.0</v>
      </c>
      <c r="D84" s="22">
        <v>43862.0</v>
      </c>
      <c r="E84" s="21"/>
      <c r="F84" s="21"/>
      <c r="G84" s="23">
        <v>1.0</v>
      </c>
      <c r="H84" s="23">
        <v>1.0</v>
      </c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>
      <c r="A85" s="21" t="s">
        <v>91</v>
      </c>
      <c r="B85" s="21" t="s">
        <v>7</v>
      </c>
      <c r="C85" s="22">
        <v>43647.0</v>
      </c>
      <c r="D85" s="21"/>
      <c r="E85" s="21"/>
      <c r="F85" s="21"/>
      <c r="G85" s="23">
        <v>1.0</v>
      </c>
      <c r="H85" s="23">
        <v>1.0</v>
      </c>
      <c r="I85" s="23">
        <v>1.0</v>
      </c>
      <c r="J85" s="23">
        <v>1.0</v>
      </c>
      <c r="K85" s="23">
        <v>1.0</v>
      </c>
      <c r="L85" s="23">
        <v>1.0</v>
      </c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>
      <c r="A86" s="21" t="s">
        <v>92</v>
      </c>
      <c r="B86" s="21" t="s">
        <v>7</v>
      </c>
      <c r="C86" s="22">
        <v>43647.0</v>
      </c>
      <c r="D86" s="21"/>
      <c r="E86" s="21"/>
      <c r="F86" s="21"/>
      <c r="G86" s="23">
        <v>1.0</v>
      </c>
      <c r="H86" s="23">
        <v>1.0</v>
      </c>
      <c r="I86" s="23">
        <v>1.0</v>
      </c>
      <c r="J86" s="23">
        <v>1.0</v>
      </c>
      <c r="K86" s="23">
        <v>1.0</v>
      </c>
      <c r="L86" s="23">
        <v>1.0</v>
      </c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>
      <c r="A87" s="21" t="s">
        <v>93</v>
      </c>
      <c r="B87" s="21" t="s">
        <v>9</v>
      </c>
      <c r="C87" s="22">
        <v>43647.0</v>
      </c>
      <c r="D87" s="22">
        <v>44136.0</v>
      </c>
      <c r="E87" s="21"/>
      <c r="F87" s="21"/>
      <c r="G87" s="23">
        <v>1.0</v>
      </c>
      <c r="H87" s="23">
        <v>1.0</v>
      </c>
      <c r="I87" s="23">
        <v>1.0</v>
      </c>
      <c r="J87" s="23">
        <v>1.0</v>
      </c>
      <c r="K87" s="23">
        <v>1.0</v>
      </c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>
      <c r="A88" s="21" t="s">
        <v>94</v>
      </c>
      <c r="B88" s="21" t="s">
        <v>7</v>
      </c>
      <c r="C88" s="22">
        <v>43647.0</v>
      </c>
      <c r="D88" s="21"/>
      <c r="E88" s="21"/>
      <c r="F88" s="21"/>
      <c r="G88" s="23">
        <v>1.0</v>
      </c>
      <c r="H88" s="23">
        <v>1.0</v>
      </c>
      <c r="I88" s="23">
        <v>1.0</v>
      </c>
      <c r="J88" s="23">
        <v>1.0</v>
      </c>
      <c r="K88" s="23">
        <v>1.0</v>
      </c>
      <c r="L88" s="23">
        <v>1.0</v>
      </c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>
      <c r="A89" s="21" t="s">
        <v>95</v>
      </c>
      <c r="B89" s="21" t="s">
        <v>7</v>
      </c>
      <c r="C89" s="22">
        <v>43678.0</v>
      </c>
      <c r="D89" s="21"/>
      <c r="E89" s="21"/>
      <c r="F89" s="21"/>
      <c r="G89" s="23">
        <v>1.0</v>
      </c>
      <c r="H89" s="23">
        <v>1.0</v>
      </c>
      <c r="I89" s="23">
        <v>1.0</v>
      </c>
      <c r="J89" s="23">
        <v>1.0</v>
      </c>
      <c r="K89" s="23">
        <v>1.0</v>
      </c>
      <c r="L89" s="23">
        <v>1.0</v>
      </c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>
      <c r="A90" s="21" t="s">
        <v>96</v>
      </c>
      <c r="B90" s="21" t="s">
        <v>9</v>
      </c>
      <c r="C90" s="22">
        <v>43678.0</v>
      </c>
      <c r="D90" s="22">
        <v>43709.0</v>
      </c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>
      <c r="A91" s="21" t="s">
        <v>97</v>
      </c>
      <c r="B91" s="21" t="s">
        <v>7</v>
      </c>
      <c r="C91" s="22">
        <v>43678.0</v>
      </c>
      <c r="D91" s="21"/>
      <c r="E91" s="21"/>
      <c r="F91" s="21"/>
      <c r="G91" s="23">
        <v>1.0</v>
      </c>
      <c r="H91" s="23">
        <v>1.0</v>
      </c>
      <c r="I91" s="23">
        <v>1.0</v>
      </c>
      <c r="J91" s="23">
        <v>1.0</v>
      </c>
      <c r="K91" s="23">
        <v>1.0</v>
      </c>
      <c r="L91" s="23">
        <v>1.0</v>
      </c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>
      <c r="A92" s="21" t="s">
        <v>98</v>
      </c>
      <c r="B92" s="21" t="s">
        <v>7</v>
      </c>
      <c r="C92" s="22">
        <v>43678.0</v>
      </c>
      <c r="D92" s="21"/>
      <c r="E92" s="21"/>
      <c r="F92" s="21"/>
      <c r="G92" s="23">
        <v>1.0</v>
      </c>
      <c r="H92" s="23">
        <v>1.0</v>
      </c>
      <c r="I92" s="23">
        <v>1.0</v>
      </c>
      <c r="J92" s="23">
        <v>1.0</v>
      </c>
      <c r="K92" s="23">
        <v>1.0</v>
      </c>
      <c r="L92" s="23">
        <v>1.0</v>
      </c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>
      <c r="A93" s="21" t="s">
        <v>99</v>
      </c>
      <c r="B93" s="21" t="s">
        <v>9</v>
      </c>
      <c r="C93" s="22">
        <v>43709.0</v>
      </c>
      <c r="D93" s="22">
        <v>44075.0</v>
      </c>
      <c r="E93" s="21"/>
      <c r="F93" s="21"/>
      <c r="G93" s="23">
        <v>1.0</v>
      </c>
      <c r="H93" s="23">
        <v>1.0</v>
      </c>
      <c r="I93" s="23">
        <v>1.0</v>
      </c>
      <c r="J93" s="23">
        <v>1.0</v>
      </c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>
      <c r="A94" s="21" t="s">
        <v>100</v>
      </c>
      <c r="B94" s="21" t="s">
        <v>7</v>
      </c>
      <c r="C94" s="22">
        <v>43709.0</v>
      </c>
      <c r="D94" s="21"/>
      <c r="E94" s="21"/>
      <c r="F94" s="21"/>
      <c r="G94" s="23">
        <v>1.0</v>
      </c>
      <c r="H94" s="23">
        <v>1.0</v>
      </c>
      <c r="I94" s="23">
        <v>1.0</v>
      </c>
      <c r="J94" s="23">
        <v>1.0</v>
      </c>
      <c r="K94" s="23">
        <v>1.0</v>
      </c>
      <c r="L94" s="23">
        <v>1.0</v>
      </c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>
      <c r="A95" s="21" t="s">
        <v>101</v>
      </c>
      <c r="B95" s="21" t="s">
        <v>9</v>
      </c>
      <c r="C95" s="22">
        <v>43709.0</v>
      </c>
      <c r="D95" s="22">
        <v>43831.0</v>
      </c>
      <c r="E95" s="21"/>
      <c r="F95" s="21"/>
      <c r="G95" s="23">
        <v>1.0</v>
      </c>
      <c r="H95" s="23">
        <v>1.0</v>
      </c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>
      <c r="A96" s="21" t="s">
        <v>102</v>
      </c>
      <c r="B96" s="21" t="s">
        <v>7</v>
      </c>
      <c r="C96" s="22">
        <v>43709.0</v>
      </c>
      <c r="D96" s="21"/>
      <c r="E96" s="21"/>
      <c r="F96" s="21"/>
      <c r="G96" s="23">
        <v>1.0</v>
      </c>
      <c r="H96" s="23">
        <v>1.0</v>
      </c>
      <c r="I96" s="23">
        <v>1.0</v>
      </c>
      <c r="J96" s="23">
        <v>1.0</v>
      </c>
      <c r="K96" s="23">
        <v>1.0</v>
      </c>
      <c r="L96" s="23">
        <v>1.0</v>
      </c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>
      <c r="A97" s="21" t="s">
        <v>103</v>
      </c>
      <c r="B97" s="21" t="s">
        <v>9</v>
      </c>
      <c r="C97" s="22">
        <v>43709.0</v>
      </c>
      <c r="D97" s="22">
        <v>43770.0</v>
      </c>
      <c r="E97" s="21"/>
      <c r="F97" s="21"/>
      <c r="G97" s="23">
        <v>1.0</v>
      </c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>
      <c r="A98" s="21" t="s">
        <v>104</v>
      </c>
      <c r="B98" s="21" t="s">
        <v>9</v>
      </c>
      <c r="C98" s="22">
        <v>43709.0</v>
      </c>
      <c r="D98" s="22">
        <v>44075.0</v>
      </c>
      <c r="E98" s="21"/>
      <c r="F98" s="21"/>
      <c r="G98" s="23">
        <v>1.0</v>
      </c>
      <c r="H98" s="23">
        <v>1.0</v>
      </c>
      <c r="I98" s="23">
        <v>1.0</v>
      </c>
      <c r="J98" s="23">
        <v>1.0</v>
      </c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>
      <c r="A99" s="21" t="s">
        <v>105</v>
      </c>
      <c r="B99" s="21" t="s">
        <v>7</v>
      </c>
      <c r="C99" s="22">
        <v>43709.0</v>
      </c>
      <c r="D99" s="21"/>
      <c r="E99" s="21"/>
      <c r="F99" s="21"/>
      <c r="G99" s="23">
        <v>1.0</v>
      </c>
      <c r="H99" s="23">
        <v>1.0</v>
      </c>
      <c r="I99" s="23">
        <v>1.0</v>
      </c>
      <c r="J99" s="23">
        <v>1.0</v>
      </c>
      <c r="K99" s="23">
        <v>1.0</v>
      </c>
      <c r="L99" s="23">
        <v>1.0</v>
      </c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>
      <c r="A100" s="21" t="s">
        <v>106</v>
      </c>
      <c r="B100" s="21" t="s">
        <v>7</v>
      </c>
      <c r="C100" s="22">
        <v>43709.0</v>
      </c>
      <c r="D100" s="21"/>
      <c r="E100" s="21"/>
      <c r="F100" s="21"/>
      <c r="G100" s="23">
        <v>1.0</v>
      </c>
      <c r="H100" s="23">
        <v>1.0</v>
      </c>
      <c r="I100" s="23">
        <v>1.0</v>
      </c>
      <c r="J100" s="23">
        <v>1.0</v>
      </c>
      <c r="K100" s="23">
        <v>1.0</v>
      </c>
      <c r="L100" s="23">
        <v>1.0</v>
      </c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>
      <c r="A101" s="21" t="s">
        <v>107</v>
      </c>
      <c r="B101" s="21" t="s">
        <v>9</v>
      </c>
      <c r="C101" s="22">
        <v>43739.0</v>
      </c>
      <c r="D101" s="22">
        <v>44136.0</v>
      </c>
      <c r="E101" s="21"/>
      <c r="F101" s="21"/>
      <c r="G101" s="21"/>
      <c r="H101" s="23">
        <v>1.0</v>
      </c>
      <c r="I101" s="23">
        <v>1.0</v>
      </c>
      <c r="J101" s="23">
        <v>1.0</v>
      </c>
      <c r="K101" s="23">
        <v>1.0</v>
      </c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>
      <c r="A102" s="21" t="s">
        <v>108</v>
      </c>
      <c r="B102" s="21" t="s">
        <v>7</v>
      </c>
      <c r="C102" s="22">
        <v>43739.0</v>
      </c>
      <c r="D102" s="21"/>
      <c r="E102" s="21"/>
      <c r="F102" s="21"/>
      <c r="G102" s="21"/>
      <c r="H102" s="23">
        <v>1.0</v>
      </c>
      <c r="I102" s="23">
        <v>1.0</v>
      </c>
      <c r="J102" s="23">
        <v>1.0</v>
      </c>
      <c r="K102" s="23">
        <v>1.0</v>
      </c>
      <c r="L102" s="23">
        <v>1.0</v>
      </c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>
      <c r="A103" s="21" t="s">
        <v>109</v>
      </c>
      <c r="B103" s="21" t="s">
        <v>9</v>
      </c>
      <c r="C103" s="22">
        <v>43739.0</v>
      </c>
      <c r="D103" s="22">
        <v>43891.0</v>
      </c>
      <c r="E103" s="21"/>
      <c r="F103" s="21"/>
      <c r="G103" s="21"/>
      <c r="H103" s="23">
        <v>1.0</v>
      </c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>
      <c r="A104" s="21" t="s">
        <v>110</v>
      </c>
      <c r="B104" s="21" t="s">
        <v>7</v>
      </c>
      <c r="C104" s="22">
        <v>43739.0</v>
      </c>
      <c r="D104" s="21"/>
      <c r="E104" s="21"/>
      <c r="F104" s="21"/>
      <c r="G104" s="21"/>
      <c r="H104" s="23">
        <v>1.0</v>
      </c>
      <c r="I104" s="23">
        <v>1.0</v>
      </c>
      <c r="J104" s="23">
        <v>1.0</v>
      </c>
      <c r="K104" s="23">
        <v>1.0</v>
      </c>
      <c r="L104" s="23">
        <v>1.0</v>
      </c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>
      <c r="A105" s="21" t="s">
        <v>111</v>
      </c>
      <c r="B105" s="21" t="s">
        <v>7</v>
      </c>
      <c r="C105" s="22">
        <v>43739.0</v>
      </c>
      <c r="D105" s="21"/>
      <c r="E105" s="21"/>
      <c r="F105" s="21"/>
      <c r="G105" s="21"/>
      <c r="H105" s="23">
        <v>1.0</v>
      </c>
      <c r="I105" s="23">
        <v>1.0</v>
      </c>
      <c r="J105" s="23">
        <v>1.0</v>
      </c>
      <c r="K105" s="23">
        <v>1.0</v>
      </c>
      <c r="L105" s="23">
        <v>1.0</v>
      </c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>
      <c r="A106" s="21" t="s">
        <v>112</v>
      </c>
      <c r="B106" s="21" t="s">
        <v>7</v>
      </c>
      <c r="C106" s="22">
        <v>43739.0</v>
      </c>
      <c r="D106" s="21"/>
      <c r="E106" s="21"/>
      <c r="F106" s="21"/>
      <c r="G106" s="21"/>
      <c r="H106" s="23">
        <v>1.0</v>
      </c>
      <c r="I106" s="23">
        <v>1.0</v>
      </c>
      <c r="J106" s="23">
        <v>1.0</v>
      </c>
      <c r="K106" s="23">
        <v>1.0</v>
      </c>
      <c r="L106" s="23">
        <v>1.0</v>
      </c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>
      <c r="A107" s="21" t="s">
        <v>113</v>
      </c>
      <c r="B107" s="21" t="s">
        <v>7</v>
      </c>
      <c r="C107" s="22">
        <v>43739.0</v>
      </c>
      <c r="D107" s="21"/>
      <c r="E107" s="21"/>
      <c r="F107" s="21"/>
      <c r="G107" s="21"/>
      <c r="H107" s="23">
        <v>1.0</v>
      </c>
      <c r="I107" s="23">
        <v>1.0</v>
      </c>
      <c r="J107" s="23">
        <v>1.0</v>
      </c>
      <c r="K107" s="23">
        <v>1.0</v>
      </c>
      <c r="L107" s="23">
        <v>1.0</v>
      </c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>
      <c r="A108" s="21" t="s">
        <v>114</v>
      </c>
      <c r="B108" s="21" t="s">
        <v>7</v>
      </c>
      <c r="C108" s="22">
        <v>43739.0</v>
      </c>
      <c r="D108" s="21"/>
      <c r="E108" s="21"/>
      <c r="F108" s="21"/>
      <c r="G108" s="21"/>
      <c r="H108" s="23">
        <v>1.0</v>
      </c>
      <c r="I108" s="23">
        <v>1.0</v>
      </c>
      <c r="J108" s="23">
        <v>1.0</v>
      </c>
      <c r="K108" s="23">
        <v>1.0</v>
      </c>
      <c r="L108" s="23">
        <v>1.0</v>
      </c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>
      <c r="A109" s="21" t="s">
        <v>115</v>
      </c>
      <c r="B109" s="21" t="s">
        <v>9</v>
      </c>
      <c r="C109" s="22">
        <v>43739.0</v>
      </c>
      <c r="D109" s="22">
        <v>44013.0</v>
      </c>
      <c r="E109" s="21"/>
      <c r="F109" s="21"/>
      <c r="G109" s="21"/>
      <c r="H109" s="23">
        <v>1.0</v>
      </c>
      <c r="I109" s="23">
        <v>1.0</v>
      </c>
      <c r="J109" s="23">
        <v>1.0</v>
      </c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>
      <c r="A110" s="21" t="s">
        <v>116</v>
      </c>
      <c r="B110" s="21" t="s">
        <v>7</v>
      </c>
      <c r="C110" s="22">
        <v>43739.0</v>
      </c>
      <c r="D110" s="21"/>
      <c r="E110" s="21"/>
      <c r="F110" s="21"/>
      <c r="G110" s="21"/>
      <c r="H110" s="23">
        <v>1.0</v>
      </c>
      <c r="I110" s="23">
        <v>1.0</v>
      </c>
      <c r="J110" s="23">
        <v>1.0</v>
      </c>
      <c r="K110" s="23">
        <v>1.0</v>
      </c>
      <c r="L110" s="23">
        <v>1.0</v>
      </c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>
      <c r="A111" s="21" t="s">
        <v>117</v>
      </c>
      <c r="B111" s="21" t="s">
        <v>7</v>
      </c>
      <c r="C111" s="22">
        <v>43739.0</v>
      </c>
      <c r="D111" s="21"/>
      <c r="E111" s="21"/>
      <c r="F111" s="21"/>
      <c r="G111" s="21"/>
      <c r="H111" s="23">
        <v>1.0</v>
      </c>
      <c r="I111" s="23">
        <v>1.0</v>
      </c>
      <c r="J111" s="23">
        <v>1.0</v>
      </c>
      <c r="K111" s="23">
        <v>1.0</v>
      </c>
      <c r="L111" s="23">
        <v>1.0</v>
      </c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>
      <c r="A112" s="21" t="s">
        <v>118</v>
      </c>
      <c r="B112" s="21" t="s">
        <v>7</v>
      </c>
      <c r="C112" s="22">
        <v>43739.0</v>
      </c>
      <c r="D112" s="21"/>
      <c r="E112" s="21"/>
      <c r="F112" s="21"/>
      <c r="G112" s="21"/>
      <c r="H112" s="23">
        <v>1.0</v>
      </c>
      <c r="I112" s="23">
        <v>1.0</v>
      </c>
      <c r="J112" s="23">
        <v>1.0</v>
      </c>
      <c r="K112" s="23">
        <v>1.0</v>
      </c>
      <c r="L112" s="23">
        <v>1.0</v>
      </c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>
      <c r="A113" s="21" t="s">
        <v>119</v>
      </c>
      <c r="B113" s="21" t="s">
        <v>9</v>
      </c>
      <c r="C113" s="22">
        <v>43739.0</v>
      </c>
      <c r="D113" s="22">
        <v>44105.0</v>
      </c>
      <c r="E113" s="21"/>
      <c r="F113" s="21"/>
      <c r="G113" s="21"/>
      <c r="H113" s="23">
        <v>1.0</v>
      </c>
      <c r="I113" s="23">
        <v>1.0</v>
      </c>
      <c r="J113" s="23">
        <v>1.0</v>
      </c>
      <c r="K113" s="23">
        <v>1.0</v>
      </c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>
      <c r="A114" s="21" t="s">
        <v>120</v>
      </c>
      <c r="B114" s="21" t="s">
        <v>7</v>
      </c>
      <c r="C114" s="22">
        <v>43739.0</v>
      </c>
      <c r="D114" s="21"/>
      <c r="E114" s="21"/>
      <c r="F114" s="21"/>
      <c r="G114" s="21"/>
      <c r="H114" s="23">
        <v>1.0</v>
      </c>
      <c r="I114" s="23">
        <v>1.0</v>
      </c>
      <c r="J114" s="23">
        <v>1.0</v>
      </c>
      <c r="K114" s="23">
        <v>1.0</v>
      </c>
      <c r="L114" s="23">
        <v>1.0</v>
      </c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>
      <c r="A115" s="21" t="s">
        <v>121</v>
      </c>
      <c r="B115" s="21" t="s">
        <v>7</v>
      </c>
      <c r="C115" s="22">
        <v>43739.0</v>
      </c>
      <c r="D115" s="21"/>
      <c r="E115" s="21"/>
      <c r="F115" s="21"/>
      <c r="G115" s="21"/>
      <c r="H115" s="23">
        <v>1.0</v>
      </c>
      <c r="I115" s="23">
        <v>1.0</v>
      </c>
      <c r="J115" s="23">
        <v>1.0</v>
      </c>
      <c r="K115" s="23">
        <v>1.0</v>
      </c>
      <c r="L115" s="23">
        <v>1.0</v>
      </c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>
      <c r="A116" s="21" t="s">
        <v>122</v>
      </c>
      <c r="B116" s="21" t="s">
        <v>7</v>
      </c>
      <c r="C116" s="22">
        <v>43770.0</v>
      </c>
      <c r="D116" s="21"/>
      <c r="E116" s="21"/>
      <c r="F116" s="21"/>
      <c r="G116" s="21"/>
      <c r="H116" s="23">
        <v>1.0</v>
      </c>
      <c r="I116" s="23">
        <v>1.0</v>
      </c>
      <c r="J116" s="23">
        <v>1.0</v>
      </c>
      <c r="K116" s="23">
        <v>1.0</v>
      </c>
      <c r="L116" s="23">
        <v>1.0</v>
      </c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>
      <c r="A117" s="21" t="s">
        <v>123</v>
      </c>
      <c r="B117" s="21" t="s">
        <v>7</v>
      </c>
      <c r="C117" s="22">
        <v>43770.0</v>
      </c>
      <c r="D117" s="21"/>
      <c r="E117" s="21"/>
      <c r="F117" s="21"/>
      <c r="G117" s="21"/>
      <c r="H117" s="23">
        <v>1.0</v>
      </c>
      <c r="I117" s="23">
        <v>1.0</v>
      </c>
      <c r="J117" s="23">
        <v>1.0</v>
      </c>
      <c r="K117" s="23">
        <v>1.0</v>
      </c>
      <c r="L117" s="23">
        <v>1.0</v>
      </c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>
      <c r="A118" s="21" t="s">
        <v>124</v>
      </c>
      <c r="B118" s="21" t="s">
        <v>7</v>
      </c>
      <c r="C118" s="22">
        <v>43770.0</v>
      </c>
      <c r="D118" s="21"/>
      <c r="E118" s="21"/>
      <c r="F118" s="21"/>
      <c r="G118" s="21"/>
      <c r="H118" s="23">
        <v>1.0</v>
      </c>
      <c r="I118" s="23">
        <v>1.0</v>
      </c>
      <c r="J118" s="23">
        <v>1.0</v>
      </c>
      <c r="K118" s="23">
        <v>1.0</v>
      </c>
      <c r="L118" s="23">
        <v>1.0</v>
      </c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>
      <c r="A119" s="21" t="s">
        <v>125</v>
      </c>
      <c r="B119" s="21" t="s">
        <v>9</v>
      </c>
      <c r="C119" s="22">
        <v>43770.0</v>
      </c>
      <c r="D119" s="22">
        <v>43922.0</v>
      </c>
      <c r="E119" s="21"/>
      <c r="F119" s="21"/>
      <c r="G119" s="21"/>
      <c r="H119" s="23">
        <v>1.0</v>
      </c>
      <c r="I119" s="23">
        <v>1.0</v>
      </c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>
      <c r="A120" s="21" t="s">
        <v>126</v>
      </c>
      <c r="B120" s="21" t="s">
        <v>7</v>
      </c>
      <c r="C120" s="22">
        <v>43770.0</v>
      </c>
      <c r="D120" s="21"/>
      <c r="E120" s="21"/>
      <c r="F120" s="21"/>
      <c r="G120" s="21"/>
      <c r="H120" s="23">
        <v>1.0</v>
      </c>
      <c r="I120" s="23">
        <v>1.0</v>
      </c>
      <c r="J120" s="23">
        <v>1.0</v>
      </c>
      <c r="K120" s="23">
        <v>1.0</v>
      </c>
      <c r="L120" s="23">
        <v>1.0</v>
      </c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>
      <c r="A121" s="21" t="s">
        <v>127</v>
      </c>
      <c r="B121" s="21" t="s">
        <v>7</v>
      </c>
      <c r="C121" s="22">
        <v>43770.0</v>
      </c>
      <c r="D121" s="21"/>
      <c r="E121" s="21"/>
      <c r="F121" s="21"/>
      <c r="G121" s="21"/>
      <c r="H121" s="23">
        <v>1.0</v>
      </c>
      <c r="I121" s="23">
        <v>1.0</v>
      </c>
      <c r="J121" s="23">
        <v>1.0</v>
      </c>
      <c r="K121" s="23">
        <v>1.0</v>
      </c>
      <c r="L121" s="23">
        <v>1.0</v>
      </c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>
      <c r="A122" s="21" t="s">
        <v>128</v>
      </c>
      <c r="B122" s="21" t="s">
        <v>7</v>
      </c>
      <c r="C122" s="22">
        <v>43770.0</v>
      </c>
      <c r="D122" s="21"/>
      <c r="E122" s="21"/>
      <c r="F122" s="21"/>
      <c r="G122" s="21"/>
      <c r="H122" s="23">
        <v>1.0</v>
      </c>
      <c r="I122" s="23">
        <v>1.0</v>
      </c>
      <c r="J122" s="23">
        <v>1.0</v>
      </c>
      <c r="K122" s="23">
        <v>1.0</v>
      </c>
      <c r="L122" s="23">
        <v>1.0</v>
      </c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>
      <c r="A123" s="21" t="s">
        <v>129</v>
      </c>
      <c r="B123" s="21" t="s">
        <v>7</v>
      </c>
      <c r="C123" s="22">
        <v>43770.0</v>
      </c>
      <c r="D123" s="21"/>
      <c r="E123" s="21"/>
      <c r="F123" s="21"/>
      <c r="G123" s="21"/>
      <c r="H123" s="23">
        <v>1.0</v>
      </c>
      <c r="I123" s="23">
        <v>1.0</v>
      </c>
      <c r="J123" s="23">
        <v>1.0</v>
      </c>
      <c r="K123" s="23">
        <v>1.0</v>
      </c>
      <c r="L123" s="23">
        <v>1.0</v>
      </c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>
      <c r="A124" s="21" t="s">
        <v>130</v>
      </c>
      <c r="B124" s="21" t="s">
        <v>9</v>
      </c>
      <c r="C124" s="22">
        <v>43770.0</v>
      </c>
      <c r="D124" s="22">
        <v>43952.0</v>
      </c>
      <c r="E124" s="21"/>
      <c r="F124" s="21"/>
      <c r="G124" s="21"/>
      <c r="H124" s="23">
        <v>1.0</v>
      </c>
      <c r="I124" s="23">
        <v>1.0</v>
      </c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>
      <c r="A125" s="21" t="s">
        <v>131</v>
      </c>
      <c r="B125" s="21" t="s">
        <v>9</v>
      </c>
      <c r="C125" s="22">
        <v>43770.0</v>
      </c>
      <c r="D125" s="22">
        <v>44166.0</v>
      </c>
      <c r="E125" s="21"/>
      <c r="F125" s="21"/>
      <c r="G125" s="21"/>
      <c r="H125" s="23">
        <v>1.0</v>
      </c>
      <c r="I125" s="23">
        <v>1.0</v>
      </c>
      <c r="J125" s="23">
        <v>1.0</v>
      </c>
      <c r="K125" s="23">
        <v>1.0</v>
      </c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>
      <c r="A126" s="21" t="s">
        <v>132</v>
      </c>
      <c r="B126" s="21" t="s">
        <v>7</v>
      </c>
      <c r="C126" s="22">
        <v>43770.0</v>
      </c>
      <c r="D126" s="21"/>
      <c r="E126" s="21"/>
      <c r="F126" s="21"/>
      <c r="G126" s="21"/>
      <c r="H126" s="23">
        <v>1.0</v>
      </c>
      <c r="I126" s="23">
        <v>1.0</v>
      </c>
      <c r="J126" s="23">
        <v>1.0</v>
      </c>
      <c r="K126" s="23">
        <v>1.0</v>
      </c>
      <c r="L126" s="23">
        <v>1.0</v>
      </c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>
      <c r="A127" s="21" t="s">
        <v>133</v>
      </c>
      <c r="B127" s="21" t="s">
        <v>7</v>
      </c>
      <c r="C127" s="22">
        <v>43770.0</v>
      </c>
      <c r="D127" s="21"/>
      <c r="E127" s="21"/>
      <c r="F127" s="21"/>
      <c r="G127" s="21"/>
      <c r="H127" s="23">
        <v>1.0</v>
      </c>
      <c r="I127" s="23">
        <v>1.0</v>
      </c>
      <c r="J127" s="23">
        <v>1.0</v>
      </c>
      <c r="K127" s="23">
        <v>1.0</v>
      </c>
      <c r="L127" s="23">
        <v>1.0</v>
      </c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>
      <c r="A128" s="21" t="s">
        <v>134</v>
      </c>
      <c r="B128" s="21" t="s">
        <v>9</v>
      </c>
      <c r="C128" s="22">
        <v>43770.0</v>
      </c>
      <c r="D128" s="22">
        <v>43952.0</v>
      </c>
      <c r="E128" s="21"/>
      <c r="F128" s="21"/>
      <c r="G128" s="21"/>
      <c r="H128" s="23">
        <v>1.0</v>
      </c>
      <c r="I128" s="23">
        <v>1.0</v>
      </c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>
      <c r="A129" s="21" t="s">
        <v>135</v>
      </c>
      <c r="B129" s="21" t="s">
        <v>7</v>
      </c>
      <c r="C129" s="22">
        <v>43800.0</v>
      </c>
      <c r="D129" s="21"/>
      <c r="E129" s="21"/>
      <c r="F129" s="21"/>
      <c r="G129" s="21"/>
      <c r="H129" s="23">
        <v>1.0</v>
      </c>
      <c r="I129" s="23">
        <v>1.0</v>
      </c>
      <c r="J129" s="23">
        <v>1.0</v>
      </c>
      <c r="K129" s="23">
        <v>1.0</v>
      </c>
      <c r="L129" s="23">
        <v>1.0</v>
      </c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>
      <c r="A130" s="21" t="s">
        <v>136</v>
      </c>
      <c r="B130" s="21" t="s">
        <v>7</v>
      </c>
      <c r="C130" s="22">
        <v>43800.0</v>
      </c>
      <c r="D130" s="21"/>
      <c r="E130" s="21"/>
      <c r="F130" s="21"/>
      <c r="G130" s="21"/>
      <c r="H130" s="23">
        <v>1.0</v>
      </c>
      <c r="I130" s="23">
        <v>1.0</v>
      </c>
      <c r="J130" s="23">
        <v>1.0</v>
      </c>
      <c r="K130" s="23">
        <v>1.0</v>
      </c>
      <c r="L130" s="23">
        <v>1.0</v>
      </c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>
      <c r="A131" s="21" t="s">
        <v>137</v>
      </c>
      <c r="B131" s="21" t="s">
        <v>7</v>
      </c>
      <c r="C131" s="22">
        <v>43800.0</v>
      </c>
      <c r="D131" s="21"/>
      <c r="E131" s="21"/>
      <c r="F131" s="21"/>
      <c r="G131" s="21"/>
      <c r="H131" s="23">
        <v>1.0</v>
      </c>
      <c r="I131" s="23">
        <v>1.0</v>
      </c>
      <c r="J131" s="23">
        <v>1.0</v>
      </c>
      <c r="K131" s="23">
        <v>1.0</v>
      </c>
      <c r="L131" s="23">
        <v>1.0</v>
      </c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>
      <c r="A132" s="21" t="s">
        <v>138</v>
      </c>
      <c r="B132" s="21" t="s">
        <v>7</v>
      </c>
      <c r="C132" s="22">
        <v>43800.0</v>
      </c>
      <c r="D132" s="21"/>
      <c r="E132" s="21"/>
      <c r="F132" s="21"/>
      <c r="G132" s="21"/>
      <c r="H132" s="23">
        <v>1.0</v>
      </c>
      <c r="I132" s="23">
        <v>1.0</v>
      </c>
      <c r="J132" s="23">
        <v>1.0</v>
      </c>
      <c r="K132" s="23">
        <v>1.0</v>
      </c>
      <c r="L132" s="23">
        <v>1.0</v>
      </c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>
      <c r="A133" s="21" t="s">
        <v>139</v>
      </c>
      <c r="B133" s="21" t="s">
        <v>7</v>
      </c>
      <c r="C133" s="22">
        <v>43800.0</v>
      </c>
      <c r="D133" s="21"/>
      <c r="E133" s="21"/>
      <c r="F133" s="21"/>
      <c r="G133" s="21"/>
      <c r="H133" s="23">
        <v>1.0</v>
      </c>
      <c r="I133" s="23">
        <v>1.0</v>
      </c>
      <c r="J133" s="23">
        <v>1.0</v>
      </c>
      <c r="K133" s="23">
        <v>1.0</v>
      </c>
      <c r="L133" s="23">
        <v>1.0</v>
      </c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>
      <c r="A134" s="21" t="s">
        <v>140</v>
      </c>
      <c r="B134" s="21" t="s">
        <v>7</v>
      </c>
      <c r="C134" s="22">
        <v>43800.0</v>
      </c>
      <c r="D134" s="21"/>
      <c r="E134" s="21"/>
      <c r="F134" s="21"/>
      <c r="G134" s="21"/>
      <c r="H134" s="23">
        <v>1.0</v>
      </c>
      <c r="I134" s="23">
        <v>1.0</v>
      </c>
      <c r="J134" s="23">
        <v>1.0</v>
      </c>
      <c r="K134" s="23">
        <v>1.0</v>
      </c>
      <c r="L134" s="23">
        <v>1.0</v>
      </c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>
      <c r="A135" s="21" t="s">
        <v>141</v>
      </c>
      <c r="B135" s="21" t="s">
        <v>9</v>
      </c>
      <c r="C135" s="22">
        <v>43831.0</v>
      </c>
      <c r="D135" s="22">
        <v>44075.0</v>
      </c>
      <c r="E135" s="21"/>
      <c r="F135" s="21"/>
      <c r="G135" s="21"/>
      <c r="H135" s="21"/>
      <c r="I135" s="23">
        <v>1.0</v>
      </c>
      <c r="J135" s="23">
        <v>1.0</v>
      </c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>
      <c r="A136" s="21" t="s">
        <v>142</v>
      </c>
      <c r="B136" s="21" t="s">
        <v>7</v>
      </c>
      <c r="C136" s="22">
        <v>43831.0</v>
      </c>
      <c r="D136" s="22">
        <v>43891.0</v>
      </c>
      <c r="E136" s="21"/>
      <c r="F136" s="21"/>
      <c r="G136" s="21"/>
      <c r="H136" s="21"/>
      <c r="I136" s="23">
        <v>1.0</v>
      </c>
      <c r="J136" s="23">
        <v>1.0</v>
      </c>
      <c r="K136" s="23">
        <v>1.0</v>
      </c>
      <c r="L136" s="23">
        <v>1.0</v>
      </c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>
      <c r="A137" s="21" t="s">
        <v>143</v>
      </c>
      <c r="B137" s="21" t="s">
        <v>7</v>
      </c>
      <c r="C137" s="22">
        <v>43831.0</v>
      </c>
      <c r="D137" s="21"/>
      <c r="E137" s="21"/>
      <c r="F137" s="21"/>
      <c r="G137" s="21"/>
      <c r="H137" s="21"/>
      <c r="I137" s="23">
        <v>1.0</v>
      </c>
      <c r="J137" s="23">
        <v>1.0</v>
      </c>
      <c r="K137" s="23">
        <v>1.0</v>
      </c>
      <c r="L137" s="23">
        <v>1.0</v>
      </c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>
      <c r="A138" s="21" t="s">
        <v>144</v>
      </c>
      <c r="B138" s="21" t="s">
        <v>9</v>
      </c>
      <c r="C138" s="22">
        <v>43831.0</v>
      </c>
      <c r="D138" s="22">
        <v>43983.0</v>
      </c>
      <c r="E138" s="21"/>
      <c r="F138" s="21"/>
      <c r="G138" s="21"/>
      <c r="H138" s="21"/>
      <c r="I138" s="23">
        <v>1.0</v>
      </c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>
      <c r="A139" s="21" t="s">
        <v>145</v>
      </c>
      <c r="B139" s="21" t="s">
        <v>9</v>
      </c>
      <c r="C139" s="22">
        <v>43831.0</v>
      </c>
      <c r="D139" s="22">
        <v>44105.0</v>
      </c>
      <c r="E139" s="21"/>
      <c r="F139" s="21"/>
      <c r="G139" s="21"/>
      <c r="H139" s="21"/>
      <c r="I139" s="23">
        <v>1.0</v>
      </c>
      <c r="J139" s="23">
        <v>1.0</v>
      </c>
      <c r="K139" s="23">
        <v>1.0</v>
      </c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>
      <c r="A140" s="21" t="s">
        <v>146</v>
      </c>
      <c r="B140" s="21" t="s">
        <v>9</v>
      </c>
      <c r="C140" s="22">
        <v>43831.0</v>
      </c>
      <c r="D140" s="22">
        <v>43983.0</v>
      </c>
      <c r="E140" s="21"/>
      <c r="F140" s="21"/>
      <c r="G140" s="21"/>
      <c r="H140" s="21"/>
      <c r="I140" s="23">
        <v>1.0</v>
      </c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>
      <c r="A141" s="21" t="s">
        <v>147</v>
      </c>
      <c r="B141" s="21" t="s">
        <v>7</v>
      </c>
      <c r="C141" s="22">
        <v>43831.0</v>
      </c>
      <c r="D141" s="21"/>
      <c r="E141" s="21"/>
      <c r="F141" s="21"/>
      <c r="G141" s="21"/>
      <c r="H141" s="21"/>
      <c r="I141" s="23">
        <v>1.0</v>
      </c>
      <c r="J141" s="23">
        <v>1.0</v>
      </c>
      <c r="K141" s="23">
        <v>1.0</v>
      </c>
      <c r="L141" s="23">
        <v>1.0</v>
      </c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>
      <c r="A142" s="21" t="s">
        <v>148</v>
      </c>
      <c r="B142" s="21" t="s">
        <v>9</v>
      </c>
      <c r="C142" s="22">
        <v>43831.0</v>
      </c>
      <c r="D142" s="22">
        <v>44166.0</v>
      </c>
      <c r="E142" s="21"/>
      <c r="F142" s="21"/>
      <c r="G142" s="21"/>
      <c r="H142" s="21"/>
      <c r="I142" s="23">
        <v>1.0</v>
      </c>
      <c r="J142" s="23">
        <v>1.0</v>
      </c>
      <c r="K142" s="23">
        <v>1.0</v>
      </c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>
      <c r="A143" s="21" t="s">
        <v>149</v>
      </c>
      <c r="B143" s="21" t="s">
        <v>9</v>
      </c>
      <c r="C143" s="22">
        <v>43831.0</v>
      </c>
      <c r="D143" s="22">
        <v>44166.0</v>
      </c>
      <c r="E143" s="21"/>
      <c r="F143" s="21"/>
      <c r="G143" s="21"/>
      <c r="H143" s="21"/>
      <c r="I143" s="23">
        <v>1.0</v>
      </c>
      <c r="J143" s="23">
        <v>1.0</v>
      </c>
      <c r="K143" s="23">
        <v>1.0</v>
      </c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>
      <c r="A144" s="21" t="s">
        <v>150</v>
      </c>
      <c r="B144" s="21" t="s">
        <v>9</v>
      </c>
      <c r="C144" s="22">
        <v>43831.0</v>
      </c>
      <c r="D144" s="22">
        <v>44136.0</v>
      </c>
      <c r="E144" s="21"/>
      <c r="F144" s="21"/>
      <c r="G144" s="21"/>
      <c r="H144" s="21"/>
      <c r="I144" s="23">
        <v>1.0</v>
      </c>
      <c r="J144" s="23">
        <v>1.0</v>
      </c>
      <c r="K144" s="23">
        <v>1.0</v>
      </c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>
      <c r="A145" s="21" t="s">
        <v>151</v>
      </c>
      <c r="B145" s="21" t="s">
        <v>7</v>
      </c>
      <c r="C145" s="22">
        <v>43831.0</v>
      </c>
      <c r="D145" s="21"/>
      <c r="E145" s="21"/>
      <c r="F145" s="21"/>
      <c r="G145" s="21"/>
      <c r="H145" s="21"/>
      <c r="I145" s="23">
        <v>1.0</v>
      </c>
      <c r="J145" s="23">
        <v>1.0</v>
      </c>
      <c r="K145" s="23">
        <v>1.0</v>
      </c>
      <c r="L145" s="23">
        <v>1.0</v>
      </c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>
      <c r="A146" s="21" t="s">
        <v>152</v>
      </c>
      <c r="B146" s="21" t="s">
        <v>7</v>
      </c>
      <c r="C146" s="22">
        <v>43831.0</v>
      </c>
      <c r="D146" s="21"/>
      <c r="E146" s="21"/>
      <c r="F146" s="21"/>
      <c r="G146" s="21"/>
      <c r="H146" s="21"/>
      <c r="I146" s="23">
        <v>1.0</v>
      </c>
      <c r="J146" s="23">
        <v>1.0</v>
      </c>
      <c r="K146" s="23">
        <v>1.0</v>
      </c>
      <c r="L146" s="23">
        <v>1.0</v>
      </c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>
      <c r="A147" s="21" t="s">
        <v>153</v>
      </c>
      <c r="B147" s="21" t="s">
        <v>7</v>
      </c>
      <c r="C147" s="22">
        <v>43831.0</v>
      </c>
      <c r="D147" s="21"/>
      <c r="E147" s="21"/>
      <c r="F147" s="21"/>
      <c r="G147" s="21"/>
      <c r="H147" s="21"/>
      <c r="I147" s="23">
        <v>1.0</v>
      </c>
      <c r="J147" s="23">
        <v>1.0</v>
      </c>
      <c r="K147" s="23">
        <v>1.0</v>
      </c>
      <c r="L147" s="23">
        <v>1.0</v>
      </c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>
      <c r="A148" s="21" t="s">
        <v>154</v>
      </c>
      <c r="B148" s="21" t="s">
        <v>7</v>
      </c>
      <c r="C148" s="22">
        <v>43831.0</v>
      </c>
      <c r="D148" s="21"/>
      <c r="E148" s="21"/>
      <c r="F148" s="21"/>
      <c r="G148" s="21"/>
      <c r="H148" s="21"/>
      <c r="I148" s="23">
        <v>1.0</v>
      </c>
      <c r="J148" s="23">
        <v>1.0</v>
      </c>
      <c r="K148" s="23">
        <v>1.0</v>
      </c>
      <c r="L148" s="23">
        <v>1.0</v>
      </c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>
      <c r="A149" s="21" t="s">
        <v>155</v>
      </c>
      <c r="B149" s="21" t="s">
        <v>7</v>
      </c>
      <c r="C149" s="22">
        <v>43831.0</v>
      </c>
      <c r="D149" s="21"/>
      <c r="E149" s="21"/>
      <c r="F149" s="21"/>
      <c r="G149" s="21"/>
      <c r="H149" s="21"/>
      <c r="I149" s="23">
        <v>1.0</v>
      </c>
      <c r="J149" s="23">
        <v>1.0</v>
      </c>
      <c r="K149" s="23">
        <v>1.0</v>
      </c>
      <c r="L149" s="23">
        <v>1.0</v>
      </c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>
      <c r="A150" s="21" t="s">
        <v>156</v>
      </c>
      <c r="B150" s="21" t="s">
        <v>7</v>
      </c>
      <c r="C150" s="22">
        <v>43831.0</v>
      </c>
      <c r="D150" s="21"/>
      <c r="E150" s="21"/>
      <c r="F150" s="21"/>
      <c r="G150" s="21"/>
      <c r="H150" s="21"/>
      <c r="I150" s="23">
        <v>1.0</v>
      </c>
      <c r="J150" s="23">
        <v>1.0</v>
      </c>
      <c r="K150" s="23">
        <v>1.0</v>
      </c>
      <c r="L150" s="23">
        <v>1.0</v>
      </c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>
      <c r="A151" s="21" t="s">
        <v>157</v>
      </c>
      <c r="B151" s="21" t="s">
        <v>7</v>
      </c>
      <c r="C151" s="22">
        <v>43831.0</v>
      </c>
      <c r="D151" s="21"/>
      <c r="E151" s="21"/>
      <c r="F151" s="21"/>
      <c r="G151" s="21"/>
      <c r="H151" s="21"/>
      <c r="I151" s="23">
        <v>1.0</v>
      </c>
      <c r="J151" s="23">
        <v>1.0</v>
      </c>
      <c r="K151" s="23">
        <v>1.0</v>
      </c>
      <c r="L151" s="23">
        <v>1.0</v>
      </c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>
      <c r="A152" s="21" t="s">
        <v>158</v>
      </c>
      <c r="B152" s="21" t="s">
        <v>7</v>
      </c>
      <c r="C152" s="22">
        <v>43831.0</v>
      </c>
      <c r="D152" s="21"/>
      <c r="E152" s="21"/>
      <c r="F152" s="21"/>
      <c r="G152" s="21"/>
      <c r="H152" s="21"/>
      <c r="I152" s="23">
        <v>1.0</v>
      </c>
      <c r="J152" s="23">
        <v>1.0</v>
      </c>
      <c r="K152" s="23">
        <v>1.0</v>
      </c>
      <c r="L152" s="23">
        <v>1.0</v>
      </c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>
      <c r="A153" s="21" t="s">
        <v>159</v>
      </c>
      <c r="B153" s="21" t="s">
        <v>7</v>
      </c>
      <c r="C153" s="22">
        <v>43831.0</v>
      </c>
      <c r="D153" s="21"/>
      <c r="E153" s="21"/>
      <c r="F153" s="21"/>
      <c r="G153" s="21"/>
      <c r="H153" s="21"/>
      <c r="I153" s="23">
        <v>1.0</v>
      </c>
      <c r="J153" s="23">
        <v>1.0</v>
      </c>
      <c r="K153" s="23">
        <v>1.0</v>
      </c>
      <c r="L153" s="23">
        <v>1.0</v>
      </c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>
      <c r="A154" s="21" t="s">
        <v>160</v>
      </c>
      <c r="B154" s="21" t="s">
        <v>7</v>
      </c>
      <c r="C154" s="22">
        <v>43831.0</v>
      </c>
      <c r="D154" s="21"/>
      <c r="E154" s="21"/>
      <c r="F154" s="21"/>
      <c r="G154" s="21"/>
      <c r="H154" s="21"/>
      <c r="I154" s="23">
        <v>1.0</v>
      </c>
      <c r="J154" s="23">
        <v>1.0</v>
      </c>
      <c r="K154" s="23">
        <v>1.0</v>
      </c>
      <c r="L154" s="23">
        <v>1.0</v>
      </c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>
      <c r="A155" s="21" t="s">
        <v>161</v>
      </c>
      <c r="B155" s="21" t="s">
        <v>7</v>
      </c>
      <c r="C155" s="22">
        <v>43831.0</v>
      </c>
      <c r="D155" s="21"/>
      <c r="E155" s="21"/>
      <c r="F155" s="21"/>
      <c r="G155" s="21"/>
      <c r="H155" s="21"/>
      <c r="I155" s="23">
        <v>1.0</v>
      </c>
      <c r="J155" s="23">
        <v>1.0</v>
      </c>
      <c r="K155" s="23">
        <v>1.0</v>
      </c>
      <c r="L155" s="23">
        <v>1.0</v>
      </c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>
      <c r="A156" s="21" t="s">
        <v>162</v>
      </c>
      <c r="B156" s="21" t="s">
        <v>7</v>
      </c>
      <c r="C156" s="22">
        <v>43862.0</v>
      </c>
      <c r="D156" s="21"/>
      <c r="E156" s="21"/>
      <c r="F156" s="21"/>
      <c r="G156" s="21"/>
      <c r="H156" s="21"/>
      <c r="I156" s="23">
        <v>1.0</v>
      </c>
      <c r="J156" s="23">
        <v>1.0</v>
      </c>
      <c r="K156" s="23">
        <v>1.0</v>
      </c>
      <c r="L156" s="23">
        <v>1.0</v>
      </c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>
      <c r="A157" s="21" t="s">
        <v>163</v>
      </c>
      <c r="B157" s="21" t="s">
        <v>7</v>
      </c>
      <c r="C157" s="22">
        <v>43862.0</v>
      </c>
      <c r="D157" s="21"/>
      <c r="E157" s="21"/>
      <c r="F157" s="21"/>
      <c r="G157" s="21"/>
      <c r="H157" s="21"/>
      <c r="I157" s="23">
        <v>1.0</v>
      </c>
      <c r="J157" s="23">
        <v>1.0</v>
      </c>
      <c r="K157" s="23">
        <v>1.0</v>
      </c>
      <c r="L157" s="23">
        <v>1.0</v>
      </c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>
      <c r="A158" s="21" t="s">
        <v>164</v>
      </c>
      <c r="B158" s="21" t="s">
        <v>9</v>
      </c>
      <c r="C158" s="22">
        <v>43862.0</v>
      </c>
      <c r="D158" s="22">
        <v>43922.0</v>
      </c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>
      <c r="A159" s="21" t="s">
        <v>165</v>
      </c>
      <c r="B159" s="21" t="s">
        <v>7</v>
      </c>
      <c r="C159" s="22">
        <v>43862.0</v>
      </c>
      <c r="D159" s="21"/>
      <c r="E159" s="21"/>
      <c r="F159" s="21"/>
      <c r="G159" s="21"/>
      <c r="H159" s="21"/>
      <c r="I159" s="23">
        <v>1.0</v>
      </c>
      <c r="J159" s="23">
        <v>1.0</v>
      </c>
      <c r="K159" s="23">
        <v>1.0</v>
      </c>
      <c r="L159" s="23">
        <v>1.0</v>
      </c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>
      <c r="A160" s="21" t="s">
        <v>166</v>
      </c>
      <c r="B160" s="21" t="s">
        <v>7</v>
      </c>
      <c r="C160" s="22">
        <v>43862.0</v>
      </c>
      <c r="D160" s="21"/>
      <c r="E160" s="21"/>
      <c r="F160" s="21"/>
      <c r="G160" s="21"/>
      <c r="H160" s="21"/>
      <c r="I160" s="23">
        <v>1.0</v>
      </c>
      <c r="J160" s="23">
        <v>1.0</v>
      </c>
      <c r="K160" s="23">
        <v>1.0</v>
      </c>
      <c r="L160" s="23">
        <v>1.0</v>
      </c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>
      <c r="A161" s="21" t="s">
        <v>167</v>
      </c>
      <c r="B161" s="21" t="s">
        <v>7</v>
      </c>
      <c r="C161" s="22">
        <v>43862.0</v>
      </c>
      <c r="D161" s="21"/>
      <c r="E161" s="21"/>
      <c r="F161" s="21"/>
      <c r="G161" s="21"/>
      <c r="H161" s="21"/>
      <c r="I161" s="23">
        <v>1.0</v>
      </c>
      <c r="J161" s="23">
        <v>1.0</v>
      </c>
      <c r="K161" s="23">
        <v>1.0</v>
      </c>
      <c r="L161" s="23">
        <v>1.0</v>
      </c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>
      <c r="A162" s="21" t="s">
        <v>168</v>
      </c>
      <c r="B162" s="21" t="s">
        <v>9</v>
      </c>
      <c r="C162" s="22">
        <v>43862.0</v>
      </c>
      <c r="D162" s="22">
        <v>44166.0</v>
      </c>
      <c r="E162" s="21"/>
      <c r="F162" s="21"/>
      <c r="G162" s="21"/>
      <c r="H162" s="21"/>
      <c r="I162" s="23">
        <v>1.0</v>
      </c>
      <c r="J162" s="23">
        <v>1.0</v>
      </c>
      <c r="K162" s="23">
        <v>1.0</v>
      </c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>
      <c r="A163" s="21" t="s">
        <v>169</v>
      </c>
      <c r="B163" s="21" t="s">
        <v>7</v>
      </c>
      <c r="C163" s="22">
        <v>43862.0</v>
      </c>
      <c r="D163" s="21"/>
      <c r="E163" s="21"/>
      <c r="F163" s="21"/>
      <c r="G163" s="21"/>
      <c r="H163" s="21"/>
      <c r="I163" s="23">
        <v>1.0</v>
      </c>
      <c r="J163" s="23">
        <v>1.0</v>
      </c>
      <c r="K163" s="23">
        <v>1.0</v>
      </c>
      <c r="L163" s="23">
        <v>1.0</v>
      </c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>
      <c r="A164" s="21" t="s">
        <v>170</v>
      </c>
      <c r="B164" s="21" t="s">
        <v>7</v>
      </c>
      <c r="C164" s="22">
        <v>43862.0</v>
      </c>
      <c r="D164" s="21"/>
      <c r="E164" s="21"/>
      <c r="F164" s="21"/>
      <c r="G164" s="21"/>
      <c r="H164" s="21"/>
      <c r="I164" s="23">
        <v>1.0</v>
      </c>
      <c r="J164" s="23">
        <v>1.0</v>
      </c>
      <c r="K164" s="23">
        <v>1.0</v>
      </c>
      <c r="L164" s="23">
        <v>1.0</v>
      </c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>
      <c r="A165" s="21" t="s">
        <v>171</v>
      </c>
      <c r="B165" s="21" t="s">
        <v>7</v>
      </c>
      <c r="C165" s="22">
        <v>43862.0</v>
      </c>
      <c r="D165" s="21"/>
      <c r="E165" s="21"/>
      <c r="F165" s="21"/>
      <c r="G165" s="21"/>
      <c r="H165" s="21"/>
      <c r="I165" s="23">
        <v>1.0</v>
      </c>
      <c r="J165" s="23">
        <v>1.0</v>
      </c>
      <c r="K165" s="23">
        <v>1.0</v>
      </c>
      <c r="L165" s="23">
        <v>1.0</v>
      </c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>
      <c r="A166" s="21" t="s">
        <v>172</v>
      </c>
      <c r="B166" s="21" t="s">
        <v>7</v>
      </c>
      <c r="C166" s="22">
        <v>43862.0</v>
      </c>
      <c r="D166" s="21"/>
      <c r="E166" s="21"/>
      <c r="F166" s="21"/>
      <c r="G166" s="21"/>
      <c r="H166" s="21"/>
      <c r="I166" s="23">
        <v>1.0</v>
      </c>
      <c r="J166" s="23">
        <v>1.0</v>
      </c>
      <c r="K166" s="23">
        <v>1.0</v>
      </c>
      <c r="L166" s="23">
        <v>1.0</v>
      </c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>
      <c r="A167" s="21" t="s">
        <v>173</v>
      </c>
      <c r="B167" s="21" t="s">
        <v>7</v>
      </c>
      <c r="C167" s="22">
        <v>43891.0</v>
      </c>
      <c r="D167" s="21"/>
      <c r="E167" s="21"/>
      <c r="F167" s="21"/>
      <c r="G167" s="21"/>
      <c r="H167" s="21"/>
      <c r="I167" s="23">
        <v>1.0</v>
      </c>
      <c r="J167" s="23">
        <v>1.0</v>
      </c>
      <c r="K167" s="23">
        <v>1.0</v>
      </c>
      <c r="L167" s="23">
        <v>1.0</v>
      </c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>
      <c r="A168" s="21" t="s">
        <v>174</v>
      </c>
      <c r="B168" s="21" t="s">
        <v>7</v>
      </c>
      <c r="C168" s="22">
        <v>43891.0</v>
      </c>
      <c r="D168" s="21"/>
      <c r="E168" s="21"/>
      <c r="F168" s="21"/>
      <c r="G168" s="21"/>
      <c r="H168" s="21"/>
      <c r="I168" s="23">
        <v>1.0</v>
      </c>
      <c r="J168" s="23">
        <v>1.0</v>
      </c>
      <c r="K168" s="23">
        <v>1.0</v>
      </c>
      <c r="L168" s="23">
        <v>1.0</v>
      </c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>
      <c r="A169" s="21" t="s">
        <v>175</v>
      </c>
      <c r="B169" s="21" t="s">
        <v>9</v>
      </c>
      <c r="C169" s="22">
        <v>43891.0</v>
      </c>
      <c r="D169" s="22">
        <v>44044.0</v>
      </c>
      <c r="E169" s="21"/>
      <c r="F169" s="21"/>
      <c r="G169" s="21"/>
      <c r="H169" s="21"/>
      <c r="I169" s="23">
        <v>1.0</v>
      </c>
      <c r="J169" s="23">
        <v>1.0</v>
      </c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>
      <c r="A170" s="21" t="s">
        <v>176</v>
      </c>
      <c r="B170" s="21" t="s">
        <v>9</v>
      </c>
      <c r="C170" s="22">
        <v>43891.0</v>
      </c>
      <c r="D170" s="22">
        <v>44044.0</v>
      </c>
      <c r="E170" s="21"/>
      <c r="F170" s="21"/>
      <c r="G170" s="21"/>
      <c r="H170" s="21"/>
      <c r="I170" s="23">
        <v>1.0</v>
      </c>
      <c r="J170" s="23">
        <v>1.0</v>
      </c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>
      <c r="A171" s="21" t="s">
        <v>177</v>
      </c>
      <c r="B171" s="21" t="s">
        <v>9</v>
      </c>
      <c r="C171" s="22">
        <v>43891.0</v>
      </c>
      <c r="D171" s="22">
        <v>43983.0</v>
      </c>
      <c r="E171" s="21"/>
      <c r="F171" s="21"/>
      <c r="G171" s="21"/>
      <c r="H171" s="21"/>
      <c r="I171" s="23">
        <v>1.0</v>
      </c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>
      <c r="A172" s="21" t="s">
        <v>178</v>
      </c>
      <c r="B172" s="21" t="s">
        <v>7</v>
      </c>
      <c r="C172" s="22">
        <v>43891.0</v>
      </c>
      <c r="D172" s="21"/>
      <c r="E172" s="21"/>
      <c r="F172" s="21"/>
      <c r="G172" s="21"/>
      <c r="H172" s="21"/>
      <c r="I172" s="23">
        <v>1.0</v>
      </c>
      <c r="J172" s="23">
        <v>1.0</v>
      </c>
      <c r="K172" s="23">
        <v>1.0</v>
      </c>
      <c r="L172" s="23">
        <v>1.0</v>
      </c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>
      <c r="A173" s="21" t="s">
        <v>179</v>
      </c>
      <c r="B173" s="21" t="s">
        <v>7</v>
      </c>
      <c r="C173" s="22">
        <v>43891.0</v>
      </c>
      <c r="D173" s="21"/>
      <c r="E173" s="21"/>
      <c r="F173" s="21"/>
      <c r="G173" s="21"/>
      <c r="H173" s="21"/>
      <c r="I173" s="23">
        <v>1.0</v>
      </c>
      <c r="J173" s="23">
        <v>1.0</v>
      </c>
      <c r="K173" s="23">
        <v>1.0</v>
      </c>
      <c r="L173" s="23">
        <v>1.0</v>
      </c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>
      <c r="A174" s="21" t="s">
        <v>180</v>
      </c>
      <c r="B174" s="21" t="s">
        <v>9</v>
      </c>
      <c r="C174" s="22">
        <v>43891.0</v>
      </c>
      <c r="D174" s="22">
        <v>43983.0</v>
      </c>
      <c r="E174" s="21"/>
      <c r="F174" s="21"/>
      <c r="G174" s="21"/>
      <c r="H174" s="21"/>
      <c r="I174" s="23">
        <v>1.0</v>
      </c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>
      <c r="A175" s="21" t="s">
        <v>181</v>
      </c>
      <c r="B175" s="21" t="s">
        <v>9</v>
      </c>
      <c r="C175" s="22">
        <v>43891.0</v>
      </c>
      <c r="D175" s="22">
        <v>43983.0</v>
      </c>
      <c r="E175" s="21"/>
      <c r="F175" s="21"/>
      <c r="G175" s="21"/>
      <c r="H175" s="21"/>
      <c r="I175" s="23">
        <v>1.0</v>
      </c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>
      <c r="A176" s="21" t="s">
        <v>182</v>
      </c>
      <c r="B176" s="21" t="s">
        <v>7</v>
      </c>
      <c r="C176" s="22">
        <v>43891.0</v>
      </c>
      <c r="D176" s="21"/>
      <c r="E176" s="21"/>
      <c r="F176" s="21"/>
      <c r="G176" s="21"/>
      <c r="H176" s="21"/>
      <c r="I176" s="23">
        <v>1.0</v>
      </c>
      <c r="J176" s="23">
        <v>1.0</v>
      </c>
      <c r="K176" s="23">
        <v>1.0</v>
      </c>
      <c r="L176" s="23">
        <v>1.0</v>
      </c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>
      <c r="A177" s="21" t="s">
        <v>183</v>
      </c>
      <c r="B177" s="21" t="s">
        <v>9</v>
      </c>
      <c r="C177" s="22">
        <v>43891.0</v>
      </c>
      <c r="D177" s="22">
        <v>44075.0</v>
      </c>
      <c r="E177" s="21"/>
      <c r="F177" s="21"/>
      <c r="G177" s="21"/>
      <c r="H177" s="21"/>
      <c r="I177" s="23">
        <v>1.0</v>
      </c>
      <c r="J177" s="23">
        <v>1.0</v>
      </c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>
      <c r="A178" s="21" t="s">
        <v>184</v>
      </c>
      <c r="B178" s="21" t="s">
        <v>9</v>
      </c>
      <c r="C178" s="22">
        <v>43922.0</v>
      </c>
      <c r="D178" s="22">
        <v>44075.0</v>
      </c>
      <c r="E178" s="21"/>
      <c r="F178" s="21"/>
      <c r="G178" s="21"/>
      <c r="H178" s="21"/>
      <c r="I178" s="21"/>
      <c r="J178" s="23">
        <v>1.0</v>
      </c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>
      <c r="A179" s="21" t="s">
        <v>185</v>
      </c>
      <c r="B179" s="21" t="s">
        <v>7</v>
      </c>
      <c r="C179" s="22">
        <v>43922.0</v>
      </c>
      <c r="D179" s="21"/>
      <c r="E179" s="21"/>
      <c r="F179" s="21"/>
      <c r="G179" s="21"/>
      <c r="H179" s="21"/>
      <c r="I179" s="21"/>
      <c r="J179" s="23">
        <v>1.0</v>
      </c>
      <c r="K179" s="23">
        <v>1.0</v>
      </c>
      <c r="L179" s="23">
        <v>1.0</v>
      </c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>
      <c r="A180" s="21" t="s">
        <v>186</v>
      </c>
      <c r="B180" s="21" t="s">
        <v>7</v>
      </c>
      <c r="C180" s="22">
        <v>43922.0</v>
      </c>
      <c r="D180" s="21"/>
      <c r="E180" s="21"/>
      <c r="F180" s="21"/>
      <c r="G180" s="21"/>
      <c r="H180" s="21"/>
      <c r="I180" s="21"/>
      <c r="J180" s="23">
        <v>1.0</v>
      </c>
      <c r="K180" s="23">
        <v>1.0</v>
      </c>
      <c r="L180" s="23">
        <v>1.0</v>
      </c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>
      <c r="A181" s="21" t="s">
        <v>187</v>
      </c>
      <c r="B181" s="21" t="s">
        <v>7</v>
      </c>
      <c r="C181" s="22">
        <v>43922.0</v>
      </c>
      <c r="D181" s="21"/>
      <c r="E181" s="21"/>
      <c r="F181" s="21"/>
      <c r="G181" s="21"/>
      <c r="H181" s="21"/>
      <c r="I181" s="21"/>
      <c r="J181" s="23">
        <v>1.0</v>
      </c>
      <c r="K181" s="23">
        <v>1.0</v>
      </c>
      <c r="L181" s="23">
        <v>1.0</v>
      </c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>
      <c r="A182" s="21" t="s">
        <v>188</v>
      </c>
      <c r="B182" s="21" t="s">
        <v>7</v>
      </c>
      <c r="C182" s="22">
        <v>43922.0</v>
      </c>
      <c r="D182" s="21"/>
      <c r="E182" s="21"/>
      <c r="F182" s="21"/>
      <c r="G182" s="21"/>
      <c r="H182" s="21"/>
      <c r="I182" s="21"/>
      <c r="J182" s="23">
        <v>1.0</v>
      </c>
      <c r="K182" s="23">
        <v>1.0</v>
      </c>
      <c r="L182" s="23">
        <v>1.0</v>
      </c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>
      <c r="A183" s="21" t="s">
        <v>189</v>
      </c>
      <c r="B183" s="21" t="s">
        <v>9</v>
      </c>
      <c r="C183" s="22">
        <v>43922.0</v>
      </c>
      <c r="D183" s="22">
        <v>43983.0</v>
      </c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>
      <c r="A184" s="21" t="s">
        <v>190</v>
      </c>
      <c r="B184" s="21" t="s">
        <v>7</v>
      </c>
      <c r="C184" s="22">
        <v>43922.0</v>
      </c>
      <c r="D184" s="21"/>
      <c r="E184" s="21"/>
      <c r="F184" s="21"/>
      <c r="G184" s="21"/>
      <c r="H184" s="21"/>
      <c r="I184" s="21"/>
      <c r="J184" s="23">
        <v>1.0</v>
      </c>
      <c r="K184" s="23">
        <v>1.0</v>
      </c>
      <c r="L184" s="23">
        <v>1.0</v>
      </c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>
      <c r="A185" s="21" t="s">
        <v>191</v>
      </c>
      <c r="B185" s="21" t="s">
        <v>7</v>
      </c>
      <c r="C185" s="22">
        <v>43922.0</v>
      </c>
      <c r="D185" s="21"/>
      <c r="E185" s="21"/>
      <c r="F185" s="21"/>
      <c r="G185" s="21"/>
      <c r="H185" s="21"/>
      <c r="I185" s="21"/>
      <c r="J185" s="23">
        <v>1.0</v>
      </c>
      <c r="K185" s="23">
        <v>1.0</v>
      </c>
      <c r="L185" s="23">
        <v>1.0</v>
      </c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>
      <c r="A186" s="21" t="s">
        <v>192</v>
      </c>
      <c r="B186" s="21" t="s">
        <v>7</v>
      </c>
      <c r="C186" s="22">
        <v>43922.0</v>
      </c>
      <c r="D186" s="21"/>
      <c r="E186" s="21"/>
      <c r="F186" s="21"/>
      <c r="G186" s="21"/>
      <c r="H186" s="21"/>
      <c r="I186" s="21"/>
      <c r="J186" s="23">
        <v>1.0</v>
      </c>
      <c r="K186" s="23">
        <v>1.0</v>
      </c>
      <c r="L186" s="23">
        <v>1.0</v>
      </c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>
      <c r="A187" s="21" t="s">
        <v>193</v>
      </c>
      <c r="B187" s="21" t="s">
        <v>7</v>
      </c>
      <c r="C187" s="22">
        <v>43922.0</v>
      </c>
      <c r="D187" s="21"/>
      <c r="E187" s="21"/>
      <c r="F187" s="21"/>
      <c r="G187" s="21"/>
      <c r="H187" s="21"/>
      <c r="I187" s="21"/>
      <c r="J187" s="23">
        <v>1.0</v>
      </c>
      <c r="K187" s="23">
        <v>1.0</v>
      </c>
      <c r="L187" s="23">
        <v>1.0</v>
      </c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>
      <c r="A188" s="21" t="s">
        <v>194</v>
      </c>
      <c r="B188" s="21" t="s">
        <v>7</v>
      </c>
      <c r="C188" s="22">
        <v>43922.0</v>
      </c>
      <c r="D188" s="21"/>
      <c r="E188" s="21"/>
      <c r="F188" s="21"/>
      <c r="G188" s="21"/>
      <c r="H188" s="21"/>
      <c r="I188" s="21"/>
      <c r="J188" s="23">
        <v>1.0</v>
      </c>
      <c r="K188" s="23">
        <v>1.0</v>
      </c>
      <c r="L188" s="23">
        <v>1.0</v>
      </c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>
      <c r="A189" s="21" t="s">
        <v>195</v>
      </c>
      <c r="B189" s="21" t="s">
        <v>7</v>
      </c>
      <c r="C189" s="22">
        <v>43922.0</v>
      </c>
      <c r="D189" s="21"/>
      <c r="E189" s="21"/>
      <c r="F189" s="21"/>
      <c r="G189" s="21"/>
      <c r="H189" s="21"/>
      <c r="I189" s="21"/>
      <c r="J189" s="23">
        <v>1.0</v>
      </c>
      <c r="K189" s="23">
        <v>1.0</v>
      </c>
      <c r="L189" s="23">
        <v>1.0</v>
      </c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>
      <c r="A190" s="21" t="s">
        <v>196</v>
      </c>
      <c r="B190" s="21" t="s">
        <v>7</v>
      </c>
      <c r="C190" s="22">
        <v>43922.0</v>
      </c>
      <c r="D190" s="21"/>
      <c r="E190" s="21"/>
      <c r="F190" s="21"/>
      <c r="G190" s="21"/>
      <c r="H190" s="21"/>
      <c r="I190" s="21"/>
      <c r="J190" s="23">
        <v>1.0</v>
      </c>
      <c r="K190" s="23">
        <v>1.0</v>
      </c>
      <c r="L190" s="23">
        <v>1.0</v>
      </c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>
      <c r="A191" s="21" t="s">
        <v>197</v>
      </c>
      <c r="B191" s="21" t="s">
        <v>7</v>
      </c>
      <c r="C191" s="22">
        <v>43922.0</v>
      </c>
      <c r="D191" s="21"/>
      <c r="E191" s="21"/>
      <c r="F191" s="21"/>
      <c r="G191" s="21"/>
      <c r="H191" s="21"/>
      <c r="I191" s="21"/>
      <c r="J191" s="23">
        <v>1.0</v>
      </c>
      <c r="K191" s="23">
        <v>1.0</v>
      </c>
      <c r="L191" s="23">
        <v>1.0</v>
      </c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>
      <c r="A192" s="21" t="s">
        <v>198</v>
      </c>
      <c r="B192" s="21" t="s">
        <v>7</v>
      </c>
      <c r="C192" s="22">
        <v>43922.0</v>
      </c>
      <c r="D192" s="21"/>
      <c r="E192" s="21"/>
      <c r="F192" s="21"/>
      <c r="G192" s="21"/>
      <c r="H192" s="21"/>
      <c r="I192" s="21"/>
      <c r="J192" s="23">
        <v>1.0</v>
      </c>
      <c r="K192" s="23">
        <v>1.0</v>
      </c>
      <c r="L192" s="23">
        <v>1.0</v>
      </c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>
      <c r="A193" s="21" t="s">
        <v>199</v>
      </c>
      <c r="B193" s="21" t="s">
        <v>7</v>
      </c>
      <c r="C193" s="22">
        <v>43922.0</v>
      </c>
      <c r="D193" s="21"/>
      <c r="E193" s="21"/>
      <c r="F193" s="21"/>
      <c r="G193" s="21"/>
      <c r="H193" s="21"/>
      <c r="I193" s="21"/>
      <c r="J193" s="23">
        <v>1.0</v>
      </c>
      <c r="K193" s="23">
        <v>1.0</v>
      </c>
      <c r="L193" s="23">
        <v>1.0</v>
      </c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>
      <c r="A194" s="21" t="s">
        <v>200</v>
      </c>
      <c r="B194" s="21" t="s">
        <v>9</v>
      </c>
      <c r="C194" s="22">
        <v>43952.0</v>
      </c>
      <c r="D194" s="22">
        <v>44075.0</v>
      </c>
      <c r="E194" s="21"/>
      <c r="F194" s="21"/>
      <c r="G194" s="21"/>
      <c r="H194" s="21"/>
      <c r="I194" s="21"/>
      <c r="J194" s="23">
        <v>1.0</v>
      </c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>
      <c r="A195" s="21" t="s">
        <v>201</v>
      </c>
      <c r="B195" s="21" t="s">
        <v>7</v>
      </c>
      <c r="C195" s="22">
        <v>43952.0</v>
      </c>
      <c r="D195" s="21"/>
      <c r="E195" s="21"/>
      <c r="F195" s="21"/>
      <c r="G195" s="21"/>
      <c r="H195" s="21"/>
      <c r="I195" s="21"/>
      <c r="J195" s="23">
        <v>1.0</v>
      </c>
      <c r="K195" s="23">
        <v>1.0</v>
      </c>
      <c r="L195" s="23">
        <v>1.0</v>
      </c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>
      <c r="A196" s="21" t="s">
        <v>202</v>
      </c>
      <c r="B196" s="21" t="s">
        <v>7</v>
      </c>
      <c r="C196" s="22">
        <v>43952.0</v>
      </c>
      <c r="D196" s="21"/>
      <c r="E196" s="21"/>
      <c r="F196" s="21"/>
      <c r="G196" s="21"/>
      <c r="H196" s="21"/>
      <c r="I196" s="21"/>
      <c r="J196" s="23">
        <v>1.0</v>
      </c>
      <c r="K196" s="23">
        <v>1.0</v>
      </c>
      <c r="L196" s="23">
        <v>1.0</v>
      </c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>
      <c r="A197" s="21" t="s">
        <v>203</v>
      </c>
      <c r="B197" s="21" t="s">
        <v>7</v>
      </c>
      <c r="C197" s="22">
        <v>43952.0</v>
      </c>
      <c r="D197" s="21"/>
      <c r="E197" s="21"/>
      <c r="F197" s="21"/>
      <c r="G197" s="21"/>
      <c r="H197" s="21"/>
      <c r="I197" s="21"/>
      <c r="J197" s="23">
        <v>1.0</v>
      </c>
      <c r="K197" s="23">
        <v>1.0</v>
      </c>
      <c r="L197" s="23">
        <v>1.0</v>
      </c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>
      <c r="A198" s="21" t="s">
        <v>204</v>
      </c>
      <c r="B198" s="21" t="s">
        <v>9</v>
      </c>
      <c r="C198" s="22">
        <v>43952.0</v>
      </c>
      <c r="D198" s="22">
        <v>44075.0</v>
      </c>
      <c r="E198" s="21"/>
      <c r="F198" s="21"/>
      <c r="G198" s="21"/>
      <c r="H198" s="21"/>
      <c r="I198" s="21"/>
      <c r="J198" s="23">
        <v>1.0</v>
      </c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>
      <c r="A199" s="21" t="s">
        <v>205</v>
      </c>
      <c r="B199" s="21" t="s">
        <v>7</v>
      </c>
      <c r="C199" s="22">
        <v>43952.0</v>
      </c>
      <c r="D199" s="21"/>
      <c r="E199" s="21"/>
      <c r="F199" s="21"/>
      <c r="G199" s="21"/>
      <c r="H199" s="21"/>
      <c r="I199" s="21"/>
      <c r="J199" s="23">
        <v>1.0</v>
      </c>
      <c r="K199" s="23">
        <v>1.0</v>
      </c>
      <c r="L199" s="23">
        <v>1.0</v>
      </c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>
      <c r="A200" s="21" t="s">
        <v>206</v>
      </c>
      <c r="B200" s="21" t="s">
        <v>9</v>
      </c>
      <c r="C200" s="22">
        <v>43952.0</v>
      </c>
      <c r="D200" s="22">
        <v>44075.0</v>
      </c>
      <c r="E200" s="21"/>
      <c r="F200" s="21"/>
      <c r="G200" s="21"/>
      <c r="H200" s="21"/>
      <c r="I200" s="21"/>
      <c r="J200" s="23">
        <v>1.0</v>
      </c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>
      <c r="A201" s="21" t="s">
        <v>207</v>
      </c>
      <c r="B201" s="21" t="s">
        <v>7</v>
      </c>
      <c r="C201" s="22">
        <v>43952.0</v>
      </c>
      <c r="D201" s="21"/>
      <c r="E201" s="21"/>
      <c r="F201" s="21"/>
      <c r="G201" s="21"/>
      <c r="H201" s="21"/>
      <c r="I201" s="21"/>
      <c r="J201" s="23">
        <v>1.0</v>
      </c>
      <c r="K201" s="23">
        <v>1.0</v>
      </c>
      <c r="L201" s="23">
        <v>1.0</v>
      </c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>
      <c r="A202" s="21" t="s">
        <v>208</v>
      </c>
      <c r="B202" s="21" t="s">
        <v>9</v>
      </c>
      <c r="C202" s="22">
        <v>43952.0</v>
      </c>
      <c r="D202" s="22">
        <v>44105.0</v>
      </c>
      <c r="E202" s="21"/>
      <c r="F202" s="21"/>
      <c r="G202" s="21"/>
      <c r="H202" s="21"/>
      <c r="I202" s="21"/>
      <c r="J202" s="23">
        <v>1.0</v>
      </c>
      <c r="K202" s="23">
        <v>1.0</v>
      </c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>
      <c r="A203" s="21" t="s">
        <v>209</v>
      </c>
      <c r="B203" s="21" t="s">
        <v>9</v>
      </c>
      <c r="C203" s="22">
        <v>43952.0</v>
      </c>
      <c r="D203" s="22">
        <v>44044.0</v>
      </c>
      <c r="E203" s="21"/>
      <c r="F203" s="21"/>
      <c r="G203" s="21"/>
      <c r="H203" s="21"/>
      <c r="I203" s="21"/>
      <c r="J203" s="23">
        <v>1.0</v>
      </c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>
      <c r="A204" s="21" t="s">
        <v>210</v>
      </c>
      <c r="B204" s="21" t="s">
        <v>9</v>
      </c>
      <c r="C204" s="22">
        <v>43952.0</v>
      </c>
      <c r="D204" s="22">
        <v>44105.0</v>
      </c>
      <c r="E204" s="21"/>
      <c r="F204" s="21"/>
      <c r="G204" s="21"/>
      <c r="H204" s="21"/>
      <c r="I204" s="21"/>
      <c r="J204" s="23">
        <v>1.0</v>
      </c>
      <c r="K204" s="23">
        <v>1.0</v>
      </c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>
      <c r="A205" s="21" t="s">
        <v>211</v>
      </c>
      <c r="B205" s="21" t="s">
        <v>7</v>
      </c>
      <c r="C205" s="22">
        <v>43952.0</v>
      </c>
      <c r="D205" s="21"/>
      <c r="E205" s="21"/>
      <c r="F205" s="21"/>
      <c r="G205" s="21"/>
      <c r="H205" s="21"/>
      <c r="I205" s="21"/>
      <c r="J205" s="23">
        <v>1.0</v>
      </c>
      <c r="K205" s="23">
        <v>1.0</v>
      </c>
      <c r="L205" s="23">
        <v>1.0</v>
      </c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>
      <c r="A206" s="21" t="s">
        <v>212</v>
      </c>
      <c r="B206" s="21" t="s">
        <v>9</v>
      </c>
      <c r="C206" s="22">
        <v>43952.0</v>
      </c>
      <c r="D206" s="22">
        <v>43983.0</v>
      </c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>
      <c r="A207" s="21" t="s">
        <v>213</v>
      </c>
      <c r="B207" s="21" t="s">
        <v>7</v>
      </c>
      <c r="C207" s="22">
        <v>43952.0</v>
      </c>
      <c r="D207" s="21"/>
      <c r="E207" s="21"/>
      <c r="F207" s="21"/>
      <c r="G207" s="21"/>
      <c r="H207" s="21"/>
      <c r="I207" s="21"/>
      <c r="J207" s="23">
        <v>1.0</v>
      </c>
      <c r="K207" s="23">
        <v>1.0</v>
      </c>
      <c r="L207" s="23">
        <v>1.0</v>
      </c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>
      <c r="A208" s="21" t="s">
        <v>214</v>
      </c>
      <c r="B208" s="21" t="s">
        <v>9</v>
      </c>
      <c r="C208" s="22">
        <v>43952.0</v>
      </c>
      <c r="D208" s="22">
        <v>44136.0</v>
      </c>
      <c r="E208" s="21"/>
      <c r="F208" s="21"/>
      <c r="G208" s="21"/>
      <c r="H208" s="21"/>
      <c r="I208" s="21"/>
      <c r="J208" s="23">
        <v>1.0</v>
      </c>
      <c r="K208" s="23">
        <v>1.0</v>
      </c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>
      <c r="A209" s="21" t="s">
        <v>215</v>
      </c>
      <c r="B209" s="21" t="s">
        <v>7</v>
      </c>
      <c r="C209" s="22">
        <v>43952.0</v>
      </c>
      <c r="D209" s="21"/>
      <c r="E209" s="21"/>
      <c r="F209" s="21"/>
      <c r="G209" s="21"/>
      <c r="H209" s="21"/>
      <c r="I209" s="21"/>
      <c r="J209" s="23">
        <v>1.0</v>
      </c>
      <c r="K209" s="23">
        <v>1.0</v>
      </c>
      <c r="L209" s="23">
        <v>1.0</v>
      </c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>
      <c r="A210" s="21" t="s">
        <v>216</v>
      </c>
      <c r="B210" s="21" t="s">
        <v>7</v>
      </c>
      <c r="C210" s="22">
        <v>43952.0</v>
      </c>
      <c r="D210" s="21"/>
      <c r="E210" s="21"/>
      <c r="F210" s="21"/>
      <c r="G210" s="21"/>
      <c r="H210" s="21"/>
      <c r="I210" s="21"/>
      <c r="J210" s="23">
        <v>1.0</v>
      </c>
      <c r="K210" s="23">
        <v>1.0</v>
      </c>
      <c r="L210" s="23">
        <v>1.0</v>
      </c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>
      <c r="A211" s="21" t="s">
        <v>217</v>
      </c>
      <c r="B211" s="21" t="s">
        <v>9</v>
      </c>
      <c r="C211" s="22">
        <v>43952.0</v>
      </c>
      <c r="D211" s="22">
        <v>44075.0</v>
      </c>
      <c r="E211" s="21"/>
      <c r="F211" s="21"/>
      <c r="G211" s="21"/>
      <c r="H211" s="21"/>
      <c r="I211" s="21"/>
      <c r="J211" s="23">
        <v>1.0</v>
      </c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>
      <c r="A212" s="21" t="s">
        <v>218</v>
      </c>
      <c r="B212" s="21" t="s">
        <v>7</v>
      </c>
      <c r="C212" s="22">
        <v>43952.0</v>
      </c>
      <c r="D212" s="21"/>
      <c r="E212" s="21"/>
      <c r="F212" s="21"/>
      <c r="G212" s="21"/>
      <c r="H212" s="21"/>
      <c r="I212" s="21"/>
      <c r="J212" s="23">
        <v>1.0</v>
      </c>
      <c r="K212" s="23">
        <v>1.0</v>
      </c>
      <c r="L212" s="23">
        <v>1.0</v>
      </c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>
      <c r="A213" s="21" t="s">
        <v>219</v>
      </c>
      <c r="B213" s="21" t="s">
        <v>7</v>
      </c>
      <c r="C213" s="22">
        <v>43952.0</v>
      </c>
      <c r="D213" s="21"/>
      <c r="E213" s="21"/>
      <c r="F213" s="21"/>
      <c r="G213" s="21"/>
      <c r="H213" s="21"/>
      <c r="I213" s="21"/>
      <c r="J213" s="23">
        <v>1.0</v>
      </c>
      <c r="K213" s="23">
        <v>1.0</v>
      </c>
      <c r="L213" s="23">
        <v>1.0</v>
      </c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>
      <c r="A214" s="21" t="s">
        <v>220</v>
      </c>
      <c r="B214" s="21" t="s">
        <v>7</v>
      </c>
      <c r="C214" s="22">
        <v>43952.0</v>
      </c>
      <c r="D214" s="21"/>
      <c r="E214" s="21"/>
      <c r="F214" s="21"/>
      <c r="G214" s="21"/>
      <c r="H214" s="21"/>
      <c r="I214" s="21"/>
      <c r="J214" s="23">
        <v>1.0</v>
      </c>
      <c r="K214" s="23">
        <v>1.0</v>
      </c>
      <c r="L214" s="23">
        <v>1.0</v>
      </c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>
      <c r="A215" s="21" t="s">
        <v>221</v>
      </c>
      <c r="B215" s="21" t="s">
        <v>7</v>
      </c>
      <c r="C215" s="22">
        <v>43952.0</v>
      </c>
      <c r="D215" s="21"/>
      <c r="E215" s="21"/>
      <c r="F215" s="21"/>
      <c r="G215" s="21"/>
      <c r="H215" s="21"/>
      <c r="I215" s="21"/>
      <c r="J215" s="23">
        <v>1.0</v>
      </c>
      <c r="K215" s="23">
        <v>1.0</v>
      </c>
      <c r="L215" s="23">
        <v>1.0</v>
      </c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>
      <c r="A216" s="21" t="s">
        <v>222</v>
      </c>
      <c r="B216" s="21" t="s">
        <v>7</v>
      </c>
      <c r="C216" s="22">
        <v>43952.0</v>
      </c>
      <c r="D216" s="21"/>
      <c r="E216" s="21"/>
      <c r="F216" s="21"/>
      <c r="G216" s="21"/>
      <c r="H216" s="21"/>
      <c r="I216" s="21"/>
      <c r="J216" s="23">
        <v>1.0</v>
      </c>
      <c r="K216" s="23">
        <v>1.0</v>
      </c>
      <c r="L216" s="23">
        <v>1.0</v>
      </c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>
      <c r="A217" s="21" t="s">
        <v>223</v>
      </c>
      <c r="B217" s="21" t="s">
        <v>7</v>
      </c>
      <c r="C217" s="22">
        <v>43952.0</v>
      </c>
      <c r="D217" s="21"/>
      <c r="E217" s="21"/>
      <c r="F217" s="21"/>
      <c r="G217" s="21"/>
      <c r="H217" s="21"/>
      <c r="I217" s="21"/>
      <c r="J217" s="23">
        <v>1.0</v>
      </c>
      <c r="K217" s="23">
        <v>1.0</v>
      </c>
      <c r="L217" s="23">
        <v>1.0</v>
      </c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>
      <c r="A218" s="21" t="s">
        <v>224</v>
      </c>
      <c r="B218" s="21" t="s">
        <v>7</v>
      </c>
      <c r="C218" s="22">
        <v>43952.0</v>
      </c>
      <c r="D218" s="21"/>
      <c r="E218" s="21"/>
      <c r="F218" s="21"/>
      <c r="G218" s="21"/>
      <c r="H218" s="21"/>
      <c r="I218" s="21"/>
      <c r="J218" s="23">
        <v>1.0</v>
      </c>
      <c r="K218" s="23">
        <v>1.0</v>
      </c>
      <c r="L218" s="23">
        <v>1.0</v>
      </c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>
      <c r="A219" s="21" t="s">
        <v>225</v>
      </c>
      <c r="B219" s="21" t="s">
        <v>9</v>
      </c>
      <c r="C219" s="22">
        <v>43983.0</v>
      </c>
      <c r="D219" s="22">
        <v>44166.0</v>
      </c>
      <c r="E219" s="21"/>
      <c r="F219" s="21"/>
      <c r="G219" s="21"/>
      <c r="H219" s="21"/>
      <c r="I219" s="21"/>
      <c r="J219" s="23">
        <v>1.0</v>
      </c>
      <c r="K219" s="23">
        <v>1.0</v>
      </c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>
      <c r="A220" s="21" t="s">
        <v>226</v>
      </c>
      <c r="B220" s="21" t="s">
        <v>9</v>
      </c>
      <c r="C220" s="22">
        <v>43983.0</v>
      </c>
      <c r="D220" s="22">
        <v>44166.0</v>
      </c>
      <c r="E220" s="21"/>
      <c r="F220" s="21"/>
      <c r="G220" s="21"/>
      <c r="H220" s="21"/>
      <c r="I220" s="21"/>
      <c r="J220" s="23">
        <v>1.0</v>
      </c>
      <c r="K220" s="23">
        <v>1.0</v>
      </c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>
      <c r="A221" s="21" t="s">
        <v>227</v>
      </c>
      <c r="B221" s="21" t="s">
        <v>7</v>
      </c>
      <c r="C221" s="22">
        <v>43983.0</v>
      </c>
      <c r="D221" s="21"/>
      <c r="E221" s="21"/>
      <c r="F221" s="21"/>
      <c r="G221" s="21"/>
      <c r="H221" s="21"/>
      <c r="I221" s="21"/>
      <c r="J221" s="23">
        <v>1.0</v>
      </c>
      <c r="K221" s="23">
        <v>1.0</v>
      </c>
      <c r="L221" s="23">
        <v>1.0</v>
      </c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>
      <c r="A222" s="21" t="s">
        <v>228</v>
      </c>
      <c r="B222" s="21" t="s">
        <v>7</v>
      </c>
      <c r="C222" s="22">
        <v>43983.0</v>
      </c>
      <c r="D222" s="21"/>
      <c r="E222" s="21"/>
      <c r="F222" s="21"/>
      <c r="G222" s="21"/>
      <c r="H222" s="21"/>
      <c r="I222" s="21"/>
      <c r="J222" s="23">
        <v>1.0</v>
      </c>
      <c r="K222" s="23">
        <v>1.0</v>
      </c>
      <c r="L222" s="23">
        <v>1.0</v>
      </c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>
      <c r="A223" s="21" t="s">
        <v>229</v>
      </c>
      <c r="B223" s="21" t="s">
        <v>7</v>
      </c>
      <c r="C223" s="22">
        <v>43983.0</v>
      </c>
      <c r="D223" s="21"/>
      <c r="E223" s="21"/>
      <c r="F223" s="21"/>
      <c r="G223" s="21"/>
      <c r="H223" s="21"/>
      <c r="I223" s="21"/>
      <c r="J223" s="23">
        <v>1.0</v>
      </c>
      <c r="K223" s="23">
        <v>1.0</v>
      </c>
      <c r="L223" s="23">
        <v>1.0</v>
      </c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>
      <c r="A224" s="21" t="s">
        <v>230</v>
      </c>
      <c r="B224" s="21" t="s">
        <v>9</v>
      </c>
      <c r="C224" s="22">
        <v>43983.0</v>
      </c>
      <c r="D224" s="22">
        <v>44075.0</v>
      </c>
      <c r="E224" s="21"/>
      <c r="F224" s="21"/>
      <c r="G224" s="21"/>
      <c r="H224" s="21"/>
      <c r="I224" s="21"/>
      <c r="J224" s="23">
        <v>1.0</v>
      </c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>
      <c r="A225" s="21" t="s">
        <v>231</v>
      </c>
      <c r="B225" s="21" t="s">
        <v>7</v>
      </c>
      <c r="C225" s="22">
        <v>43983.0</v>
      </c>
      <c r="D225" s="21"/>
      <c r="E225" s="21"/>
      <c r="F225" s="21"/>
      <c r="G225" s="21"/>
      <c r="H225" s="21"/>
      <c r="I225" s="21"/>
      <c r="J225" s="23">
        <v>1.0</v>
      </c>
      <c r="K225" s="23">
        <v>1.0</v>
      </c>
      <c r="L225" s="23">
        <v>1.0</v>
      </c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>
      <c r="A226" s="21" t="s">
        <v>232</v>
      </c>
      <c r="B226" s="21" t="s">
        <v>7</v>
      </c>
      <c r="C226" s="22">
        <v>43983.0</v>
      </c>
      <c r="D226" s="21"/>
      <c r="E226" s="21"/>
      <c r="F226" s="21"/>
      <c r="G226" s="21"/>
      <c r="H226" s="21"/>
      <c r="I226" s="21"/>
      <c r="J226" s="23">
        <v>1.0</v>
      </c>
      <c r="K226" s="23">
        <v>1.0</v>
      </c>
      <c r="L226" s="23">
        <v>1.0</v>
      </c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>
      <c r="A227" s="21" t="s">
        <v>233</v>
      </c>
      <c r="B227" s="21" t="s">
        <v>7</v>
      </c>
      <c r="C227" s="22">
        <v>43983.0</v>
      </c>
      <c r="D227" s="21"/>
      <c r="E227" s="21"/>
      <c r="F227" s="21"/>
      <c r="G227" s="21"/>
      <c r="H227" s="21"/>
      <c r="I227" s="21"/>
      <c r="J227" s="23">
        <v>1.0</v>
      </c>
      <c r="K227" s="23">
        <v>1.0</v>
      </c>
      <c r="L227" s="23">
        <v>1.0</v>
      </c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>
      <c r="A228" s="21" t="s">
        <v>234</v>
      </c>
      <c r="B228" s="21" t="s">
        <v>7</v>
      </c>
      <c r="C228" s="22">
        <v>43983.0</v>
      </c>
      <c r="D228" s="21"/>
      <c r="E228" s="21"/>
      <c r="F228" s="21"/>
      <c r="G228" s="21"/>
      <c r="H228" s="21"/>
      <c r="I228" s="21"/>
      <c r="J228" s="23">
        <v>1.0</v>
      </c>
      <c r="K228" s="23">
        <v>1.0</v>
      </c>
      <c r="L228" s="23">
        <v>1.0</v>
      </c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>
      <c r="A229" s="21" t="s">
        <v>235</v>
      </c>
      <c r="B229" s="21" t="s">
        <v>7</v>
      </c>
      <c r="C229" s="22">
        <v>43983.0</v>
      </c>
      <c r="D229" s="21"/>
      <c r="E229" s="21"/>
      <c r="F229" s="21"/>
      <c r="G229" s="21"/>
      <c r="H229" s="21"/>
      <c r="I229" s="21"/>
      <c r="J229" s="23">
        <v>1.0</v>
      </c>
      <c r="K229" s="23">
        <v>1.0</v>
      </c>
      <c r="L229" s="23">
        <v>1.0</v>
      </c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>
      <c r="A230" s="21" t="s">
        <v>236</v>
      </c>
      <c r="B230" s="21" t="s">
        <v>7</v>
      </c>
      <c r="C230" s="22">
        <v>43983.0</v>
      </c>
      <c r="D230" s="21"/>
      <c r="E230" s="21"/>
      <c r="F230" s="21"/>
      <c r="G230" s="21"/>
      <c r="H230" s="21"/>
      <c r="I230" s="21"/>
      <c r="J230" s="23">
        <v>1.0</v>
      </c>
      <c r="K230" s="23">
        <v>1.0</v>
      </c>
      <c r="L230" s="23">
        <v>1.0</v>
      </c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>
      <c r="A231" s="21" t="s">
        <v>237</v>
      </c>
      <c r="B231" s="21" t="s">
        <v>7</v>
      </c>
      <c r="C231" s="22">
        <v>43983.0</v>
      </c>
      <c r="D231" s="21"/>
      <c r="E231" s="21"/>
      <c r="F231" s="21"/>
      <c r="G231" s="21"/>
      <c r="H231" s="21"/>
      <c r="I231" s="21"/>
      <c r="J231" s="23">
        <v>1.0</v>
      </c>
      <c r="K231" s="23">
        <v>1.0</v>
      </c>
      <c r="L231" s="23">
        <v>1.0</v>
      </c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>
      <c r="A232" s="21" t="s">
        <v>238</v>
      </c>
      <c r="B232" s="21" t="s">
        <v>9</v>
      </c>
      <c r="C232" s="22">
        <v>43983.0</v>
      </c>
      <c r="D232" s="22">
        <v>44166.0</v>
      </c>
      <c r="E232" s="21"/>
      <c r="F232" s="21"/>
      <c r="G232" s="21"/>
      <c r="H232" s="21"/>
      <c r="I232" s="21"/>
      <c r="J232" s="23">
        <v>1.0</v>
      </c>
      <c r="K232" s="23">
        <v>1.0</v>
      </c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>
      <c r="A233" s="21" t="s">
        <v>239</v>
      </c>
      <c r="B233" s="21" t="s">
        <v>7</v>
      </c>
      <c r="C233" s="22">
        <v>43983.0</v>
      </c>
      <c r="D233" s="21"/>
      <c r="E233" s="21"/>
      <c r="F233" s="21"/>
      <c r="G233" s="21"/>
      <c r="H233" s="21"/>
      <c r="I233" s="21"/>
      <c r="J233" s="23">
        <v>1.0</v>
      </c>
      <c r="K233" s="23">
        <v>1.0</v>
      </c>
      <c r="L233" s="23">
        <v>1.0</v>
      </c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>
      <c r="A234" s="21" t="s">
        <v>240</v>
      </c>
      <c r="B234" s="21" t="s">
        <v>9</v>
      </c>
      <c r="C234" s="22">
        <v>43983.0</v>
      </c>
      <c r="D234" s="22">
        <v>44136.0</v>
      </c>
      <c r="E234" s="21"/>
      <c r="F234" s="21"/>
      <c r="G234" s="21"/>
      <c r="H234" s="21"/>
      <c r="I234" s="21"/>
      <c r="J234" s="23">
        <v>1.0</v>
      </c>
      <c r="K234" s="23">
        <v>1.0</v>
      </c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>
      <c r="A235" s="21" t="s">
        <v>241</v>
      </c>
      <c r="B235" s="21" t="s">
        <v>7</v>
      </c>
      <c r="C235" s="22">
        <v>43983.0</v>
      </c>
      <c r="D235" s="21"/>
      <c r="E235" s="21"/>
      <c r="F235" s="21"/>
      <c r="G235" s="21"/>
      <c r="H235" s="21"/>
      <c r="I235" s="21"/>
      <c r="J235" s="23">
        <v>1.0</v>
      </c>
      <c r="K235" s="23">
        <v>1.0</v>
      </c>
      <c r="L235" s="23">
        <v>1.0</v>
      </c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>
      <c r="A236" s="21" t="s">
        <v>242</v>
      </c>
      <c r="B236" s="21" t="s">
        <v>7</v>
      </c>
      <c r="C236" s="22">
        <v>43983.0</v>
      </c>
      <c r="D236" s="21"/>
      <c r="E236" s="21"/>
      <c r="F236" s="21"/>
      <c r="G236" s="21"/>
      <c r="H236" s="21"/>
      <c r="I236" s="21"/>
      <c r="J236" s="23">
        <v>1.0</v>
      </c>
      <c r="K236" s="23">
        <v>1.0</v>
      </c>
      <c r="L236" s="23">
        <v>1.0</v>
      </c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>
      <c r="A237" s="21" t="s">
        <v>243</v>
      </c>
      <c r="B237" s="21" t="s">
        <v>7</v>
      </c>
      <c r="C237" s="22">
        <v>43983.0</v>
      </c>
      <c r="D237" s="21"/>
      <c r="E237" s="21"/>
      <c r="F237" s="21"/>
      <c r="G237" s="21"/>
      <c r="H237" s="21"/>
      <c r="I237" s="21"/>
      <c r="J237" s="23">
        <v>1.0</v>
      </c>
      <c r="K237" s="23">
        <v>1.0</v>
      </c>
      <c r="L237" s="23">
        <v>1.0</v>
      </c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>
      <c r="A238" s="21" t="s">
        <v>244</v>
      </c>
      <c r="B238" s="21" t="s">
        <v>7</v>
      </c>
      <c r="C238" s="22">
        <v>43983.0</v>
      </c>
      <c r="D238" s="21"/>
      <c r="E238" s="21"/>
      <c r="F238" s="21"/>
      <c r="G238" s="21"/>
      <c r="H238" s="21"/>
      <c r="I238" s="21"/>
      <c r="J238" s="23">
        <v>1.0</v>
      </c>
      <c r="K238" s="23">
        <v>1.0</v>
      </c>
      <c r="L238" s="23">
        <v>1.0</v>
      </c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>
      <c r="A239" s="21" t="s">
        <v>245</v>
      </c>
      <c r="B239" s="21" t="s">
        <v>7</v>
      </c>
      <c r="C239" s="22">
        <v>43983.0</v>
      </c>
      <c r="D239" s="21"/>
      <c r="E239" s="21"/>
      <c r="F239" s="21"/>
      <c r="G239" s="21"/>
      <c r="H239" s="21"/>
      <c r="I239" s="21"/>
      <c r="J239" s="23">
        <v>1.0</v>
      </c>
      <c r="K239" s="23">
        <v>1.0</v>
      </c>
      <c r="L239" s="23">
        <v>1.0</v>
      </c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>
      <c r="A240" s="21" t="s">
        <v>246</v>
      </c>
      <c r="B240" s="21" t="s">
        <v>9</v>
      </c>
      <c r="C240" s="22">
        <v>43983.0</v>
      </c>
      <c r="D240" s="22">
        <v>44075.0</v>
      </c>
      <c r="E240" s="21"/>
      <c r="F240" s="21"/>
      <c r="G240" s="21"/>
      <c r="H240" s="21"/>
      <c r="I240" s="21"/>
      <c r="J240" s="23">
        <v>1.0</v>
      </c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>
      <c r="A241" s="21" t="s">
        <v>247</v>
      </c>
      <c r="B241" s="21" t="s">
        <v>7</v>
      </c>
      <c r="C241" s="22">
        <v>44013.0</v>
      </c>
      <c r="D241" s="21"/>
      <c r="E241" s="21"/>
      <c r="F241" s="21"/>
      <c r="G241" s="21"/>
      <c r="H241" s="21"/>
      <c r="I241" s="21"/>
      <c r="J241" s="21"/>
      <c r="K241" s="23">
        <v>1.0</v>
      </c>
      <c r="L241" s="23">
        <v>1.0</v>
      </c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>
      <c r="A242" s="21" t="s">
        <v>248</v>
      </c>
      <c r="B242" s="21" t="s">
        <v>7</v>
      </c>
      <c r="C242" s="22">
        <v>44013.0</v>
      </c>
      <c r="D242" s="21"/>
      <c r="E242" s="21"/>
      <c r="F242" s="21"/>
      <c r="G242" s="21"/>
      <c r="H242" s="21"/>
      <c r="I242" s="21"/>
      <c r="J242" s="21"/>
      <c r="K242" s="23">
        <v>1.0</v>
      </c>
      <c r="L242" s="23">
        <v>1.0</v>
      </c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>
      <c r="A243" s="21" t="s">
        <v>249</v>
      </c>
      <c r="B243" s="21" t="s">
        <v>7</v>
      </c>
      <c r="C243" s="22">
        <v>44013.0</v>
      </c>
      <c r="D243" s="21"/>
      <c r="E243" s="21"/>
      <c r="F243" s="21"/>
      <c r="G243" s="21"/>
      <c r="H243" s="21"/>
      <c r="I243" s="21"/>
      <c r="J243" s="21"/>
      <c r="K243" s="23">
        <v>1.0</v>
      </c>
      <c r="L243" s="23">
        <v>1.0</v>
      </c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>
      <c r="A244" s="21" t="s">
        <v>250</v>
      </c>
      <c r="B244" s="21" t="s">
        <v>9</v>
      </c>
      <c r="C244" s="22">
        <v>44013.0</v>
      </c>
      <c r="D244" s="22">
        <v>44136.0</v>
      </c>
      <c r="E244" s="21"/>
      <c r="F244" s="21"/>
      <c r="G244" s="21"/>
      <c r="H244" s="21"/>
      <c r="I244" s="21"/>
      <c r="J244" s="21"/>
      <c r="K244" s="23">
        <v>1.0</v>
      </c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>
      <c r="A245" s="21" t="s">
        <v>251</v>
      </c>
      <c r="B245" s="21" t="s">
        <v>9</v>
      </c>
      <c r="C245" s="22">
        <v>44013.0</v>
      </c>
      <c r="D245" s="22">
        <v>44136.0</v>
      </c>
      <c r="E245" s="21"/>
      <c r="F245" s="21"/>
      <c r="G245" s="21"/>
      <c r="H245" s="21"/>
      <c r="I245" s="21"/>
      <c r="J245" s="21"/>
      <c r="K245" s="23">
        <v>1.0</v>
      </c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>
      <c r="A246" s="21" t="s">
        <v>252</v>
      </c>
      <c r="B246" s="21" t="s">
        <v>9</v>
      </c>
      <c r="C246" s="22">
        <v>44013.0</v>
      </c>
      <c r="D246" s="22">
        <v>44075.0</v>
      </c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>
      <c r="A247" s="21" t="s">
        <v>253</v>
      </c>
      <c r="B247" s="21" t="s">
        <v>7</v>
      </c>
      <c r="C247" s="22">
        <v>44013.0</v>
      </c>
      <c r="D247" s="21"/>
      <c r="E247" s="21"/>
      <c r="F247" s="21"/>
      <c r="G247" s="21"/>
      <c r="H247" s="21"/>
      <c r="I247" s="21"/>
      <c r="J247" s="21"/>
      <c r="K247" s="23">
        <v>1.0</v>
      </c>
      <c r="L247" s="23">
        <v>1.0</v>
      </c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>
      <c r="A248" s="21" t="s">
        <v>254</v>
      </c>
      <c r="B248" s="21" t="s">
        <v>7</v>
      </c>
      <c r="C248" s="22">
        <v>44013.0</v>
      </c>
      <c r="D248" s="21"/>
      <c r="E248" s="21"/>
      <c r="F248" s="21"/>
      <c r="G248" s="21"/>
      <c r="H248" s="21"/>
      <c r="I248" s="21"/>
      <c r="J248" s="21"/>
      <c r="K248" s="23">
        <v>1.0</v>
      </c>
      <c r="L248" s="23">
        <v>1.0</v>
      </c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>
      <c r="A249" s="21" t="s">
        <v>255</v>
      </c>
      <c r="B249" s="21" t="s">
        <v>7</v>
      </c>
      <c r="C249" s="22">
        <v>44013.0</v>
      </c>
      <c r="D249" s="21"/>
      <c r="E249" s="21"/>
      <c r="F249" s="21"/>
      <c r="G249" s="21"/>
      <c r="H249" s="21"/>
      <c r="I249" s="21"/>
      <c r="J249" s="21"/>
      <c r="K249" s="23">
        <v>1.0</v>
      </c>
      <c r="L249" s="23">
        <v>1.0</v>
      </c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>
      <c r="A250" s="21" t="s">
        <v>256</v>
      </c>
      <c r="B250" s="21" t="s">
        <v>7</v>
      </c>
      <c r="C250" s="22">
        <v>44013.0</v>
      </c>
      <c r="D250" s="21"/>
      <c r="E250" s="21"/>
      <c r="F250" s="21"/>
      <c r="G250" s="21"/>
      <c r="H250" s="21"/>
      <c r="I250" s="21"/>
      <c r="J250" s="21"/>
      <c r="K250" s="23">
        <v>1.0</v>
      </c>
      <c r="L250" s="23">
        <v>1.0</v>
      </c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>
      <c r="A251" s="21" t="s">
        <v>257</v>
      </c>
      <c r="B251" s="21" t="s">
        <v>7</v>
      </c>
      <c r="C251" s="22">
        <v>44013.0</v>
      </c>
      <c r="D251" s="21"/>
      <c r="E251" s="21"/>
      <c r="F251" s="21"/>
      <c r="G251" s="21"/>
      <c r="H251" s="21"/>
      <c r="I251" s="21"/>
      <c r="J251" s="21"/>
      <c r="K251" s="23">
        <v>1.0</v>
      </c>
      <c r="L251" s="23">
        <v>1.0</v>
      </c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>
      <c r="A252" s="21" t="s">
        <v>258</v>
      </c>
      <c r="B252" s="21" t="s">
        <v>7</v>
      </c>
      <c r="C252" s="22">
        <v>44013.0</v>
      </c>
      <c r="D252" s="21"/>
      <c r="E252" s="21"/>
      <c r="F252" s="21"/>
      <c r="G252" s="21"/>
      <c r="H252" s="21"/>
      <c r="I252" s="21"/>
      <c r="J252" s="21"/>
      <c r="K252" s="23">
        <v>1.0</v>
      </c>
      <c r="L252" s="23">
        <v>1.0</v>
      </c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>
      <c r="A253" s="21" t="s">
        <v>259</v>
      </c>
      <c r="B253" s="21" t="s">
        <v>7</v>
      </c>
      <c r="C253" s="22">
        <v>44013.0</v>
      </c>
      <c r="D253" s="21"/>
      <c r="E253" s="21"/>
      <c r="F253" s="21"/>
      <c r="G253" s="21"/>
      <c r="H253" s="21"/>
      <c r="I253" s="21"/>
      <c r="J253" s="21"/>
      <c r="K253" s="23">
        <v>1.0</v>
      </c>
      <c r="L253" s="23">
        <v>1.0</v>
      </c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>
      <c r="A254" s="21" t="s">
        <v>260</v>
      </c>
      <c r="B254" s="21" t="s">
        <v>7</v>
      </c>
      <c r="C254" s="22">
        <v>44013.0</v>
      </c>
      <c r="D254" s="21"/>
      <c r="E254" s="21"/>
      <c r="F254" s="21"/>
      <c r="G254" s="21"/>
      <c r="H254" s="21"/>
      <c r="I254" s="21"/>
      <c r="J254" s="21"/>
      <c r="K254" s="23">
        <v>1.0</v>
      </c>
      <c r="L254" s="23">
        <v>1.0</v>
      </c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>
      <c r="A255" s="21" t="s">
        <v>261</v>
      </c>
      <c r="B255" s="21" t="s">
        <v>7</v>
      </c>
      <c r="C255" s="22">
        <v>44013.0</v>
      </c>
      <c r="D255" s="21"/>
      <c r="E255" s="21"/>
      <c r="F255" s="21"/>
      <c r="G255" s="21"/>
      <c r="H255" s="21"/>
      <c r="I255" s="21"/>
      <c r="J255" s="21"/>
      <c r="K255" s="23">
        <v>1.0</v>
      </c>
      <c r="L255" s="23">
        <v>1.0</v>
      </c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>
      <c r="A256" s="21" t="s">
        <v>262</v>
      </c>
      <c r="B256" s="21" t="s">
        <v>7</v>
      </c>
      <c r="C256" s="22">
        <v>44013.0</v>
      </c>
      <c r="D256" s="21"/>
      <c r="E256" s="21"/>
      <c r="F256" s="21"/>
      <c r="G256" s="21"/>
      <c r="H256" s="21"/>
      <c r="I256" s="21"/>
      <c r="J256" s="21"/>
      <c r="K256" s="23">
        <v>1.0</v>
      </c>
      <c r="L256" s="23">
        <v>1.0</v>
      </c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>
      <c r="A257" s="21" t="s">
        <v>263</v>
      </c>
      <c r="B257" s="21" t="s">
        <v>7</v>
      </c>
      <c r="C257" s="22">
        <v>44013.0</v>
      </c>
      <c r="D257" s="21"/>
      <c r="E257" s="21"/>
      <c r="F257" s="21"/>
      <c r="G257" s="21"/>
      <c r="H257" s="21"/>
      <c r="I257" s="21"/>
      <c r="J257" s="21"/>
      <c r="K257" s="23">
        <v>1.0</v>
      </c>
      <c r="L257" s="23">
        <v>1.0</v>
      </c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>
      <c r="A258" s="21" t="s">
        <v>264</v>
      </c>
      <c r="B258" s="21" t="s">
        <v>7</v>
      </c>
      <c r="C258" s="22">
        <v>44013.0</v>
      </c>
      <c r="D258" s="21"/>
      <c r="E258" s="21"/>
      <c r="F258" s="21"/>
      <c r="G258" s="21"/>
      <c r="H258" s="21"/>
      <c r="I258" s="21"/>
      <c r="J258" s="21"/>
      <c r="K258" s="23">
        <v>1.0</v>
      </c>
      <c r="L258" s="23">
        <v>1.0</v>
      </c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>
      <c r="A259" s="21" t="s">
        <v>265</v>
      </c>
      <c r="B259" s="21" t="s">
        <v>7</v>
      </c>
      <c r="C259" s="22">
        <v>44013.0</v>
      </c>
      <c r="D259" s="21"/>
      <c r="E259" s="21"/>
      <c r="F259" s="21"/>
      <c r="G259" s="21"/>
      <c r="H259" s="21"/>
      <c r="I259" s="21"/>
      <c r="J259" s="21"/>
      <c r="K259" s="23">
        <v>1.0</v>
      </c>
      <c r="L259" s="23">
        <v>1.0</v>
      </c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>
      <c r="A260" s="21" t="s">
        <v>266</v>
      </c>
      <c r="B260" s="21" t="s">
        <v>7</v>
      </c>
      <c r="C260" s="22">
        <v>44013.0</v>
      </c>
      <c r="D260" s="21"/>
      <c r="E260" s="21"/>
      <c r="F260" s="21"/>
      <c r="G260" s="21"/>
      <c r="H260" s="21"/>
      <c r="I260" s="21"/>
      <c r="J260" s="21"/>
      <c r="K260" s="23">
        <v>1.0</v>
      </c>
      <c r="L260" s="23">
        <v>1.0</v>
      </c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>
      <c r="A261" s="21" t="s">
        <v>267</v>
      </c>
      <c r="B261" s="21" t="s">
        <v>7</v>
      </c>
      <c r="C261" s="22">
        <v>44013.0</v>
      </c>
      <c r="D261" s="21"/>
      <c r="E261" s="21"/>
      <c r="F261" s="21"/>
      <c r="G261" s="21"/>
      <c r="H261" s="21"/>
      <c r="I261" s="21"/>
      <c r="J261" s="21"/>
      <c r="K261" s="23">
        <v>1.0</v>
      </c>
      <c r="L261" s="23">
        <v>1.0</v>
      </c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>
      <c r="A262" s="21" t="s">
        <v>268</v>
      </c>
      <c r="B262" s="21" t="s">
        <v>7</v>
      </c>
      <c r="C262" s="22">
        <v>44044.0</v>
      </c>
      <c r="D262" s="21"/>
      <c r="E262" s="21"/>
      <c r="F262" s="21"/>
      <c r="G262" s="21"/>
      <c r="H262" s="21"/>
      <c r="I262" s="21"/>
      <c r="J262" s="21"/>
      <c r="K262" s="23">
        <v>1.0</v>
      </c>
      <c r="L262" s="23">
        <v>1.0</v>
      </c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>
      <c r="A263" s="21" t="s">
        <v>269</v>
      </c>
      <c r="B263" s="21" t="s">
        <v>9</v>
      </c>
      <c r="C263" s="22">
        <v>44044.0</v>
      </c>
      <c r="D263" s="22">
        <v>44136.0</v>
      </c>
      <c r="E263" s="21"/>
      <c r="F263" s="21"/>
      <c r="G263" s="21"/>
      <c r="H263" s="21"/>
      <c r="I263" s="21"/>
      <c r="J263" s="21"/>
      <c r="K263" s="23">
        <v>1.0</v>
      </c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>
      <c r="A264" s="21" t="s">
        <v>270</v>
      </c>
      <c r="B264" s="21" t="s">
        <v>7</v>
      </c>
      <c r="C264" s="22">
        <v>44044.0</v>
      </c>
      <c r="D264" s="21"/>
      <c r="E264" s="21"/>
      <c r="F264" s="21"/>
      <c r="G264" s="21"/>
      <c r="H264" s="21"/>
      <c r="I264" s="21"/>
      <c r="J264" s="21"/>
      <c r="K264" s="23">
        <v>1.0</v>
      </c>
      <c r="L264" s="23">
        <v>1.0</v>
      </c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>
      <c r="A265" s="21" t="s">
        <v>271</v>
      </c>
      <c r="B265" s="21" t="s">
        <v>9</v>
      </c>
      <c r="C265" s="22">
        <v>44044.0</v>
      </c>
      <c r="D265" s="22">
        <v>44166.0</v>
      </c>
      <c r="E265" s="21"/>
      <c r="F265" s="21"/>
      <c r="G265" s="21"/>
      <c r="H265" s="21"/>
      <c r="I265" s="21"/>
      <c r="J265" s="21"/>
      <c r="K265" s="23">
        <v>1.0</v>
      </c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>
      <c r="A266" s="21" t="s">
        <v>272</v>
      </c>
      <c r="B266" s="21" t="s">
        <v>7</v>
      </c>
      <c r="C266" s="22">
        <v>44044.0</v>
      </c>
      <c r="D266" s="21"/>
      <c r="E266" s="21"/>
      <c r="F266" s="21"/>
      <c r="G266" s="21"/>
      <c r="H266" s="21"/>
      <c r="I266" s="21"/>
      <c r="J266" s="21"/>
      <c r="K266" s="23">
        <v>1.0</v>
      </c>
      <c r="L266" s="23">
        <v>1.0</v>
      </c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>
      <c r="A267" s="21" t="s">
        <v>273</v>
      </c>
      <c r="B267" s="21" t="s">
        <v>9</v>
      </c>
      <c r="C267" s="22">
        <v>44044.0</v>
      </c>
      <c r="D267" s="22">
        <v>44166.0</v>
      </c>
      <c r="E267" s="21"/>
      <c r="F267" s="21"/>
      <c r="G267" s="21"/>
      <c r="H267" s="21"/>
      <c r="I267" s="21"/>
      <c r="J267" s="21"/>
      <c r="K267" s="23">
        <v>1.0</v>
      </c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>
      <c r="A268" s="21" t="s">
        <v>274</v>
      </c>
      <c r="B268" s="21" t="s">
        <v>7</v>
      </c>
      <c r="C268" s="22">
        <v>44044.0</v>
      </c>
      <c r="D268" s="21"/>
      <c r="E268" s="21"/>
      <c r="F268" s="21"/>
      <c r="G268" s="21"/>
      <c r="H268" s="21"/>
      <c r="I268" s="21"/>
      <c r="J268" s="21"/>
      <c r="K268" s="23">
        <v>1.0</v>
      </c>
      <c r="L268" s="23">
        <v>1.0</v>
      </c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>
      <c r="A269" s="21" t="s">
        <v>275</v>
      </c>
      <c r="B269" s="21" t="s">
        <v>7</v>
      </c>
      <c r="C269" s="22">
        <v>44044.0</v>
      </c>
      <c r="D269" s="21"/>
      <c r="E269" s="21"/>
      <c r="F269" s="21"/>
      <c r="G269" s="21"/>
      <c r="H269" s="21"/>
      <c r="I269" s="21"/>
      <c r="J269" s="21"/>
      <c r="K269" s="23">
        <v>1.0</v>
      </c>
      <c r="L269" s="23">
        <v>1.0</v>
      </c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>
      <c r="A270" s="21" t="s">
        <v>276</v>
      </c>
      <c r="B270" s="21" t="s">
        <v>9</v>
      </c>
      <c r="C270" s="22">
        <v>44044.0</v>
      </c>
      <c r="D270" s="22">
        <v>44136.0</v>
      </c>
      <c r="E270" s="21"/>
      <c r="F270" s="21"/>
      <c r="G270" s="21"/>
      <c r="H270" s="21"/>
      <c r="I270" s="21"/>
      <c r="J270" s="21"/>
      <c r="K270" s="23">
        <v>1.0</v>
      </c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>
      <c r="A271" s="21" t="s">
        <v>277</v>
      </c>
      <c r="B271" s="21" t="s">
        <v>7</v>
      </c>
      <c r="C271" s="22">
        <v>44044.0</v>
      </c>
      <c r="D271" s="21"/>
      <c r="E271" s="21"/>
      <c r="F271" s="21"/>
      <c r="G271" s="21"/>
      <c r="H271" s="21"/>
      <c r="I271" s="21"/>
      <c r="J271" s="21"/>
      <c r="K271" s="23">
        <v>1.0</v>
      </c>
      <c r="L271" s="23">
        <v>1.0</v>
      </c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>
      <c r="A272" s="21" t="s">
        <v>278</v>
      </c>
      <c r="B272" s="21" t="s">
        <v>7</v>
      </c>
      <c r="C272" s="22">
        <v>44044.0</v>
      </c>
      <c r="D272" s="22">
        <v>44105.0</v>
      </c>
      <c r="E272" s="21"/>
      <c r="F272" s="21"/>
      <c r="G272" s="21"/>
      <c r="H272" s="21"/>
      <c r="I272" s="21"/>
      <c r="J272" s="21"/>
      <c r="K272" s="23">
        <v>1.0</v>
      </c>
      <c r="L272" s="23">
        <v>1.0</v>
      </c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>
      <c r="A273" s="21" t="s">
        <v>279</v>
      </c>
      <c r="B273" s="21" t="s">
        <v>7</v>
      </c>
      <c r="C273" s="22">
        <v>44044.0</v>
      </c>
      <c r="D273" s="21"/>
      <c r="E273" s="21"/>
      <c r="F273" s="21"/>
      <c r="G273" s="21"/>
      <c r="H273" s="21"/>
      <c r="I273" s="21"/>
      <c r="J273" s="21"/>
      <c r="K273" s="23">
        <v>1.0</v>
      </c>
      <c r="L273" s="23">
        <v>1.0</v>
      </c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>
      <c r="A274" s="21" t="s">
        <v>280</v>
      </c>
      <c r="B274" s="21" t="s">
        <v>7</v>
      </c>
      <c r="C274" s="22">
        <v>44044.0</v>
      </c>
      <c r="D274" s="21"/>
      <c r="E274" s="21"/>
      <c r="F274" s="21"/>
      <c r="G274" s="21"/>
      <c r="H274" s="21"/>
      <c r="I274" s="21"/>
      <c r="J274" s="21"/>
      <c r="K274" s="23">
        <v>1.0</v>
      </c>
      <c r="L274" s="23">
        <v>1.0</v>
      </c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>
      <c r="A275" s="21" t="s">
        <v>281</v>
      </c>
      <c r="B275" s="21" t="s">
        <v>7</v>
      </c>
      <c r="C275" s="22">
        <v>44044.0</v>
      </c>
      <c r="D275" s="21"/>
      <c r="E275" s="21"/>
      <c r="F275" s="21"/>
      <c r="G275" s="21"/>
      <c r="H275" s="21"/>
      <c r="I275" s="21"/>
      <c r="J275" s="21"/>
      <c r="K275" s="23">
        <v>1.0</v>
      </c>
      <c r="L275" s="23">
        <v>1.0</v>
      </c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>
      <c r="A276" s="21" t="s">
        <v>282</v>
      </c>
      <c r="B276" s="21" t="s">
        <v>7</v>
      </c>
      <c r="C276" s="22">
        <v>44044.0</v>
      </c>
      <c r="D276" s="21"/>
      <c r="E276" s="21"/>
      <c r="F276" s="21"/>
      <c r="G276" s="21"/>
      <c r="H276" s="21"/>
      <c r="I276" s="21"/>
      <c r="J276" s="21"/>
      <c r="K276" s="23">
        <v>1.0</v>
      </c>
      <c r="L276" s="23">
        <v>1.0</v>
      </c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>
      <c r="A277" s="21" t="s">
        <v>283</v>
      </c>
      <c r="B277" s="21" t="s">
        <v>9</v>
      </c>
      <c r="C277" s="22">
        <v>44044.0</v>
      </c>
      <c r="D277" s="22">
        <v>44166.0</v>
      </c>
      <c r="E277" s="21"/>
      <c r="F277" s="21"/>
      <c r="G277" s="21"/>
      <c r="H277" s="21"/>
      <c r="I277" s="21"/>
      <c r="J277" s="21"/>
      <c r="K277" s="23">
        <v>1.0</v>
      </c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>
      <c r="A278" s="21" t="s">
        <v>284</v>
      </c>
      <c r="B278" s="21" t="s">
        <v>7</v>
      </c>
      <c r="C278" s="22">
        <v>44044.0</v>
      </c>
      <c r="D278" s="21"/>
      <c r="E278" s="21"/>
      <c r="F278" s="21"/>
      <c r="G278" s="21"/>
      <c r="H278" s="21"/>
      <c r="I278" s="21"/>
      <c r="J278" s="21"/>
      <c r="K278" s="23">
        <v>1.0</v>
      </c>
      <c r="L278" s="23">
        <v>1.0</v>
      </c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>
      <c r="A279" s="21" t="s">
        <v>285</v>
      </c>
      <c r="B279" s="21" t="s">
        <v>7</v>
      </c>
      <c r="C279" s="22">
        <v>44044.0</v>
      </c>
      <c r="D279" s="21"/>
      <c r="E279" s="21"/>
      <c r="F279" s="21"/>
      <c r="G279" s="21"/>
      <c r="H279" s="21"/>
      <c r="I279" s="21"/>
      <c r="J279" s="21"/>
      <c r="K279" s="23">
        <v>1.0</v>
      </c>
      <c r="L279" s="23">
        <v>1.0</v>
      </c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>
      <c r="A280" s="21" t="s">
        <v>286</v>
      </c>
      <c r="B280" s="21" t="s">
        <v>7</v>
      </c>
      <c r="C280" s="22">
        <v>44044.0</v>
      </c>
      <c r="D280" s="21"/>
      <c r="E280" s="21"/>
      <c r="F280" s="21"/>
      <c r="G280" s="21"/>
      <c r="H280" s="21"/>
      <c r="I280" s="21"/>
      <c r="J280" s="21"/>
      <c r="K280" s="23">
        <v>1.0</v>
      </c>
      <c r="L280" s="23">
        <v>1.0</v>
      </c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>
      <c r="A281" s="21" t="s">
        <v>287</v>
      </c>
      <c r="B281" s="21" t="s">
        <v>7</v>
      </c>
      <c r="C281" s="22">
        <v>44044.0</v>
      </c>
      <c r="D281" s="21"/>
      <c r="E281" s="21"/>
      <c r="F281" s="21"/>
      <c r="G281" s="21"/>
      <c r="H281" s="21"/>
      <c r="I281" s="21"/>
      <c r="J281" s="21"/>
      <c r="K281" s="23">
        <v>1.0</v>
      </c>
      <c r="L281" s="23">
        <v>1.0</v>
      </c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>
      <c r="A282" s="21" t="s">
        <v>288</v>
      </c>
      <c r="B282" s="21" t="s">
        <v>7</v>
      </c>
      <c r="C282" s="22">
        <v>44044.0</v>
      </c>
      <c r="D282" s="21"/>
      <c r="E282" s="21"/>
      <c r="F282" s="21"/>
      <c r="G282" s="21"/>
      <c r="H282" s="21"/>
      <c r="I282" s="21"/>
      <c r="J282" s="21"/>
      <c r="K282" s="23">
        <v>1.0</v>
      </c>
      <c r="L282" s="23">
        <v>1.0</v>
      </c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>
      <c r="A283" s="21" t="s">
        <v>289</v>
      </c>
      <c r="B283" s="21" t="s">
        <v>7</v>
      </c>
      <c r="C283" s="22">
        <v>44044.0</v>
      </c>
      <c r="D283" s="21"/>
      <c r="E283" s="21"/>
      <c r="F283" s="21"/>
      <c r="G283" s="21"/>
      <c r="H283" s="21"/>
      <c r="I283" s="21"/>
      <c r="J283" s="21"/>
      <c r="K283" s="23">
        <v>1.0</v>
      </c>
      <c r="L283" s="23">
        <v>1.0</v>
      </c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>
      <c r="A284" s="21" t="s">
        <v>290</v>
      </c>
      <c r="B284" s="21" t="s">
        <v>7</v>
      </c>
      <c r="C284" s="22">
        <v>44044.0</v>
      </c>
      <c r="D284" s="21"/>
      <c r="E284" s="21"/>
      <c r="F284" s="21"/>
      <c r="G284" s="21"/>
      <c r="H284" s="21"/>
      <c r="I284" s="21"/>
      <c r="J284" s="21"/>
      <c r="K284" s="23">
        <v>1.0</v>
      </c>
      <c r="L284" s="23">
        <v>1.0</v>
      </c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>
      <c r="A285" s="21" t="s">
        <v>291</v>
      </c>
      <c r="B285" s="21" t="s">
        <v>7</v>
      </c>
      <c r="C285" s="22">
        <v>44044.0</v>
      </c>
      <c r="D285" s="21"/>
      <c r="E285" s="21"/>
      <c r="F285" s="21"/>
      <c r="G285" s="21"/>
      <c r="H285" s="21"/>
      <c r="I285" s="21"/>
      <c r="J285" s="21"/>
      <c r="K285" s="23">
        <v>1.0</v>
      </c>
      <c r="L285" s="23">
        <v>1.0</v>
      </c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>
      <c r="A286" s="21" t="s">
        <v>292</v>
      </c>
      <c r="B286" s="21" t="s">
        <v>7</v>
      </c>
      <c r="C286" s="22">
        <v>44044.0</v>
      </c>
      <c r="D286" s="21"/>
      <c r="E286" s="21"/>
      <c r="F286" s="21"/>
      <c r="G286" s="21"/>
      <c r="H286" s="21"/>
      <c r="I286" s="21"/>
      <c r="J286" s="21"/>
      <c r="K286" s="23">
        <v>1.0</v>
      </c>
      <c r="L286" s="23">
        <v>1.0</v>
      </c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>
      <c r="A287" s="21" t="s">
        <v>293</v>
      </c>
      <c r="B287" s="21" t="s">
        <v>7</v>
      </c>
      <c r="C287" s="22">
        <v>44044.0</v>
      </c>
      <c r="D287" s="21"/>
      <c r="E287" s="21"/>
      <c r="F287" s="21"/>
      <c r="G287" s="21"/>
      <c r="H287" s="21"/>
      <c r="I287" s="21"/>
      <c r="J287" s="21"/>
      <c r="K287" s="23">
        <v>1.0</v>
      </c>
      <c r="L287" s="23">
        <v>1.0</v>
      </c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>
      <c r="A288" s="21" t="s">
        <v>294</v>
      </c>
      <c r="B288" s="21" t="s">
        <v>7</v>
      </c>
      <c r="C288" s="22">
        <v>44044.0</v>
      </c>
      <c r="D288" s="21"/>
      <c r="E288" s="21"/>
      <c r="F288" s="21"/>
      <c r="G288" s="21"/>
      <c r="H288" s="21"/>
      <c r="I288" s="21"/>
      <c r="J288" s="21"/>
      <c r="K288" s="23">
        <v>1.0</v>
      </c>
      <c r="L288" s="23">
        <v>1.0</v>
      </c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>
      <c r="A289" s="21" t="s">
        <v>295</v>
      </c>
      <c r="B289" s="21" t="s">
        <v>7</v>
      </c>
      <c r="C289" s="22">
        <v>44075.0</v>
      </c>
      <c r="D289" s="21"/>
      <c r="E289" s="21"/>
      <c r="F289" s="21"/>
      <c r="G289" s="21"/>
      <c r="H289" s="21"/>
      <c r="I289" s="21"/>
      <c r="J289" s="21"/>
      <c r="K289" s="23">
        <v>1.0</v>
      </c>
      <c r="L289" s="23">
        <v>1.0</v>
      </c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>
      <c r="A290" s="21" t="s">
        <v>296</v>
      </c>
      <c r="B290" s="21" t="s">
        <v>7</v>
      </c>
      <c r="C290" s="22">
        <v>44075.0</v>
      </c>
      <c r="D290" s="21"/>
      <c r="E290" s="21"/>
      <c r="F290" s="21"/>
      <c r="G290" s="21"/>
      <c r="H290" s="21"/>
      <c r="I290" s="21"/>
      <c r="J290" s="21"/>
      <c r="K290" s="23">
        <v>1.0</v>
      </c>
      <c r="L290" s="23">
        <v>1.0</v>
      </c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>
      <c r="A291" s="21" t="s">
        <v>297</v>
      </c>
      <c r="B291" s="21" t="s">
        <v>7</v>
      </c>
      <c r="C291" s="22">
        <v>44075.0</v>
      </c>
      <c r="D291" s="21"/>
      <c r="E291" s="21"/>
      <c r="F291" s="21"/>
      <c r="G291" s="21"/>
      <c r="H291" s="21"/>
      <c r="I291" s="21"/>
      <c r="J291" s="21"/>
      <c r="K291" s="23">
        <v>1.0</v>
      </c>
      <c r="L291" s="23">
        <v>1.0</v>
      </c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>
      <c r="A292" s="21" t="s">
        <v>298</v>
      </c>
      <c r="B292" s="21" t="s">
        <v>7</v>
      </c>
      <c r="C292" s="22">
        <v>44075.0</v>
      </c>
      <c r="D292" s="21"/>
      <c r="E292" s="21"/>
      <c r="F292" s="21"/>
      <c r="G292" s="21"/>
      <c r="H292" s="21"/>
      <c r="I292" s="21"/>
      <c r="J292" s="21"/>
      <c r="K292" s="23">
        <v>1.0</v>
      </c>
      <c r="L292" s="23">
        <v>1.0</v>
      </c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>
      <c r="A293" s="21" t="s">
        <v>299</v>
      </c>
      <c r="B293" s="21" t="s">
        <v>7</v>
      </c>
      <c r="C293" s="22">
        <v>44075.0</v>
      </c>
      <c r="D293" s="21"/>
      <c r="E293" s="21"/>
      <c r="F293" s="21"/>
      <c r="G293" s="21"/>
      <c r="H293" s="21"/>
      <c r="I293" s="21"/>
      <c r="J293" s="21"/>
      <c r="K293" s="23">
        <v>1.0</v>
      </c>
      <c r="L293" s="23">
        <v>1.0</v>
      </c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>
      <c r="A294" s="21" t="s">
        <v>300</v>
      </c>
      <c r="B294" s="21" t="s">
        <v>7</v>
      </c>
      <c r="C294" s="22">
        <v>44105.0</v>
      </c>
      <c r="D294" s="21"/>
      <c r="E294" s="21"/>
      <c r="F294" s="21"/>
      <c r="G294" s="21"/>
      <c r="H294" s="21"/>
      <c r="I294" s="21"/>
      <c r="J294" s="21"/>
      <c r="K294" s="21"/>
      <c r="L294" s="23">
        <v>1.0</v>
      </c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>
      <c r="A295" s="21" t="s">
        <v>301</v>
      </c>
      <c r="B295" s="21" t="s">
        <v>7</v>
      </c>
      <c r="C295" s="22">
        <v>44105.0</v>
      </c>
      <c r="D295" s="21"/>
      <c r="E295" s="21"/>
      <c r="F295" s="21"/>
      <c r="G295" s="21"/>
      <c r="H295" s="21"/>
      <c r="I295" s="21"/>
      <c r="J295" s="21"/>
      <c r="K295" s="21"/>
      <c r="L295" s="23">
        <v>1.0</v>
      </c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>
      <c r="A296" s="21" t="s">
        <v>302</v>
      </c>
      <c r="B296" s="21" t="s">
        <v>7</v>
      </c>
      <c r="C296" s="22">
        <v>44105.0</v>
      </c>
      <c r="D296" s="21"/>
      <c r="E296" s="21"/>
      <c r="F296" s="21"/>
      <c r="G296" s="21"/>
      <c r="H296" s="21"/>
      <c r="I296" s="21"/>
      <c r="J296" s="21"/>
      <c r="K296" s="21"/>
      <c r="L296" s="23">
        <v>1.0</v>
      </c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>
      <c r="A297" s="21" t="s">
        <v>303</v>
      </c>
      <c r="B297" s="21" t="s">
        <v>7</v>
      </c>
      <c r="C297" s="22">
        <v>44105.0</v>
      </c>
      <c r="D297" s="21"/>
      <c r="E297" s="21"/>
      <c r="F297" s="21"/>
      <c r="G297" s="21"/>
      <c r="H297" s="21"/>
      <c r="I297" s="21"/>
      <c r="J297" s="21"/>
      <c r="K297" s="21"/>
      <c r="L297" s="23">
        <v>1.0</v>
      </c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>
      <c r="A298" s="21" t="s">
        <v>304</v>
      </c>
      <c r="B298" s="21" t="s">
        <v>7</v>
      </c>
      <c r="C298" s="22">
        <v>44105.0</v>
      </c>
      <c r="D298" s="21"/>
      <c r="E298" s="21"/>
      <c r="F298" s="21"/>
      <c r="G298" s="21"/>
      <c r="H298" s="21"/>
      <c r="I298" s="21"/>
      <c r="J298" s="21"/>
      <c r="K298" s="21"/>
      <c r="L298" s="23">
        <v>1.0</v>
      </c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>
      <c r="A299" s="21" t="s">
        <v>305</v>
      </c>
      <c r="B299" s="21" t="s">
        <v>7</v>
      </c>
      <c r="C299" s="22">
        <v>44105.0</v>
      </c>
      <c r="D299" s="21"/>
      <c r="E299" s="21"/>
      <c r="F299" s="21"/>
      <c r="G299" s="21"/>
      <c r="H299" s="21"/>
      <c r="I299" s="21"/>
      <c r="J299" s="21"/>
      <c r="K299" s="21"/>
      <c r="L299" s="23">
        <v>1.0</v>
      </c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>
      <c r="A300" s="21" t="s">
        <v>306</v>
      </c>
      <c r="B300" s="21" t="s">
        <v>7</v>
      </c>
      <c r="C300" s="22">
        <v>44105.0</v>
      </c>
      <c r="D300" s="21"/>
      <c r="E300" s="21"/>
      <c r="F300" s="21"/>
      <c r="G300" s="21"/>
      <c r="H300" s="21"/>
      <c r="I300" s="21"/>
      <c r="J300" s="21"/>
      <c r="K300" s="21"/>
      <c r="L300" s="23">
        <v>1.0</v>
      </c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>
      <c r="A301" s="21" t="s">
        <v>307</v>
      </c>
      <c r="B301" s="21" t="s">
        <v>7</v>
      </c>
      <c r="C301" s="22">
        <v>44105.0</v>
      </c>
      <c r="D301" s="21"/>
      <c r="E301" s="21"/>
      <c r="F301" s="21"/>
      <c r="G301" s="21"/>
      <c r="H301" s="21"/>
      <c r="I301" s="21"/>
      <c r="J301" s="21"/>
      <c r="K301" s="21"/>
      <c r="L301" s="23">
        <v>1.0</v>
      </c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>
      <c r="A302" s="21" t="s">
        <v>308</v>
      </c>
      <c r="B302" s="21" t="s">
        <v>7</v>
      </c>
      <c r="C302" s="22">
        <v>44105.0</v>
      </c>
      <c r="D302" s="21"/>
      <c r="E302" s="21"/>
      <c r="F302" s="21"/>
      <c r="G302" s="21"/>
      <c r="H302" s="21"/>
      <c r="I302" s="21"/>
      <c r="J302" s="21"/>
      <c r="K302" s="21"/>
      <c r="L302" s="23">
        <v>1.0</v>
      </c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>
      <c r="A303" s="21" t="s">
        <v>309</v>
      </c>
      <c r="B303" s="21" t="s">
        <v>7</v>
      </c>
      <c r="C303" s="22">
        <v>44105.0</v>
      </c>
      <c r="D303" s="21"/>
      <c r="E303" s="21"/>
      <c r="F303" s="21"/>
      <c r="G303" s="21"/>
      <c r="H303" s="21"/>
      <c r="I303" s="21"/>
      <c r="J303" s="21"/>
      <c r="K303" s="21"/>
      <c r="L303" s="23">
        <v>1.0</v>
      </c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>
      <c r="A304" s="21" t="s">
        <v>310</v>
      </c>
      <c r="B304" s="21" t="s">
        <v>7</v>
      </c>
      <c r="C304" s="22">
        <v>44105.0</v>
      </c>
      <c r="D304" s="21"/>
      <c r="E304" s="21"/>
      <c r="F304" s="21"/>
      <c r="G304" s="21"/>
      <c r="H304" s="21"/>
      <c r="I304" s="21"/>
      <c r="J304" s="21"/>
      <c r="K304" s="21"/>
      <c r="L304" s="23">
        <v>1.0</v>
      </c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>
      <c r="A305" s="21" t="s">
        <v>311</v>
      </c>
      <c r="B305" s="21" t="s">
        <v>7</v>
      </c>
      <c r="C305" s="22">
        <v>44105.0</v>
      </c>
      <c r="D305" s="21"/>
      <c r="E305" s="21"/>
      <c r="F305" s="21"/>
      <c r="G305" s="21"/>
      <c r="H305" s="21"/>
      <c r="I305" s="21"/>
      <c r="J305" s="21"/>
      <c r="K305" s="21"/>
      <c r="L305" s="23">
        <v>1.0</v>
      </c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>
      <c r="A306" s="21" t="s">
        <v>312</v>
      </c>
      <c r="B306" s="21" t="s">
        <v>7</v>
      </c>
      <c r="C306" s="22">
        <v>44136.0</v>
      </c>
      <c r="D306" s="21"/>
      <c r="E306" s="21"/>
      <c r="F306" s="21"/>
      <c r="G306" s="21"/>
      <c r="H306" s="21"/>
      <c r="I306" s="21"/>
      <c r="J306" s="21"/>
      <c r="K306" s="21"/>
      <c r="L306" s="23">
        <v>1.0</v>
      </c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>
      <c r="A307" s="21" t="s">
        <v>313</v>
      </c>
      <c r="B307" s="21" t="s">
        <v>7</v>
      </c>
      <c r="C307" s="22">
        <v>44136.0</v>
      </c>
      <c r="D307" s="21"/>
      <c r="E307" s="21"/>
      <c r="F307" s="21"/>
      <c r="G307" s="21"/>
      <c r="H307" s="21"/>
      <c r="I307" s="21"/>
      <c r="J307" s="21"/>
      <c r="K307" s="21"/>
      <c r="L307" s="23">
        <v>1.0</v>
      </c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>
      <c r="A308" s="21" t="s">
        <v>314</v>
      </c>
      <c r="B308" s="21" t="s">
        <v>7</v>
      </c>
      <c r="C308" s="22">
        <v>44136.0</v>
      </c>
      <c r="D308" s="21"/>
      <c r="E308" s="21"/>
      <c r="F308" s="21"/>
      <c r="G308" s="21"/>
      <c r="H308" s="21"/>
      <c r="I308" s="21"/>
      <c r="J308" s="21"/>
      <c r="K308" s="21"/>
      <c r="L308" s="23">
        <v>1.0</v>
      </c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>
      <c r="A309" s="21" t="s">
        <v>315</v>
      </c>
      <c r="B309" s="21" t="s">
        <v>7</v>
      </c>
      <c r="C309" s="22">
        <v>44136.0</v>
      </c>
      <c r="D309" s="21"/>
      <c r="E309" s="21"/>
      <c r="F309" s="21"/>
      <c r="G309" s="21"/>
      <c r="H309" s="21"/>
      <c r="I309" s="21"/>
      <c r="J309" s="21"/>
      <c r="K309" s="21"/>
      <c r="L309" s="23">
        <v>1.0</v>
      </c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>
      <c r="A310" s="21" t="s">
        <v>316</v>
      </c>
      <c r="B310" s="21" t="s">
        <v>7</v>
      </c>
      <c r="C310" s="22">
        <v>44136.0</v>
      </c>
      <c r="D310" s="21"/>
      <c r="E310" s="21"/>
      <c r="F310" s="21"/>
      <c r="G310" s="21"/>
      <c r="H310" s="21"/>
      <c r="I310" s="21"/>
      <c r="J310" s="21"/>
      <c r="K310" s="21"/>
      <c r="L310" s="23">
        <v>1.0</v>
      </c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>
      <c r="A311" s="21" t="s">
        <v>317</v>
      </c>
      <c r="B311" s="21" t="s">
        <v>7</v>
      </c>
      <c r="C311" s="22">
        <v>44136.0</v>
      </c>
      <c r="D311" s="21"/>
      <c r="E311" s="21"/>
      <c r="F311" s="21"/>
      <c r="G311" s="21"/>
      <c r="H311" s="21"/>
      <c r="I311" s="21"/>
      <c r="J311" s="21"/>
      <c r="K311" s="21"/>
      <c r="L311" s="23">
        <v>1.0</v>
      </c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>
      <c r="A312" s="21" t="s">
        <v>318</v>
      </c>
      <c r="B312" s="21" t="s">
        <v>7</v>
      </c>
      <c r="C312" s="22">
        <v>44136.0</v>
      </c>
      <c r="D312" s="21"/>
      <c r="E312" s="21"/>
      <c r="F312" s="21"/>
      <c r="G312" s="21"/>
      <c r="H312" s="21"/>
      <c r="I312" s="21"/>
      <c r="J312" s="21"/>
      <c r="K312" s="21"/>
      <c r="L312" s="23">
        <v>1.0</v>
      </c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>
      <c r="A313" s="21" t="s">
        <v>319</v>
      </c>
      <c r="B313" s="21" t="s">
        <v>7</v>
      </c>
      <c r="C313" s="22">
        <v>44136.0</v>
      </c>
      <c r="D313" s="21"/>
      <c r="E313" s="21"/>
      <c r="F313" s="21"/>
      <c r="G313" s="21"/>
      <c r="H313" s="21"/>
      <c r="I313" s="21"/>
      <c r="J313" s="21"/>
      <c r="K313" s="21"/>
      <c r="L313" s="23">
        <v>1.0</v>
      </c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>
      <c r="A314" s="21" t="s">
        <v>320</v>
      </c>
      <c r="B314" s="21" t="s">
        <v>7</v>
      </c>
      <c r="C314" s="22">
        <v>44136.0</v>
      </c>
      <c r="D314" s="21"/>
      <c r="E314" s="21"/>
      <c r="F314" s="21"/>
      <c r="G314" s="21"/>
      <c r="H314" s="21"/>
      <c r="I314" s="21"/>
      <c r="J314" s="21"/>
      <c r="K314" s="21"/>
      <c r="L314" s="23">
        <v>1.0</v>
      </c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>
      <c r="A315" s="21" t="s">
        <v>321</v>
      </c>
      <c r="B315" s="21" t="s">
        <v>7</v>
      </c>
      <c r="C315" s="22">
        <v>44136.0</v>
      </c>
      <c r="D315" s="21"/>
      <c r="E315" s="21"/>
      <c r="F315" s="21"/>
      <c r="G315" s="21"/>
      <c r="H315" s="21"/>
      <c r="I315" s="21"/>
      <c r="J315" s="21"/>
      <c r="K315" s="21"/>
      <c r="L315" s="23">
        <v>1.0</v>
      </c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>
      <c r="A316" s="21" t="s">
        <v>322</v>
      </c>
      <c r="B316" s="21" t="s">
        <v>7</v>
      </c>
      <c r="C316" s="22">
        <v>44166.0</v>
      </c>
      <c r="D316" s="21"/>
      <c r="E316" s="21"/>
      <c r="F316" s="21"/>
      <c r="G316" s="21"/>
      <c r="H316" s="21"/>
      <c r="I316" s="21"/>
      <c r="J316" s="21"/>
      <c r="K316" s="21"/>
      <c r="L316" s="23">
        <v>1.0</v>
      </c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>
      <c r="A317" s="21" t="s">
        <v>323</v>
      </c>
      <c r="B317" s="21" t="s">
        <v>7</v>
      </c>
      <c r="C317" s="22">
        <v>44166.0</v>
      </c>
      <c r="D317" s="21"/>
      <c r="E317" s="21"/>
      <c r="F317" s="21"/>
      <c r="G317" s="21"/>
      <c r="H317" s="21"/>
      <c r="I317" s="21"/>
      <c r="J317" s="21"/>
      <c r="K317" s="21"/>
      <c r="L317" s="23">
        <v>1.0</v>
      </c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>
      <c r="A318" s="21" t="s">
        <v>324</v>
      </c>
      <c r="B318" s="21" t="s">
        <v>7</v>
      </c>
      <c r="C318" s="22">
        <v>44166.0</v>
      </c>
      <c r="D318" s="21"/>
      <c r="E318" s="21"/>
      <c r="F318" s="21"/>
      <c r="G318" s="21"/>
      <c r="H318" s="21"/>
      <c r="I318" s="21"/>
      <c r="J318" s="21"/>
      <c r="K318" s="21"/>
      <c r="L318" s="23">
        <v>1.0</v>
      </c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>
      <c r="A319" s="21" t="s">
        <v>325</v>
      </c>
      <c r="B319" s="21" t="s">
        <v>7</v>
      </c>
      <c r="C319" s="22">
        <v>44166.0</v>
      </c>
      <c r="D319" s="21"/>
      <c r="E319" s="21"/>
      <c r="F319" s="21"/>
      <c r="G319" s="21"/>
      <c r="H319" s="21"/>
      <c r="I319" s="21"/>
      <c r="J319" s="21"/>
      <c r="K319" s="21"/>
      <c r="L319" s="23">
        <v>1.0</v>
      </c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>
      <c r="A320" s="21" t="s">
        <v>326</v>
      </c>
      <c r="B320" s="21" t="s">
        <v>7</v>
      </c>
      <c r="C320" s="22">
        <v>44166.0</v>
      </c>
      <c r="D320" s="21"/>
      <c r="E320" s="21"/>
      <c r="F320" s="21"/>
      <c r="G320" s="21"/>
      <c r="H320" s="21"/>
      <c r="I320" s="21"/>
      <c r="J320" s="21"/>
      <c r="K320" s="21"/>
      <c r="L320" s="23">
        <v>1.0</v>
      </c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>
      <c r="A321" s="21" t="s">
        <v>327</v>
      </c>
      <c r="B321" s="21" t="s">
        <v>7</v>
      </c>
      <c r="C321" s="22">
        <v>44166.0</v>
      </c>
      <c r="D321" s="21"/>
      <c r="E321" s="21"/>
      <c r="F321" s="21"/>
      <c r="G321" s="21"/>
      <c r="H321" s="21"/>
      <c r="I321" s="21"/>
      <c r="J321" s="21"/>
      <c r="K321" s="21"/>
      <c r="L321" s="23">
        <v>1.0</v>
      </c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>
      <c r="A322" s="21" t="s">
        <v>328</v>
      </c>
      <c r="B322" s="21" t="s">
        <v>7</v>
      </c>
      <c r="C322" s="22">
        <v>44166.0</v>
      </c>
      <c r="D322" s="21"/>
      <c r="E322" s="21"/>
      <c r="F322" s="21"/>
      <c r="G322" s="21"/>
      <c r="H322" s="21"/>
      <c r="I322" s="21"/>
      <c r="J322" s="21"/>
      <c r="K322" s="21"/>
      <c r="L322" s="23">
        <v>1.0</v>
      </c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>
      <c r="A323" s="21" t="s">
        <v>329</v>
      </c>
      <c r="B323" s="21" t="s">
        <v>7</v>
      </c>
      <c r="C323" s="22">
        <v>44166.0</v>
      </c>
      <c r="D323" s="21"/>
      <c r="E323" s="21"/>
      <c r="F323" s="21"/>
      <c r="G323" s="21"/>
      <c r="H323" s="21"/>
      <c r="I323" s="21"/>
      <c r="J323" s="21"/>
      <c r="K323" s="21"/>
      <c r="L323" s="23">
        <v>1.0</v>
      </c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>
      <c r="A324" s="21" t="s">
        <v>330</v>
      </c>
      <c r="B324" s="21" t="s">
        <v>7</v>
      </c>
      <c r="C324" s="22">
        <v>44166.0</v>
      </c>
      <c r="D324" s="21"/>
      <c r="E324" s="21"/>
      <c r="F324" s="21"/>
      <c r="G324" s="21"/>
      <c r="H324" s="21"/>
      <c r="I324" s="21"/>
      <c r="J324" s="21"/>
      <c r="K324" s="21"/>
      <c r="L324" s="23">
        <v>1.0</v>
      </c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>
      <c r="A325" s="21" t="s">
        <v>331</v>
      </c>
      <c r="B325" s="21" t="s">
        <v>7</v>
      </c>
      <c r="C325" s="22">
        <v>44166.0</v>
      </c>
      <c r="D325" s="21"/>
      <c r="E325" s="21"/>
      <c r="F325" s="21"/>
      <c r="G325" s="21"/>
      <c r="H325" s="21"/>
      <c r="I325" s="21"/>
      <c r="J325" s="21"/>
      <c r="K325" s="21"/>
      <c r="L325" s="23">
        <v>1.0</v>
      </c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>
      <c r="A326" s="21" t="s">
        <v>332</v>
      </c>
      <c r="B326" s="21" t="s">
        <v>7</v>
      </c>
      <c r="C326" s="22">
        <v>44166.0</v>
      </c>
      <c r="D326" s="21"/>
      <c r="E326" s="21"/>
      <c r="F326" s="21"/>
      <c r="G326" s="21"/>
      <c r="H326" s="21"/>
      <c r="I326" s="21"/>
      <c r="J326" s="21"/>
      <c r="K326" s="21"/>
      <c r="L326" s="23">
        <v>1.0</v>
      </c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>
      <c r="A327" s="21" t="s">
        <v>333</v>
      </c>
      <c r="B327" s="21" t="s">
        <v>7</v>
      </c>
      <c r="C327" s="22">
        <v>44166.0</v>
      </c>
      <c r="D327" s="21"/>
      <c r="E327" s="21"/>
      <c r="F327" s="21"/>
      <c r="G327" s="21"/>
      <c r="H327" s="21"/>
      <c r="I327" s="21"/>
      <c r="J327" s="21"/>
      <c r="K327" s="21"/>
      <c r="L327" s="23">
        <v>1.0</v>
      </c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>
      <c r="A328" s="21" t="s">
        <v>334</v>
      </c>
      <c r="B328" s="21" t="s">
        <v>7</v>
      </c>
      <c r="C328" s="22">
        <v>44166.0</v>
      </c>
      <c r="D328" s="21"/>
      <c r="E328" s="21"/>
      <c r="F328" s="21"/>
      <c r="G328" s="21"/>
      <c r="H328" s="21"/>
      <c r="I328" s="21"/>
      <c r="J328" s="21"/>
      <c r="K328" s="21"/>
      <c r="L328" s="23">
        <v>1.0</v>
      </c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>
      <c r="A329" s="21" t="s">
        <v>335</v>
      </c>
      <c r="B329" s="21" t="s">
        <v>7</v>
      </c>
      <c r="C329" s="22">
        <v>44166.0</v>
      </c>
      <c r="D329" s="21"/>
      <c r="E329" s="21"/>
      <c r="F329" s="21"/>
      <c r="G329" s="21"/>
      <c r="H329" s="21"/>
      <c r="I329" s="21"/>
      <c r="J329" s="21"/>
      <c r="K329" s="21"/>
      <c r="L329" s="23">
        <v>1.0</v>
      </c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>
      <c r="A330" s="21" t="s">
        <v>336</v>
      </c>
      <c r="B330" s="21" t="s">
        <v>7</v>
      </c>
      <c r="C330" s="22">
        <v>44166.0</v>
      </c>
      <c r="D330" s="21"/>
      <c r="E330" s="21"/>
      <c r="F330" s="21"/>
      <c r="G330" s="21"/>
      <c r="H330" s="21"/>
      <c r="I330" s="21"/>
      <c r="J330" s="21"/>
      <c r="K330" s="21"/>
      <c r="L330" s="23">
        <v>1.0</v>
      </c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>
      <c r="A331" s="21" t="s">
        <v>337</v>
      </c>
      <c r="B331" s="21" t="s">
        <v>7</v>
      </c>
      <c r="C331" s="22">
        <v>44166.0</v>
      </c>
      <c r="D331" s="21"/>
      <c r="E331" s="21"/>
      <c r="F331" s="21"/>
      <c r="G331" s="21"/>
      <c r="H331" s="21"/>
      <c r="I331" s="21"/>
      <c r="J331" s="21"/>
      <c r="K331" s="21"/>
      <c r="L331" s="23">
        <v>1.0</v>
      </c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/>
  </sheetViews>
  <sheetFormatPr customHeight="1" defaultColWidth="12.63" defaultRowHeight="15.75"/>
  <sheetData>
    <row r="1">
      <c r="A1" s="24" t="s">
        <v>412</v>
      </c>
      <c r="B1" s="25" t="s">
        <v>413</v>
      </c>
      <c r="C1" s="26" t="s">
        <v>414</v>
      </c>
      <c r="D1" s="26" t="s">
        <v>415</v>
      </c>
      <c r="E1" s="26" t="s">
        <v>416</v>
      </c>
      <c r="F1" s="26" t="s">
        <v>417</v>
      </c>
      <c r="G1" s="26" t="s">
        <v>418</v>
      </c>
      <c r="H1" s="26" t="s">
        <v>419</v>
      </c>
      <c r="I1" s="26" t="s">
        <v>420</v>
      </c>
      <c r="J1" s="26" t="s">
        <v>421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>
      <c r="A2" s="27" t="s">
        <v>422</v>
      </c>
      <c r="B2" s="28">
        <v>37.0</v>
      </c>
      <c r="C2" s="28">
        <v>36.0</v>
      </c>
      <c r="D2" s="28">
        <v>33.0</v>
      </c>
      <c r="E2" s="28">
        <v>30.0</v>
      </c>
      <c r="F2" s="28">
        <v>27.0</v>
      </c>
      <c r="G2" s="28">
        <v>26.0</v>
      </c>
      <c r="H2" s="28">
        <v>22.0</v>
      </c>
      <c r="I2" s="28">
        <v>20.0</v>
      </c>
      <c r="J2" s="28">
        <v>19.0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>
      <c r="A3" s="29" t="s">
        <v>423</v>
      </c>
      <c r="B3" s="28">
        <v>39.0</v>
      </c>
      <c r="C3" s="28">
        <v>0.0</v>
      </c>
      <c r="D3" s="28">
        <v>38.0</v>
      </c>
      <c r="E3" s="28">
        <v>33.0</v>
      </c>
      <c r="F3" s="28">
        <v>30.0</v>
      </c>
      <c r="G3" s="28">
        <v>26.0</v>
      </c>
      <c r="H3" s="28">
        <v>23.0</v>
      </c>
      <c r="I3" s="28">
        <v>20.0</v>
      </c>
      <c r="J3" s="28">
        <v>19.0</v>
      </c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>
      <c r="A4" s="29" t="s">
        <v>424</v>
      </c>
      <c r="B4" s="28">
        <v>23.0</v>
      </c>
      <c r="C4" s="28">
        <v>0.0</v>
      </c>
      <c r="D4" s="28">
        <v>0.0</v>
      </c>
      <c r="E4" s="28">
        <v>22.0</v>
      </c>
      <c r="F4" s="28">
        <v>21.0</v>
      </c>
      <c r="G4" s="28">
        <v>17.0</v>
      </c>
      <c r="H4" s="28">
        <v>16.0</v>
      </c>
      <c r="I4" s="28">
        <v>13.0</v>
      </c>
      <c r="J4" s="28">
        <v>12.0</v>
      </c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>
      <c r="A5" s="29" t="s">
        <v>425</v>
      </c>
      <c r="B5" s="28">
        <v>34.0</v>
      </c>
      <c r="C5" s="28">
        <v>0.0</v>
      </c>
      <c r="D5" s="28">
        <v>0.0</v>
      </c>
      <c r="E5" s="28">
        <v>0.0</v>
      </c>
      <c r="F5" s="28">
        <v>34.0</v>
      </c>
      <c r="G5" s="28">
        <v>33.0</v>
      </c>
      <c r="H5" s="28">
        <v>30.0</v>
      </c>
      <c r="I5" s="28">
        <v>29.0</v>
      </c>
      <c r="J5" s="28">
        <v>26.0</v>
      </c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>
      <c r="A6" s="29" t="s">
        <v>426</v>
      </c>
      <c r="B6" s="28">
        <v>43.0</v>
      </c>
      <c r="C6" s="28">
        <v>0.0</v>
      </c>
      <c r="D6" s="28">
        <v>0.0</v>
      </c>
      <c r="E6" s="28">
        <v>0.0</v>
      </c>
      <c r="F6" s="28">
        <v>0.0</v>
      </c>
      <c r="G6" s="28">
        <v>42.0</v>
      </c>
      <c r="H6" s="28">
        <v>37.0</v>
      </c>
      <c r="I6" s="28">
        <v>33.0</v>
      </c>
      <c r="J6" s="28">
        <v>28.0</v>
      </c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>
      <c r="A7" s="29" t="s">
        <v>427</v>
      </c>
      <c r="B7" s="28">
        <v>63.0</v>
      </c>
      <c r="C7" s="28">
        <v>0.0</v>
      </c>
      <c r="D7" s="28">
        <v>0.0</v>
      </c>
      <c r="E7" s="28">
        <v>0.0</v>
      </c>
      <c r="F7" s="28">
        <v>0.0</v>
      </c>
      <c r="G7" s="28">
        <v>0.0</v>
      </c>
      <c r="H7" s="28">
        <v>61.0</v>
      </c>
      <c r="I7" s="28">
        <v>53.0</v>
      </c>
      <c r="J7" s="28">
        <v>46.0</v>
      </c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>
      <c r="A8" s="29" t="s">
        <v>428</v>
      </c>
      <c r="B8" s="28">
        <v>53.0</v>
      </c>
      <c r="C8" s="28">
        <v>0.0</v>
      </c>
      <c r="D8" s="28">
        <v>0.0</v>
      </c>
      <c r="E8" s="28">
        <v>0.0</v>
      </c>
      <c r="F8" s="28">
        <v>0.0</v>
      </c>
      <c r="G8" s="28">
        <v>0.0</v>
      </c>
      <c r="H8" s="28">
        <v>0.0</v>
      </c>
      <c r="I8" s="28">
        <v>52.0</v>
      </c>
      <c r="J8" s="28">
        <v>45.0</v>
      </c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>
      <c r="A9" s="29" t="s">
        <v>429</v>
      </c>
      <c r="B9" s="28">
        <v>38.0</v>
      </c>
      <c r="C9" s="28">
        <v>0.0</v>
      </c>
      <c r="D9" s="28">
        <v>0.0</v>
      </c>
      <c r="E9" s="28">
        <v>0.0</v>
      </c>
      <c r="F9" s="28">
        <v>0.0</v>
      </c>
      <c r="G9" s="28">
        <v>0.0</v>
      </c>
      <c r="H9" s="28">
        <v>0.0</v>
      </c>
      <c r="I9" s="28">
        <v>0.0</v>
      </c>
      <c r="J9" s="28">
        <v>38.0</v>
      </c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>
      <c r="A10" s="30" t="s">
        <v>363</v>
      </c>
      <c r="B10" s="31">
        <v>330.0</v>
      </c>
      <c r="C10" s="31">
        <v>36.0</v>
      </c>
      <c r="D10" s="31">
        <v>71.0</v>
      </c>
      <c r="E10" s="31">
        <v>85.0</v>
      </c>
      <c r="F10" s="31">
        <v>112.0</v>
      </c>
      <c r="G10" s="31">
        <v>144.0</v>
      </c>
      <c r="H10" s="31">
        <v>189.0</v>
      </c>
      <c r="I10" s="31">
        <v>220.0</v>
      </c>
      <c r="J10" s="31">
        <v>233.0</v>
      </c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/>
  </sheetViews>
  <sheetFormatPr customHeight="1" defaultColWidth="12.63" defaultRowHeight="15.75"/>
  <sheetData>
    <row r="1">
      <c r="A1" s="32" t="s">
        <v>412</v>
      </c>
      <c r="B1" s="26" t="s">
        <v>430</v>
      </c>
      <c r="C1" s="33" t="s">
        <v>431</v>
      </c>
      <c r="D1" s="33" t="s">
        <v>432</v>
      </c>
      <c r="E1" s="33" t="s">
        <v>433</v>
      </c>
      <c r="F1" s="33" t="s">
        <v>434</v>
      </c>
      <c r="G1" s="33" t="s">
        <v>435</v>
      </c>
      <c r="H1" s="33" t="s">
        <v>436</v>
      </c>
      <c r="I1" s="33" t="s">
        <v>437</v>
      </c>
      <c r="J1" s="33" t="s">
        <v>438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>
      <c r="A2" s="34" t="s">
        <v>422</v>
      </c>
      <c r="B2" s="35">
        <v>37.0</v>
      </c>
      <c r="C2" s="36">
        <f>IFERROR(__xludf.DUMMYFUNCTION("QUERY('Soma Trimestral'!C2:$J$9, ""SELECT * LIMIT 1"")"),36.0)</f>
        <v>36</v>
      </c>
      <c r="D2" s="36">
        <f>IFERROR(__xludf.DUMMYFUNCTION("""COMPUTED_VALUE"""),33.0)</f>
        <v>33</v>
      </c>
      <c r="E2" s="36">
        <f>IFERROR(__xludf.DUMMYFUNCTION("""COMPUTED_VALUE"""),30.0)</f>
        <v>30</v>
      </c>
      <c r="F2" s="36">
        <f>IFERROR(__xludf.DUMMYFUNCTION("""COMPUTED_VALUE"""),27.0)</f>
        <v>27</v>
      </c>
      <c r="G2" s="36">
        <f>IFERROR(__xludf.DUMMYFUNCTION("""COMPUTED_VALUE"""),26.0)</f>
        <v>26</v>
      </c>
      <c r="H2" s="36">
        <f>IFERROR(__xludf.DUMMYFUNCTION("""COMPUTED_VALUE"""),22.0)</f>
        <v>22</v>
      </c>
      <c r="I2" s="36">
        <f>IFERROR(__xludf.DUMMYFUNCTION("""COMPUTED_VALUE"""),20.0)</f>
        <v>20</v>
      </c>
      <c r="J2" s="37">
        <f>IFERROR(__xludf.DUMMYFUNCTION("""COMPUTED_VALUE"""),19.0)</f>
        <v>19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>
      <c r="A3" s="38" t="s">
        <v>423</v>
      </c>
      <c r="B3" s="28">
        <v>39.0</v>
      </c>
      <c r="C3" s="23">
        <f>IFERROR(__xludf.DUMMYFUNCTION("QUERY('Soma Trimestral'!D3:$J$9, ""SELECT * LIMIT 1"")"),38.0)</f>
        <v>38</v>
      </c>
      <c r="D3" s="23">
        <f>IFERROR(__xludf.DUMMYFUNCTION("""COMPUTED_VALUE"""),33.0)</f>
        <v>33</v>
      </c>
      <c r="E3" s="23">
        <f>IFERROR(__xludf.DUMMYFUNCTION("""COMPUTED_VALUE"""),30.0)</f>
        <v>30</v>
      </c>
      <c r="F3" s="23">
        <f>IFERROR(__xludf.DUMMYFUNCTION("""COMPUTED_VALUE"""),26.0)</f>
        <v>26</v>
      </c>
      <c r="G3" s="23">
        <f>IFERROR(__xludf.DUMMYFUNCTION("""COMPUTED_VALUE"""),23.0)</f>
        <v>23</v>
      </c>
      <c r="H3" s="23">
        <f>IFERROR(__xludf.DUMMYFUNCTION("""COMPUTED_VALUE"""),20.0)</f>
        <v>20</v>
      </c>
      <c r="I3" s="23">
        <f>IFERROR(__xludf.DUMMYFUNCTION("""COMPUTED_VALUE"""),19.0)</f>
        <v>19</v>
      </c>
      <c r="J3" s="39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>
      <c r="A4" s="38" t="s">
        <v>424</v>
      </c>
      <c r="B4" s="28">
        <v>23.0</v>
      </c>
      <c r="C4" s="23">
        <f>IFERROR(__xludf.DUMMYFUNCTION("QUERY('Soma Trimestral'!E4:$J$9, ""SELECT * LIMIT 1"")"),22.0)</f>
        <v>22</v>
      </c>
      <c r="D4" s="23">
        <f>IFERROR(__xludf.DUMMYFUNCTION("""COMPUTED_VALUE"""),21.0)</f>
        <v>21</v>
      </c>
      <c r="E4" s="23">
        <f>IFERROR(__xludf.DUMMYFUNCTION("""COMPUTED_VALUE"""),17.0)</f>
        <v>17</v>
      </c>
      <c r="F4" s="23">
        <f>IFERROR(__xludf.DUMMYFUNCTION("""COMPUTED_VALUE"""),16.0)</f>
        <v>16</v>
      </c>
      <c r="G4" s="23">
        <f>IFERROR(__xludf.DUMMYFUNCTION("""COMPUTED_VALUE"""),13.0)</f>
        <v>13</v>
      </c>
      <c r="H4" s="23">
        <f>IFERROR(__xludf.DUMMYFUNCTION("""COMPUTED_VALUE"""),12.0)</f>
        <v>12</v>
      </c>
      <c r="I4" s="21"/>
      <c r="J4" s="39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>
      <c r="A5" s="38" t="s">
        <v>425</v>
      </c>
      <c r="B5" s="28">
        <v>34.0</v>
      </c>
      <c r="C5" s="23">
        <f>IFERROR(__xludf.DUMMYFUNCTION("QUERY('Soma Trimestral'!F5:$J$9, ""SELECT * LIMIT 1"")"),34.0)</f>
        <v>34</v>
      </c>
      <c r="D5" s="23">
        <f>IFERROR(__xludf.DUMMYFUNCTION("""COMPUTED_VALUE"""),33.0)</f>
        <v>33</v>
      </c>
      <c r="E5" s="23">
        <f>IFERROR(__xludf.DUMMYFUNCTION("""COMPUTED_VALUE"""),30.0)</f>
        <v>30</v>
      </c>
      <c r="F5" s="23">
        <f>IFERROR(__xludf.DUMMYFUNCTION("""COMPUTED_VALUE"""),29.0)</f>
        <v>29</v>
      </c>
      <c r="G5" s="23">
        <f>IFERROR(__xludf.DUMMYFUNCTION("""COMPUTED_VALUE"""),26.0)</f>
        <v>26</v>
      </c>
      <c r="H5" s="21"/>
      <c r="I5" s="21"/>
      <c r="J5" s="39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>
      <c r="A6" s="38" t="s">
        <v>426</v>
      </c>
      <c r="B6" s="28">
        <v>43.0</v>
      </c>
      <c r="C6" s="23">
        <f>IFERROR(__xludf.DUMMYFUNCTION("QUERY('Soma Trimestral'!G6:$J$9, ""SELECT * LIMIT 1"")"),42.0)</f>
        <v>42</v>
      </c>
      <c r="D6" s="23">
        <f>IFERROR(__xludf.DUMMYFUNCTION("""COMPUTED_VALUE"""),37.0)</f>
        <v>37</v>
      </c>
      <c r="E6" s="23">
        <f>IFERROR(__xludf.DUMMYFUNCTION("""COMPUTED_VALUE"""),33.0)</f>
        <v>33</v>
      </c>
      <c r="F6" s="23">
        <f>IFERROR(__xludf.DUMMYFUNCTION("""COMPUTED_VALUE"""),28.0)</f>
        <v>28</v>
      </c>
      <c r="G6" s="21"/>
      <c r="H6" s="21"/>
      <c r="I6" s="21"/>
      <c r="J6" s="39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>
      <c r="A7" s="38" t="s">
        <v>427</v>
      </c>
      <c r="B7" s="28">
        <v>63.0</v>
      </c>
      <c r="C7" s="23">
        <f>IFERROR(__xludf.DUMMYFUNCTION("QUERY('Soma Trimestral'!H7:$J$9, ""SELECT * LIMIT 1"")"),61.0)</f>
        <v>61</v>
      </c>
      <c r="D7" s="23">
        <f>IFERROR(__xludf.DUMMYFUNCTION("""COMPUTED_VALUE"""),53.0)</f>
        <v>53</v>
      </c>
      <c r="E7" s="23">
        <f>IFERROR(__xludf.DUMMYFUNCTION("""COMPUTED_VALUE"""),46.0)</f>
        <v>46</v>
      </c>
      <c r="F7" s="21"/>
      <c r="G7" s="21"/>
      <c r="H7" s="21"/>
      <c r="I7" s="21"/>
      <c r="J7" s="39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>
      <c r="A8" s="38" t="s">
        <v>428</v>
      </c>
      <c r="B8" s="28">
        <v>53.0</v>
      </c>
      <c r="C8" s="23">
        <f>IFERROR(__xludf.DUMMYFUNCTION("QUERY('Soma Trimestral'!I8:$J$9, ""SELECT * LIMIT 1"")"),52.0)</f>
        <v>52</v>
      </c>
      <c r="D8" s="23">
        <f>IFERROR(__xludf.DUMMYFUNCTION("""COMPUTED_VALUE"""),45.0)</f>
        <v>45</v>
      </c>
      <c r="E8" s="21"/>
      <c r="F8" s="21"/>
      <c r="G8" s="21"/>
      <c r="H8" s="21"/>
      <c r="I8" s="21"/>
      <c r="J8" s="39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>
      <c r="A9" s="38" t="s">
        <v>429</v>
      </c>
      <c r="B9" s="28">
        <v>38.0</v>
      </c>
      <c r="C9" s="23">
        <f>IFERROR(__xludf.DUMMYFUNCTION("QUERY('Soma Trimestral'!J$9:$J9, ""SELECT * LIMIT 1"")"),38.0)</f>
        <v>38</v>
      </c>
      <c r="D9" s="21"/>
      <c r="E9" s="21"/>
      <c r="F9" s="21"/>
      <c r="G9" s="21"/>
      <c r="H9" s="21"/>
      <c r="I9" s="21"/>
      <c r="J9" s="39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>
      <c r="A10" s="40" t="s">
        <v>363</v>
      </c>
      <c r="B10" s="41">
        <v>330.0</v>
      </c>
      <c r="C10" s="42">
        <f t="shared" ref="C10:J10" si="1">SUM(C2:C9)</f>
        <v>323</v>
      </c>
      <c r="D10" s="42">
        <f t="shared" si="1"/>
        <v>255</v>
      </c>
      <c r="E10" s="42">
        <f t="shared" si="1"/>
        <v>186</v>
      </c>
      <c r="F10" s="42">
        <f t="shared" si="1"/>
        <v>126</v>
      </c>
      <c r="G10" s="42">
        <f t="shared" si="1"/>
        <v>88</v>
      </c>
      <c r="H10" s="42">
        <f t="shared" si="1"/>
        <v>54</v>
      </c>
      <c r="I10" s="42">
        <f t="shared" si="1"/>
        <v>39</v>
      </c>
      <c r="J10" s="43">
        <f t="shared" si="1"/>
        <v>19</v>
      </c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/>
  </sheetViews>
  <sheetFormatPr customHeight="1" defaultColWidth="12.63" defaultRowHeight="15.75"/>
  <sheetData>
    <row r="1">
      <c r="A1" s="44" t="s">
        <v>439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>
      <c r="A2" s="32" t="s">
        <v>412</v>
      </c>
      <c r="B2" s="26" t="s">
        <v>430</v>
      </c>
      <c r="C2" s="33" t="s">
        <v>431</v>
      </c>
      <c r="D2" s="33" t="s">
        <v>432</v>
      </c>
      <c r="E2" s="33" t="s">
        <v>433</v>
      </c>
      <c r="F2" s="33" t="s">
        <v>434</v>
      </c>
      <c r="G2" s="33" t="s">
        <v>435</v>
      </c>
      <c r="H2" s="33" t="s">
        <v>436</v>
      </c>
      <c r="I2" s="33" t="s">
        <v>437</v>
      </c>
      <c r="J2" s="45" t="s">
        <v>438</v>
      </c>
      <c r="K2" s="46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>
      <c r="A3" s="29" t="s">
        <v>422</v>
      </c>
      <c r="B3" s="28">
        <v>37.0</v>
      </c>
      <c r="C3" s="47">
        <f>DIVIDE('Coorte Trimestral'!C2,$B3)</f>
        <v>0.972972973</v>
      </c>
      <c r="D3" s="47">
        <f>DIVIDE('Coorte Trimestral'!D2,$B3)</f>
        <v>0.8918918919</v>
      </c>
      <c r="E3" s="47">
        <f>DIVIDE('Coorte Trimestral'!E2,$B3)</f>
        <v>0.8108108108</v>
      </c>
      <c r="F3" s="47">
        <f>DIVIDE('Coorte Trimestral'!F2,$B3)</f>
        <v>0.7297297297</v>
      </c>
      <c r="G3" s="47">
        <f>DIVIDE('Coorte Trimestral'!G2,$B3)</f>
        <v>0.7027027027</v>
      </c>
      <c r="H3" s="47">
        <f>DIVIDE('Coorte Trimestral'!H2,$B3)</f>
        <v>0.5945945946</v>
      </c>
      <c r="I3" s="47">
        <f>DIVIDE('Coorte Trimestral'!I2,$B3)</f>
        <v>0.5405405405</v>
      </c>
      <c r="J3" s="48">
        <f>DIVIDE('Coorte Trimestral'!J2,$B3)</f>
        <v>0.5135135135</v>
      </c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>
      <c r="A4" s="29" t="s">
        <v>423</v>
      </c>
      <c r="B4" s="28">
        <v>39.0</v>
      </c>
      <c r="C4" s="47">
        <f>DIVIDE('Coorte Trimestral'!C3,$B4)</f>
        <v>0.9743589744</v>
      </c>
      <c r="D4" s="47">
        <f>DIVIDE('Coorte Trimestral'!D3,$B4)</f>
        <v>0.8461538462</v>
      </c>
      <c r="E4" s="47">
        <f>DIVIDE('Coorte Trimestral'!E3,$B4)</f>
        <v>0.7692307692</v>
      </c>
      <c r="F4" s="47">
        <f>DIVIDE('Coorte Trimestral'!F3,$B4)</f>
        <v>0.6666666667</v>
      </c>
      <c r="G4" s="47">
        <f>DIVIDE('Coorte Trimestral'!G3,$B4)</f>
        <v>0.5897435897</v>
      </c>
      <c r="H4" s="47">
        <f>DIVIDE('Coorte Trimestral'!H3,$B4)</f>
        <v>0.5128205128</v>
      </c>
      <c r="I4" s="47">
        <f>DIVIDE('Coorte Trimestral'!I3,$B4)</f>
        <v>0.4871794872</v>
      </c>
      <c r="J4" s="48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>
      <c r="A5" s="29" t="s">
        <v>424</v>
      </c>
      <c r="B5" s="28">
        <v>23.0</v>
      </c>
      <c r="C5" s="47">
        <f>DIVIDE('Coorte Trimestral'!C4,$B5)</f>
        <v>0.9565217391</v>
      </c>
      <c r="D5" s="47">
        <f>DIVIDE('Coorte Trimestral'!D4,$B5)</f>
        <v>0.9130434783</v>
      </c>
      <c r="E5" s="47">
        <f>DIVIDE('Coorte Trimestral'!E4,$B5)</f>
        <v>0.7391304348</v>
      </c>
      <c r="F5" s="47">
        <f>DIVIDE('Coorte Trimestral'!F4,$B5)</f>
        <v>0.6956521739</v>
      </c>
      <c r="G5" s="47">
        <f>DIVIDE('Coorte Trimestral'!G4,$B5)</f>
        <v>0.5652173913</v>
      </c>
      <c r="H5" s="47">
        <f>DIVIDE('Coorte Trimestral'!H4,$B5)</f>
        <v>0.5217391304</v>
      </c>
      <c r="I5" s="47"/>
      <c r="J5" s="48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>
      <c r="A6" s="29" t="s">
        <v>425</v>
      </c>
      <c r="B6" s="28">
        <v>34.0</v>
      </c>
      <c r="C6" s="47">
        <f>DIVIDE('Coorte Trimestral'!C5,$B6)</f>
        <v>1</v>
      </c>
      <c r="D6" s="47">
        <f>DIVIDE('Coorte Trimestral'!D5,$B6)</f>
        <v>0.9705882353</v>
      </c>
      <c r="E6" s="47">
        <f>DIVIDE('Coorte Trimestral'!E5,$B6)</f>
        <v>0.8823529412</v>
      </c>
      <c r="F6" s="47">
        <f>DIVIDE('Coorte Trimestral'!F5,$B6)</f>
        <v>0.8529411765</v>
      </c>
      <c r="G6" s="47">
        <f>DIVIDE('Coorte Trimestral'!G5,$B6)</f>
        <v>0.7647058824</v>
      </c>
      <c r="H6" s="47"/>
      <c r="I6" s="47"/>
      <c r="J6" s="48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>
      <c r="A7" s="29" t="s">
        <v>426</v>
      </c>
      <c r="B7" s="28">
        <v>43.0</v>
      </c>
      <c r="C7" s="47">
        <f>DIVIDE('Coorte Trimestral'!C6,$B7)</f>
        <v>0.976744186</v>
      </c>
      <c r="D7" s="47">
        <f>DIVIDE('Coorte Trimestral'!D6,$B7)</f>
        <v>0.8604651163</v>
      </c>
      <c r="E7" s="47">
        <f>DIVIDE('Coorte Trimestral'!E6,$B7)</f>
        <v>0.7674418605</v>
      </c>
      <c r="F7" s="47">
        <f>DIVIDE('Coorte Trimestral'!F6,$B7)</f>
        <v>0.6511627907</v>
      </c>
      <c r="G7" s="47"/>
      <c r="H7" s="47"/>
      <c r="I7" s="47"/>
      <c r="J7" s="48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>
      <c r="A8" s="29" t="s">
        <v>427</v>
      </c>
      <c r="B8" s="28">
        <v>63.0</v>
      </c>
      <c r="C8" s="47">
        <f>DIVIDE('Coorte Trimestral'!C7,$B8)</f>
        <v>0.9682539683</v>
      </c>
      <c r="D8" s="47">
        <f>DIVIDE('Coorte Trimestral'!D7,$B8)</f>
        <v>0.8412698413</v>
      </c>
      <c r="E8" s="47">
        <f>DIVIDE('Coorte Trimestral'!E7,$B8)</f>
        <v>0.7301587302</v>
      </c>
      <c r="F8" s="47"/>
      <c r="G8" s="47"/>
      <c r="H8" s="47"/>
      <c r="I8" s="47"/>
      <c r="J8" s="48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>
      <c r="A9" s="29" t="s">
        <v>428</v>
      </c>
      <c r="B9" s="28">
        <v>53.0</v>
      </c>
      <c r="C9" s="47">
        <f>DIVIDE('Coorte Trimestral'!C8,$B9)</f>
        <v>0.9811320755</v>
      </c>
      <c r="D9" s="47">
        <f>DIVIDE('Coorte Trimestral'!D8,$B9)</f>
        <v>0.8490566038</v>
      </c>
      <c r="E9" s="47"/>
      <c r="F9" s="47"/>
      <c r="G9" s="47"/>
      <c r="H9" s="47"/>
      <c r="I9" s="47"/>
      <c r="J9" s="48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>
      <c r="A10" s="29" t="s">
        <v>429</v>
      </c>
      <c r="B10" s="28">
        <v>38.0</v>
      </c>
      <c r="C10" s="47">
        <f>DIVIDE('Coorte Trimestral'!C9,$B10)</f>
        <v>1</v>
      </c>
      <c r="D10" s="47"/>
      <c r="E10" s="47"/>
      <c r="F10" s="47"/>
      <c r="G10" s="47"/>
      <c r="H10" s="47"/>
      <c r="I10" s="47"/>
      <c r="J10" s="48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>
      <c r="A11" s="30" t="s">
        <v>363</v>
      </c>
      <c r="B11" s="31">
        <v>330.0</v>
      </c>
      <c r="C11" s="49">
        <f t="shared" ref="C11:J11" si="1">AVERAGE(C3:C10)</f>
        <v>0.9787479895</v>
      </c>
      <c r="D11" s="49">
        <f t="shared" si="1"/>
        <v>0.8817812876</v>
      </c>
      <c r="E11" s="49">
        <f t="shared" si="1"/>
        <v>0.7831875911</v>
      </c>
      <c r="F11" s="49">
        <f t="shared" si="1"/>
        <v>0.7192305075</v>
      </c>
      <c r="G11" s="49">
        <f t="shared" si="1"/>
        <v>0.6555923915</v>
      </c>
      <c r="H11" s="49">
        <f t="shared" si="1"/>
        <v>0.5430514126</v>
      </c>
      <c r="I11" s="49">
        <f t="shared" si="1"/>
        <v>0.5138600139</v>
      </c>
      <c r="J11" s="50">
        <f t="shared" si="1"/>
        <v>0.5135135135</v>
      </c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>
      <c r="A12" s="21"/>
      <c r="B12" s="21"/>
      <c r="C12" s="51"/>
      <c r="D12" s="51"/>
      <c r="E12" s="51"/>
      <c r="F12" s="51"/>
      <c r="G12" s="51"/>
      <c r="H12" s="51"/>
      <c r="I12" s="51"/>
      <c r="J12" s="5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>
      <c r="A13" s="21"/>
      <c r="B13" s="52" t="s">
        <v>440</v>
      </c>
      <c r="C13" s="53">
        <f>C11-C11</f>
        <v>0</v>
      </c>
      <c r="D13" s="53">
        <f t="shared" ref="D13:J13" si="2">C11-D11</f>
        <v>0.09696670197</v>
      </c>
      <c r="E13" s="53">
        <f t="shared" si="2"/>
        <v>0.09859369646</v>
      </c>
      <c r="F13" s="53">
        <f t="shared" si="2"/>
        <v>0.06395708361</v>
      </c>
      <c r="G13" s="53">
        <f t="shared" si="2"/>
        <v>0.06363811597</v>
      </c>
      <c r="H13" s="53">
        <f t="shared" si="2"/>
        <v>0.1125409789</v>
      </c>
      <c r="I13" s="53">
        <f t="shared" si="2"/>
        <v>0.02919139876</v>
      </c>
      <c r="J13" s="53">
        <f t="shared" si="2"/>
        <v>0.0003465003465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>
      <c r="A15" s="44" t="s">
        <v>441</v>
      </c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>
      <c r="A16" s="32" t="s">
        <v>412</v>
      </c>
      <c r="B16" s="26" t="s">
        <v>430</v>
      </c>
      <c r="C16" s="33" t="s">
        <v>431</v>
      </c>
      <c r="D16" s="33" t="s">
        <v>432</v>
      </c>
      <c r="E16" s="33" t="s">
        <v>433</v>
      </c>
      <c r="F16" s="33" t="s">
        <v>434</v>
      </c>
      <c r="G16" s="33" t="s">
        <v>435</v>
      </c>
      <c r="H16" s="33" t="s">
        <v>436</v>
      </c>
      <c r="I16" s="33" t="s">
        <v>437</v>
      </c>
      <c r="J16" s="45" t="s">
        <v>438</v>
      </c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>
      <c r="A17" s="29" t="s">
        <v>422</v>
      </c>
      <c r="B17" s="28">
        <v>37.0</v>
      </c>
      <c r="C17" s="47">
        <f t="shared" ref="C17:J17" si="3">1-C3</f>
        <v>0.02702702703</v>
      </c>
      <c r="D17" s="47">
        <f t="shared" si="3"/>
        <v>0.1081081081</v>
      </c>
      <c r="E17" s="47">
        <f t="shared" si="3"/>
        <v>0.1891891892</v>
      </c>
      <c r="F17" s="47">
        <f t="shared" si="3"/>
        <v>0.2702702703</v>
      </c>
      <c r="G17" s="47">
        <f t="shared" si="3"/>
        <v>0.2972972973</v>
      </c>
      <c r="H17" s="47">
        <f t="shared" si="3"/>
        <v>0.4054054054</v>
      </c>
      <c r="I17" s="47">
        <f t="shared" si="3"/>
        <v>0.4594594595</v>
      </c>
      <c r="J17" s="48">
        <f t="shared" si="3"/>
        <v>0.4864864865</v>
      </c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>
      <c r="A18" s="29" t="s">
        <v>423</v>
      </c>
      <c r="B18" s="28">
        <v>39.0</v>
      </c>
      <c r="C18" s="47">
        <f t="shared" ref="C18:I18" si="4">1-C4</f>
        <v>0.02564102564</v>
      </c>
      <c r="D18" s="47">
        <f t="shared" si="4"/>
        <v>0.1538461538</v>
      </c>
      <c r="E18" s="47">
        <f t="shared" si="4"/>
        <v>0.2307692308</v>
      </c>
      <c r="F18" s="47">
        <f t="shared" si="4"/>
        <v>0.3333333333</v>
      </c>
      <c r="G18" s="47">
        <f t="shared" si="4"/>
        <v>0.4102564103</v>
      </c>
      <c r="H18" s="47">
        <f t="shared" si="4"/>
        <v>0.4871794872</v>
      </c>
      <c r="I18" s="47">
        <f t="shared" si="4"/>
        <v>0.5128205128</v>
      </c>
      <c r="J18" s="54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>
      <c r="A19" s="29" t="s">
        <v>424</v>
      </c>
      <c r="B19" s="28">
        <v>23.0</v>
      </c>
      <c r="C19" s="47">
        <f t="shared" ref="C19:H19" si="5">1-C5</f>
        <v>0.04347826087</v>
      </c>
      <c r="D19" s="47">
        <f t="shared" si="5"/>
        <v>0.08695652174</v>
      </c>
      <c r="E19" s="47">
        <f t="shared" si="5"/>
        <v>0.2608695652</v>
      </c>
      <c r="F19" s="47">
        <f t="shared" si="5"/>
        <v>0.3043478261</v>
      </c>
      <c r="G19" s="47">
        <f t="shared" si="5"/>
        <v>0.4347826087</v>
      </c>
      <c r="H19" s="47">
        <f t="shared" si="5"/>
        <v>0.4782608696</v>
      </c>
      <c r="I19" s="55"/>
      <c r="J19" s="54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>
      <c r="A20" s="29" t="s">
        <v>425</v>
      </c>
      <c r="B20" s="28">
        <v>34.0</v>
      </c>
      <c r="C20" s="47">
        <f t="shared" ref="C20:G20" si="6">1-C6</f>
        <v>0</v>
      </c>
      <c r="D20" s="47">
        <f t="shared" si="6"/>
        <v>0.02941176471</v>
      </c>
      <c r="E20" s="47">
        <f t="shared" si="6"/>
        <v>0.1176470588</v>
      </c>
      <c r="F20" s="47">
        <f t="shared" si="6"/>
        <v>0.1470588235</v>
      </c>
      <c r="G20" s="47">
        <f t="shared" si="6"/>
        <v>0.2352941176</v>
      </c>
      <c r="H20" s="55"/>
      <c r="I20" s="55"/>
      <c r="J20" s="54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>
      <c r="A21" s="29" t="s">
        <v>426</v>
      </c>
      <c r="B21" s="28">
        <v>43.0</v>
      </c>
      <c r="C21" s="47">
        <f t="shared" ref="C21:F21" si="7">1-C7</f>
        <v>0.02325581395</v>
      </c>
      <c r="D21" s="47">
        <f t="shared" si="7"/>
        <v>0.1395348837</v>
      </c>
      <c r="E21" s="47">
        <f t="shared" si="7"/>
        <v>0.2325581395</v>
      </c>
      <c r="F21" s="47">
        <f t="shared" si="7"/>
        <v>0.3488372093</v>
      </c>
      <c r="G21" s="55"/>
      <c r="H21" s="55"/>
      <c r="I21" s="55"/>
      <c r="J21" s="54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>
      <c r="A22" s="29" t="s">
        <v>427</v>
      </c>
      <c r="B22" s="28">
        <v>63.0</v>
      </c>
      <c r="C22" s="47">
        <f t="shared" ref="C22:E22" si="8">1-C8</f>
        <v>0.03174603175</v>
      </c>
      <c r="D22" s="47">
        <f t="shared" si="8"/>
        <v>0.1587301587</v>
      </c>
      <c r="E22" s="47">
        <f t="shared" si="8"/>
        <v>0.2698412698</v>
      </c>
      <c r="F22" s="55"/>
      <c r="G22" s="55"/>
      <c r="H22" s="55"/>
      <c r="I22" s="55"/>
      <c r="J22" s="54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>
      <c r="A23" s="29" t="s">
        <v>428</v>
      </c>
      <c r="B23" s="28">
        <v>53.0</v>
      </c>
      <c r="C23" s="47">
        <f t="shared" ref="C23:D23" si="9">1-C9</f>
        <v>0.01886792453</v>
      </c>
      <c r="D23" s="47">
        <f t="shared" si="9"/>
        <v>0.1509433962</v>
      </c>
      <c r="E23" s="55"/>
      <c r="F23" s="55"/>
      <c r="G23" s="55"/>
      <c r="H23" s="55"/>
      <c r="I23" s="55"/>
      <c r="J23" s="54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>
      <c r="A24" s="29" t="s">
        <v>429</v>
      </c>
      <c r="B24" s="28">
        <v>38.0</v>
      </c>
      <c r="C24" s="47">
        <f>1-C10</f>
        <v>0</v>
      </c>
      <c r="D24" s="55"/>
      <c r="E24" s="55"/>
      <c r="F24" s="55"/>
      <c r="G24" s="55"/>
      <c r="H24" s="55"/>
      <c r="I24" s="55"/>
      <c r="J24" s="54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>
      <c r="A25" s="30" t="s">
        <v>363</v>
      </c>
      <c r="B25" s="31">
        <v>330.0</v>
      </c>
      <c r="C25" s="49">
        <f t="shared" ref="C25:J25" si="10">AVERAGE(C17:C24)</f>
        <v>0.02125201047</v>
      </c>
      <c r="D25" s="49">
        <f t="shared" si="10"/>
        <v>0.1182187124</v>
      </c>
      <c r="E25" s="49">
        <f t="shared" si="10"/>
        <v>0.2168124089</v>
      </c>
      <c r="F25" s="49">
        <f t="shared" si="10"/>
        <v>0.2807694925</v>
      </c>
      <c r="G25" s="49">
        <f t="shared" si="10"/>
        <v>0.3444076085</v>
      </c>
      <c r="H25" s="49">
        <f t="shared" si="10"/>
        <v>0.4569485874</v>
      </c>
      <c r="I25" s="49">
        <f t="shared" si="10"/>
        <v>0.4861399861</v>
      </c>
      <c r="J25" s="50">
        <f t="shared" si="10"/>
        <v>0.4864864865</v>
      </c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mergeCells count="2">
    <mergeCell ref="A1:J1"/>
    <mergeCell ref="A15:J15"/>
  </mergeCells>
  <conditionalFormatting sqref="C3:J11">
    <cfRule type="colorScale" priority="1">
      <colorScale>
        <cfvo type="percent" val="0"/>
        <cfvo type="percent" val="50"/>
        <cfvo type="percent" val="100"/>
        <color rgb="FF9C0E00"/>
        <color rgb="FFB77500"/>
        <color rgb="FF477919"/>
      </colorScale>
    </cfRule>
  </conditionalFormatting>
  <conditionalFormatting sqref="C17:J25">
    <cfRule type="colorScale" priority="2">
      <colorScale>
        <cfvo type="percent" val="0"/>
        <cfvo type="percent" val="50"/>
        <cfvo type="percent" val="100"/>
        <color rgb="FF9C0E00"/>
        <color rgb="FFB38E02"/>
        <color rgb="FF477919"/>
      </colorScale>
    </cfRule>
  </conditionalFormatting>
  <drawing r:id="rId1"/>
</worksheet>
</file>