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ucevaeduco-my.sharepoint.com/personal/jorge_lasso01_uceva_edu_co/Documents/UCEVA Ing. Electrónica/Autoaprendizaje/MisionTic/Ciclo 4/Proyecto MERN/Documentación/"/>
    </mc:Choice>
  </mc:AlternateContent>
  <xr:revisionPtr revIDLastSave="86" documentId="13_ncr:1_{17B9D638-5CF7-417F-AB2E-94AF88F922FD}" xr6:coauthVersionLast="47" xr6:coauthVersionMax="47" xr10:uidLastSave="{45E6698B-4143-4B50-9A3E-D73CFCF56737}"/>
  <bookViews>
    <workbookView xWindow="-120" yWindow="-120" windowWidth="20730" windowHeight="117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Backlog'!$A$2:$H$123</definedName>
    <definedName name="Sprint">'Product Backlog'!$E$3:$E$123</definedName>
    <definedName name="SprintTasks">#REF!</definedName>
    <definedName name="Status">'Product Backlog'!$C$3:$C$123</definedName>
    <definedName name="StoryName">'Product Backlog'!$B$3:$B$123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3" i="1" l="1"/>
  <c r="F3" i="1"/>
  <c r="E4" i="1"/>
  <c r="C21" i="1"/>
  <c r="C3" i="1"/>
  <c r="E30" i="1"/>
  <c r="B4" i="1"/>
  <c r="B5" i="1" s="1"/>
  <c r="F4" i="1"/>
  <c r="E5" i="1"/>
  <c r="F5" i="1"/>
  <c r="E6" i="1"/>
  <c r="F6" i="1"/>
  <c r="E7" i="1"/>
  <c r="F7" i="1"/>
  <c r="E8" i="1"/>
  <c r="C20" i="1"/>
  <c r="C19" i="1"/>
  <c r="C18" i="1"/>
  <c r="C17" i="1"/>
  <c r="C16" i="1"/>
  <c r="C15" i="1"/>
  <c r="C14" i="1"/>
  <c r="K14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<sst xmlns="http://schemas.openxmlformats.org/spreadsheetml/2006/main" count="104" uniqueCount="57">
  <si>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</si>
  <si>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</si>
  <si>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</si>
  <si>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</si>
  <si>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</si>
  <si>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</si>
  <si>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</si>
  <si>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</si>
  <si>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</si>
  <si>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</si>
  <si>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</si>
  <si>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</si>
  <si>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</si>
  <si>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</si>
  <si>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</si>
  <si>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</si>
  <si>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</si>
  <si>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</si>
  <si>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</si>
  <si>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</si>
  <si>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</si>
  <si>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</si>
  <si>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</si>
  <si>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</si>
  <si>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</si>
  <si>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</si>
  <si>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</si>
  <si>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</si>
  <si>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</si>
  <si>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</si>
  <si>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</si>
  <si>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</si>
  <si>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</si>
  <si>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</si>
  <si>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</si>
  <si>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</si>
  <si>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</si>
  <si>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</si>
  <si>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</si>
  <si>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</si>
  <si>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</si>
  <si>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</si>
  <si>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 xml:space="preserve"> Se Desarrolla Product Backlog Priorizado</t>
  </si>
  <si>
    <t>Configuración inicial DevOps</t>
  </si>
  <si>
    <t>Diseño mockups</t>
  </si>
  <si>
    <t>Construccion UML casos de uso</t>
  </si>
  <si>
    <t>Desarrollo inicial UML casos de uso de la aplicación</t>
  </si>
  <si>
    <t>Llenado preliminar</t>
  </si>
  <si>
    <t>Historias no asignadas</t>
  </si>
  <si>
    <t>Estimadas</t>
  </si>
  <si>
    <t>Reales</t>
  </si>
  <si>
    <t>Entrega Sprint 1 (Conformacion de equipo / Idea / Roles / Documentacion Preliminar)</t>
  </si>
  <si>
    <t>Stack: MERN
Front: React
Back: JavaScript, Express, Node
BD: MongoDB</t>
  </si>
  <si>
    <t>Construccion Historias de Usuario Sprint 1</t>
  </si>
  <si>
    <t>Documentación IEEE 29148</t>
  </si>
  <si>
    <t>Manual_Usuario_IEEE_26511</t>
  </si>
  <si>
    <t>Creación de Página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</si>
</sst>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09" headerRowBorderDxfId="108" tableBorderDxfId="107" totalsRowBorderDxfId="106">
  <tableColumns count="10">
    <tableColumn id="1" xr3:uid="{66CC9B29-972E-440A-912D-BD4A014746AB}" name="Incr." dataDxfId="105"/>
    <tableColumn id="2" xr3:uid="{8DB82F78-68F3-42A2-850E-63D287D60F0F}" name="Start" dataDxfId="104"/>
    <tableColumn id="3" xr3:uid="{F968D6EE-A810-4E1A-B390-2EB3FDF1FEBC}" name="Days" dataDxfId="103"/>
    <tableColumn id="4" xr3:uid="{AAF044F0-1EF6-4F39-B0EC-7E4FF5284F1E}" name="End" dataDxfId="102"/>
    <tableColumn id="5" xr3:uid="{43FD3FBC-D2AD-4693-A6D3-2D3C3CEA7764}" name="Estimated Size" dataDxfId="101"/>
    <tableColumn id="6" xr3:uid="{845D7AAE-192D-4ACB-98F1-13E2AB396319}" name="Real Size" dataDxfId="100"/>
    <tableColumn id="7" xr3:uid="{3A55337D-C59A-4152-AB89-7F958089BEB6}" name="Status" dataDxfId="99"/>
    <tableColumn id="8" xr3:uid="{38918B64-CCE0-4636-A5E4-263FE5F24E44}" name="Release Date"/>
    <tableColumn id="9" xr3:uid="{60143B17-7058-4AA2-BE5E-4B4A6B0F3F79}" name="Goal" dataDxfId="98"/>
    <tableColumn id="10" xr3:uid="{08E89F60-45A7-4FE5-84CF-07185CF17579}" name="% Esfuerzo vs Estimación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96" headerRowBorderDxfId="95" tableBorderDxfId="94">
  <tableColumns count="11">
    <tableColumn id="1" xr3:uid="{3F7F6DD2-6EA2-4440-BD0B-88E2A12AF313}" name="Sprint" dataDxfId="93"/>
    <tableColumn id="2" xr3:uid="{62768372-7E11-44D1-A207-F692349A3997}" name="Start" dataDxfId="92">
      <calculatedColumnFormula>IF(AND(B13&lt;&gt;"",C13&lt;&gt;"",C14&lt;&gt;""),B13+C13,"")</calculatedColumnFormula>
    </tableColumn>
    <tableColumn id="3" xr3:uid="{F25C110E-5E39-4470-8BC8-391189A23F6A}" name="Days" dataDxfId="91"/>
    <tableColumn id="4" xr3:uid="{B5697784-C933-4A45-8BA8-617CDCABE74D}" name="End" dataDxfId="90">
      <calculatedColumnFormula>IF(AND(B14&lt;&gt;"",C14&lt;&gt;""),B14+C14-1,"")</calculatedColumnFormula>
    </tableColumn>
    <tableColumn id="5" xr3:uid="{5518327B-86C2-485C-AF9A-553A341AB62F}" name="Estimated Size" dataDxfId="89"/>
    <tableColumn id="6" xr3:uid="{8EE1AD7A-512C-42AD-9C83-F3DE570521F3}" name="Real Size" dataDxfId="88"/>
    <tableColumn id="7" xr3:uid="{879F25EC-AE5A-403A-BB1E-715A98E973E5}" name="Status" dataDxfId="87"/>
    <tableColumn id="8" xr3:uid="{35D9BAA4-D3E2-4602-BFEC-3D9FAF91D9FB}" name="Release Date" dataDxfId="86"/>
    <tableColumn id="9" xr3:uid="{25759FDC-EAD4-41CE-B98D-B6CA5005C897}" name="Goal" dataDxfId="85"/>
    <tableColumn id="10" xr3:uid="{767130C5-3778-4D2D-B165-AAC8557C9C26}" name="Increment" dataDxfId="84"/>
    <tableColumn id="11" xr3:uid="{BB50C29E-17AE-4847-B617-C1464CB872F4}" name="% Error estimación" dataDxfId="8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8" totalsRowShown="0" headerRowDxfId="82" dataDxfId="81" tableBorderDxfId="80">
  <tableColumns count="9">
    <tableColumn id="1" xr3:uid="{5C9319BF-6D02-43C9-BCA9-5EDBE9878A57}" name="Story ID" dataDxfId="79"/>
    <tableColumn id="2" xr3:uid="{4C99E7E9-CEA2-43DA-87BD-F48F11ACCC65}" name="Story name" dataDxfId="78"/>
    <tableColumn id="3" xr3:uid="{0A2A499E-9D5E-466D-A989-7A59E43BB357}" name="Status" dataDxfId="77"/>
    <tableColumn id="4" xr3:uid="{5469DBC9-3DA2-4F4B-8710-F10B84BF1829}" name="Size" dataDxfId="76"/>
    <tableColumn id="5" xr3:uid="{5305EA1B-B894-4B83-B24C-75E39016D04C}" name="Sprint" dataDxfId="75"/>
    <tableColumn id="6" xr3:uid="{04E09A1B-DCFB-4289-8952-40AB55E5A7FA}" name="Priority" dataDxfId="74"/>
    <tableColumn id="7" xr3:uid="{81D2D2DA-2F15-4682-AF3F-DDC36F5414A0}" name="Story Type" dataDxfId="73"/>
    <tableColumn id="8" xr3:uid="{7448AE9C-D97B-4E61-83F8-FFB1973FA36F}" name="Comments" dataDxfId="72"/>
    <tableColumn id="9" xr3:uid="{44E148DE-5F04-4CEE-9AAC-6230A237917E}" name="Additional Comments" dataDxfId="7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6" zoomScale="85" zoomScaleNormal="85" workbookViewId="0">
      <selection activeCell="K20" sqref="K2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26" s="82" customFormat="1" ht="25.15" customHeight="1" x14ac:dyDescent="0.2">
      <c r="A2" s="80" t="s">
        <v>1</v>
      </c>
      <c r="B2" s="77" t="s">
        <v>2</v>
      </c>
      <c r="C2" s="77" t="s">
        <v>3</v>
      </c>
      <c r="D2" s="77" t="s">
        <v>4</v>
      </c>
      <c r="E2" s="77" t="s">
        <v>5</v>
      </c>
      <c r="F2" s="77" t="s">
        <v>6</v>
      </c>
      <c r="G2" s="78" t="s">
        <v>7</v>
      </c>
      <c r="H2" s="77" t="s">
        <v>8</v>
      </c>
      <c r="I2" s="78" t="s">
        <v>9</v>
      </c>
      <c r="J2" s="79" t="s">
        <v>10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ht="12.75" customHeight="1" x14ac:dyDescent="0.2">
      <c r="A3" s="57">
        <v>1</v>
      </c>
      <c r="B3" s="4">
        <f>IF(OR(B14="",A3=""),"",B14)</f>
        <v>44445</v>
      </c>
      <c r="C3" s="56">
        <f>ROUND((SUMIF(A14:A21,A3,F14:F21)/8),0)</f>
        <v>0</v>
      </c>
      <c r="D3" s="4">
        <f t="shared" ref="D3:D9" si="0">IF(OR(B3="",C3=""),"",B3+C3-1)</f>
        <v>44444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40</v>
      </c>
      <c r="H3" s="7">
        <v>44442</v>
      </c>
      <c r="I3" s="8" t="s">
        <v>39</v>
      </c>
      <c r="J3" s="59">
        <f>(F3/E3)</f>
        <v>1.0743801652892562</v>
      </c>
    </row>
    <row r="4" spans="1:26" ht="12.75" customHeight="1" x14ac:dyDescent="0.2">
      <c r="A4" s="57">
        <v>2</v>
      </c>
      <c r="B4" s="4">
        <f t="shared" ref="B4:B8" si="1">IF(A4="","",B3+C3)</f>
        <v>44445</v>
      </c>
      <c r="C4" s="11"/>
      <c r="D4" s="4" t="str">
        <f t="shared" si="0"/>
        <v/>
      </c>
      <c r="E4" s="3">
        <f>IF(A4="","",SUMIF(J$14:J$29,'Release Plan'!A4,E$14:E$29))</f>
        <v>0</v>
      </c>
      <c r="F4" s="3">
        <f>IF(A4="","",SUMIF(J$14:J$29,'Release Plan'!A4,F$14:F$29))</f>
        <v>0</v>
      </c>
      <c r="G4" s="9" t="s">
        <v>12</v>
      </c>
      <c r="H4" s="10"/>
      <c r="I4" s="8" t="s">
        <v>51</v>
      </c>
      <c r="J4" s="59"/>
    </row>
    <row r="5" spans="1:26" ht="12.75" customHeight="1" x14ac:dyDescent="0.2">
      <c r="A5" s="58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9"/>
    </row>
    <row r="6" spans="1:26" ht="12.75" customHeight="1" x14ac:dyDescent="0.2">
      <c r="A6" s="58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9"/>
    </row>
    <row r="7" spans="1:26" ht="12.75" customHeight="1" x14ac:dyDescent="0.2">
      <c r="A7" s="58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9"/>
    </row>
    <row r="8" spans="1:26" ht="12.75" customHeight="1" x14ac:dyDescent="0.2">
      <c r="A8" s="58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9"/>
    </row>
    <row r="9" spans="1:26" ht="12.75" customHeight="1" x14ac:dyDescent="0.2">
      <c r="A9" s="58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0"/>
    </row>
    <row r="10" spans="1:26" ht="12.75" customHeight="1" x14ac:dyDescent="0.2">
      <c r="A10" s="61"/>
      <c r="B10" s="62"/>
      <c r="C10" s="62"/>
      <c r="D10" s="62"/>
      <c r="E10" s="62"/>
      <c r="F10" s="62"/>
      <c r="G10" s="62"/>
      <c r="H10" s="62"/>
      <c r="I10" s="62"/>
      <c r="J10" s="63"/>
    </row>
    <row r="11" spans="1:26" ht="12.75" customHeight="1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</row>
    <row r="12" spans="1:26" ht="49.9" customHeight="1" x14ac:dyDescent="0.2">
      <c r="A12" s="93" t="s">
        <v>13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26" ht="25.15" customHeight="1" x14ac:dyDescent="0.2">
      <c r="A13" s="77" t="s">
        <v>14</v>
      </c>
      <c r="B13" s="77" t="s">
        <v>2</v>
      </c>
      <c r="C13" s="77" t="s">
        <v>3</v>
      </c>
      <c r="D13" s="77" t="s">
        <v>4</v>
      </c>
      <c r="E13" s="77" t="s">
        <v>5</v>
      </c>
      <c r="F13" s="77" t="s">
        <v>6</v>
      </c>
      <c r="G13" s="78" t="s">
        <v>7</v>
      </c>
      <c r="H13" s="77" t="s">
        <v>8</v>
      </c>
      <c r="I13" s="78" t="s">
        <v>9</v>
      </c>
      <c r="J13" s="77" t="s">
        <v>15</v>
      </c>
      <c r="K13" s="79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0</v>
      </c>
      <c r="B14" s="13">
        <v>44445</v>
      </c>
      <c r="C14" s="54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59">
        <f>(F14/E14)-1</f>
        <v>7.6923076923076872E-2</v>
      </c>
    </row>
    <row r="15" spans="1:26" ht="12.75" customHeight="1" x14ac:dyDescent="0.2">
      <c r="A15" s="18">
        <v>0</v>
      </c>
      <c r="B15" s="4">
        <f t="shared" ref="B15:B26" si="3">IF(AND(B14&lt;&gt;"",C14&lt;&gt;"",C15&lt;&gt;""),B14+C14,"")</f>
        <v>44446</v>
      </c>
      <c r="C15" s="54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59">
        <f t="shared" ref="K15:K21" si="5">(F15/E15)-1</f>
        <v>0.11111111111111116</v>
      </c>
    </row>
    <row r="16" spans="1:26" ht="12.75" customHeight="1" x14ac:dyDescent="0.2">
      <c r="A16" s="18">
        <v>0</v>
      </c>
      <c r="B16" s="4">
        <f t="shared" si="3"/>
        <v>44446.285714285717</v>
      </c>
      <c r="C16" s="54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59">
        <f t="shared" si="5"/>
        <v>7.1428571428571397E-2</v>
      </c>
    </row>
    <row r="17" spans="1:12" ht="12.75" customHeight="1" x14ac:dyDescent="0.2">
      <c r="A17" s="18">
        <v>0</v>
      </c>
      <c r="B17" s="4">
        <f t="shared" si="3"/>
        <v>44446.71428571429</v>
      </c>
      <c r="C17" s="54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40</v>
      </c>
      <c r="H17" s="7">
        <v>44449</v>
      </c>
      <c r="I17" s="15" t="s">
        <v>20</v>
      </c>
      <c r="J17" s="3">
        <v>1</v>
      </c>
      <c r="K17" s="59">
        <f t="shared" si="5"/>
        <v>0.11111111111111094</v>
      </c>
    </row>
    <row r="18" spans="1:12" ht="12.75" customHeight="1" x14ac:dyDescent="0.2">
      <c r="A18" s="18">
        <v>0</v>
      </c>
      <c r="B18" s="4">
        <f t="shared" si="3"/>
        <v>44447.142857142862</v>
      </c>
      <c r="C18" s="54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40</v>
      </c>
      <c r="H18" s="7">
        <v>44449</v>
      </c>
      <c r="I18" s="15" t="s">
        <v>21</v>
      </c>
      <c r="J18" s="3">
        <v>1</v>
      </c>
      <c r="K18" s="59">
        <f t="shared" si="5"/>
        <v>2.941176470588247E-2</v>
      </c>
    </row>
    <row r="19" spans="1:12" ht="12.75" customHeight="1" x14ac:dyDescent="0.2">
      <c r="A19" s="18">
        <v>0</v>
      </c>
      <c r="B19" s="4">
        <f t="shared" si="3"/>
        <v>44448.142857142862</v>
      </c>
      <c r="C19" s="54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59">
        <f t="shared" si="5"/>
        <v>6.0606060606060552E-2</v>
      </c>
    </row>
    <row r="20" spans="1:12" ht="12.75" customHeight="1" x14ac:dyDescent="0.2">
      <c r="A20" s="18">
        <v>0</v>
      </c>
      <c r="B20" s="4">
        <f t="shared" si="3"/>
        <v>44449.142857142862</v>
      </c>
      <c r="C20" s="54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59">
        <f t="shared" si="5"/>
        <v>8.6956521739130599E-2</v>
      </c>
    </row>
    <row r="21" spans="1:12" ht="12.75" customHeight="1" x14ac:dyDescent="0.2">
      <c r="A21" s="18">
        <v>0</v>
      </c>
      <c r="B21" s="4">
        <f t="shared" si="3"/>
        <v>44449.857142857145</v>
      </c>
      <c r="C21" s="54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41</v>
      </c>
      <c r="J21" s="5">
        <v>1</v>
      </c>
      <c r="K21" s="59">
        <f t="shared" si="5"/>
        <v>0.11111111111111116</v>
      </c>
    </row>
    <row r="22" spans="1:12" ht="12.75" customHeight="1" x14ac:dyDescent="0.2">
      <c r="A22" s="18">
        <v>1</v>
      </c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5"/>
    </row>
    <row r="23" spans="1:12" ht="12.75" customHeight="1" x14ac:dyDescent="0.2">
      <c r="A23" s="18">
        <v>1</v>
      </c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5"/>
    </row>
    <row r="24" spans="1:12" ht="12.75" customHeight="1" x14ac:dyDescent="0.2">
      <c r="A24" s="18">
        <v>1</v>
      </c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5" customFormat="1" ht="12.75" customHeight="1" x14ac:dyDescent="0.2">
      <c r="A28" s="18"/>
      <c r="B28" s="18"/>
      <c r="C28" s="18"/>
      <c r="D28" s="18"/>
      <c r="E28" s="18"/>
      <c r="F28" s="18"/>
      <c r="G28" s="18"/>
      <c r="H28" s="69"/>
      <c r="I28" s="69"/>
      <c r="J28" s="69"/>
      <c r="K28" s="69"/>
    </row>
    <row r="29" spans="1:12" ht="39.6" customHeight="1" x14ac:dyDescent="0.2">
      <c r="A29" s="66"/>
      <c r="B29" s="67"/>
      <c r="C29" s="66"/>
      <c r="D29" s="67"/>
      <c r="E29" s="66"/>
      <c r="F29" s="66"/>
      <c r="G29" s="68"/>
      <c r="H29" s="71"/>
      <c r="I29" s="73"/>
      <c r="J29" s="74"/>
      <c r="K29" s="75"/>
      <c r="L29" s="76"/>
    </row>
    <row r="30" spans="1:12" ht="25.15" customHeight="1" x14ac:dyDescent="0.2">
      <c r="A30" s="95" t="s">
        <v>48</v>
      </c>
      <c r="B30" s="95"/>
      <c r="C30" s="95"/>
      <c r="D30" s="95"/>
      <c r="E30" s="85">
        <f>SUMIF('Product Backlog'!E$3:E$77,"",'Product Backlog'!D$3:D$77)-SUMIF('Product Backlog'!C$3:C$77,"Removed",'Product Backlog'!D$3:D$77)</f>
        <v>0</v>
      </c>
      <c r="F30" s="85"/>
      <c r="G30" s="21"/>
      <c r="H30" s="70"/>
      <c r="I30" s="72"/>
    </row>
    <row r="31" spans="1:12" ht="25.15" customHeight="1" x14ac:dyDescent="0.2">
      <c r="A31" s="94" t="s">
        <v>24</v>
      </c>
      <c r="B31" s="94"/>
      <c r="C31" s="94"/>
      <c r="D31" s="94"/>
      <c r="E31" s="85">
        <f>SUM(E14:E29)</f>
        <v>36.300000000000004</v>
      </c>
      <c r="F31" s="85">
        <f>SUM(F14:F29)</f>
        <v>39</v>
      </c>
      <c r="H31" s="1"/>
    </row>
    <row r="32" spans="1:12" s="83" customFormat="1" ht="25.15" customHeight="1" x14ac:dyDescent="0.2">
      <c r="E32" s="86" t="s">
        <v>49</v>
      </c>
      <c r="F32" s="86" t="s">
        <v>50</v>
      </c>
      <c r="H32" s="84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E4:F8 E30:F31 A3:D8 F5:I5 H3:I8">
    <cfRule type="expression" dxfId="57" priority="13" stopIfTrue="1">
      <formula>$G2="Planned"</formula>
    </cfRule>
  </conditionalFormatting>
  <conditionalFormatting sqref="E4:F8 E30:F31 A3:D8 F5:I5 H3:I8">
    <cfRule type="expression" dxfId="56" priority="14" stopIfTrue="1">
      <formula>$G2="Ongoing"</formula>
    </cfRule>
  </conditionalFormatting>
  <conditionalFormatting sqref="G3:G8 G14:G23 G29">
    <cfRule type="expression" dxfId="55" priority="15" stopIfTrue="1">
      <formula>$G3="Planned"</formula>
    </cfRule>
  </conditionalFormatting>
  <conditionalFormatting sqref="G3:G8 H14:I16 H23:I23 I17:I21 G14:G23 H15:H22 G29:I29">
    <cfRule type="expression" dxfId="54" priority="16" stopIfTrue="1">
      <formula>$G3="Ongoing"</formula>
    </cfRule>
  </conditionalFormatting>
  <conditionalFormatting sqref="G3:G8 G14:G23 G29">
    <cfRule type="cellIs" dxfId="53" priority="17" stopIfTrue="1" operator="equal">
      <formula>"Unplanned"</formula>
    </cfRule>
  </conditionalFormatting>
  <conditionalFormatting sqref="E3:E4 F3:F7 H3:H7 H14:I16 H23:I23 H15:H22 B14:F23 H29:I29 A29:F29">
    <cfRule type="expression" dxfId="52" priority="18" stopIfTrue="1">
      <formula>OR($G3="Planned",$G3="Unplanned")</formula>
    </cfRule>
  </conditionalFormatting>
  <conditionalFormatting sqref="E3:E4 F3:F7 H3:H7 B14:F23 A29:F29">
    <cfRule type="expression" dxfId="51" priority="19" stopIfTrue="1">
      <formula>$G3="Ongoing"</formula>
    </cfRule>
  </conditionalFormatting>
  <conditionalFormatting sqref="B14:B23">
    <cfRule type="expression" dxfId="50" priority="20" stopIfTrue="1">
      <formula>$G14="Planned"</formula>
    </cfRule>
  </conditionalFormatting>
  <conditionalFormatting sqref="B14:B23">
    <cfRule type="expression" dxfId="49" priority="21" stopIfTrue="1">
      <formula>$G14="Ongoing"</formula>
    </cfRule>
  </conditionalFormatting>
  <conditionalFormatting sqref="B14:B23">
    <cfRule type="expression" dxfId="48" priority="22" stopIfTrue="1">
      <formula>$G14="Planned"</formula>
    </cfRule>
  </conditionalFormatting>
  <conditionalFormatting sqref="B14:B23">
    <cfRule type="expression" dxfId="47" priority="23" stopIfTrue="1">
      <formula>$G14="Ongoing"</formula>
    </cfRule>
  </conditionalFormatting>
  <conditionalFormatting sqref="D14:D23">
    <cfRule type="expression" dxfId="46" priority="24" stopIfTrue="1">
      <formula>$G14="Planned"</formula>
    </cfRule>
  </conditionalFormatting>
  <conditionalFormatting sqref="D14:D23">
    <cfRule type="expression" dxfId="45" priority="25" stopIfTrue="1">
      <formula>$G14="Ongoing"</formula>
    </cfRule>
  </conditionalFormatting>
  <conditionalFormatting sqref="I17:I21">
    <cfRule type="expression" dxfId="44" priority="34" stopIfTrue="1">
      <formula>OR($G17="Planned",$G17="Unplanned")</formula>
    </cfRule>
  </conditionalFormatting>
  <conditionalFormatting sqref="A10:J10">
    <cfRule type="expression" dxfId="43" priority="11" stopIfTrue="1">
      <formula>$G9="Planned"</formula>
    </cfRule>
  </conditionalFormatting>
  <conditionalFormatting sqref="A10:J10">
    <cfRule type="expression" dxfId="42" priority="12" stopIfTrue="1">
      <formula>$G9="Ongoing"</formula>
    </cfRule>
  </conditionalFormatting>
  <conditionalFormatting sqref="A9:J9">
    <cfRule type="expression" dxfId="41" priority="9" stopIfTrue="1">
      <formula>$G8="Planned"</formula>
    </cfRule>
  </conditionalFormatting>
  <conditionalFormatting sqref="A9:J9">
    <cfRule type="expression" dxfId="40" priority="10" stopIfTrue="1">
      <formula>$G8="Ongoing"</formula>
    </cfRule>
  </conditionalFormatting>
  <conditionalFormatting sqref="A11:J11">
    <cfRule type="expression" dxfId="39" priority="7" stopIfTrue="1">
      <formula>$G10="Planned"</formula>
    </cfRule>
  </conditionalFormatting>
  <conditionalFormatting sqref="A11:J11">
    <cfRule type="expression" dxfId="38" priority="8" stopIfTrue="1">
      <formula>$G10="Ongoing"</formula>
    </cfRule>
  </conditionalFormatting>
  <conditionalFormatting sqref="A14:A23">
    <cfRule type="expression" dxfId="37" priority="5" stopIfTrue="1">
      <formula>OR($G14="Planned",$G14="Unplanned")</formula>
    </cfRule>
  </conditionalFormatting>
  <conditionalFormatting sqref="A24:K28">
    <cfRule type="expression" dxfId="36" priority="1" stopIfTrue="1">
      <formula>OR($G24="Planned",$G24="Unplanned")</formula>
    </cfRule>
  </conditionalFormatting>
  <conditionalFormatting sqref="A14:A23">
    <cfRule type="expression" dxfId="35" priority="6" stopIfTrue="1">
      <formula>$G14="Ongoing"</formula>
    </cfRule>
  </conditionalFormatting>
  <conditionalFormatting sqref="A24:K28">
    <cfRule type="expression" dxfId="34" priority="2" stopIfTrue="1">
      <formula>$G24="Ongoing"</formula>
    </cfRule>
  </conditionalFormatting>
  <dataValidations disablePrompts="1"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4"/>
  <sheetViews>
    <sheetView tabSelected="1" zoomScale="85" zoomScaleNormal="85" workbookViewId="0">
      <selection activeCell="D12" sqref="D12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6" t="s">
        <v>25</v>
      </c>
      <c r="B1" s="96"/>
      <c r="C1" s="96"/>
      <c r="D1" s="96"/>
      <c r="E1" s="96"/>
      <c r="F1" s="96"/>
      <c r="G1" s="96"/>
      <c r="H1" s="96"/>
      <c r="I1" s="96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89" t="s">
        <v>26</v>
      </c>
      <c r="B2" s="90" t="s">
        <v>27</v>
      </c>
      <c r="C2" s="91" t="s">
        <v>7</v>
      </c>
      <c r="D2" s="89" t="s">
        <v>28</v>
      </c>
      <c r="E2" s="89" t="s">
        <v>14</v>
      </c>
      <c r="F2" s="89" t="s">
        <v>29</v>
      </c>
      <c r="G2" s="89" t="s">
        <v>30</v>
      </c>
      <c r="H2" s="90" t="s">
        <v>31</v>
      </c>
      <c r="I2" s="90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40</v>
      </c>
      <c r="D3" s="32">
        <v>3</v>
      </c>
      <c r="E3" s="33">
        <v>0</v>
      </c>
      <c r="F3" s="33">
        <v>1</v>
      </c>
      <c r="G3" s="33" t="s">
        <v>34</v>
      </c>
      <c r="H3" s="34" t="s">
        <v>42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52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40</v>
      </c>
      <c r="D6" s="32">
        <v>13</v>
      </c>
      <c r="E6" s="33">
        <v>0</v>
      </c>
      <c r="F6" s="33">
        <v>1</v>
      </c>
      <c r="G6" s="33" t="s">
        <v>34</v>
      </c>
      <c r="H6" s="34" t="s">
        <v>53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40</v>
      </c>
      <c r="D7" s="32">
        <v>13</v>
      </c>
      <c r="E7" s="33">
        <v>0</v>
      </c>
      <c r="F7" s="29">
        <v>1</v>
      </c>
      <c r="G7" s="33" t="s">
        <v>34</v>
      </c>
      <c r="H7" s="34" t="s">
        <v>43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40</v>
      </c>
      <c r="D8" s="32">
        <v>13</v>
      </c>
      <c r="E8" s="33">
        <v>0</v>
      </c>
      <c r="F8" s="33">
        <v>1</v>
      </c>
      <c r="G8" s="33" t="s">
        <v>34</v>
      </c>
      <c r="H8" s="34" t="s">
        <v>44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45</v>
      </c>
      <c r="C9" s="37" t="s">
        <v>38</v>
      </c>
      <c r="D9" s="32">
        <v>13</v>
      </c>
      <c r="E9" s="33">
        <v>0</v>
      </c>
      <c r="F9" s="29">
        <v>1</v>
      </c>
      <c r="G9" s="33" t="s">
        <v>34</v>
      </c>
      <c r="H9" s="34" t="s">
        <v>46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54</v>
      </c>
      <c r="C10" s="37" t="s">
        <v>38</v>
      </c>
      <c r="D10" s="32">
        <v>8</v>
      </c>
      <c r="E10" s="33">
        <v>0</v>
      </c>
      <c r="F10" s="29">
        <v>1</v>
      </c>
      <c r="G10" s="33" t="s">
        <v>34</v>
      </c>
      <c r="H10" s="35" t="s">
        <v>47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s="55" customFormat="1" ht="12.75" x14ac:dyDescent="0.2">
      <c r="A11" s="33">
        <v>9</v>
      </c>
      <c r="B11" s="38" t="s">
        <v>55</v>
      </c>
      <c r="C11" s="37" t="s">
        <v>38</v>
      </c>
      <c r="D11" s="32">
        <v>13</v>
      </c>
      <c r="E11" s="33">
        <v>0</v>
      </c>
      <c r="F11" s="33">
        <v>1</v>
      </c>
      <c r="G11" s="33" t="s">
        <v>34</v>
      </c>
      <c r="H11" s="35" t="s">
        <v>47</v>
      </c>
      <c r="I11" s="39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s="55" customFormat="1" ht="12.75" x14ac:dyDescent="0.2">
      <c r="A12" s="33">
        <v>10</v>
      </c>
      <c r="B12" s="38" t="s">
        <v>56</v>
      </c>
      <c r="C12" s="37" t="s">
        <v>38</v>
      </c>
      <c r="D12" s="32"/>
      <c r="E12" s="33"/>
      <c r="F12" s="33"/>
      <c r="G12" s="33"/>
      <c r="H12" s="34"/>
      <c r="I12" s="39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s="55" customFormat="1" ht="12.75" x14ac:dyDescent="0.2">
      <c r="A13" s="33"/>
      <c r="B13" s="38"/>
      <c r="C13" s="37"/>
      <c r="D13" s="32"/>
      <c r="E13" s="33"/>
      <c r="F13" s="33"/>
      <c r="G13" s="33"/>
      <c r="H13" s="34"/>
      <c r="I13" s="3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55" customFormat="1" ht="12.75" x14ac:dyDescent="0.2">
      <c r="A14" s="33"/>
      <c r="B14" s="38"/>
      <c r="C14" s="37"/>
      <c r="D14" s="32"/>
      <c r="E14" s="33"/>
      <c r="F14" s="33"/>
      <c r="G14" s="33"/>
      <c r="H14" s="34"/>
      <c r="I14" s="39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55" customFormat="1" ht="12.75" x14ac:dyDescent="0.2">
      <c r="A15" s="33"/>
      <c r="B15" s="38"/>
      <c r="C15" s="37"/>
      <c r="D15" s="32"/>
      <c r="E15" s="33"/>
      <c r="F15" s="33"/>
      <c r="G15" s="33"/>
      <c r="H15" s="34"/>
      <c r="I15" s="39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55" customFormat="1" ht="12.75" x14ac:dyDescent="0.2">
      <c r="A16" s="33"/>
      <c r="B16" s="38"/>
      <c r="C16" s="37"/>
      <c r="D16" s="32"/>
      <c r="E16" s="33"/>
      <c r="F16" s="33"/>
      <c r="G16" s="33"/>
      <c r="H16" s="34"/>
      <c r="I16" s="39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55" customFormat="1" ht="12.75" x14ac:dyDescent="0.2">
      <c r="A17" s="33"/>
      <c r="B17" s="38"/>
      <c r="C17" s="37"/>
      <c r="D17" s="32"/>
      <c r="E17" s="33"/>
      <c r="F17" s="33"/>
      <c r="G17" s="33"/>
      <c r="H17" s="34"/>
      <c r="I17" s="39"/>
      <c r="J17" s="28"/>
      <c r="K17" s="40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55" customFormat="1" ht="12.75" x14ac:dyDescent="0.2">
      <c r="A18" s="97"/>
      <c r="B18" s="98"/>
      <c r="C18" s="99"/>
      <c r="D18" s="100"/>
      <c r="E18" s="97"/>
      <c r="F18" s="97"/>
      <c r="G18" s="97"/>
      <c r="H18" s="87"/>
      <c r="I18" s="8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7.75" customHeight="1" x14ac:dyDescent="0.2">
      <c r="A19" s="41"/>
      <c r="B19" s="41"/>
      <c r="C19" s="41"/>
      <c r="D19" s="41"/>
      <c r="E19" s="41"/>
      <c r="F19" s="41"/>
      <c r="G19" s="42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7.75" customHeight="1" x14ac:dyDescent="0.2">
      <c r="A20" s="41"/>
      <c r="B20" s="41"/>
      <c r="C20" s="41"/>
      <c r="D20" s="41"/>
      <c r="E20" s="41"/>
      <c r="F20" s="41"/>
      <c r="G20" s="42"/>
      <c r="H20" s="41"/>
      <c r="I20" s="41"/>
      <c r="J20" s="41"/>
      <c r="K20" s="43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7.75" hidden="1" customHeight="1" x14ac:dyDescent="0.2">
      <c r="A21" s="41"/>
      <c r="B21" s="41"/>
      <c r="C21" s="41"/>
      <c r="D21" s="41"/>
      <c r="E21" s="41"/>
      <c r="F21" s="41"/>
      <c r="G21" s="44" t="s">
        <v>36</v>
      </c>
      <c r="H21" s="45"/>
      <c r="I21" s="45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7.75" hidden="1" customHeight="1" x14ac:dyDescent="0.2">
      <c r="A22" s="41"/>
      <c r="B22" s="41"/>
      <c r="C22" s="41"/>
      <c r="D22" s="41"/>
      <c r="E22" s="41"/>
      <c r="F22" s="41"/>
      <c r="G22" s="46" t="s">
        <v>37</v>
      </c>
      <c r="H22" s="45"/>
      <c r="I22" s="47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7.75" hidden="1" customHeight="1" x14ac:dyDescent="0.2">
      <c r="A23" s="41"/>
      <c r="B23" s="41"/>
      <c r="C23" s="41"/>
      <c r="D23" s="41"/>
      <c r="E23" s="41"/>
      <c r="F23" s="41"/>
      <c r="G23" s="46" t="s">
        <v>37</v>
      </c>
      <c r="H23" s="45"/>
      <c r="I23" s="47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7.75" customHeight="1" x14ac:dyDescent="0.2">
      <c r="A24" s="41"/>
      <c r="B24" s="41"/>
      <c r="C24" s="41"/>
      <c r="D24" s="41"/>
      <c r="E24" s="41"/>
      <c r="F24" s="41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 x14ac:dyDescent="0.2">
      <c r="A25" s="41"/>
      <c r="B25" s="41"/>
      <c r="C25" s="41"/>
      <c r="D25" s="41"/>
      <c r="E25" s="41"/>
      <c r="F25" s="41"/>
      <c r="G25" s="42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 x14ac:dyDescent="0.2">
      <c r="A26" s="41"/>
      <c r="B26" s="41"/>
      <c r="C26" s="41"/>
      <c r="D26" s="41"/>
      <c r="E26" s="41"/>
      <c r="F26" s="41"/>
      <c r="G26" s="42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 x14ac:dyDescent="0.2">
      <c r="A27" s="41"/>
      <c r="B27" s="41"/>
      <c r="C27" s="41"/>
      <c r="D27" s="41"/>
      <c r="E27" s="41"/>
      <c r="F27" s="41"/>
      <c r="G27" s="42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 x14ac:dyDescent="0.2">
      <c r="A28" s="41"/>
      <c r="B28" s="41"/>
      <c r="C28" s="41"/>
      <c r="D28" s="41"/>
      <c r="E28" s="41"/>
      <c r="F28" s="41"/>
      <c r="G28" s="4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 x14ac:dyDescent="0.2">
      <c r="A29" s="41"/>
      <c r="B29" s="41"/>
      <c r="C29" s="41"/>
      <c r="D29" s="41"/>
      <c r="E29" s="41"/>
      <c r="F29" s="41"/>
      <c r="G29" s="42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 x14ac:dyDescent="0.2">
      <c r="A30" s="48"/>
      <c r="B30" s="49"/>
      <c r="C30" s="50"/>
      <c r="D30" s="48"/>
      <c r="E30" s="48"/>
      <c r="F30" s="48"/>
      <c r="G30" s="51"/>
      <c r="H30" s="4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 x14ac:dyDescent="0.2">
      <c r="A31" s="48"/>
      <c r="B31" s="49"/>
      <c r="C31" s="50"/>
      <c r="D31" s="48"/>
      <c r="E31" s="48"/>
      <c r="F31" s="48"/>
      <c r="G31" s="51"/>
      <c r="H31" s="49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 x14ac:dyDescent="0.2">
      <c r="A32" s="48"/>
      <c r="B32" s="49"/>
      <c r="C32" s="50"/>
      <c r="D32" s="48"/>
      <c r="E32" s="48"/>
      <c r="F32" s="48"/>
      <c r="G32" s="51"/>
      <c r="H32" s="49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 x14ac:dyDescent="0.2">
      <c r="A33" s="48"/>
      <c r="B33" s="49"/>
      <c r="C33" s="50"/>
      <c r="D33" s="48"/>
      <c r="E33" s="48"/>
      <c r="F33" s="48"/>
      <c r="G33" s="51"/>
      <c r="H33" s="49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 x14ac:dyDescent="0.2">
      <c r="A34" s="48"/>
      <c r="B34" s="49"/>
      <c r="C34" s="50"/>
      <c r="D34" s="48"/>
      <c r="E34" s="48"/>
      <c r="F34" s="48"/>
      <c r="G34" s="51"/>
      <c r="H34" s="49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 x14ac:dyDescent="0.2">
      <c r="A35" s="48"/>
      <c r="B35" s="49"/>
      <c r="C35" s="50"/>
      <c r="D35" s="48"/>
      <c r="E35" s="48"/>
      <c r="F35" s="48"/>
      <c r="G35" s="51"/>
      <c r="H35" s="49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 x14ac:dyDescent="0.2">
      <c r="A36" s="48"/>
      <c r="B36" s="49"/>
      <c r="C36" s="50"/>
      <c r="D36" s="48"/>
      <c r="E36" s="48"/>
      <c r="F36" s="48"/>
      <c r="G36" s="51"/>
      <c r="H36" s="49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 x14ac:dyDescent="0.2">
      <c r="A37" s="48"/>
      <c r="B37" s="49"/>
      <c r="C37" s="50"/>
      <c r="D37" s="48"/>
      <c r="E37" s="48"/>
      <c r="F37" s="48"/>
      <c r="G37" s="51"/>
      <c r="H37" s="49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 x14ac:dyDescent="0.2">
      <c r="A38" s="48"/>
      <c r="B38" s="49"/>
      <c r="C38" s="50"/>
      <c r="D38" s="48"/>
      <c r="E38" s="48"/>
      <c r="F38" s="48"/>
      <c r="G38" s="51"/>
      <c r="H38" s="49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 x14ac:dyDescent="0.2">
      <c r="A39" s="52"/>
      <c r="B39" s="53"/>
      <c r="C39" s="26"/>
      <c r="D39" s="52"/>
      <c r="E39" s="52"/>
      <c r="F39" s="52"/>
      <c r="G39" s="27"/>
      <c r="H39" s="5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52"/>
      <c r="B41" s="53"/>
      <c r="C41" s="26"/>
      <c r="D41" s="52"/>
      <c r="E41" s="52"/>
      <c r="F41" s="52"/>
      <c r="G41" s="27"/>
      <c r="H41" s="53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26"/>
      <c r="B982" s="25"/>
      <c r="C982" s="26"/>
      <c r="D982" s="26"/>
      <c r="E982" s="26"/>
      <c r="F982" s="26"/>
      <c r="G982" s="27"/>
      <c r="H982" s="25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26"/>
      <c r="B983" s="25"/>
      <c r="C983" s="26"/>
      <c r="D983" s="26"/>
      <c r="E983" s="26"/>
      <c r="F983" s="26"/>
      <c r="G983" s="27"/>
      <c r="H983" s="25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26"/>
      <c r="B984" s="25"/>
      <c r="C984" s="26"/>
      <c r="D984" s="26"/>
      <c r="E984" s="26"/>
      <c r="F984" s="26"/>
      <c r="G984" s="27"/>
      <c r="H984" s="25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</sheetData>
  <mergeCells count="1">
    <mergeCell ref="A1:I1"/>
  </mergeCells>
  <phoneticPr fontId="16" type="noConversion"/>
  <conditionalFormatting sqref="B3:B18">
    <cfRule type="expression" dxfId="33" priority="15" stopIfTrue="1">
      <formula>OR($G3="Planned",$G3="Unplanned")</formula>
    </cfRule>
  </conditionalFormatting>
  <conditionalFormatting sqref="B3:B18">
    <cfRule type="expression" dxfId="32" priority="16" stopIfTrue="1">
      <formula>$G3="Ongoing"</formula>
    </cfRule>
  </conditionalFormatting>
  <conditionalFormatting sqref="G21:H23 I21 A30:H984 A2:I18">
    <cfRule type="expression" dxfId="31" priority="17" stopIfTrue="1">
      <formula>#REF!="Done"</formula>
    </cfRule>
  </conditionalFormatting>
  <conditionalFormatting sqref="G21:H23 I21 A30:H984 A2:I18">
    <cfRule type="expression" dxfId="30" priority="18" stopIfTrue="1">
      <formula>#REF!="Ongoing"</formula>
    </cfRule>
  </conditionalFormatting>
  <conditionalFormatting sqref="G21:H23 I21 A30:H984 A2:I18">
    <cfRule type="expression" dxfId="29" priority="19" stopIfTrue="1">
      <formula>#REF!="Removed"</formula>
    </cfRule>
  </conditionalFormatting>
  <conditionalFormatting sqref="I3:I18">
    <cfRule type="expression" dxfId="28" priority="20" stopIfTrue="1">
      <formula>$C3="Done"</formula>
    </cfRule>
  </conditionalFormatting>
  <conditionalFormatting sqref="I3:I18">
    <cfRule type="expression" dxfId="27" priority="21" stopIfTrue="1">
      <formula>$C3="Ongoing"</formula>
    </cfRule>
  </conditionalFormatting>
  <conditionalFormatting sqref="I3:I18">
    <cfRule type="expression" dxfId="26" priority="22" stopIfTrue="1">
      <formula>$C3="Removed"</formula>
    </cfRule>
  </conditionalFormatting>
  <conditionalFormatting sqref="I3">
    <cfRule type="expression" dxfId="25" priority="23" stopIfTrue="1">
      <formula>$C3="Done"</formula>
    </cfRule>
  </conditionalFormatting>
  <conditionalFormatting sqref="I3">
    <cfRule type="expression" dxfId="24" priority="24" stopIfTrue="1">
      <formula>$C3="Ongoing"</formula>
    </cfRule>
  </conditionalFormatting>
  <conditionalFormatting sqref="I3">
    <cfRule type="expression" dxfId="23" priority="25" stopIfTrue="1">
      <formula>$C3="Removed"</formula>
    </cfRule>
  </conditionalFormatting>
  <conditionalFormatting sqref="I5">
    <cfRule type="expression" dxfId="22" priority="26" stopIfTrue="1">
      <formula>$C5="Done"</formula>
    </cfRule>
  </conditionalFormatting>
  <conditionalFormatting sqref="I5">
    <cfRule type="expression" dxfId="21" priority="27" stopIfTrue="1">
      <formula>$C5="Ongoing"</formula>
    </cfRule>
  </conditionalFormatting>
  <conditionalFormatting sqref="I5">
    <cfRule type="expression" dxfId="20" priority="28" stopIfTrue="1">
      <formula>$C5="Removed"</formula>
    </cfRule>
  </conditionalFormatting>
  <conditionalFormatting sqref="H23:I23">
    <cfRule type="expression" dxfId="19" priority="29" stopIfTrue="1">
      <formula>$C22="Done"</formula>
    </cfRule>
  </conditionalFormatting>
  <conditionalFormatting sqref="H23:I23">
    <cfRule type="expression" dxfId="18" priority="30" stopIfTrue="1">
      <formula>$C22="Ongoing"</formula>
    </cfRule>
  </conditionalFormatting>
  <conditionalFormatting sqref="H23:I23">
    <cfRule type="expression" dxfId="17" priority="31" stopIfTrue="1">
      <formula>$C22="Removed"</formula>
    </cfRule>
  </conditionalFormatting>
  <conditionalFormatting sqref="H22:I22">
    <cfRule type="expression" dxfId="16" priority="32" stopIfTrue="1">
      <formula>#REF!="Done"</formula>
    </cfRule>
  </conditionalFormatting>
  <conditionalFormatting sqref="H22:I22">
    <cfRule type="expression" dxfId="15" priority="33" stopIfTrue="1">
      <formula>#REF!="Ongoing"</formula>
    </cfRule>
  </conditionalFormatting>
  <conditionalFormatting sqref="H22:I22">
    <cfRule type="expression" dxfId="14" priority="34" stopIfTrue="1">
      <formula>#REF!="Removed"</formula>
    </cfRule>
  </conditionalFormatting>
  <conditionalFormatting sqref="B11:B18">
    <cfRule type="expression" dxfId="13" priority="1" stopIfTrue="1">
      <formula>OR($G11="Planned",$G11="Unplanned")</formula>
    </cfRule>
  </conditionalFormatting>
  <conditionalFormatting sqref="B11:B18">
    <cfRule type="expression" dxfId="12" priority="2" stopIfTrue="1">
      <formula>$G11="Ongoing"</formula>
    </cfRule>
  </conditionalFormatting>
  <conditionalFormatting sqref="A11:I18">
    <cfRule type="expression" dxfId="11" priority="3" stopIfTrue="1">
      <formula>#REF!="Done"</formula>
    </cfRule>
  </conditionalFormatting>
  <conditionalFormatting sqref="A11:I18">
    <cfRule type="expression" dxfId="10" priority="4" stopIfTrue="1">
      <formula>#REF!="Ongoing"</formula>
    </cfRule>
  </conditionalFormatting>
  <conditionalFormatting sqref="A11:I18">
    <cfRule type="expression" dxfId="9" priority="5" stopIfTrue="1">
      <formula>#REF!="Removed"</formula>
    </cfRule>
  </conditionalFormatting>
  <conditionalFormatting sqref="I11:I18">
    <cfRule type="expression" dxfId="8" priority="6" stopIfTrue="1">
      <formula>$C11="Done"</formula>
    </cfRule>
  </conditionalFormatting>
  <conditionalFormatting sqref="I11:I18">
    <cfRule type="expression" dxfId="7" priority="7" stopIfTrue="1">
      <formula>$C11="Ongoing"</formula>
    </cfRule>
  </conditionalFormatting>
  <conditionalFormatting sqref="I11:I18">
    <cfRule type="expression" dxfId="6" priority="8" stopIfTrue="1">
      <formula>$C11="Removed"</formula>
    </cfRule>
  </conditionalFormatting>
  <conditionalFormatting sqref="I11">
    <cfRule type="expression" dxfId="5" priority="9" stopIfTrue="1">
      <formula>$C11="Done"</formula>
    </cfRule>
  </conditionalFormatting>
  <conditionalFormatting sqref="I11">
    <cfRule type="expression" dxfId="4" priority="10" stopIfTrue="1">
      <formula>$C11="Ongoing"</formula>
    </cfRule>
  </conditionalFormatting>
  <conditionalFormatting sqref="I11">
    <cfRule type="expression" dxfId="3" priority="11" stopIfTrue="1">
      <formula>$C11="Removed"</formula>
    </cfRule>
  </conditionalFormatting>
  <conditionalFormatting sqref="I13">
    <cfRule type="expression" dxfId="2" priority="12" stopIfTrue="1">
      <formula>$C13="Done"</formula>
    </cfRule>
  </conditionalFormatting>
  <conditionalFormatting sqref="I13">
    <cfRule type="expression" dxfId="1" priority="13" stopIfTrue="1">
      <formula>$C13="Ongoing"</formula>
    </cfRule>
  </conditionalFormatting>
  <conditionalFormatting sqref="I13">
    <cfRule type="expression" dxfId="0" priority="14" stopIfTrue="1">
      <formula>$C13="Removed"</formula>
    </cfRule>
  </conditionalFormatting>
  <dataValidations count="1">
    <dataValidation type="list" allowBlank="1" sqref="C30:C123 C2:C18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Jorge Mario Lasso Ortiz</cp:lastModifiedBy>
  <dcterms:created xsi:type="dcterms:W3CDTF">2019-02-26T18:09:52Z</dcterms:created>
  <dcterms:modified xsi:type="dcterms:W3CDTF">2021-10-31T20:47:03Z</dcterms:modified>
</cp:coreProperties>
</file>