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9040" windowHeight="14076"/>
  </bookViews>
  <sheets>
    <sheet name="Planilha1" sheetId="1" r:id="rId1"/>
    <sheet name="Calculo" sheetId="2" r:id="rId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" l="1"/>
  <c r="R15" i="2" l="1"/>
  <c r="D15" i="2" s="1"/>
  <c r="R16" i="2"/>
  <c r="D16" i="2" s="1"/>
  <c r="R14" i="2"/>
  <c r="D14" i="2" s="1"/>
  <c r="P15" i="2"/>
  <c r="B15" i="2" s="1"/>
  <c r="P16" i="2"/>
  <c r="B16" i="2" s="1"/>
  <c r="P14" i="2"/>
  <c r="B14" i="2" s="1"/>
  <c r="D9" i="2"/>
  <c r="D10" i="2"/>
  <c r="D8" i="2"/>
  <c r="B9" i="2"/>
  <c r="B10" i="2"/>
  <c r="B8" i="2"/>
  <c r="C3" i="2"/>
  <c r="C4" i="2"/>
  <c r="C2" i="2"/>
  <c r="D2" i="2" l="1"/>
  <c r="G2" i="2" s="1"/>
  <c r="C37" i="1" s="1"/>
  <c r="G15" i="2"/>
  <c r="G8" i="2"/>
  <c r="T36" i="1" s="1"/>
  <c r="G16" i="2"/>
  <c r="G9" i="2"/>
  <c r="T37" i="1" s="1"/>
  <c r="G14" i="2"/>
  <c r="G10" i="2"/>
  <c r="T38" i="1" s="1"/>
  <c r="J14" i="2" l="1"/>
  <c r="AB36" i="1" s="1"/>
  <c r="J8" i="2"/>
  <c r="V36" i="1" s="1"/>
</calcChain>
</file>

<file path=xl/sharedStrings.xml><?xml version="1.0" encoding="utf-8"?>
<sst xmlns="http://schemas.openxmlformats.org/spreadsheetml/2006/main" count="114" uniqueCount="60">
  <si>
    <t>Empresa:</t>
  </si>
  <si>
    <t>Local de Teste:</t>
  </si>
  <si>
    <t>Data de Inicio:</t>
  </si>
  <si>
    <t>Hora do Inicio:</t>
  </si>
  <si>
    <t>Pessoa Local:</t>
  </si>
  <si>
    <t>Poro:</t>
  </si>
  <si>
    <t>Nº Cat. Membrana:</t>
  </si>
  <si>
    <t>Lote:</t>
  </si>
  <si>
    <t>Serial:</t>
  </si>
  <si>
    <t>Nº Cat. Dispositivo:</t>
  </si>
  <si>
    <t>Linha:</t>
  </si>
  <si>
    <t>Armazenagem local:</t>
  </si>
  <si>
    <t>ID do Local:</t>
  </si>
  <si>
    <t>Temperatura Local:</t>
  </si>
  <si>
    <t>#1</t>
  </si>
  <si>
    <t>#2</t>
  </si>
  <si>
    <t>#3</t>
  </si>
  <si>
    <t>Pesagem Final</t>
  </si>
  <si>
    <t>Média</t>
  </si>
  <si>
    <t>Pesagem Inicial</t>
  </si>
  <si>
    <t>Teste de Integridade - WFI</t>
  </si>
  <si>
    <t>Teste de Integridade - PRODUTO</t>
  </si>
  <si>
    <t>Resultado</t>
  </si>
  <si>
    <t>ID</t>
  </si>
  <si>
    <t>Tempo de Contato</t>
  </si>
  <si>
    <t>Data:</t>
  </si>
  <si>
    <t>Hora:</t>
  </si>
  <si>
    <t>Teste de Integridade - Dispositivo</t>
  </si>
  <si>
    <t>PB Estim.:</t>
  </si>
  <si>
    <t>Variação de Peso</t>
  </si>
  <si>
    <t>Variação de Vazão</t>
  </si>
  <si>
    <t>Fluxo Inicial (tempo)</t>
  </si>
  <si>
    <t>Fluxo Final (tempo)</t>
  </si>
  <si>
    <t>RPB</t>
  </si>
  <si>
    <t>PB Estimado</t>
  </si>
  <si>
    <t>VARIAÇÃO DE MASSA %</t>
  </si>
  <si>
    <t>Inicial</t>
  </si>
  <si>
    <t>Final</t>
  </si>
  <si>
    <t>Varação</t>
  </si>
  <si>
    <t>VARIAÇÃO DE FLUXO %</t>
  </si>
  <si>
    <t>CALCULO PARA CONVERSAO DE TEMPO</t>
  </si>
  <si>
    <t>INICIAL</t>
  </si>
  <si>
    <t>FINAL</t>
  </si>
  <si>
    <t>Volume Referencial</t>
  </si>
  <si>
    <t>TESTE DE COMPATIBILIDADE QUÍMICA</t>
  </si>
  <si>
    <t>PB Padrão (psi):</t>
  </si>
  <si>
    <t>Exangue das membranas para TI com WFI Final (1000mL)</t>
  </si>
  <si>
    <t>PB Padrão (psi):
Usar teste Referencial</t>
  </si>
  <si>
    <t>Secar as membranas antes da pesagem.</t>
  </si>
  <si>
    <t>Cálculos Finais</t>
  </si>
  <si>
    <t>PB Padrão:</t>
  </si>
  <si>
    <t>Temp. de Filtração:</t>
  </si>
  <si>
    <t>Umidade:</t>
  </si>
  <si>
    <t>Nome do Produto:</t>
  </si>
  <si>
    <t>Volume:</t>
  </si>
  <si>
    <t>TARA da Balança:</t>
  </si>
  <si>
    <t>Tempo de Contato com o Produto:</t>
  </si>
  <si>
    <t>Realizar a analise visual - Registra com fotografia.</t>
  </si>
  <si>
    <r>
      <rPr>
        <i/>
        <sz val="10"/>
        <color theme="1"/>
        <rFont val="Arial"/>
        <family val="2"/>
      </rPr>
      <t xml:space="preserve">Etapa 1 - Coletar todos os dados do cliente, local, produto e elementos filtrantes. Ainda nessa etapa solicitar ao cliente os certificados de cada um do filtro envolvido.	
Etapa 2 - Identificar as placas de Petri ou Similar para acomodação das membranas.
Etapa 3 - Calibra a balança com o peso padrão e registrar a TARA.			
Etapa 4 - Pesar as membranas uma a uma, aguardar estabilidade do peso por 10 segundo antes de computar o dado. 
Etapa 5 - Pré molhar as membranas com 200mL de WFI, em seguida com 100mL medidos na Proveta, cronometrar o tempo de filtragem. (Bomba de vácuo a 20"Hg)
Etapa 6 - Após a análise de Vazão, deixar as membranas nas placas de Petri (identificadas) com WFI.
Etapa 7 - Configurar o teste de integridade como os parâmetros padrão para a membrana de 47mm (vide certificado disponibilizado pelo cliente)
Etapa 8 - Acomodar a primeira membrana no Holder de aço, se necessário passar +100 de WFI antes do Teste de Integridade. Rodar o Primeiro teste e repetir o processo para as demais membranas. 
Etapa 9 - Acomodar uma a uma as membranas no Holder de Enxague, com a bomba peristáltica configurada para 50ml/min iniciar um ciclo de 3minuto. Fazer o mesmo para o Dispositivo. 
Etapa 10 - Acomodar as membranas as placas de Petri (registrar temperatura) com o Produto, no dispositivo enchê-lo por ambos os lados evitando bolhas de ar. Fechar com tampões.
Etapa 11 - Armazenar os elementos conforme orientações de manuseio e armazenagem do produto e registrar o dia e hora do INÍCIO do CONTATO.
Etapa 12 - Após o período de CONTATO, registar o dia, hora e temperatura antes dos inícios das sequencias de testes pós contato.
Etapa 13 - Fazer análise visual, se possível fazer o registro fotográfico.
Etapa 14 - Iniciar diretamente o teste de integridade como o PRODUTO - Fazer um primeiro teste para referência dos parâmetros.
Etapa 15 - Após os testes com produto, realizar o Enxague com WFI por 5min a 50ml/min usando a bomba peristáltica.
Etapa 16 – Acomodar a primeira membrana no Holder de aço. Rodar o teste para o fluido Padrão, repetir o procedimento paras as demais membranas.
Etapa 17 – Com base nos resultados de testes com WFI e Produto, calcular o PB estimado.
Etapa 18 – Configurar o teste no testador automático, usado o PB padrão e o valor de difusão a programaçao. 
Etapa 19 – Remover os tampões do dispositivo, recolher o residual de produto, instalá-lo ao sistema de teste de Integridade e executar o teste com Produto.
Etapa 20 – Usando a bomba peristáltica, enxaguar com WFI o dispositivo por 5 minutos a com a programaçao de 1000ml/min. 
Etapa 21 – Executar o teste de integridade no Dispositivo utilizado os parâmetros do fluido padrão. 
</t>
    </r>
    <r>
      <rPr>
        <b/>
        <sz val="10"/>
        <color theme="1"/>
        <rFont val="Arial"/>
        <family val="2"/>
      </rPr>
      <t>PROGRAMAÇÃO E EDIFICAÇÃO PARA O TESTADOR DE INTEGRIDADE</t>
    </r>
    <r>
      <rPr>
        <i/>
        <sz val="10"/>
        <color theme="1"/>
        <rFont val="Arial"/>
        <family val="2"/>
      </rPr>
      <t xml:space="preserve">
</t>
    </r>
    <r>
      <rPr>
        <b/>
        <i/>
        <sz val="10"/>
        <color theme="1"/>
        <rFont val="Arial"/>
        <family val="2"/>
      </rPr>
      <t>Programaçao para o Fluido Padrão</t>
    </r>
    <r>
      <rPr>
        <i/>
        <sz val="10"/>
        <color theme="1"/>
        <rFont val="Arial"/>
        <family val="2"/>
      </rPr>
      <t xml:space="preserve">:
Definição do Nome de teste para WFI = "PB WFI Membrana",
Descrição para o teste programado com WFI = "Validação &lt;Cliente&gt;",
Inserir os parâmetros conforme dados dos Certificados.
Comentários: Fluido (WFI) / Lote + Seiral / Membrana #1..#2...
</t>
    </r>
    <r>
      <rPr>
        <b/>
        <i/>
        <sz val="10"/>
        <color theme="1"/>
        <rFont val="Arial"/>
        <family val="2"/>
      </rPr>
      <t xml:space="preserve">Programaçao para o Fluido PRODUTO:
</t>
    </r>
    <r>
      <rPr>
        <i/>
        <sz val="10"/>
        <color theme="1"/>
        <rFont val="Arial"/>
        <family val="2"/>
      </rPr>
      <t xml:space="preserve">Definição do nome para PRODUTO = " PB Produto" 					
Descrição para o teste programado com o Produto &lt;Nome do Produto&gt;.
Inserir os parâmetros de PB Mínimo, considerando 10 PSI a menos do fluido padrão, definir 15 psi a mais a partir desse mínimo, e definir também a Difusão. 
Comentários: Fluido (WFI) / Lote + Serial / Membrana #1..#2...	</t>
    </r>
    <r>
      <rPr>
        <sz val="10"/>
        <color theme="1"/>
        <rFont val="Arial"/>
        <family val="2"/>
      </rPr>
      <t xml:space="preserve">	</t>
    </r>
  </si>
  <si>
    <t>Temp.: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</si>
</sst>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"/>
    <numFmt numFmtId="166" formatCode="0.00000"/>
    <numFmt numFmtId="167" formatCode="0.000%"/>
  </numFmts>
  <fonts count="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DashDotDot">
        <color auto="1"/>
      </left>
      <right/>
      <top style="mediumDashDotDot">
        <color auto="1"/>
      </top>
      <bottom/>
      <diagonal/>
    </border>
    <border>
      <left/>
      <right/>
      <top style="mediumDashDotDot">
        <color auto="1"/>
      </top>
      <bottom/>
      <diagonal/>
    </border>
    <border>
      <left/>
      <right style="mediumDashDotDot">
        <color auto="1"/>
      </right>
      <top style="mediumDashDotDot">
        <color auto="1"/>
      </top>
      <bottom/>
      <diagonal/>
    </border>
    <border>
      <left style="mediumDashDotDot">
        <color auto="1"/>
      </left>
      <right/>
      <top/>
      <bottom/>
      <diagonal/>
    </border>
    <border>
      <left/>
      <right style="mediumDashDotDot">
        <color auto="1"/>
      </right>
      <top/>
      <bottom/>
      <diagonal/>
    </border>
    <border>
      <left style="mediumDashDotDot">
        <color auto="1"/>
      </left>
      <right/>
      <top/>
      <bottom style="mediumDashDotDot">
        <color auto="1"/>
      </bottom>
      <diagonal/>
    </border>
    <border>
      <left/>
      <right/>
      <top/>
      <bottom style="mediumDashDotDot">
        <color auto="1"/>
      </bottom>
      <diagonal/>
    </border>
    <border>
      <left/>
      <right style="mediumDashDotDot">
        <color auto="1"/>
      </right>
      <top/>
      <bottom style="mediumDashDotDot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2">
    <xf numFmtId="0" fontId="0" fillId="0" borderId="0" xfId="0"/>
    <xf numFmtId="0" fontId="0" fillId="0" borderId="1" xfId="0" applyBorder="1" applyAlignment="1">
      <alignment horizontal="center"/>
    </xf>
    <xf numFmtId="166" fontId="0" fillId="0" borderId="1" xfId="0" applyNumberFormat="1" applyBorder="1"/>
    <xf numFmtId="0" fontId="0" fillId="2" borderId="0" xfId="0" applyFill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Border="1" applyAlignment="1"/>
    <xf numFmtId="0" fontId="3" fillId="0" borderId="0" xfId="0" applyFont="1" applyBorder="1" applyAlignment="1">
      <alignment horizontal="right"/>
    </xf>
    <xf numFmtId="0" fontId="3" fillId="0" borderId="0" xfId="0" applyFont="1" applyAlignment="1"/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7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right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7" fillId="2" borderId="2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center"/>
    </xf>
    <xf numFmtId="14" fontId="3" fillId="0" borderId="14" xfId="0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20" fontId="3" fillId="0" borderId="1" xfId="0" applyNumberFormat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/>
    </xf>
    <xf numFmtId="1" fontId="3" fillId="0" borderId="5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10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0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165" fontId="3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3" fillId="0" borderId="0" xfId="0" applyFont="1" applyAlignment="1">
      <alignment horizontal="right"/>
    </xf>
    <xf numFmtId="0" fontId="3" fillId="0" borderId="18" xfId="0" applyFont="1" applyBorder="1" applyAlignment="1">
      <alignment horizontal="center"/>
    </xf>
    <xf numFmtId="0" fontId="3" fillId="0" borderId="4" xfId="0" applyFont="1" applyBorder="1" applyAlignment="1">
      <alignment horizontal="right"/>
    </xf>
    <xf numFmtId="10" fontId="3" fillId="2" borderId="17" xfId="0" applyNumberFormat="1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101600</xdr:colOff>
      <xdr:row>20</xdr:row>
      <xdr:rowOff>142875</xdr:rowOff>
    </xdr:from>
    <xdr:to>
      <xdr:col>4</xdr:col>
      <xdr:colOff>215900</xdr:colOff>
      <xdr:row>22</xdr:row>
      <xdr:rowOff>47625</xdr:rowOff>
    </xdr:to>
    <xdr:sp macro="" textlink="">
      <xdr:nvSpPr>
        <xdr:cNvPr id="2" name="Seta: para a Direita 1">
          <a:extLst>
            <a:ext uri="{FF2B5EF4-FFF2-40B4-BE49-F238E27FC236}">
              <a16:creationId xmlns="" xmlns:a16="http://schemas.microsoft.com/office/drawing/2014/main" id="{EF682BEF-6398-5C66-0D73-FD044463EA2B}"/>
            </a:ext>
          </a:extLst>
        </xdr:cNvPr>
        <xdr:cNvSpPr/>
      </xdr:nvSpPr>
      <xdr:spPr>
        <a:xfrm>
          <a:off x="1371600" y="3514725"/>
          <a:ext cx="114300" cy="285750"/>
        </a:xfrm>
        <a:prstGeom prst="rightArrow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107950</xdr:colOff>
      <xdr:row>20</xdr:row>
      <xdr:rowOff>142875</xdr:rowOff>
    </xdr:from>
    <xdr:to>
      <xdr:col>9</xdr:col>
      <xdr:colOff>222250</xdr:colOff>
      <xdr:row>22</xdr:row>
      <xdr:rowOff>47625</xdr:rowOff>
    </xdr:to>
    <xdr:sp macro="" textlink="">
      <xdr:nvSpPr>
        <xdr:cNvPr id="3" name="Seta: para a Direita 2">
          <a:extLst>
            <a:ext uri="{FF2B5EF4-FFF2-40B4-BE49-F238E27FC236}">
              <a16:creationId xmlns="" xmlns:a16="http://schemas.microsoft.com/office/drawing/2014/main" id="{C6F2A526-02FB-499F-9DFC-2A88277D6CF8}"/>
            </a:ext>
          </a:extLst>
        </xdr:cNvPr>
        <xdr:cNvSpPr/>
      </xdr:nvSpPr>
      <xdr:spPr>
        <a:xfrm>
          <a:off x="2965450" y="3514725"/>
          <a:ext cx="114300" cy="285750"/>
        </a:xfrm>
        <a:prstGeom prst="rightArrow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247650</xdr:colOff>
      <xdr:row>25</xdr:row>
      <xdr:rowOff>136525</xdr:rowOff>
    </xdr:from>
    <xdr:to>
      <xdr:col>9</xdr:col>
      <xdr:colOff>28575</xdr:colOff>
      <xdr:row>27</xdr:row>
      <xdr:rowOff>41275</xdr:rowOff>
    </xdr:to>
    <xdr:sp macro="" textlink="">
      <xdr:nvSpPr>
        <xdr:cNvPr id="4" name="Seta: para a Direita 3">
          <a:extLst>
            <a:ext uri="{FF2B5EF4-FFF2-40B4-BE49-F238E27FC236}">
              <a16:creationId xmlns="" xmlns:a16="http://schemas.microsoft.com/office/drawing/2014/main" id="{D7879BC4-62D1-4DAF-BFBE-79C340C39E00}"/>
            </a:ext>
          </a:extLst>
        </xdr:cNvPr>
        <xdr:cNvSpPr/>
      </xdr:nvSpPr>
      <xdr:spPr>
        <a:xfrm>
          <a:off x="2914650" y="4003675"/>
          <a:ext cx="114300" cy="285750"/>
        </a:xfrm>
        <a:prstGeom prst="rightArrow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88900</xdr:colOff>
      <xdr:row>25</xdr:row>
      <xdr:rowOff>130175</xdr:rowOff>
    </xdr:from>
    <xdr:to>
      <xdr:col>4</xdr:col>
      <xdr:colOff>203200</xdr:colOff>
      <xdr:row>27</xdr:row>
      <xdr:rowOff>34925</xdr:rowOff>
    </xdr:to>
    <xdr:sp macro="" textlink="">
      <xdr:nvSpPr>
        <xdr:cNvPr id="5" name="Seta: para a Direita 4">
          <a:extLst>
            <a:ext uri="{FF2B5EF4-FFF2-40B4-BE49-F238E27FC236}">
              <a16:creationId xmlns="" xmlns:a16="http://schemas.microsoft.com/office/drawing/2014/main" id="{7A9CC583-0BF6-40D6-BFC4-29AD3142BAD0}"/>
            </a:ext>
          </a:extLst>
        </xdr:cNvPr>
        <xdr:cNvSpPr/>
      </xdr:nvSpPr>
      <xdr:spPr>
        <a:xfrm>
          <a:off x="1358900" y="4454525"/>
          <a:ext cx="114300" cy="285750"/>
        </a:xfrm>
        <a:prstGeom prst="rightArrow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88900</xdr:colOff>
      <xdr:row>30</xdr:row>
      <xdr:rowOff>130175</xdr:rowOff>
    </xdr:from>
    <xdr:to>
      <xdr:col>13</xdr:col>
      <xdr:colOff>203200</xdr:colOff>
      <xdr:row>32</xdr:row>
      <xdr:rowOff>34925</xdr:rowOff>
    </xdr:to>
    <xdr:sp macro="" textlink="">
      <xdr:nvSpPr>
        <xdr:cNvPr id="6" name="Seta: para a Direita 5">
          <a:extLst>
            <a:ext uri="{FF2B5EF4-FFF2-40B4-BE49-F238E27FC236}">
              <a16:creationId xmlns="" xmlns:a16="http://schemas.microsoft.com/office/drawing/2014/main" id="{1B19FFCB-7985-4B94-9ECF-3467BE927075}"/>
            </a:ext>
          </a:extLst>
        </xdr:cNvPr>
        <xdr:cNvSpPr/>
      </xdr:nvSpPr>
      <xdr:spPr>
        <a:xfrm>
          <a:off x="4216400" y="4911725"/>
          <a:ext cx="114300" cy="285750"/>
        </a:xfrm>
        <a:prstGeom prst="rightArrow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18</xdr:col>
      <xdr:colOff>95250</xdr:colOff>
      <xdr:row>30</xdr:row>
      <xdr:rowOff>130175</xdr:rowOff>
    </xdr:from>
    <xdr:to>
      <xdr:col>18</xdr:col>
      <xdr:colOff>209550</xdr:colOff>
      <xdr:row>32</xdr:row>
      <xdr:rowOff>34925</xdr:rowOff>
    </xdr:to>
    <xdr:sp macro="" textlink="">
      <xdr:nvSpPr>
        <xdr:cNvPr id="7" name="Seta: para a Direita 6">
          <a:extLst>
            <a:ext uri="{FF2B5EF4-FFF2-40B4-BE49-F238E27FC236}">
              <a16:creationId xmlns="" xmlns:a16="http://schemas.microsoft.com/office/drawing/2014/main" id="{FC9A3F3B-273F-4723-8DB1-F741204A0B28}"/>
            </a:ext>
          </a:extLst>
        </xdr:cNvPr>
        <xdr:cNvSpPr/>
      </xdr:nvSpPr>
      <xdr:spPr>
        <a:xfrm>
          <a:off x="5810250" y="4911725"/>
          <a:ext cx="114300" cy="285750"/>
        </a:xfrm>
        <a:prstGeom prst="rightArrow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22</xdr:col>
      <xdr:colOff>247650</xdr:colOff>
      <xdr:row>30</xdr:row>
      <xdr:rowOff>130175</xdr:rowOff>
    </xdr:from>
    <xdr:to>
      <xdr:col>23</xdr:col>
      <xdr:colOff>44450</xdr:colOff>
      <xdr:row>32</xdr:row>
      <xdr:rowOff>34925</xdr:rowOff>
    </xdr:to>
    <xdr:sp macro="" textlink="">
      <xdr:nvSpPr>
        <xdr:cNvPr id="8" name="Seta: para a Direita 7">
          <a:extLst>
            <a:ext uri="{FF2B5EF4-FFF2-40B4-BE49-F238E27FC236}">
              <a16:creationId xmlns="" xmlns:a16="http://schemas.microsoft.com/office/drawing/2014/main" id="{114BE29B-680A-488D-BFE6-DE627A251D50}"/>
            </a:ext>
          </a:extLst>
        </xdr:cNvPr>
        <xdr:cNvSpPr/>
      </xdr:nvSpPr>
      <xdr:spPr>
        <a:xfrm>
          <a:off x="7232650" y="4911725"/>
          <a:ext cx="114300" cy="285750"/>
        </a:xfrm>
        <a:prstGeom prst="rightArrow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23</xdr:col>
      <xdr:colOff>117475</xdr:colOff>
      <xdr:row>20</xdr:row>
      <xdr:rowOff>142875</xdr:rowOff>
    </xdr:from>
    <xdr:to>
      <xdr:col>23</xdr:col>
      <xdr:colOff>231775</xdr:colOff>
      <xdr:row>22</xdr:row>
      <xdr:rowOff>47625</xdr:rowOff>
    </xdr:to>
    <xdr:sp macro="" textlink="">
      <xdr:nvSpPr>
        <xdr:cNvPr id="9" name="Seta: para a Direita 8">
          <a:extLst>
            <a:ext uri="{FF2B5EF4-FFF2-40B4-BE49-F238E27FC236}">
              <a16:creationId xmlns="" xmlns:a16="http://schemas.microsoft.com/office/drawing/2014/main" id="{5A64079C-8597-4160-8061-80C7E4FA33FD}"/>
            </a:ext>
          </a:extLst>
        </xdr:cNvPr>
        <xdr:cNvSpPr/>
      </xdr:nvSpPr>
      <xdr:spPr>
        <a:xfrm>
          <a:off x="7785100" y="3171825"/>
          <a:ext cx="114300" cy="285750"/>
        </a:xfrm>
        <a:prstGeom prst="rightArrow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41"/>
  <sheetViews>
    <sheetView tabSelected="1" topLeftCell="A13" zoomScale="150" zoomScaleNormal="150" zoomScalePageLayoutView="70" workbookViewId="0">
      <selection activeCell="J21" sqref="J21"/>
    </sheetView>
  </sheetViews>
  <sheetFormatPr defaultColWidth="4.69921875" defaultRowHeight="13.8"/>
  <cols>
    <col min="1" max="25" width="4.69921875" style="6"/>
    <col min="26" max="26" width="3.8984375" style="6" customWidth="1"/>
    <col min="27" max="27" width="3.69921875" style="6" customWidth="1"/>
    <col min="28" max="28" width="5.59765625" style="6" customWidth="1"/>
    <col min="29" max="29" width="4.69921875" style="6"/>
  </cols>
  <sheetData>
    <row r="1" spans="1:58">
      <c r="A1" s="24" t="s">
        <v>44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</row>
    <row r="2" spans="1:58" ht="8.25" customHeight="1"/>
    <row r="3" spans="1:58">
      <c r="A3" s="25" t="s">
        <v>0</v>
      </c>
      <c r="B3" s="25"/>
      <c r="C3" s="25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D3" s="89" t="s">
        <v>58</v>
      </c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/>
      <c r="AR3" s="90"/>
      <c r="AS3" s="90"/>
      <c r="AT3" s="90"/>
      <c r="AU3" s="90"/>
      <c r="AV3" s="90"/>
      <c r="AW3" s="90"/>
      <c r="AX3" s="90"/>
      <c r="AY3" s="90"/>
      <c r="AZ3" s="90"/>
      <c r="BA3" s="90"/>
      <c r="BB3" s="90"/>
      <c r="BC3" s="90"/>
      <c r="BD3" s="90"/>
      <c r="BE3" s="90"/>
      <c r="BF3" s="90"/>
    </row>
    <row r="4" spans="1:58">
      <c r="A4" s="7" t="s">
        <v>1</v>
      </c>
      <c r="B4" s="7"/>
      <c r="C4" s="7"/>
      <c r="D4" s="27"/>
      <c r="E4" s="27"/>
      <c r="F4" s="27"/>
      <c r="G4" s="27"/>
      <c r="H4" s="27"/>
      <c r="I4" s="27"/>
      <c r="J4" s="27"/>
      <c r="L4" s="24" t="s">
        <v>2</v>
      </c>
      <c r="M4" s="24"/>
      <c r="N4" s="24"/>
      <c r="O4" s="27"/>
      <c r="P4" s="27"/>
      <c r="Q4" s="27"/>
      <c r="R4" s="27"/>
      <c r="S4" s="27"/>
      <c r="T4" s="27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C4" s="90"/>
      <c r="BD4" s="90"/>
      <c r="BE4" s="90"/>
      <c r="BF4" s="90"/>
    </row>
    <row r="5" spans="1:58">
      <c r="A5" s="7" t="s">
        <v>4</v>
      </c>
      <c r="B5" s="7"/>
      <c r="C5" s="7"/>
      <c r="D5" s="27"/>
      <c r="E5" s="27"/>
      <c r="F5" s="27"/>
      <c r="G5" s="27"/>
      <c r="H5" s="27"/>
      <c r="I5" s="27"/>
      <c r="J5" s="27"/>
      <c r="L5" s="24" t="s">
        <v>3</v>
      </c>
      <c r="M5" s="24"/>
      <c r="N5" s="24"/>
      <c r="O5" s="27"/>
      <c r="P5" s="27"/>
      <c r="Q5" s="27"/>
      <c r="R5" s="27"/>
      <c r="S5" s="27"/>
      <c r="T5" s="27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90"/>
      <c r="AZ5" s="90"/>
      <c r="BA5" s="90"/>
      <c r="BB5" s="90"/>
      <c r="BC5" s="90"/>
      <c r="BD5" s="90"/>
      <c r="BE5" s="90"/>
      <c r="BF5" s="90"/>
    </row>
    <row r="6" spans="1:58">
      <c r="A6" s="41" t="s">
        <v>12</v>
      </c>
      <c r="B6" s="41"/>
      <c r="C6" s="41"/>
      <c r="D6" s="27"/>
      <c r="E6" s="27"/>
      <c r="F6" s="27"/>
      <c r="G6" s="27"/>
      <c r="H6" s="27"/>
      <c r="I6" s="27"/>
      <c r="J6" s="27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0"/>
      <c r="AP6" s="90"/>
      <c r="AQ6" s="90"/>
      <c r="AR6" s="90"/>
      <c r="AS6" s="90"/>
      <c r="AT6" s="90"/>
      <c r="AU6" s="90"/>
      <c r="AV6" s="90"/>
      <c r="AW6" s="90"/>
      <c r="AX6" s="90"/>
      <c r="AY6" s="90"/>
      <c r="AZ6" s="90"/>
      <c r="BA6" s="90"/>
      <c r="BB6" s="90"/>
      <c r="BC6" s="90"/>
      <c r="BD6" s="90"/>
      <c r="BE6" s="90"/>
      <c r="BF6" s="90"/>
    </row>
    <row r="7" spans="1:58" ht="6" customHeight="1"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</row>
    <row r="8" spans="1:58">
      <c r="A8" s="26" t="s">
        <v>6</v>
      </c>
      <c r="B8" s="26"/>
      <c r="C8" s="26"/>
      <c r="D8" s="26"/>
      <c r="E8" s="32"/>
      <c r="F8" s="32"/>
      <c r="G8" s="32"/>
      <c r="H8" s="32"/>
      <c r="I8" s="26" t="s">
        <v>5</v>
      </c>
      <c r="J8" s="26"/>
      <c r="K8" s="31"/>
      <c r="L8" s="31"/>
      <c r="M8" s="8"/>
      <c r="N8" s="26" t="s">
        <v>7</v>
      </c>
      <c r="O8" s="26"/>
      <c r="P8" s="31"/>
      <c r="Q8" s="31"/>
      <c r="R8" s="31"/>
      <c r="S8" s="8"/>
      <c r="T8" s="33" t="s">
        <v>9</v>
      </c>
      <c r="U8" s="33"/>
      <c r="V8" s="33"/>
      <c r="W8" s="33"/>
      <c r="X8" s="31"/>
      <c r="Y8" s="31"/>
      <c r="Z8" s="31"/>
      <c r="AA8" s="31"/>
      <c r="AB8" s="31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AZ8" s="90"/>
      <c r="BA8" s="90"/>
      <c r="BB8" s="90"/>
      <c r="BC8" s="90"/>
      <c r="BD8" s="90"/>
      <c r="BE8" s="90"/>
      <c r="BF8" s="90"/>
    </row>
    <row r="9" spans="1:58">
      <c r="A9" s="26"/>
      <c r="B9" s="26"/>
      <c r="C9" s="26"/>
      <c r="D9" s="26"/>
      <c r="E9" s="32"/>
      <c r="F9" s="32"/>
      <c r="G9" s="32"/>
      <c r="H9" s="32"/>
      <c r="I9" s="26"/>
      <c r="J9" s="26"/>
      <c r="K9" s="31"/>
      <c r="L9" s="31"/>
      <c r="N9" s="26"/>
      <c r="O9" s="26"/>
      <c r="P9" s="31"/>
      <c r="Q9" s="31"/>
      <c r="R9" s="31"/>
      <c r="S9" s="8"/>
      <c r="T9" s="33" t="s">
        <v>7</v>
      </c>
      <c r="U9" s="33"/>
      <c r="V9" s="33"/>
      <c r="W9" s="33"/>
      <c r="X9" s="31"/>
      <c r="Y9" s="31"/>
      <c r="Z9" s="31"/>
      <c r="AA9" s="31"/>
      <c r="AB9" s="31"/>
      <c r="AD9" s="90"/>
      <c r="AE9" s="90"/>
      <c r="AF9" s="90"/>
      <c r="AG9" s="90"/>
      <c r="AH9" s="90"/>
      <c r="AI9" s="90"/>
      <c r="AJ9" s="90"/>
      <c r="AK9" s="90"/>
      <c r="AL9" s="90"/>
      <c r="AM9" s="90"/>
      <c r="AN9" s="90"/>
      <c r="AO9" s="90"/>
      <c r="AP9" s="90"/>
      <c r="AQ9" s="90"/>
      <c r="AR9" s="90"/>
      <c r="AS9" s="90"/>
      <c r="AT9" s="90"/>
      <c r="AU9" s="90"/>
      <c r="AV9" s="90"/>
      <c r="AW9" s="90"/>
      <c r="AX9" s="90"/>
      <c r="AY9" s="90"/>
      <c r="AZ9" s="90"/>
      <c r="BA9" s="90"/>
      <c r="BB9" s="90"/>
      <c r="BC9" s="90"/>
      <c r="BD9" s="90"/>
      <c r="BE9" s="90"/>
      <c r="BF9" s="90"/>
    </row>
    <row r="10" spans="1:58">
      <c r="A10" s="26"/>
      <c r="B10" s="26"/>
      <c r="C10" s="26"/>
      <c r="D10" s="26"/>
      <c r="E10" s="32"/>
      <c r="F10" s="32"/>
      <c r="G10" s="32"/>
      <c r="H10" s="32"/>
      <c r="I10" s="26"/>
      <c r="J10" s="26"/>
      <c r="K10" s="31"/>
      <c r="L10" s="31"/>
      <c r="N10" s="26"/>
      <c r="O10" s="26"/>
      <c r="P10" s="31"/>
      <c r="Q10" s="31"/>
      <c r="R10" s="31"/>
      <c r="S10" s="8"/>
      <c r="T10" s="33" t="s">
        <v>8</v>
      </c>
      <c r="U10" s="33"/>
      <c r="V10" s="33"/>
      <c r="W10" s="33"/>
      <c r="X10" s="31"/>
      <c r="Y10" s="31"/>
      <c r="Z10" s="31"/>
      <c r="AA10" s="31"/>
      <c r="AB10" s="31"/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0"/>
      <c r="AO10" s="90"/>
      <c r="AP10" s="90"/>
      <c r="AQ10" s="90"/>
      <c r="AR10" s="90"/>
      <c r="AS10" s="90"/>
      <c r="AT10" s="90"/>
      <c r="AU10" s="90"/>
      <c r="AV10" s="90"/>
      <c r="AW10" s="90"/>
      <c r="AX10" s="90"/>
      <c r="AY10" s="90"/>
      <c r="AZ10" s="90"/>
      <c r="BA10" s="90"/>
      <c r="BB10" s="90"/>
      <c r="BC10" s="90"/>
      <c r="BD10" s="90"/>
      <c r="BE10" s="90"/>
      <c r="BF10" s="90"/>
    </row>
    <row r="11" spans="1:58" ht="6" customHeight="1">
      <c r="A11" s="9"/>
      <c r="B11" s="9"/>
      <c r="C11" s="9"/>
      <c r="D11" s="9"/>
      <c r="E11" s="10"/>
      <c r="F11" s="10"/>
      <c r="G11" s="10"/>
      <c r="H11" s="10"/>
      <c r="I11" s="9"/>
      <c r="J11" s="9"/>
      <c r="K11" s="11"/>
      <c r="L11" s="11"/>
      <c r="N11" s="9"/>
      <c r="O11" s="9"/>
      <c r="P11" s="11"/>
      <c r="Q11" s="11"/>
      <c r="R11" s="11"/>
      <c r="S11" s="8"/>
      <c r="T11" s="12"/>
      <c r="U11" s="12"/>
      <c r="V11" s="12"/>
      <c r="W11" s="12"/>
      <c r="X11" s="11"/>
      <c r="Y11" s="11"/>
      <c r="Z11" s="11"/>
      <c r="AA11" s="11"/>
      <c r="AB11" s="11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  <c r="AO11" s="90"/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90"/>
      <c r="BA11" s="90"/>
      <c r="BB11" s="90"/>
      <c r="BC11" s="90"/>
      <c r="BD11" s="90"/>
      <c r="BE11" s="90"/>
      <c r="BF11" s="90"/>
    </row>
    <row r="12" spans="1:58">
      <c r="A12" s="29" t="s">
        <v>10</v>
      </c>
      <c r="B12" s="29"/>
      <c r="C12" s="29"/>
      <c r="D12" s="29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13"/>
      <c r="T12" s="30"/>
      <c r="U12" s="30"/>
      <c r="V12" s="30"/>
      <c r="W12" s="30"/>
      <c r="X12" s="41"/>
      <c r="Y12" s="41"/>
      <c r="Z12" s="41"/>
      <c r="AA12" s="41"/>
      <c r="AB12" s="41"/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0"/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0"/>
      <c r="BA12" s="90"/>
      <c r="BB12" s="90"/>
      <c r="BC12" s="90"/>
      <c r="BD12" s="90"/>
      <c r="BE12" s="90"/>
      <c r="BF12" s="90"/>
    </row>
    <row r="13" spans="1:58" ht="7.5" customHeight="1"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0"/>
      <c r="AO13" s="90"/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90"/>
      <c r="BA13" s="90"/>
      <c r="BB13" s="90"/>
      <c r="BC13" s="90"/>
      <c r="BD13" s="90"/>
      <c r="BE13" s="90"/>
      <c r="BF13" s="90"/>
    </row>
    <row r="14" spans="1:58">
      <c r="A14" s="30" t="s">
        <v>51</v>
      </c>
      <c r="B14" s="30"/>
      <c r="C14" s="30"/>
      <c r="D14" s="30"/>
      <c r="E14" s="31"/>
      <c r="F14" s="31"/>
      <c r="G14" s="31"/>
      <c r="I14" s="13" t="s">
        <v>56</v>
      </c>
      <c r="J14" s="13"/>
      <c r="K14" s="13"/>
      <c r="L14" s="13"/>
      <c r="M14" s="13"/>
      <c r="N14" s="13"/>
      <c r="O14" s="31"/>
      <c r="P14" s="31"/>
      <c r="Q14" s="31"/>
      <c r="S14" s="30" t="s">
        <v>11</v>
      </c>
      <c r="T14" s="30"/>
      <c r="U14" s="30"/>
      <c r="V14" s="30"/>
      <c r="W14" s="31"/>
      <c r="X14" s="31"/>
      <c r="Y14" s="31"/>
      <c r="Z14" s="31"/>
      <c r="AA14" s="31"/>
      <c r="AB14" s="31"/>
      <c r="AC14" s="13"/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0"/>
      <c r="AO14" s="90"/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90"/>
      <c r="BA14" s="90"/>
      <c r="BB14" s="90"/>
      <c r="BC14" s="90"/>
      <c r="BD14" s="90"/>
      <c r="BE14" s="90"/>
      <c r="BF14" s="90"/>
    </row>
    <row r="15" spans="1:58" ht="6" customHeight="1">
      <c r="A15" s="14"/>
      <c r="B15" s="14"/>
      <c r="C15" s="14"/>
      <c r="D15" s="14"/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0"/>
      <c r="AO15" s="90"/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90"/>
      <c r="BA15" s="90"/>
      <c r="BB15" s="90"/>
      <c r="BC15" s="90"/>
      <c r="BD15" s="90"/>
      <c r="BE15" s="90"/>
      <c r="BF15" s="90"/>
    </row>
    <row r="16" spans="1:58">
      <c r="A16" s="30" t="s">
        <v>55</v>
      </c>
      <c r="B16" s="30"/>
      <c r="C16" s="30"/>
      <c r="D16" s="30"/>
      <c r="E16" s="31"/>
      <c r="F16" s="31"/>
      <c r="G16" s="31"/>
      <c r="H16" s="15"/>
      <c r="L16" s="41"/>
      <c r="M16" s="41"/>
      <c r="N16" s="41"/>
      <c r="O16" s="11"/>
      <c r="P16" s="24" t="s">
        <v>13</v>
      </c>
      <c r="Q16" s="24"/>
      <c r="R16" s="24"/>
      <c r="S16" s="31"/>
      <c r="T16" s="31"/>
      <c r="U16" s="31"/>
      <c r="W16" s="24" t="s">
        <v>52</v>
      </c>
      <c r="X16" s="24"/>
      <c r="Y16" s="31"/>
      <c r="Z16" s="31"/>
      <c r="AA16" s="31"/>
      <c r="AB16" s="31"/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0"/>
      <c r="AO16" s="90"/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90"/>
      <c r="BA16" s="90"/>
      <c r="BB16" s="90"/>
      <c r="BC16" s="90"/>
      <c r="BD16" s="90"/>
      <c r="BE16" s="90"/>
      <c r="BF16" s="90"/>
    </row>
    <row r="17" spans="1:58" ht="6" customHeight="1">
      <c r="A17" s="14"/>
      <c r="B17" s="14"/>
      <c r="C17" s="14"/>
      <c r="D17" s="14"/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  <c r="AO17" s="90"/>
      <c r="AP17" s="90"/>
      <c r="AQ17" s="90"/>
      <c r="AR17" s="90"/>
      <c r="AS17" s="90"/>
      <c r="AT17" s="90"/>
      <c r="AU17" s="90"/>
      <c r="AV17" s="90"/>
      <c r="AW17" s="90"/>
      <c r="AX17" s="90"/>
      <c r="AY17" s="90"/>
      <c r="AZ17" s="90"/>
      <c r="BA17" s="90"/>
      <c r="BB17" s="90"/>
      <c r="BC17" s="90"/>
      <c r="BD17" s="90"/>
      <c r="BE17" s="90"/>
      <c r="BF17" s="90"/>
    </row>
    <row r="18" spans="1:58">
      <c r="A18" s="91" t="s">
        <v>53</v>
      </c>
      <c r="B18" s="91"/>
      <c r="C18" s="91"/>
      <c r="D18" s="9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Q18" s="41" t="s">
        <v>7</v>
      </c>
      <c r="R18" s="92"/>
      <c r="S18" s="40"/>
      <c r="T18" s="40"/>
      <c r="U18" s="40"/>
      <c r="V18" s="40"/>
      <c r="W18" s="93" t="s">
        <v>54</v>
      </c>
      <c r="X18" s="30"/>
      <c r="Y18" s="31"/>
      <c r="Z18" s="31"/>
      <c r="AA18" s="31"/>
      <c r="AB18" s="31"/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90"/>
      <c r="BA18" s="90"/>
      <c r="BB18" s="90"/>
      <c r="BC18" s="90"/>
      <c r="BD18" s="90"/>
      <c r="BE18" s="90"/>
      <c r="BF18" s="90"/>
    </row>
    <row r="19" spans="1:58" ht="6" customHeight="1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6"/>
      <c r="N19" s="16"/>
      <c r="O19" s="16"/>
      <c r="P19" s="16"/>
      <c r="Q19" s="16"/>
      <c r="R19" s="16"/>
      <c r="S19" s="16"/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0"/>
      <c r="AO19" s="90"/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90"/>
      <c r="BA19" s="90"/>
      <c r="BB19" s="90"/>
      <c r="BC19" s="90"/>
      <c r="BD19" s="90"/>
      <c r="BE19" s="90"/>
      <c r="BF19" s="90"/>
    </row>
    <row r="20" spans="1:58" ht="12.75" customHeight="1">
      <c r="A20" s="34" t="s">
        <v>19</v>
      </c>
      <c r="B20" s="34"/>
      <c r="C20" s="34"/>
      <c r="D20" s="34"/>
      <c r="E20" s="17"/>
      <c r="F20" s="34" t="s">
        <v>31</v>
      </c>
      <c r="G20" s="34"/>
      <c r="H20" s="34"/>
      <c r="I20" s="34"/>
      <c r="J20" s="18"/>
      <c r="K20" s="37" t="s">
        <v>20</v>
      </c>
      <c r="L20" s="38"/>
      <c r="M20" s="38"/>
      <c r="N20" s="38"/>
      <c r="O20" s="38"/>
      <c r="P20" s="39"/>
      <c r="Q20" s="34" t="s">
        <v>22</v>
      </c>
      <c r="R20" s="34"/>
      <c r="S20" s="34"/>
      <c r="T20" s="35" t="s">
        <v>23</v>
      </c>
      <c r="U20" s="35"/>
      <c r="V20" s="35"/>
      <c r="W20" s="35"/>
      <c r="Y20" s="35" t="s">
        <v>24</v>
      </c>
      <c r="Z20" s="35"/>
      <c r="AA20" s="35"/>
      <c r="AB20" s="35"/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0"/>
      <c r="AO20" s="90"/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90"/>
      <c r="BA20" s="90"/>
      <c r="BB20" s="90"/>
      <c r="BC20" s="90"/>
      <c r="BD20" s="90"/>
      <c r="BE20" s="90"/>
      <c r="BF20" s="90"/>
    </row>
    <row r="21" spans="1:58">
      <c r="A21" s="19" t="s">
        <v>14</v>
      </c>
      <c r="B21" s="31">
        <v>0.123</v>
      </c>
      <c r="C21" s="31"/>
      <c r="D21" s="31"/>
      <c r="E21" s="16"/>
      <c r="F21" s="20" t="s">
        <v>14</v>
      </c>
      <c r="G21" s="31">
        <v>1.23</v>
      </c>
      <c r="H21" s="31"/>
      <c r="I21" s="31"/>
      <c r="J21" s="13"/>
      <c r="K21" s="34" t="s">
        <v>45</v>
      </c>
      <c r="L21" s="34"/>
      <c r="M21" s="34"/>
      <c r="N21" s="32">
        <v>50</v>
      </c>
      <c r="O21" s="32"/>
      <c r="P21" s="19" t="s">
        <v>14</v>
      </c>
      <c r="Q21" s="31">
        <v>51.2</v>
      </c>
      <c r="R21" s="31"/>
      <c r="S21" s="31"/>
      <c r="T21" s="54">
        <v>2502231252255</v>
      </c>
      <c r="U21" s="54"/>
      <c r="V21" s="54"/>
      <c r="W21" s="54"/>
      <c r="Y21" s="41" t="s">
        <v>25</v>
      </c>
      <c r="Z21" s="41"/>
      <c r="AA21" s="42">
        <v>45792</v>
      </c>
      <c r="AB21" s="43"/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0"/>
      <c r="AO21" s="90"/>
      <c r="AP21" s="90"/>
      <c r="AQ21" s="90"/>
      <c r="AR21" s="90"/>
      <c r="AS21" s="90"/>
      <c r="AT21" s="90"/>
      <c r="AU21" s="90"/>
      <c r="AV21" s="90"/>
      <c r="AW21" s="90"/>
      <c r="AX21" s="90"/>
      <c r="AY21" s="90"/>
      <c r="AZ21" s="90"/>
      <c r="BA21" s="90"/>
      <c r="BB21" s="90"/>
      <c r="BC21" s="90"/>
      <c r="BD21" s="90"/>
      <c r="BE21" s="90"/>
      <c r="BF21" s="90"/>
    </row>
    <row r="22" spans="1:58">
      <c r="A22" s="19" t="s">
        <v>15</v>
      </c>
      <c r="B22" s="36">
        <v>0.13</v>
      </c>
      <c r="C22" s="36"/>
      <c r="D22" s="36"/>
      <c r="E22" s="16"/>
      <c r="F22" s="20" t="s">
        <v>15</v>
      </c>
      <c r="G22" s="31">
        <v>1.1100000000000001</v>
      </c>
      <c r="H22" s="31"/>
      <c r="I22" s="31"/>
      <c r="J22" s="13"/>
      <c r="K22" s="34"/>
      <c r="L22" s="34"/>
      <c r="M22" s="34"/>
      <c r="N22" s="32"/>
      <c r="O22" s="32"/>
      <c r="P22" s="19" t="s">
        <v>15</v>
      </c>
      <c r="Q22" s="31">
        <v>55.2</v>
      </c>
      <c r="R22" s="31"/>
      <c r="S22" s="31"/>
      <c r="T22" s="54">
        <v>2502231252256</v>
      </c>
      <c r="U22" s="54"/>
      <c r="V22" s="54"/>
      <c r="W22" s="54"/>
      <c r="Y22" s="24" t="s">
        <v>59</v>
      </c>
      <c r="Z22" s="24"/>
      <c r="AA22" s="31"/>
      <c r="AB22" s="31"/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0"/>
      <c r="AO22" s="90"/>
      <c r="AP22" s="90"/>
      <c r="AQ22" s="90"/>
      <c r="AR22" s="90"/>
      <c r="AS22" s="90"/>
      <c r="AT22" s="90"/>
      <c r="AU22" s="90"/>
      <c r="AV22" s="90"/>
      <c r="AW22" s="90"/>
      <c r="AX22" s="90"/>
      <c r="AY22" s="90"/>
      <c r="AZ22" s="90"/>
      <c r="BA22" s="90"/>
      <c r="BB22" s="90"/>
      <c r="BC22" s="90"/>
      <c r="BD22" s="90"/>
      <c r="BE22" s="90"/>
      <c r="BF22" s="90"/>
    </row>
    <row r="23" spans="1:58">
      <c r="A23" s="19" t="s">
        <v>16</v>
      </c>
      <c r="B23" s="31">
        <v>0.13500000000000001</v>
      </c>
      <c r="C23" s="31"/>
      <c r="D23" s="31"/>
      <c r="E23" s="16"/>
      <c r="F23" s="20" t="s">
        <v>16</v>
      </c>
      <c r="G23" s="31">
        <v>1.01</v>
      </c>
      <c r="H23" s="31"/>
      <c r="I23" s="31"/>
      <c r="J23" s="13"/>
      <c r="K23" s="34"/>
      <c r="L23" s="34"/>
      <c r="M23" s="34"/>
      <c r="N23" s="32"/>
      <c r="O23" s="32"/>
      <c r="P23" s="19" t="s">
        <v>16</v>
      </c>
      <c r="Q23" s="31">
        <v>53.3</v>
      </c>
      <c r="R23" s="31"/>
      <c r="S23" s="31"/>
      <c r="T23" s="54">
        <v>2502231252257</v>
      </c>
      <c r="U23" s="54"/>
      <c r="V23" s="54"/>
      <c r="W23" s="54"/>
      <c r="Y23" s="24" t="s">
        <v>26</v>
      </c>
      <c r="Z23" s="24"/>
      <c r="AA23" s="44">
        <v>0.64583333333333337</v>
      </c>
      <c r="AB23" s="31"/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0"/>
      <c r="AO23" s="90"/>
      <c r="AP23" s="90"/>
      <c r="AQ23" s="90"/>
      <c r="AR23" s="90"/>
      <c r="AS23" s="90"/>
      <c r="AT23" s="90"/>
      <c r="AU23" s="90"/>
      <c r="AV23" s="90"/>
      <c r="AW23" s="90"/>
      <c r="AX23" s="90"/>
      <c r="AY23" s="90"/>
      <c r="AZ23" s="90"/>
      <c r="BA23" s="90"/>
      <c r="BB23" s="90"/>
      <c r="BC23" s="90"/>
      <c r="BD23" s="90"/>
      <c r="BE23" s="90"/>
      <c r="BF23" s="90"/>
    </row>
    <row r="24" spans="1:58" ht="7.5" customHeight="1" thickBot="1"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0"/>
      <c r="AO24" s="90"/>
      <c r="AP24" s="90"/>
      <c r="AQ24" s="90"/>
      <c r="AR24" s="90"/>
      <c r="AS24" s="90"/>
      <c r="AT24" s="90"/>
      <c r="AU24" s="90"/>
      <c r="AV24" s="90"/>
      <c r="AW24" s="90"/>
      <c r="AX24" s="90"/>
      <c r="AY24" s="90"/>
      <c r="AZ24" s="90"/>
      <c r="BA24" s="90"/>
      <c r="BB24" s="90"/>
      <c r="BC24" s="90"/>
      <c r="BD24" s="90"/>
      <c r="BE24" s="90"/>
      <c r="BF24" s="90"/>
    </row>
    <row r="25" spans="1:58" ht="13.5" customHeight="1">
      <c r="A25" s="35" t="s">
        <v>24</v>
      </c>
      <c r="B25" s="35"/>
      <c r="C25" s="35"/>
      <c r="D25" s="35"/>
      <c r="F25" s="45" t="s">
        <v>57</v>
      </c>
      <c r="G25" s="46"/>
      <c r="H25" s="47"/>
      <c r="K25" s="37" t="s">
        <v>21</v>
      </c>
      <c r="L25" s="38"/>
      <c r="M25" s="38"/>
      <c r="N25" s="38"/>
      <c r="O25" s="38"/>
      <c r="P25" s="39"/>
      <c r="Q25" s="37" t="s">
        <v>22</v>
      </c>
      <c r="R25" s="38"/>
      <c r="S25" s="39"/>
      <c r="T25" s="55" t="s">
        <v>23</v>
      </c>
      <c r="U25" s="56"/>
      <c r="V25" s="56"/>
      <c r="W25" s="57"/>
      <c r="Y25" s="45" t="s">
        <v>46</v>
      </c>
      <c r="Z25" s="46"/>
      <c r="AA25" s="47"/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0"/>
      <c r="AO25" s="90"/>
      <c r="AP25" s="90"/>
      <c r="AQ25" s="90"/>
      <c r="AR25" s="90"/>
      <c r="AS25" s="90"/>
      <c r="AT25" s="90"/>
      <c r="AU25" s="90"/>
      <c r="AV25" s="90"/>
      <c r="AW25" s="90"/>
      <c r="AX25" s="90"/>
      <c r="AY25" s="90"/>
      <c r="AZ25" s="90"/>
      <c r="BA25" s="90"/>
      <c r="BB25" s="90"/>
      <c r="BC25" s="90"/>
      <c r="BD25" s="90"/>
      <c r="BE25" s="90"/>
      <c r="BF25" s="90"/>
    </row>
    <row r="26" spans="1:58" ht="15" customHeight="1">
      <c r="A26" s="41" t="s">
        <v>25</v>
      </c>
      <c r="B26" s="41"/>
      <c r="C26" s="42">
        <v>45793</v>
      </c>
      <c r="D26" s="43"/>
      <c r="F26" s="48"/>
      <c r="G26" s="49"/>
      <c r="H26" s="50"/>
      <c r="K26" s="58" t="s">
        <v>47</v>
      </c>
      <c r="L26" s="59"/>
      <c r="M26" s="60"/>
      <c r="N26" s="66">
        <v>48</v>
      </c>
      <c r="O26" s="67"/>
      <c r="P26" s="19" t="s">
        <v>14</v>
      </c>
      <c r="Q26" s="78">
        <v>48.9</v>
      </c>
      <c r="R26" s="27"/>
      <c r="S26" s="79"/>
      <c r="T26" s="72">
        <v>253156665588</v>
      </c>
      <c r="U26" s="73"/>
      <c r="V26" s="73"/>
      <c r="W26" s="74"/>
      <c r="Y26" s="48"/>
      <c r="Z26" s="49"/>
      <c r="AA26" s="50"/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0"/>
      <c r="AO26" s="90"/>
      <c r="AP26" s="90"/>
      <c r="AQ26" s="90"/>
      <c r="AR26" s="90"/>
      <c r="AS26" s="90"/>
      <c r="AT26" s="90"/>
      <c r="AU26" s="90"/>
      <c r="AV26" s="90"/>
      <c r="AW26" s="90"/>
      <c r="AX26" s="90"/>
      <c r="AY26" s="90"/>
      <c r="AZ26" s="90"/>
      <c r="BA26" s="90"/>
      <c r="BB26" s="90"/>
      <c r="BC26" s="90"/>
      <c r="BD26" s="90"/>
      <c r="BE26" s="90"/>
      <c r="BF26" s="90"/>
    </row>
    <row r="27" spans="1:58">
      <c r="A27" s="24" t="s">
        <v>59</v>
      </c>
      <c r="B27" s="24"/>
      <c r="C27" s="31"/>
      <c r="D27" s="31"/>
      <c r="F27" s="48"/>
      <c r="G27" s="49"/>
      <c r="H27" s="50"/>
      <c r="K27" s="61"/>
      <c r="L27" s="49"/>
      <c r="M27" s="62"/>
      <c r="N27" s="68"/>
      <c r="O27" s="69"/>
      <c r="P27" s="19" t="s">
        <v>15</v>
      </c>
      <c r="Q27" s="75">
        <v>49.8</v>
      </c>
      <c r="R27" s="76"/>
      <c r="S27" s="77"/>
      <c r="T27" s="72">
        <v>253156665589</v>
      </c>
      <c r="U27" s="73"/>
      <c r="V27" s="73"/>
      <c r="W27" s="74"/>
      <c r="Y27" s="48"/>
      <c r="Z27" s="49"/>
      <c r="AA27" s="50"/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0"/>
      <c r="AO27" s="90"/>
      <c r="AP27" s="90"/>
      <c r="AQ27" s="90"/>
      <c r="AR27" s="90"/>
      <c r="AS27" s="90"/>
      <c r="AT27" s="90"/>
      <c r="AU27" s="90"/>
      <c r="AV27" s="90"/>
      <c r="AW27" s="90"/>
      <c r="AX27" s="90"/>
      <c r="AY27" s="90"/>
      <c r="AZ27" s="90"/>
      <c r="BA27" s="90"/>
      <c r="BB27" s="90"/>
      <c r="BC27" s="90"/>
      <c r="BD27" s="90"/>
      <c r="BE27" s="90"/>
      <c r="BF27" s="90"/>
    </row>
    <row r="28" spans="1:58" ht="14.4" thickBot="1">
      <c r="A28" s="24" t="s">
        <v>26</v>
      </c>
      <c r="B28" s="24"/>
      <c r="C28" s="44">
        <v>0.64583333333333337</v>
      </c>
      <c r="D28" s="31"/>
      <c r="F28" s="51"/>
      <c r="G28" s="52"/>
      <c r="H28" s="53"/>
      <c r="K28" s="63"/>
      <c r="L28" s="64"/>
      <c r="M28" s="65"/>
      <c r="N28" s="70"/>
      <c r="O28" s="71"/>
      <c r="P28" s="19" t="s">
        <v>16</v>
      </c>
      <c r="Q28" s="75">
        <v>50.1</v>
      </c>
      <c r="R28" s="76"/>
      <c r="S28" s="77"/>
      <c r="T28" s="72">
        <v>253156665590</v>
      </c>
      <c r="U28" s="73"/>
      <c r="V28" s="73"/>
      <c r="W28" s="74"/>
      <c r="Y28" s="51"/>
      <c r="Z28" s="52"/>
      <c r="AA28" s="53"/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0"/>
      <c r="AO28" s="90"/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0"/>
      <c r="BA28" s="90"/>
      <c r="BB28" s="90"/>
      <c r="BC28" s="90"/>
      <c r="BD28" s="90"/>
      <c r="BE28" s="90"/>
      <c r="BF28" s="90"/>
    </row>
    <row r="29" spans="1:58" ht="6.75" customHeight="1" thickBot="1"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0"/>
      <c r="AO29" s="90"/>
      <c r="AP29" s="90"/>
      <c r="AQ29" s="90"/>
      <c r="AR29" s="90"/>
      <c r="AS29" s="90"/>
      <c r="AT29" s="90"/>
      <c r="AU29" s="90"/>
      <c r="AV29" s="90"/>
      <c r="AW29" s="90"/>
      <c r="AX29" s="90"/>
      <c r="AY29" s="90"/>
      <c r="AZ29" s="90"/>
      <c r="BA29" s="90"/>
      <c r="BB29" s="90"/>
      <c r="BC29" s="90"/>
      <c r="BD29" s="90"/>
      <c r="BE29" s="90"/>
      <c r="BF29" s="90"/>
    </row>
    <row r="30" spans="1:58" ht="13.5" customHeight="1">
      <c r="A30" s="37" t="s">
        <v>20</v>
      </c>
      <c r="B30" s="38"/>
      <c r="C30" s="38"/>
      <c r="D30" s="38"/>
      <c r="E30" s="38"/>
      <c r="F30" s="39"/>
      <c r="G30" s="34" t="s">
        <v>22</v>
      </c>
      <c r="H30" s="34"/>
      <c r="I30" s="34"/>
      <c r="J30" s="35" t="s">
        <v>23</v>
      </c>
      <c r="K30" s="35"/>
      <c r="L30" s="35"/>
      <c r="M30" s="35"/>
      <c r="O30" s="34" t="s">
        <v>32</v>
      </c>
      <c r="P30" s="34"/>
      <c r="Q30" s="34"/>
      <c r="R30" s="34"/>
      <c r="T30" s="45" t="s">
        <v>48</v>
      </c>
      <c r="U30" s="46"/>
      <c r="V30" s="47"/>
      <c r="Y30" s="34" t="s">
        <v>17</v>
      </c>
      <c r="Z30" s="34"/>
      <c r="AA30" s="34"/>
      <c r="AB30" s="34"/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90"/>
      <c r="AO30" s="90"/>
      <c r="AP30" s="90"/>
      <c r="AQ30" s="90"/>
      <c r="AR30" s="90"/>
      <c r="AS30" s="90"/>
      <c r="AT30" s="90"/>
      <c r="AU30" s="90"/>
      <c r="AV30" s="90"/>
      <c r="AW30" s="90"/>
      <c r="AX30" s="90"/>
      <c r="AY30" s="90"/>
      <c r="AZ30" s="90"/>
      <c r="BA30" s="90"/>
      <c r="BB30" s="90"/>
      <c r="BC30" s="90"/>
      <c r="BD30" s="90"/>
      <c r="BE30" s="90"/>
      <c r="BF30" s="90"/>
    </row>
    <row r="31" spans="1:58">
      <c r="A31" s="34" t="s">
        <v>45</v>
      </c>
      <c r="B31" s="34"/>
      <c r="C31" s="34"/>
      <c r="D31" s="34">
        <v>50</v>
      </c>
      <c r="E31" s="34"/>
      <c r="F31" s="19" t="s">
        <v>14</v>
      </c>
      <c r="G31" s="31">
        <v>50.8</v>
      </c>
      <c r="H31" s="31"/>
      <c r="I31" s="31"/>
      <c r="J31" s="54">
        <v>2502231252257</v>
      </c>
      <c r="K31" s="54"/>
      <c r="L31" s="54"/>
      <c r="M31" s="54"/>
      <c r="O31" s="21" t="s">
        <v>14</v>
      </c>
      <c r="P31" s="80">
        <v>1.2</v>
      </c>
      <c r="Q31" s="80"/>
      <c r="R31" s="80"/>
      <c r="T31" s="48"/>
      <c r="U31" s="49"/>
      <c r="V31" s="50"/>
      <c r="Y31" s="22" t="s">
        <v>14</v>
      </c>
      <c r="Z31" s="31">
        <v>0.122</v>
      </c>
      <c r="AA31" s="31"/>
      <c r="AB31" s="31"/>
      <c r="AD31" s="90"/>
      <c r="AE31" s="90"/>
      <c r="AF31" s="90"/>
      <c r="AG31" s="90"/>
      <c r="AH31" s="90"/>
      <c r="AI31" s="90"/>
      <c r="AJ31" s="90"/>
      <c r="AK31" s="90"/>
      <c r="AL31" s="90"/>
      <c r="AM31" s="90"/>
      <c r="AN31" s="90"/>
      <c r="AO31" s="90"/>
      <c r="AP31" s="90"/>
      <c r="AQ31" s="90"/>
      <c r="AR31" s="90"/>
      <c r="AS31" s="90"/>
      <c r="AT31" s="90"/>
      <c r="AU31" s="90"/>
      <c r="AV31" s="90"/>
      <c r="AW31" s="90"/>
      <c r="AX31" s="90"/>
      <c r="AY31" s="90"/>
      <c r="AZ31" s="90"/>
      <c r="BA31" s="90"/>
      <c r="BB31" s="90"/>
      <c r="BC31" s="90"/>
      <c r="BD31" s="90"/>
      <c r="BE31" s="90"/>
      <c r="BF31" s="90"/>
    </row>
    <row r="32" spans="1:58">
      <c r="A32" s="34"/>
      <c r="B32" s="34"/>
      <c r="C32" s="34"/>
      <c r="D32" s="34"/>
      <c r="E32" s="34"/>
      <c r="F32" s="19" t="s">
        <v>15</v>
      </c>
      <c r="G32" s="31">
        <v>52.6</v>
      </c>
      <c r="H32" s="31"/>
      <c r="I32" s="31"/>
      <c r="J32" s="54">
        <v>2502231252258</v>
      </c>
      <c r="K32" s="54"/>
      <c r="L32" s="54"/>
      <c r="M32" s="54"/>
      <c r="O32" s="21" t="s">
        <v>15</v>
      </c>
      <c r="P32" s="31">
        <v>1.1499999999999999</v>
      </c>
      <c r="Q32" s="31"/>
      <c r="R32" s="31"/>
      <c r="T32" s="48"/>
      <c r="U32" s="49"/>
      <c r="V32" s="50"/>
      <c r="Y32" s="22" t="s">
        <v>15</v>
      </c>
      <c r="Z32" s="31">
        <v>0.13300000000000001</v>
      </c>
      <c r="AA32" s="31"/>
      <c r="AB32" s="31"/>
      <c r="AD32" s="90"/>
      <c r="AE32" s="90"/>
      <c r="AF32" s="90"/>
      <c r="AG32" s="90"/>
      <c r="AH32" s="90"/>
      <c r="AI32" s="90"/>
      <c r="AJ32" s="90"/>
      <c r="AK32" s="90"/>
      <c r="AL32" s="90"/>
      <c r="AM32" s="90"/>
      <c r="AN32" s="90"/>
      <c r="AO32" s="90"/>
      <c r="AP32" s="90"/>
      <c r="AQ32" s="90"/>
      <c r="AR32" s="90"/>
      <c r="AS32" s="90"/>
      <c r="AT32" s="90"/>
      <c r="AU32" s="90"/>
      <c r="AV32" s="90"/>
      <c r="AW32" s="90"/>
      <c r="AX32" s="90"/>
      <c r="AY32" s="90"/>
      <c r="AZ32" s="90"/>
      <c r="BA32" s="90"/>
      <c r="BB32" s="90"/>
      <c r="BC32" s="90"/>
      <c r="BD32" s="90"/>
      <c r="BE32" s="90"/>
      <c r="BF32" s="90"/>
    </row>
    <row r="33" spans="1:58" ht="14.4" thickBot="1">
      <c r="A33" s="34"/>
      <c r="B33" s="34"/>
      <c r="C33" s="34"/>
      <c r="D33" s="34"/>
      <c r="E33" s="34"/>
      <c r="F33" s="19" t="s">
        <v>16</v>
      </c>
      <c r="G33" s="31">
        <v>51.6</v>
      </c>
      <c r="H33" s="31"/>
      <c r="I33" s="31"/>
      <c r="J33" s="54">
        <v>2502231252259</v>
      </c>
      <c r="K33" s="54"/>
      <c r="L33" s="54"/>
      <c r="M33" s="54"/>
      <c r="O33" s="21" t="s">
        <v>16</v>
      </c>
      <c r="P33" s="31">
        <v>1.05</v>
      </c>
      <c r="Q33" s="31"/>
      <c r="R33" s="31"/>
      <c r="T33" s="51"/>
      <c r="U33" s="52"/>
      <c r="V33" s="53"/>
      <c r="Y33" s="22" t="s">
        <v>16</v>
      </c>
      <c r="Z33" s="31">
        <v>0.13300000000000001</v>
      </c>
      <c r="AA33" s="31"/>
      <c r="AB33" s="31"/>
      <c r="AD33" s="90"/>
      <c r="AE33" s="90"/>
      <c r="AF33" s="90"/>
      <c r="AG33" s="90"/>
      <c r="AH33" s="90"/>
      <c r="AI33" s="90"/>
      <c r="AJ33" s="90"/>
      <c r="AK33" s="90"/>
      <c r="AL33" s="90"/>
      <c r="AM33" s="90"/>
      <c r="AN33" s="90"/>
      <c r="AO33" s="90"/>
      <c r="AP33" s="90"/>
      <c r="AQ33" s="90"/>
      <c r="AR33" s="90"/>
      <c r="AS33" s="90"/>
      <c r="AT33" s="90"/>
      <c r="AU33" s="90"/>
      <c r="AV33" s="90"/>
      <c r="AW33" s="90"/>
      <c r="AX33" s="90"/>
      <c r="AY33" s="90"/>
      <c r="AZ33" s="90"/>
      <c r="BA33" s="90"/>
      <c r="BB33" s="90"/>
      <c r="BC33" s="90"/>
      <c r="BD33" s="90"/>
      <c r="BE33" s="90"/>
      <c r="BF33" s="90"/>
    </row>
    <row r="34" spans="1:58" ht="8.25" customHeight="1" thickBot="1">
      <c r="AD34" s="90"/>
      <c r="AE34" s="90"/>
      <c r="AF34" s="90"/>
      <c r="AG34" s="90"/>
      <c r="AH34" s="90"/>
      <c r="AI34" s="90"/>
      <c r="AJ34" s="90"/>
      <c r="AK34" s="90"/>
      <c r="AL34" s="90"/>
      <c r="AM34" s="90"/>
      <c r="AN34" s="90"/>
      <c r="AO34" s="90"/>
      <c r="AP34" s="90"/>
      <c r="AQ34" s="90"/>
      <c r="AR34" s="90"/>
      <c r="AS34" s="90"/>
      <c r="AT34" s="90"/>
      <c r="AU34" s="90"/>
      <c r="AV34" s="90"/>
      <c r="AW34" s="90"/>
      <c r="AX34" s="90"/>
      <c r="AY34" s="90"/>
      <c r="AZ34" s="90"/>
      <c r="BA34" s="90"/>
      <c r="BB34" s="90"/>
      <c r="BC34" s="90"/>
      <c r="BD34" s="90"/>
      <c r="BE34" s="90"/>
      <c r="BF34" s="90"/>
    </row>
    <row r="35" spans="1:58" ht="15" customHeight="1">
      <c r="A35" s="34" t="s">
        <v>27</v>
      </c>
      <c r="B35" s="34"/>
      <c r="C35" s="34"/>
      <c r="D35" s="34"/>
      <c r="E35" s="34"/>
      <c r="F35" s="34"/>
      <c r="G35" s="34" t="s">
        <v>22</v>
      </c>
      <c r="H35" s="34"/>
      <c r="I35" s="34"/>
      <c r="J35" s="35" t="s">
        <v>23</v>
      </c>
      <c r="K35" s="35"/>
      <c r="L35" s="35"/>
      <c r="M35" s="35"/>
      <c r="O35" s="45" t="s">
        <v>49</v>
      </c>
      <c r="P35" s="46"/>
      <c r="Q35" s="47"/>
      <c r="S35" s="35" t="s">
        <v>29</v>
      </c>
      <c r="T35" s="35"/>
      <c r="U35" s="35"/>
      <c r="V35" s="35"/>
      <c r="W35" s="35"/>
      <c r="Y35" s="35" t="s">
        <v>30</v>
      </c>
      <c r="Z35" s="35"/>
      <c r="AA35" s="35"/>
      <c r="AB35" s="35"/>
      <c r="AC35" s="35"/>
      <c r="AD35" s="90"/>
      <c r="AE35" s="90"/>
      <c r="AF35" s="90"/>
      <c r="AG35" s="90"/>
      <c r="AH35" s="90"/>
      <c r="AI35" s="90"/>
      <c r="AJ35" s="90"/>
      <c r="AK35" s="90"/>
      <c r="AL35" s="90"/>
      <c r="AM35" s="90"/>
      <c r="AN35" s="90"/>
      <c r="AO35" s="90"/>
      <c r="AP35" s="90"/>
      <c r="AQ35" s="90"/>
      <c r="AR35" s="90"/>
      <c r="AS35" s="90"/>
      <c r="AT35" s="90"/>
      <c r="AU35" s="90"/>
      <c r="AV35" s="90"/>
      <c r="AW35" s="90"/>
      <c r="AX35" s="90"/>
      <c r="AY35" s="90"/>
      <c r="AZ35" s="90"/>
      <c r="BA35" s="90"/>
      <c r="BB35" s="90"/>
      <c r="BC35" s="90"/>
      <c r="BD35" s="90"/>
      <c r="BE35" s="90"/>
      <c r="BF35" s="90"/>
    </row>
    <row r="36" spans="1:58">
      <c r="A36" s="85" t="s">
        <v>50</v>
      </c>
      <c r="B36" s="85"/>
      <c r="C36" s="88">
        <f>N21</f>
        <v>50</v>
      </c>
      <c r="D36" s="88"/>
      <c r="E36" s="88"/>
      <c r="F36" s="19" t="s">
        <v>14</v>
      </c>
      <c r="G36" s="31"/>
      <c r="H36" s="31"/>
      <c r="I36" s="31"/>
      <c r="J36" s="31"/>
      <c r="K36" s="31"/>
      <c r="L36" s="31"/>
      <c r="M36" s="31"/>
      <c r="O36" s="48"/>
      <c r="P36" s="49"/>
      <c r="Q36" s="50"/>
      <c r="S36" s="19" t="s">
        <v>14</v>
      </c>
      <c r="T36" s="81">
        <f>Calculo!G8</f>
        <v>8.1300813008130159E-3</v>
      </c>
      <c r="U36" s="82"/>
      <c r="V36" s="83">
        <f>Calculo!J8</f>
        <v>1.5340606397516979E-2</v>
      </c>
      <c r="W36" s="84"/>
      <c r="Y36" s="19" t="s">
        <v>14</v>
      </c>
      <c r="Z36" s="82">
        <v>0.13300000000000001</v>
      </c>
      <c r="AA36" s="82"/>
      <c r="AB36" s="94">
        <f>Calculo!J14</f>
        <v>3.2625948930296779E-2</v>
      </c>
      <c r="AC36" s="95"/>
      <c r="AD36" s="90"/>
      <c r="AE36" s="90"/>
      <c r="AF36" s="90"/>
      <c r="AG36" s="90"/>
      <c r="AH36" s="90"/>
      <c r="AI36" s="90"/>
      <c r="AJ36" s="90"/>
      <c r="AK36" s="90"/>
      <c r="AL36" s="90"/>
      <c r="AM36" s="90"/>
      <c r="AN36" s="90"/>
      <c r="AO36" s="90"/>
      <c r="AP36" s="90"/>
      <c r="AQ36" s="90"/>
      <c r="AR36" s="90"/>
      <c r="AS36" s="90"/>
      <c r="AT36" s="90"/>
      <c r="AU36" s="90"/>
      <c r="AV36" s="90"/>
      <c r="AW36" s="90"/>
      <c r="AX36" s="90"/>
      <c r="AY36" s="90"/>
      <c r="AZ36" s="90"/>
      <c r="BA36" s="90"/>
      <c r="BB36" s="90"/>
      <c r="BC36" s="90"/>
      <c r="BD36" s="90"/>
      <c r="BE36" s="90"/>
      <c r="BF36" s="90"/>
    </row>
    <row r="37" spans="1:58">
      <c r="A37" s="86" t="s">
        <v>28</v>
      </c>
      <c r="B37" s="87"/>
      <c r="C37" s="34">
        <f>Calculo!G2</f>
        <v>46.6</v>
      </c>
      <c r="D37" s="34"/>
      <c r="E37" s="34"/>
      <c r="F37" s="19" t="s">
        <v>15</v>
      </c>
      <c r="G37" s="31"/>
      <c r="H37" s="31"/>
      <c r="I37" s="31"/>
      <c r="J37" s="31"/>
      <c r="K37" s="31"/>
      <c r="L37" s="31"/>
      <c r="M37" s="31"/>
      <c r="O37" s="48"/>
      <c r="P37" s="49"/>
      <c r="Q37" s="50"/>
      <c r="S37" s="20" t="s">
        <v>15</v>
      </c>
      <c r="T37" s="81">
        <f>Calculo!G9</f>
        <v>2.3076923076923096E-2</v>
      </c>
      <c r="U37" s="82"/>
      <c r="V37" s="84"/>
      <c r="W37" s="84"/>
      <c r="Y37" s="20" t="s">
        <v>15</v>
      </c>
      <c r="Z37" s="82">
        <v>1.133</v>
      </c>
      <c r="AA37" s="82"/>
      <c r="AB37" s="96"/>
      <c r="AC37" s="97"/>
      <c r="AD37" s="90"/>
      <c r="AE37" s="90"/>
      <c r="AF37" s="90"/>
      <c r="AG37" s="90"/>
      <c r="AH37" s="90"/>
      <c r="AI37" s="90"/>
      <c r="AJ37" s="90"/>
      <c r="AK37" s="90"/>
      <c r="AL37" s="90"/>
      <c r="AM37" s="90"/>
      <c r="AN37" s="90"/>
      <c r="AO37" s="90"/>
      <c r="AP37" s="90"/>
      <c r="AQ37" s="90"/>
      <c r="AR37" s="90"/>
      <c r="AS37" s="90"/>
      <c r="AT37" s="90"/>
      <c r="AU37" s="90"/>
      <c r="AV37" s="90"/>
      <c r="AW37" s="90"/>
      <c r="AX37" s="90"/>
      <c r="AY37" s="90"/>
      <c r="AZ37" s="90"/>
      <c r="BA37" s="90"/>
      <c r="BB37" s="90"/>
      <c r="BC37" s="90"/>
      <c r="BD37" s="90"/>
      <c r="BE37" s="90"/>
      <c r="BF37" s="90"/>
    </row>
    <row r="38" spans="1:58" ht="14.4" thickBot="1">
      <c r="A38" s="18"/>
      <c r="B38" s="18"/>
      <c r="C38" s="18"/>
      <c r="D38" s="13"/>
      <c r="E38" s="13"/>
      <c r="F38" s="23"/>
      <c r="G38" s="13"/>
      <c r="H38" s="13"/>
      <c r="I38" s="13"/>
      <c r="J38" s="13"/>
      <c r="K38" s="13"/>
      <c r="L38" s="13"/>
      <c r="M38" s="13"/>
      <c r="O38" s="51"/>
      <c r="P38" s="52"/>
      <c r="Q38" s="53"/>
      <c r="S38" s="20" t="s">
        <v>16</v>
      </c>
      <c r="T38" s="81">
        <f>Calculo!G10</f>
        <v>1.4814814814814828E-2</v>
      </c>
      <c r="U38" s="82"/>
      <c r="V38" s="84"/>
      <c r="W38" s="84"/>
      <c r="Y38" s="20" t="s">
        <v>16</v>
      </c>
      <c r="Z38" s="82">
        <v>2.133</v>
      </c>
      <c r="AA38" s="82"/>
      <c r="AB38" s="98"/>
      <c r="AC38" s="99"/>
      <c r="AD38" s="90"/>
      <c r="AE38" s="90"/>
      <c r="AF38" s="90"/>
      <c r="AG38" s="90"/>
      <c r="AH38" s="90"/>
      <c r="AI38" s="90"/>
      <c r="AJ38" s="90"/>
      <c r="AK38" s="90"/>
      <c r="AL38" s="90"/>
      <c r="AM38" s="90"/>
      <c r="AN38" s="90"/>
      <c r="AO38" s="90"/>
      <c r="AP38" s="90"/>
      <c r="AQ38" s="90"/>
      <c r="AR38" s="90"/>
      <c r="AS38" s="90"/>
      <c r="AT38" s="90"/>
      <c r="AU38" s="90"/>
      <c r="AV38" s="90"/>
      <c r="AW38" s="90"/>
      <c r="AX38" s="90"/>
      <c r="AY38" s="90"/>
      <c r="AZ38" s="90"/>
      <c r="BA38" s="90"/>
      <c r="BB38" s="90"/>
      <c r="BC38" s="90"/>
      <c r="BD38" s="90"/>
      <c r="BE38" s="90"/>
      <c r="BF38" s="90"/>
    </row>
    <row r="39" spans="1:58">
      <c r="S39" s="16"/>
      <c r="T39" s="18"/>
      <c r="U39" s="18"/>
      <c r="V39" s="18"/>
      <c r="W39" s="13"/>
      <c r="X39" s="13"/>
      <c r="Y39" s="16"/>
      <c r="Z39" s="13"/>
      <c r="AA39" s="13"/>
      <c r="AB39" s="13"/>
      <c r="AC39" s="16"/>
      <c r="AD39" s="90"/>
      <c r="AE39" s="90"/>
      <c r="AF39" s="90"/>
      <c r="AG39" s="90"/>
      <c r="AH39" s="90"/>
      <c r="AI39" s="90"/>
      <c r="AJ39" s="90"/>
      <c r="AK39" s="90"/>
      <c r="AL39" s="90"/>
      <c r="AM39" s="90"/>
      <c r="AN39" s="90"/>
      <c r="AO39" s="90"/>
      <c r="AP39" s="90"/>
      <c r="AQ39" s="90"/>
      <c r="AR39" s="90"/>
      <c r="AS39" s="90"/>
      <c r="AT39" s="90"/>
      <c r="AU39" s="90"/>
      <c r="AV39" s="90"/>
      <c r="AW39" s="90"/>
      <c r="AX39" s="90"/>
      <c r="AY39" s="90"/>
      <c r="AZ39" s="90"/>
      <c r="BA39" s="90"/>
      <c r="BB39" s="90"/>
      <c r="BC39" s="90"/>
      <c r="BD39" s="90"/>
      <c r="BE39" s="90"/>
      <c r="BF39" s="90"/>
    </row>
    <row r="40" spans="1:58">
      <c r="S40" s="16"/>
      <c r="T40" s="18"/>
      <c r="U40" s="18"/>
      <c r="V40" s="18"/>
      <c r="W40" s="13"/>
      <c r="X40" s="13"/>
      <c r="Y40" s="23"/>
      <c r="Z40" s="13"/>
      <c r="AA40" s="13"/>
      <c r="AB40" s="13"/>
      <c r="AC40" s="16"/>
      <c r="AD40" s="5"/>
      <c r="AE40" s="5"/>
      <c r="AF40" s="5"/>
      <c r="AG40" s="5"/>
      <c r="AH40" s="5"/>
      <c r="AI40" s="5"/>
    </row>
    <row r="41" spans="1:58">
      <c r="T41" s="16"/>
      <c r="U41" s="16"/>
      <c r="V41" s="16"/>
      <c r="W41" s="16"/>
      <c r="X41" s="16"/>
      <c r="AB41" s="16"/>
      <c r="AC41" s="16"/>
      <c r="AD41" s="5"/>
      <c r="AE41" s="5"/>
      <c r="AF41" s="5"/>
      <c r="AG41" s="5"/>
      <c r="AH41" s="5"/>
      <c r="AI41" s="5"/>
    </row>
  </sheetData>
  <mergeCells count="136">
    <mergeCell ref="AD3:BF39"/>
    <mergeCell ref="A18:D18"/>
    <mergeCell ref="E18:O18"/>
    <mergeCell ref="Q18:R18"/>
    <mergeCell ref="W18:X18"/>
    <mergeCell ref="Y18:AB18"/>
    <mergeCell ref="E12:R12"/>
    <mergeCell ref="T12:W12"/>
    <mergeCell ref="X12:AB12"/>
    <mergeCell ref="O14:Q14"/>
    <mergeCell ref="A6:C6"/>
    <mergeCell ref="L16:N16"/>
    <mergeCell ref="P16:R16"/>
    <mergeCell ref="S16:U16"/>
    <mergeCell ref="W16:X16"/>
    <mergeCell ref="Y16:AB16"/>
    <mergeCell ref="Y35:AC35"/>
    <mergeCell ref="Z36:AA36"/>
    <mergeCell ref="Z37:AA37"/>
    <mergeCell ref="Z38:AA38"/>
    <mergeCell ref="AB36:AC38"/>
    <mergeCell ref="S35:W35"/>
    <mergeCell ref="T36:U36"/>
    <mergeCell ref="T37:U37"/>
    <mergeCell ref="T38:U38"/>
    <mergeCell ref="V36:W38"/>
    <mergeCell ref="O35:Q38"/>
    <mergeCell ref="A36:B36"/>
    <mergeCell ref="A37:B37"/>
    <mergeCell ref="C36:E36"/>
    <mergeCell ref="C37:E37"/>
    <mergeCell ref="A35:F35"/>
    <mergeCell ref="G35:I35"/>
    <mergeCell ref="J35:M35"/>
    <mergeCell ref="G36:I36"/>
    <mergeCell ref="J36:M36"/>
    <mergeCell ref="G37:I37"/>
    <mergeCell ref="J37:M37"/>
    <mergeCell ref="T30:V33"/>
    <mergeCell ref="Y30:AB30"/>
    <mergeCell ref="Z31:AB31"/>
    <mergeCell ref="Z32:AB32"/>
    <mergeCell ref="Z33:AB33"/>
    <mergeCell ref="J33:M33"/>
    <mergeCell ref="O30:R30"/>
    <mergeCell ref="P31:R31"/>
    <mergeCell ref="P32:R32"/>
    <mergeCell ref="P33:R33"/>
    <mergeCell ref="A30:F30"/>
    <mergeCell ref="G30:I30"/>
    <mergeCell ref="J30:M30"/>
    <mergeCell ref="A31:C33"/>
    <mergeCell ref="D31:E33"/>
    <mergeCell ref="G31:I31"/>
    <mergeCell ref="J31:M31"/>
    <mergeCell ref="G32:I32"/>
    <mergeCell ref="J32:M32"/>
    <mergeCell ref="G33:I33"/>
    <mergeCell ref="A25:D25"/>
    <mergeCell ref="A26:B26"/>
    <mergeCell ref="C26:D26"/>
    <mergeCell ref="A28:B28"/>
    <mergeCell ref="C28:D28"/>
    <mergeCell ref="A27:B27"/>
    <mergeCell ref="C27:D27"/>
    <mergeCell ref="F25:H28"/>
    <mergeCell ref="T21:W21"/>
    <mergeCell ref="T22:W22"/>
    <mergeCell ref="T23:W23"/>
    <mergeCell ref="T25:W25"/>
    <mergeCell ref="K26:M28"/>
    <mergeCell ref="N26:O28"/>
    <mergeCell ref="T26:W26"/>
    <mergeCell ref="Q27:S27"/>
    <mergeCell ref="T27:W27"/>
    <mergeCell ref="Q28:S28"/>
    <mergeCell ref="T28:W28"/>
    <mergeCell ref="K25:P25"/>
    <mergeCell ref="Q26:S26"/>
    <mergeCell ref="Q25:S25"/>
    <mergeCell ref="Y20:AB20"/>
    <mergeCell ref="Y21:Z21"/>
    <mergeCell ref="Y23:Z23"/>
    <mergeCell ref="AA21:AB21"/>
    <mergeCell ref="AA23:AB23"/>
    <mergeCell ref="Y22:Z22"/>
    <mergeCell ref="AA22:AB22"/>
    <mergeCell ref="W14:AB14"/>
    <mergeCell ref="Y25:AA28"/>
    <mergeCell ref="Q20:S20"/>
    <mergeCell ref="T20:W20"/>
    <mergeCell ref="E14:G14"/>
    <mergeCell ref="E16:G16"/>
    <mergeCell ref="N21:O23"/>
    <mergeCell ref="Q21:S21"/>
    <mergeCell ref="Q22:S22"/>
    <mergeCell ref="Q23:S23"/>
    <mergeCell ref="B22:D22"/>
    <mergeCell ref="B23:D23"/>
    <mergeCell ref="A20:D20"/>
    <mergeCell ref="F20:I20"/>
    <mergeCell ref="G21:I21"/>
    <mergeCell ref="G22:I22"/>
    <mergeCell ref="G23:I23"/>
    <mergeCell ref="K21:M23"/>
    <mergeCell ref="K20:P20"/>
    <mergeCell ref="B21:D21"/>
    <mergeCell ref="S18:V18"/>
    <mergeCell ref="A16:D16"/>
    <mergeCell ref="A12:D12"/>
    <mergeCell ref="S14:V14"/>
    <mergeCell ref="A14:D14"/>
    <mergeCell ref="P10:R10"/>
    <mergeCell ref="N8:O10"/>
    <mergeCell ref="K8:L10"/>
    <mergeCell ref="E8:H10"/>
    <mergeCell ref="X8:AB8"/>
    <mergeCell ref="X9:AB9"/>
    <mergeCell ref="X10:AB10"/>
    <mergeCell ref="I8:J10"/>
    <mergeCell ref="T8:W8"/>
    <mergeCell ref="T9:W9"/>
    <mergeCell ref="T10:W10"/>
    <mergeCell ref="P8:R8"/>
    <mergeCell ref="P9:R9"/>
    <mergeCell ref="A1:AC1"/>
    <mergeCell ref="A3:C3"/>
    <mergeCell ref="L4:N4"/>
    <mergeCell ref="L5:N5"/>
    <mergeCell ref="A8:D10"/>
    <mergeCell ref="D6:J6"/>
    <mergeCell ref="D3:AB3"/>
    <mergeCell ref="D4:J4"/>
    <mergeCell ref="D5:J5"/>
    <mergeCell ref="O4:T4"/>
    <mergeCell ref="O5:T5"/>
  </mergeCells>
  <pageMargins left="0.39370078740157483" right="0.39370078740157483" top="0.59055118110236227" bottom="0.59055118110236227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topLeftCell="A4" workbookViewId="0">
      <selection activeCell="P21" sqref="P21:P23"/>
    </sheetView>
  </sheetViews>
  <sheetFormatPr defaultColWidth="4.69921875" defaultRowHeight="13.8"/>
  <cols>
    <col min="3" max="3" width="7.59765625" bestFit="1" customWidth="1"/>
  </cols>
  <sheetData>
    <row r="1" spans="1:23">
      <c r="D1" s="100" t="s">
        <v>18</v>
      </c>
      <c r="E1" s="100"/>
      <c r="F1" s="100"/>
      <c r="G1" s="100" t="s">
        <v>34</v>
      </c>
      <c r="H1" s="100"/>
      <c r="I1" s="100"/>
    </row>
    <row r="2" spans="1:23">
      <c r="A2" s="101" t="s">
        <v>33</v>
      </c>
      <c r="B2" s="1" t="s">
        <v>14</v>
      </c>
      <c r="C2" s="2">
        <f>Planilha1!Q26/Planilha1!Q21</f>
        <v>0.95507812499999989</v>
      </c>
      <c r="D2" s="102">
        <f>AVERAGE(C2:C4)</f>
        <v>0.93240483819710684</v>
      </c>
      <c r="E2" s="101"/>
      <c r="F2" s="101"/>
      <c r="G2" s="101">
        <f>(ROUND(Planilha1!N21*Calculo!D2,1))</f>
        <v>46.6</v>
      </c>
      <c r="H2" s="101"/>
      <c r="I2" s="101"/>
    </row>
    <row r="3" spans="1:23">
      <c r="A3" s="101"/>
      <c r="B3" s="1" t="s">
        <v>15</v>
      </c>
      <c r="C3" s="2">
        <f>Planilha1!Q27/Planilha1!Q22</f>
        <v>0.90217391304347816</v>
      </c>
      <c r="D3" s="101"/>
      <c r="E3" s="101"/>
      <c r="F3" s="101"/>
      <c r="G3" s="101"/>
      <c r="H3" s="101"/>
      <c r="I3" s="101"/>
    </row>
    <row r="4" spans="1:23">
      <c r="A4" s="101"/>
      <c r="B4" s="1" t="s">
        <v>16</v>
      </c>
      <c r="C4" s="2">
        <f>Planilha1!Q28/Planilha1!Q23</f>
        <v>0.93996247654784248</v>
      </c>
      <c r="D4" s="101"/>
      <c r="E4" s="101"/>
      <c r="F4" s="101"/>
      <c r="G4" s="101"/>
      <c r="H4" s="101"/>
      <c r="I4" s="101"/>
    </row>
    <row r="6" spans="1:23">
      <c r="A6" s="101" t="s">
        <v>35</v>
      </c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</row>
    <row r="7" spans="1:23">
      <c r="A7" s="3"/>
      <c r="B7" s="106" t="s">
        <v>36</v>
      </c>
      <c r="C7" s="106"/>
      <c r="D7" s="106" t="s">
        <v>37</v>
      </c>
      <c r="E7" s="106"/>
      <c r="F7" s="106"/>
      <c r="G7" s="106" t="s">
        <v>38</v>
      </c>
      <c r="H7" s="106"/>
      <c r="I7" s="106"/>
      <c r="J7" s="106" t="s">
        <v>18</v>
      </c>
      <c r="K7" s="106"/>
      <c r="L7" s="106"/>
    </row>
    <row r="8" spans="1:23">
      <c r="A8" s="4" t="s">
        <v>14</v>
      </c>
      <c r="B8" s="108">
        <f>Planilha1!B21</f>
        <v>0.123</v>
      </c>
      <c r="C8" s="108"/>
      <c r="D8" s="100">
        <f>Planilha1!Z31</f>
        <v>0.122</v>
      </c>
      <c r="E8" s="100"/>
      <c r="F8" s="100"/>
      <c r="G8" s="107">
        <f>ABS((B8-D8)/B8)</f>
        <v>8.1300813008130159E-3</v>
      </c>
      <c r="H8" s="107"/>
      <c r="I8" s="107"/>
      <c r="J8" s="103">
        <f>ABS(AVERAGE(G8:I10))</f>
        <v>1.5340606397516979E-2</v>
      </c>
      <c r="K8" s="103"/>
      <c r="L8" s="103"/>
    </row>
    <row r="9" spans="1:23">
      <c r="A9" s="4" t="s">
        <v>15</v>
      </c>
      <c r="B9" s="108">
        <f>Planilha1!B22</f>
        <v>0.13</v>
      </c>
      <c r="C9" s="108"/>
      <c r="D9" s="100">
        <f>Planilha1!Z32</f>
        <v>0.13300000000000001</v>
      </c>
      <c r="E9" s="100"/>
      <c r="F9" s="100"/>
      <c r="G9" s="107">
        <f t="shared" ref="G9:G10" si="0">ABS((B9-D9)/B9)</f>
        <v>2.3076923076923096E-2</v>
      </c>
      <c r="H9" s="107"/>
      <c r="I9" s="107"/>
      <c r="J9" s="103"/>
      <c r="K9" s="103"/>
      <c r="L9" s="103"/>
    </row>
    <row r="10" spans="1:23">
      <c r="A10" s="4" t="s">
        <v>16</v>
      </c>
      <c r="B10" s="108">
        <f>Planilha1!B23</f>
        <v>0.13500000000000001</v>
      </c>
      <c r="C10" s="108"/>
      <c r="D10" s="100">
        <f>Planilha1!Z33</f>
        <v>0.13300000000000001</v>
      </c>
      <c r="E10" s="100"/>
      <c r="F10" s="100"/>
      <c r="G10" s="107">
        <f t="shared" si="0"/>
        <v>1.4814814814814828E-2</v>
      </c>
      <c r="H10" s="107"/>
      <c r="I10" s="107"/>
      <c r="J10" s="103"/>
      <c r="K10" s="103"/>
      <c r="L10" s="103"/>
    </row>
    <row r="12" spans="1:23">
      <c r="A12" s="101" t="s">
        <v>39</v>
      </c>
      <c r="B12" s="101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P12" t="s">
        <v>40</v>
      </c>
    </row>
    <row r="13" spans="1:23">
      <c r="A13" s="3"/>
      <c r="B13" s="106" t="s">
        <v>36</v>
      </c>
      <c r="C13" s="106"/>
      <c r="D13" s="106" t="s">
        <v>37</v>
      </c>
      <c r="E13" s="106"/>
      <c r="F13" s="106"/>
      <c r="G13" s="106" t="s">
        <v>38</v>
      </c>
      <c r="H13" s="106"/>
      <c r="I13" s="106"/>
      <c r="J13" s="106" t="s">
        <v>18</v>
      </c>
      <c r="K13" s="106"/>
      <c r="L13" s="106"/>
      <c r="P13" s="109" t="s">
        <v>41</v>
      </c>
      <c r="Q13" s="109"/>
      <c r="R13" s="109" t="s">
        <v>42</v>
      </c>
      <c r="S13" s="109"/>
      <c r="T13" s="109" t="s">
        <v>43</v>
      </c>
      <c r="U13" s="109"/>
      <c r="V13" s="109"/>
      <c r="W13" s="109"/>
    </row>
    <row r="14" spans="1:23">
      <c r="A14" s="4" t="s">
        <v>14</v>
      </c>
      <c r="B14" s="104">
        <f>P14</f>
        <v>1.3550135501355014</v>
      </c>
      <c r="C14" s="104"/>
      <c r="D14" s="104">
        <f>R14</f>
        <v>1.3888888888888888</v>
      </c>
      <c r="E14" s="100"/>
      <c r="F14" s="100"/>
      <c r="G14" s="105">
        <f>ABS(B14-D14)/B14</f>
        <v>2.4999999999999932E-2</v>
      </c>
      <c r="H14" s="105"/>
      <c r="I14" s="105"/>
      <c r="J14" s="103">
        <f>AVERAGE(G14:I16)</f>
        <v>3.2625948930296779E-2</v>
      </c>
      <c r="K14" s="103"/>
      <c r="L14" s="103"/>
      <c r="P14" s="111">
        <f>T$14/ROUND(Planilha1!G21*60,2)</f>
        <v>1.3550135501355014</v>
      </c>
      <c r="Q14" s="111"/>
      <c r="R14" s="111">
        <f>T$14/ROUND(Planilha1!P31*60,2)</f>
        <v>1.3888888888888888</v>
      </c>
      <c r="S14" s="111"/>
      <c r="T14" s="110">
        <v>100</v>
      </c>
      <c r="U14" s="110"/>
      <c r="V14" s="110"/>
      <c r="W14" s="110"/>
    </row>
    <row r="15" spans="1:23">
      <c r="A15" s="4" t="s">
        <v>15</v>
      </c>
      <c r="B15" s="104">
        <f t="shared" ref="B15:B16" si="1">P15</f>
        <v>1.5015015015015016</v>
      </c>
      <c r="C15" s="104"/>
      <c r="D15" s="104">
        <f t="shared" ref="D15:D16" si="2">R15</f>
        <v>1.4492753623188406</v>
      </c>
      <c r="E15" s="100"/>
      <c r="F15" s="100"/>
      <c r="G15" s="105">
        <f t="shared" ref="G15:G16" si="3">ABS(B15-D15)/B15</f>
        <v>3.4782608695652265E-2</v>
      </c>
      <c r="H15" s="105"/>
      <c r="I15" s="105"/>
      <c r="J15" s="103"/>
      <c r="K15" s="103"/>
      <c r="L15" s="103"/>
      <c r="P15" s="111">
        <f>T$14/ROUND(Planilha1!G22*60,2)</f>
        <v>1.5015015015015016</v>
      </c>
      <c r="Q15" s="111"/>
      <c r="R15" s="111">
        <f>T$14/ROUND(Planilha1!P32*60,2)</f>
        <v>1.4492753623188406</v>
      </c>
      <c r="S15" s="111"/>
      <c r="T15" s="110"/>
      <c r="U15" s="110"/>
      <c r="V15" s="110"/>
      <c r="W15" s="110"/>
    </row>
    <row r="16" spans="1:23">
      <c r="A16" s="4" t="s">
        <v>16</v>
      </c>
      <c r="B16" s="104">
        <f t="shared" si="1"/>
        <v>1.6501650165016502</v>
      </c>
      <c r="C16" s="104"/>
      <c r="D16" s="104">
        <f t="shared" si="2"/>
        <v>1.5873015873015872</v>
      </c>
      <c r="E16" s="100"/>
      <c r="F16" s="100"/>
      <c r="G16" s="105">
        <f t="shared" si="3"/>
        <v>3.809523809523814E-2</v>
      </c>
      <c r="H16" s="105"/>
      <c r="I16" s="105"/>
      <c r="J16" s="103"/>
      <c r="K16" s="103"/>
      <c r="L16" s="103"/>
      <c r="P16" s="111">
        <f>T$14/ROUND(Planilha1!G23*60,2)</f>
        <v>1.6501650165016502</v>
      </c>
      <c r="Q16" s="111"/>
      <c r="R16" s="111">
        <f>T$14/ROUND(Planilha1!P33*60,2)</f>
        <v>1.5873015873015872</v>
      </c>
      <c r="S16" s="111"/>
      <c r="T16" s="110"/>
      <c r="U16" s="110"/>
      <c r="V16" s="110"/>
      <c r="W16" s="110"/>
    </row>
  </sheetData>
  <mergeCells count="45">
    <mergeCell ref="T13:W13"/>
    <mergeCell ref="T14:W16"/>
    <mergeCell ref="B16:C16"/>
    <mergeCell ref="D16:F16"/>
    <mergeCell ref="G16:I16"/>
    <mergeCell ref="R13:S13"/>
    <mergeCell ref="R14:S14"/>
    <mergeCell ref="R15:S15"/>
    <mergeCell ref="R16:S16"/>
    <mergeCell ref="P13:Q13"/>
    <mergeCell ref="P14:Q14"/>
    <mergeCell ref="P15:Q15"/>
    <mergeCell ref="P16:Q16"/>
    <mergeCell ref="B14:C14"/>
    <mergeCell ref="D14:F14"/>
    <mergeCell ref="G14:I14"/>
    <mergeCell ref="A12:L12"/>
    <mergeCell ref="B13:C13"/>
    <mergeCell ref="D13:F13"/>
    <mergeCell ref="G13:I13"/>
    <mergeCell ref="J13:L13"/>
    <mergeCell ref="J14:L16"/>
    <mergeCell ref="B15:C15"/>
    <mergeCell ref="D15:F15"/>
    <mergeCell ref="G15:I15"/>
    <mergeCell ref="G7:I7"/>
    <mergeCell ref="G8:I8"/>
    <mergeCell ref="G9:I9"/>
    <mergeCell ref="G10:I10"/>
    <mergeCell ref="J7:L7"/>
    <mergeCell ref="J8:L10"/>
    <mergeCell ref="B8:C8"/>
    <mergeCell ref="B9:C9"/>
    <mergeCell ref="B10:C10"/>
    <mergeCell ref="B7:C7"/>
    <mergeCell ref="D7:F7"/>
    <mergeCell ref="D8:F8"/>
    <mergeCell ref="D9:F9"/>
    <mergeCell ref="D10:F10"/>
    <mergeCell ref="A6:L6"/>
    <mergeCell ref="A2:A4"/>
    <mergeCell ref="D1:F1"/>
    <mergeCell ref="D2:F4"/>
    <mergeCell ref="G1:I1"/>
    <mergeCell ref="G2:I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Calculo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Sa</dc:creator>
  <cp:lastModifiedBy>Edison Nunes</cp:lastModifiedBy>
  <cp:lastPrinted>2025-05-14T19:44:25Z</cp:lastPrinted>
  <dcterms:created xsi:type="dcterms:W3CDTF">2025-05-14T16:44:04Z</dcterms:created>
  <dcterms:modified xsi:type="dcterms:W3CDTF">2025-08-14T11:08:22Z</dcterms:modified>
</cp:coreProperties>
</file>