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third assignment\"/>
    </mc:Choice>
  </mc:AlternateContent>
  <xr:revisionPtr revIDLastSave="0" documentId="13_ncr:1_{E06B9501-DA6A-443D-8726-C698C9B7A001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kar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O23" i="1" s="1"/>
  <c r="N24" i="1"/>
  <c r="N25" i="1"/>
  <c r="N26" i="1"/>
  <c r="N27" i="1"/>
  <c r="O27" i="1" s="1"/>
  <c r="N28" i="1"/>
  <c r="N29" i="1"/>
  <c r="N30" i="1"/>
  <c r="N31" i="1"/>
  <c r="O31" i="1" s="1"/>
  <c r="N32" i="1"/>
  <c r="O32" i="1" s="1"/>
  <c r="N19" i="1"/>
  <c r="O19" i="1" s="1"/>
  <c r="O26" i="1"/>
  <c r="O30" i="1"/>
  <c r="O20" i="1"/>
  <c r="O21" i="1"/>
  <c r="O22" i="1"/>
  <c r="O24" i="1"/>
  <c r="O25" i="1"/>
  <c r="O28" i="1"/>
  <c r="O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S4" i="1"/>
  <c r="S10" i="1"/>
  <c r="S12" i="1"/>
  <c r="Q2" i="1"/>
  <c r="S2" i="1" s="1"/>
  <c r="J2" i="1"/>
  <c r="I2" i="1"/>
  <c r="Q3" i="1"/>
  <c r="S3" i="1" s="1"/>
  <c r="Q4" i="1"/>
  <c r="Q5" i="1"/>
  <c r="S5" i="1" s="1"/>
  <c r="Q6" i="1"/>
  <c r="S6" i="1" s="1"/>
  <c r="Q7" i="1"/>
  <c r="S7" i="1" s="1"/>
  <c r="Q8" i="1"/>
  <c r="S8" i="1" s="1"/>
  <c r="Q9" i="1"/>
  <c r="S9" i="1" s="1"/>
  <c r="Q10" i="1"/>
  <c r="Q11" i="1"/>
  <c r="S11" i="1" s="1"/>
  <c r="Q12" i="1"/>
  <c r="Q13" i="1"/>
  <c r="S13" i="1" s="1"/>
  <c r="Q14" i="1"/>
  <c r="S14" i="1" s="1"/>
  <c r="Q15" i="1"/>
  <c r="S15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L57" i="1"/>
  <c r="I57" i="1"/>
  <c r="I56" i="1"/>
  <c r="I55" i="1"/>
  <c r="L55" i="1" s="1"/>
  <c r="L54" i="1"/>
  <c r="I54" i="1"/>
  <c r="L53" i="1"/>
  <c r="I53" i="1"/>
  <c r="I52" i="1"/>
  <c r="L52" i="1" s="1"/>
  <c r="I51" i="1"/>
  <c r="L51" i="1" s="1"/>
  <c r="L50" i="1"/>
  <c r="N14" i="1" s="1"/>
  <c r="I50" i="1"/>
  <c r="L49" i="1"/>
  <c r="I49" i="1"/>
  <c r="I48" i="1"/>
  <c r="L48" i="1" s="1"/>
  <c r="I47" i="1"/>
  <c r="L47" i="1" s="1"/>
  <c r="L46" i="1"/>
  <c r="N13" i="1" s="1"/>
  <c r="I46" i="1"/>
  <c r="L45" i="1"/>
  <c r="I45" i="1"/>
  <c r="I44" i="1"/>
  <c r="L44" i="1" s="1"/>
  <c r="I43" i="1"/>
  <c r="L43" i="1" s="1"/>
  <c r="L42" i="1"/>
  <c r="I42" i="1"/>
  <c r="L41" i="1"/>
  <c r="I41" i="1"/>
  <c r="I40" i="1"/>
  <c r="L40" i="1" s="1"/>
  <c r="I39" i="1"/>
  <c r="L39" i="1" s="1"/>
  <c r="L38" i="1"/>
  <c r="I38" i="1"/>
  <c r="L37" i="1"/>
  <c r="I37" i="1"/>
  <c r="I36" i="1"/>
  <c r="I35" i="1"/>
  <c r="L35" i="1" s="1"/>
  <c r="L34" i="1"/>
  <c r="I34" i="1"/>
  <c r="L33" i="1"/>
  <c r="I33" i="1"/>
  <c r="I32" i="1"/>
  <c r="L32" i="1" s="1"/>
  <c r="I31" i="1"/>
  <c r="L31" i="1" s="1"/>
  <c r="L30" i="1"/>
  <c r="I30" i="1"/>
  <c r="L29" i="1"/>
  <c r="I29" i="1"/>
  <c r="I28" i="1"/>
  <c r="L28" i="1" s="1"/>
  <c r="I27" i="1"/>
  <c r="L27" i="1" s="1"/>
  <c r="L26" i="1"/>
  <c r="I26" i="1"/>
  <c r="L25" i="1"/>
  <c r="I25" i="1"/>
  <c r="I24" i="1"/>
  <c r="I23" i="1"/>
  <c r="L23" i="1" s="1"/>
  <c r="L22" i="1"/>
  <c r="I22" i="1"/>
  <c r="L21" i="1"/>
  <c r="I21" i="1"/>
  <c r="I20" i="1"/>
  <c r="I19" i="1"/>
  <c r="L19" i="1" s="1"/>
  <c r="L18" i="1"/>
  <c r="I18" i="1"/>
  <c r="L17" i="1"/>
  <c r="I17" i="1"/>
  <c r="I16" i="1"/>
  <c r="L16" i="1" s="1"/>
  <c r="I15" i="1"/>
  <c r="L15" i="1" s="1"/>
  <c r="L14" i="1"/>
  <c r="I14" i="1"/>
  <c r="L13" i="1"/>
  <c r="I13" i="1"/>
  <c r="I12" i="1"/>
  <c r="L12" i="1" s="1"/>
  <c r="I11" i="1"/>
  <c r="L11" i="1" s="1"/>
  <c r="L10" i="1"/>
  <c r="I10" i="1"/>
  <c r="L9" i="1"/>
  <c r="I9" i="1"/>
  <c r="I8" i="1"/>
  <c r="I7" i="1"/>
  <c r="L7" i="1" s="1"/>
  <c r="L6" i="1"/>
  <c r="I6" i="1"/>
  <c r="L5" i="1"/>
  <c r="I5" i="1"/>
  <c r="I4" i="1"/>
  <c r="I3" i="1"/>
  <c r="L3" i="1" s="1"/>
  <c r="Q26" i="1" l="1"/>
  <c r="Q18" i="1"/>
  <c r="Q31" i="1"/>
  <c r="Q25" i="1"/>
  <c r="Q24" i="1"/>
  <c r="Q23" i="1"/>
  <c r="Q22" i="1"/>
  <c r="Q21" i="1"/>
  <c r="Q28" i="1"/>
  <c r="Q20" i="1"/>
  <c r="Q30" i="1"/>
  <c r="Q29" i="1"/>
  <c r="Q27" i="1"/>
  <c r="Q19" i="1"/>
  <c r="N12" i="1"/>
  <c r="L2" i="1"/>
  <c r="N5" i="1"/>
  <c r="N9" i="1"/>
  <c r="N11" i="1"/>
  <c r="N4" i="1"/>
  <c r="N8" i="1"/>
  <c r="L4" i="1"/>
  <c r="L8" i="1"/>
  <c r="N3" i="1" s="1"/>
  <c r="L20" i="1"/>
  <c r="N6" i="1" s="1"/>
  <c r="L24" i="1"/>
  <c r="N7" i="1" s="1"/>
  <c r="L36" i="1"/>
  <c r="N10" i="1" s="1"/>
  <c r="L56" i="1"/>
  <c r="N15" i="1" s="1"/>
  <c r="N2" i="1" l="1"/>
</calcChain>
</file>

<file path=xl/sharedStrings.xml><?xml version="1.0" encoding="utf-8"?>
<sst xmlns="http://schemas.openxmlformats.org/spreadsheetml/2006/main" count="78" uniqueCount="77">
  <si>
    <t>file</t>
  </si>
  <si>
    <t>min cut</t>
  </si>
  <si>
    <t>k repetition</t>
  </si>
  <si>
    <t>discovery time (ms)</t>
  </si>
  <si>
    <t>discovery iteration</t>
  </si>
  <si>
    <t>execution time (ms)</t>
  </si>
  <si>
    <t>N execution in 1 sec</t>
  </si>
  <si>
    <t>input_random_25_150</t>
  </si>
  <si>
    <t>input_random_29_200</t>
  </si>
  <si>
    <t>input_random_07_20</t>
  </si>
  <si>
    <t>input_random_14_60</t>
  </si>
  <si>
    <t>input_random_23_100</t>
  </si>
  <si>
    <t>input_random_02_10</t>
  </si>
  <si>
    <t>input_random_30_200</t>
  </si>
  <si>
    <t>input_random_36_250</t>
  </si>
  <si>
    <t>input_random_31_200</t>
  </si>
  <si>
    <t>input_random_40_300</t>
  </si>
  <si>
    <t>input_random_11_40</t>
  </si>
  <si>
    <t>input_random_22_100</t>
  </si>
  <si>
    <t>input_random_16_60</t>
  </si>
  <si>
    <t>input_random_05_20</t>
  </si>
  <si>
    <t>input_random_35_250</t>
  </si>
  <si>
    <t>input_random_19_80</t>
  </si>
  <si>
    <t>input_random_44_350</t>
  </si>
  <si>
    <t>input_random_39_300</t>
  </si>
  <si>
    <t>input_random_04_10</t>
  </si>
  <si>
    <t>input_random_26_150</t>
  </si>
  <si>
    <t>input_random_53_500</t>
  </si>
  <si>
    <t>input_random_38_300</t>
  </si>
  <si>
    <t>input_random_27_150</t>
  </si>
  <si>
    <t>input_random_21_100</t>
  </si>
  <si>
    <t>input_random_09_40</t>
  </si>
  <si>
    <t>input_random_48_400</t>
  </si>
  <si>
    <t>input_random_32_200</t>
  </si>
  <si>
    <t>input_random_17_80</t>
  </si>
  <si>
    <t>input_random_34_250</t>
  </si>
  <si>
    <t>input_random_24_100</t>
  </si>
  <si>
    <t>input_random_52_450</t>
  </si>
  <si>
    <t>input_random_06_20</t>
  </si>
  <si>
    <t>input_random_15_60</t>
  </si>
  <si>
    <t>input_random_03_10</t>
  </si>
  <si>
    <t>input_random_12_40</t>
  </si>
  <si>
    <t>input_random_01_10</t>
  </si>
  <si>
    <t>input_random_08_20</t>
  </si>
  <si>
    <t>input_random_10_40</t>
  </si>
  <si>
    <t>input_random_56_500</t>
  </si>
  <si>
    <t>input_random_45_400</t>
  </si>
  <si>
    <t>input_random_41_350</t>
  </si>
  <si>
    <t>input_random_51_450</t>
  </si>
  <si>
    <t>input_random_47_400</t>
  </si>
  <si>
    <t>input_random_13_60</t>
  </si>
  <si>
    <t>input_random_54_500</t>
  </si>
  <si>
    <t>input_random_18_80</t>
  </si>
  <si>
    <t>input_random_43_350</t>
  </si>
  <si>
    <t>input_random_37_300</t>
  </si>
  <si>
    <t>input_random_28_150</t>
  </si>
  <si>
    <t>input_random_49_450</t>
  </si>
  <si>
    <t>input_random_42_350</t>
  </si>
  <si>
    <t>input_random_33_250</t>
  </si>
  <si>
    <t>input_random_20_80</t>
  </si>
  <si>
    <t>input_random_50_450</t>
  </si>
  <si>
    <t>input_random_46_400</t>
  </si>
  <si>
    <t>input_random_55_500</t>
  </si>
  <si>
    <t>n^2*log^3(n)</t>
  </si>
  <si>
    <t>constant</t>
  </si>
  <si>
    <t>choosen constant</t>
  </si>
  <si>
    <t>n^2*log^3(n)*constant</t>
  </si>
  <si>
    <t>Vertices</t>
  </si>
  <si>
    <t>Media I</t>
  </si>
  <si>
    <t>Time (ms)</t>
  </si>
  <si>
    <t>vertices</t>
  </si>
  <si>
    <t>Time (s)</t>
  </si>
  <si>
    <t>Discovery Time (s)</t>
  </si>
  <si>
    <t>Total repetition</t>
  </si>
  <si>
    <t>Media DI</t>
  </si>
  <si>
    <t>Rapporto Discovery Time/Time</t>
  </si>
  <si>
    <t>Rapporto DI/Iterations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</si>
</sst>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KARGER AND 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karger!$Q$2:$Q$15</c:f>
              <c:numCache>
                <c:formatCode>General</c:formatCode>
                <c:ptCount val="14"/>
                <c:pt idx="0">
                  <c:v>7.5749999999999998E-2</c:v>
                </c:pt>
                <c:pt idx="1">
                  <c:v>0.42375000000000002</c:v>
                </c:pt>
                <c:pt idx="2">
                  <c:v>2.0089999999999999</c:v>
                </c:pt>
                <c:pt idx="3">
                  <c:v>5.0465</c:v>
                </c:pt>
                <c:pt idx="4">
                  <c:v>9.7782499999999999</c:v>
                </c:pt>
                <c:pt idx="5">
                  <c:v>15.776250000000001</c:v>
                </c:pt>
                <c:pt idx="6">
                  <c:v>41.116749999999996</c:v>
                </c:pt>
                <c:pt idx="7">
                  <c:v>79.280750000000012</c:v>
                </c:pt>
                <c:pt idx="8">
                  <c:v>131.40825000000001</c:v>
                </c:pt>
                <c:pt idx="9">
                  <c:v>226.02759999999998</c:v>
                </c:pt>
                <c:pt idx="10">
                  <c:v>298.96600000000007</c:v>
                </c:pt>
                <c:pt idx="11">
                  <c:v>408.09</c:v>
                </c:pt>
                <c:pt idx="12">
                  <c:v>535.28324999999995</c:v>
                </c:pt>
                <c:pt idx="13">
                  <c:v>664.1155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1-497A-9890-A30E676399A5}"/>
            </c:ext>
          </c:extLst>
        </c:ser>
        <c:ser>
          <c:idx val="1"/>
          <c:order val="1"/>
          <c:tx>
            <c:v>0.000143*n^2*log^3(n)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karger!$N$2:$N$15</c:f>
              <c:numCache>
                <c:formatCode>General</c:formatCode>
                <c:ptCount val="14"/>
                <c:pt idx="0">
                  <c:v>1.43E-2</c:v>
                </c:pt>
                <c:pt idx="1">
                  <c:v>0.12596733958861983</c:v>
                </c:pt>
                <c:pt idx="2">
                  <c:v>0.94078924625376159</c:v>
                </c:pt>
                <c:pt idx="3">
                  <c:v>2.8943072782927017</c:v>
                </c:pt>
                <c:pt idx="4">
                  <c:v>6.3080334000915403</c:v>
                </c:pt>
                <c:pt idx="5">
                  <c:v>11.440000000000001</c:v>
                </c:pt>
                <c:pt idx="6">
                  <c:v>33.155063880561428</c:v>
                </c:pt>
                <c:pt idx="7">
                  <c:v>69.68878117589081</c:v>
                </c:pt>
                <c:pt idx="8">
                  <c:v>123.23412793454135</c:v>
                </c:pt>
                <c:pt idx="9">
                  <c:v>195.62319340884042</c:v>
                </c:pt>
                <c:pt idx="10">
                  <c:v>288.44186493031958</c:v>
                </c:pt>
                <c:pt idx="11">
                  <c:v>403.09548668358343</c:v>
                </c:pt>
                <c:pt idx="12">
                  <c:v>540.85042574348688</c:v>
                </c:pt>
                <c:pt idx="13">
                  <c:v>702.86225248359358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D1-497A-9890-A30E6763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</a:t>
            </a:r>
            <a:r>
              <a:rPr lang="it-IT"/>
              <a:t>DISCOVERY</a:t>
            </a:r>
            <a:r>
              <a:rPr lang="it-IT" baseline="0"/>
              <a:t> TIME AND EXECUTION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 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karger!$S$2:$S$15</c:f>
              <c:numCache>
                <c:formatCode>General</c:formatCode>
                <c:ptCount val="14"/>
                <c:pt idx="0">
                  <c:v>75.75</c:v>
                </c:pt>
                <c:pt idx="1">
                  <c:v>423.75</c:v>
                </c:pt>
                <c:pt idx="2">
                  <c:v>2009</c:v>
                </c:pt>
                <c:pt idx="3">
                  <c:v>5046.5</c:v>
                </c:pt>
                <c:pt idx="4">
                  <c:v>9778.25</c:v>
                </c:pt>
                <c:pt idx="5">
                  <c:v>15776.250000000002</c:v>
                </c:pt>
                <c:pt idx="6">
                  <c:v>41116.749999999993</c:v>
                </c:pt>
                <c:pt idx="7">
                  <c:v>79280.750000000015</c:v>
                </c:pt>
                <c:pt idx="8">
                  <c:v>131408.25</c:v>
                </c:pt>
                <c:pt idx="9">
                  <c:v>226027.59999999998</c:v>
                </c:pt>
                <c:pt idx="10">
                  <c:v>298966.00000000006</c:v>
                </c:pt>
                <c:pt idx="11">
                  <c:v>408090</c:v>
                </c:pt>
                <c:pt idx="12">
                  <c:v>535283.25</c:v>
                </c:pt>
                <c:pt idx="13">
                  <c:v>664115.5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6-41E1-8F2A-37F9FD09BFB4}"/>
            </c:ext>
          </c:extLst>
        </c:ser>
        <c:ser>
          <c:idx val="1"/>
          <c:order val="1"/>
          <c:tx>
            <c:v>Discovery Time(s)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karger!$R$2:$R$15</c:f>
              <c:numCache>
                <c:formatCode>General</c:formatCode>
                <c:ptCount val="14"/>
                <c:pt idx="0">
                  <c:v>29.5</c:v>
                </c:pt>
                <c:pt idx="1">
                  <c:v>106.00000000000001</c:v>
                </c:pt>
                <c:pt idx="2">
                  <c:v>216.5</c:v>
                </c:pt>
                <c:pt idx="3">
                  <c:v>715.5</c:v>
                </c:pt>
                <c:pt idx="4">
                  <c:v>1728.75</c:v>
                </c:pt>
                <c:pt idx="5">
                  <c:v>1400.0000000000002</c:v>
                </c:pt>
                <c:pt idx="6">
                  <c:v>2996.5</c:v>
                </c:pt>
                <c:pt idx="7">
                  <c:v>3140.5</c:v>
                </c:pt>
                <c:pt idx="8">
                  <c:v>5421.5</c:v>
                </c:pt>
                <c:pt idx="9">
                  <c:v>12316.999999999998</c:v>
                </c:pt>
                <c:pt idx="10">
                  <c:v>10657.666666666668</c:v>
                </c:pt>
                <c:pt idx="11">
                  <c:v>13051.499999999998</c:v>
                </c:pt>
                <c:pt idx="12">
                  <c:v>24462.75</c:v>
                </c:pt>
                <c:pt idx="13">
                  <c:v>15270.750000000002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6-41E1-8F2A-37F9FD09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RATIO DISCOVERY</a:t>
            </a:r>
            <a:r>
              <a:rPr lang="it-IT" baseline="0"/>
              <a:t> TIME/EXECUTION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Ratio Execution Time/Discovery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karger!$Q$18:$Q$31</c:f>
              <c:numCache>
                <c:formatCode>General</c:formatCode>
                <c:ptCount val="14"/>
                <c:pt idx="0">
                  <c:v>0.38943894389438943</c:v>
                </c:pt>
                <c:pt idx="1">
                  <c:v>0.25014749262536878</c:v>
                </c:pt>
                <c:pt idx="2">
                  <c:v>0.10776505724240916</c:v>
                </c:pt>
                <c:pt idx="3">
                  <c:v>0.14178143267611215</c:v>
                </c:pt>
                <c:pt idx="4">
                  <c:v>0.17679543885664611</c:v>
                </c:pt>
                <c:pt idx="5">
                  <c:v>8.8740987243483088E-2</c:v>
                </c:pt>
                <c:pt idx="6">
                  <c:v>7.2877841755488962E-2</c:v>
                </c:pt>
                <c:pt idx="7">
                  <c:v>3.9612390145148724E-2</c:v>
                </c:pt>
                <c:pt idx="8">
                  <c:v>4.1256922605696369E-2</c:v>
                </c:pt>
                <c:pt idx="9">
                  <c:v>5.4493345060514731E-2</c:v>
                </c:pt>
                <c:pt idx="10">
                  <c:v>3.5648423789550202E-2</c:v>
                </c:pt>
                <c:pt idx="11">
                  <c:v>3.1981915753877814E-2</c:v>
                </c:pt>
                <c:pt idx="12">
                  <c:v>4.570057067916846E-2</c:v>
                </c:pt>
                <c:pt idx="13">
                  <c:v>2.2994117740061784E-2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2-40A6-B170-93546DA2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DISCOVERY ITERATION AND TOTAL </a:t>
            </a:r>
            <a:r>
              <a:rPr lang="it-IT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iterations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karger!$M$19:$M$32</c:f>
              <c:numCache>
                <c:formatCode>General</c:formatCode>
                <c:ptCount val="14"/>
                <c:pt idx="0">
                  <c:v>11</c:v>
                </c:pt>
                <c:pt idx="1">
                  <c:v>19</c:v>
                </c:pt>
                <c:pt idx="2">
                  <c:v>28</c:v>
                </c:pt>
                <c:pt idx="3">
                  <c:v>35</c:v>
                </c:pt>
                <c:pt idx="4">
                  <c:v>40</c:v>
                </c:pt>
                <c:pt idx="5">
                  <c:v>44</c:v>
                </c:pt>
                <c:pt idx="6">
                  <c:v>52</c:v>
                </c:pt>
                <c:pt idx="7">
                  <c:v>58</c:v>
                </c:pt>
                <c:pt idx="8">
                  <c:v>63</c:v>
                </c:pt>
                <c:pt idx="9">
                  <c:v>68</c:v>
                </c:pt>
                <c:pt idx="10">
                  <c:v>71</c:v>
                </c:pt>
                <c:pt idx="11">
                  <c:v>75</c:v>
                </c:pt>
                <c:pt idx="12">
                  <c:v>78</c:v>
                </c:pt>
                <c:pt idx="1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E-463F-B7F6-07B17CE08AD1}"/>
            </c:ext>
          </c:extLst>
        </c:ser>
        <c:ser>
          <c:idx val="1"/>
          <c:order val="1"/>
          <c:tx>
            <c:v>Discovery iterations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karger!$M$2:$M$15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karger!$N$19:$N$32</c:f>
              <c:numCache>
                <c:formatCode>General</c:formatCode>
                <c:ptCount val="14"/>
                <c:pt idx="0">
                  <c:v>3.5</c:v>
                </c:pt>
                <c:pt idx="1">
                  <c:v>4.25</c:v>
                </c:pt>
                <c:pt idx="2">
                  <c:v>2.75</c:v>
                </c:pt>
                <c:pt idx="3">
                  <c:v>4.5</c:v>
                </c:pt>
                <c:pt idx="4">
                  <c:v>6.5</c:v>
                </c:pt>
                <c:pt idx="5">
                  <c:v>3.25</c:v>
                </c:pt>
                <c:pt idx="6">
                  <c:v>3.5</c:v>
                </c:pt>
                <c:pt idx="7">
                  <c:v>2.25</c:v>
                </c:pt>
                <c:pt idx="8">
                  <c:v>2.5</c:v>
                </c:pt>
                <c:pt idx="9">
                  <c:v>3.75</c:v>
                </c:pt>
                <c:pt idx="10">
                  <c:v>2.5</c:v>
                </c:pt>
                <c:pt idx="11">
                  <c:v>2</c:v>
                </c:pt>
                <c:pt idx="12">
                  <c:v>3.5</c:v>
                </c:pt>
                <c:pt idx="1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E-463F-B7F6-07B17CE0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  <c:max val="8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RATIO DISCOVERY</a:t>
            </a:r>
            <a:r>
              <a:rPr lang="it-IT" baseline="0"/>
              <a:t> ITERATION/TOTAL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Ratio Discovery Iteration/Total Iteration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karger!$P$2:$P$15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karger!$O$19:$O$32</c:f>
              <c:numCache>
                <c:formatCode>General</c:formatCode>
                <c:ptCount val="14"/>
                <c:pt idx="0">
                  <c:v>0.31818181818181818</c:v>
                </c:pt>
                <c:pt idx="1">
                  <c:v>0.22368421052631579</c:v>
                </c:pt>
                <c:pt idx="2">
                  <c:v>9.8214285714285712E-2</c:v>
                </c:pt>
                <c:pt idx="3">
                  <c:v>0.12857142857142856</c:v>
                </c:pt>
                <c:pt idx="4">
                  <c:v>0.16250000000000001</c:v>
                </c:pt>
                <c:pt idx="5">
                  <c:v>7.3863636363636367E-2</c:v>
                </c:pt>
                <c:pt idx="6">
                  <c:v>6.7307692307692304E-2</c:v>
                </c:pt>
                <c:pt idx="7">
                  <c:v>3.8793103448275863E-2</c:v>
                </c:pt>
                <c:pt idx="8">
                  <c:v>3.968253968253968E-2</c:v>
                </c:pt>
                <c:pt idx="9">
                  <c:v>5.514705882352941E-2</c:v>
                </c:pt>
                <c:pt idx="10">
                  <c:v>3.5211267605633804E-2</c:v>
                </c:pt>
                <c:pt idx="11">
                  <c:v>2.6666666666666668E-2</c:v>
                </c:pt>
                <c:pt idx="12">
                  <c:v>4.4871794871794872E-2</c:v>
                </c:pt>
                <c:pt idx="13">
                  <c:v>2.1874999999999999E-2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1F8-86C7-A9C7E9F7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0</xdr:rowOff>
    </xdr:from>
    <xdr:to>
      <xdr:col>26</xdr:col>
      <xdr:colOff>323850</xdr:colOff>
      <xdr:row>22</xdr:row>
      <xdr:rowOff>180974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D96C35-0B6C-4975-B7C9-5693C91E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34</xdr:col>
      <xdr:colOff>314325</xdr:colOff>
      <xdr:row>22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FD8225E-7C8C-4F46-B910-63E433060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42</xdr:col>
      <xdr:colOff>314325</xdr:colOff>
      <xdr:row>22</xdr:row>
      <xdr:rowOff>180974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FDD497-7CFB-4EE5-B55A-C60FE2D75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26</xdr:col>
      <xdr:colOff>314325</xdr:colOff>
      <xdr:row>45</xdr:row>
      <xdr:rowOff>180974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8E3176B-7A5F-4EF7-A080-2B42B2CE3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34</xdr:col>
      <xdr:colOff>314325</xdr:colOff>
      <xdr:row>45</xdr:row>
      <xdr:rowOff>180974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2E3670-1A05-4223-9020-879D87067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7"/>
  <sheetViews>
    <sheetView tabSelected="1" topLeftCell="R18" zoomScale="70" zoomScaleNormal="70" workbookViewId="0">
      <selection activeCell="AK43" sqref="AK43"/>
    </sheetView>
  </sheetViews>
  <sheetFormatPr defaultColWidth="11" defaultRowHeight="15.75" x14ac:dyDescent="0.25"/>
  <cols>
    <col min="1" max="1" width="19.875" bestFit="1" customWidth="1"/>
    <col min="2" max="3" width="10.875"/>
    <col min="4" max="4" width="17.5" bestFit="1" customWidth="1"/>
    <col min="5" max="5" width="16.375" bestFit="1" customWidth="1"/>
    <col min="6" max="6" width="17.875" bestFit="1" customWidth="1"/>
    <col min="7" max="7" width="17.625" bestFit="1" customWidth="1"/>
    <col min="9" max="10" width="11.875" bestFit="1" customWidth="1"/>
    <col min="11" max="11" width="15.125" bestFit="1" customWidth="1"/>
    <col min="12" max="12" width="19.875" bestFit="1" customWidth="1"/>
    <col min="13" max="13" width="14.625" bestFit="1" customWidth="1"/>
    <col min="15" max="15" width="20.625" bestFit="1" customWidth="1"/>
    <col min="17" max="17" width="26.125" bestFit="1" customWidth="1"/>
    <col min="18" max="18" width="17.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P1" t="s">
        <v>67</v>
      </c>
      <c r="Q1" t="s">
        <v>69</v>
      </c>
      <c r="R1" t="s">
        <v>72</v>
      </c>
      <c r="S1" t="s">
        <v>71</v>
      </c>
    </row>
    <row r="2" spans="1:44" x14ac:dyDescent="0.25">
      <c r="A2" t="s">
        <v>42</v>
      </c>
      <c r="B2">
        <v>3056</v>
      </c>
      <c r="C2">
        <v>11</v>
      </c>
      <c r="D2">
        <v>2.4E-2</v>
      </c>
      <c r="E2">
        <v>3</v>
      </c>
      <c r="F2">
        <v>7.5999999999999998E-2</v>
      </c>
      <c r="G2">
        <v>13168</v>
      </c>
      <c r="H2">
        <v>10</v>
      </c>
      <c r="I2">
        <f>POWER(H2,2) * POWER(LOG10(H2),3)</f>
        <v>100</v>
      </c>
      <c r="J2">
        <f>F2/I2</f>
        <v>7.5999999999999993E-4</v>
      </c>
      <c r="K2">
        <v>1.4300000000000001E-4</v>
      </c>
      <c r="L2">
        <f>I2*$K$2</f>
        <v>1.43E-2</v>
      </c>
      <c r="M2">
        <v>10</v>
      </c>
      <c r="N2">
        <f>AVERAGEIF(H:H,M2,L:L)</f>
        <v>1.43E-2</v>
      </c>
      <c r="P2">
        <v>10</v>
      </c>
      <c r="Q2">
        <f>AVERAGEIF(H:H,P2,F:F)</f>
        <v>7.5749999999999998E-2</v>
      </c>
      <c r="R2">
        <f>AVERAGEIF(H:H,P2,D:D)*1000</f>
        <v>29.5</v>
      </c>
      <c r="S2">
        <f>Q2*1000</f>
        <v>75.75</v>
      </c>
    </row>
    <row r="3" spans="1:44" x14ac:dyDescent="0.25">
      <c r="A3" t="s">
        <v>12</v>
      </c>
      <c r="B3">
        <v>223</v>
      </c>
      <c r="C3">
        <v>11</v>
      </c>
      <c r="D3">
        <v>8.9999999999999993E-3</v>
      </c>
      <c r="E3">
        <v>1</v>
      </c>
      <c r="F3">
        <v>7.5999999999999998E-2</v>
      </c>
      <c r="G3">
        <v>13185</v>
      </c>
      <c r="H3">
        <v>10</v>
      </c>
      <c r="I3">
        <f t="shared" ref="I3:I57" si="0">POWER(H3,2) * POWER(LOG10(H3),3)</f>
        <v>100</v>
      </c>
      <c r="J3">
        <f t="shared" ref="J3:J57" si="1">F3/I3</f>
        <v>7.5999999999999993E-4</v>
      </c>
      <c r="L3">
        <f t="shared" ref="L3:L57" si="2">I3*$K$2</f>
        <v>1.43E-2</v>
      </c>
      <c r="M3">
        <v>20</v>
      </c>
      <c r="N3">
        <f t="shared" ref="N3:N15" si="3">AVERAGEIF(H:H,M3,L:L)</f>
        <v>0.12596733958861983</v>
      </c>
      <c r="P3">
        <v>20</v>
      </c>
      <c r="Q3">
        <f t="shared" ref="Q3:Q15" si="4">AVERAGEIF(H:H,P3,F:F)</f>
        <v>0.42375000000000002</v>
      </c>
      <c r="R3">
        <f t="shared" ref="R3:R15" si="5">AVERAGEIF(H:H,P3,D:D)*1000</f>
        <v>106.00000000000001</v>
      </c>
      <c r="S3">
        <f t="shared" ref="S3:S15" si="6">Q3*1000</f>
        <v>423.75</v>
      </c>
    </row>
    <row r="4" spans="1:44" x14ac:dyDescent="0.25">
      <c r="A4" t="s">
        <v>40</v>
      </c>
      <c r="B4">
        <v>2302</v>
      </c>
      <c r="C4">
        <v>11</v>
      </c>
      <c r="D4">
        <v>8.9999999999999993E-3</v>
      </c>
      <c r="E4">
        <v>1</v>
      </c>
      <c r="F4">
        <v>7.4999999999999997E-2</v>
      </c>
      <c r="G4">
        <v>13270</v>
      </c>
      <c r="H4">
        <v>10</v>
      </c>
      <c r="I4">
        <f t="shared" si="0"/>
        <v>100</v>
      </c>
      <c r="J4">
        <f t="shared" si="1"/>
        <v>7.5000000000000002E-4</v>
      </c>
      <c r="L4">
        <f t="shared" si="2"/>
        <v>1.43E-2</v>
      </c>
      <c r="M4">
        <v>40</v>
      </c>
      <c r="N4">
        <f t="shared" si="3"/>
        <v>0.94078924625376159</v>
      </c>
      <c r="P4">
        <v>40</v>
      </c>
      <c r="Q4">
        <f t="shared" si="4"/>
        <v>2.0089999999999999</v>
      </c>
      <c r="R4">
        <f t="shared" si="5"/>
        <v>216.5</v>
      </c>
      <c r="S4">
        <f t="shared" si="6"/>
        <v>2009</v>
      </c>
    </row>
    <row r="5" spans="1:44" x14ac:dyDescent="0.25">
      <c r="A5" t="s">
        <v>25</v>
      </c>
      <c r="B5">
        <v>4974</v>
      </c>
      <c r="C5">
        <v>11</v>
      </c>
      <c r="D5">
        <v>7.5999999999999998E-2</v>
      </c>
      <c r="E5">
        <v>9</v>
      </c>
      <c r="F5">
        <v>7.5999999999999998E-2</v>
      </c>
      <c r="G5">
        <v>13220</v>
      </c>
      <c r="H5">
        <v>10</v>
      </c>
      <c r="I5">
        <f t="shared" si="0"/>
        <v>100</v>
      </c>
      <c r="J5">
        <f t="shared" si="1"/>
        <v>7.5999999999999993E-4</v>
      </c>
      <c r="L5">
        <f t="shared" si="2"/>
        <v>1.43E-2</v>
      </c>
      <c r="M5">
        <v>60</v>
      </c>
      <c r="N5">
        <f t="shared" si="3"/>
        <v>2.8943072782927017</v>
      </c>
      <c r="P5">
        <v>60</v>
      </c>
      <c r="Q5">
        <f t="shared" si="4"/>
        <v>5.0465</v>
      </c>
      <c r="R5">
        <f t="shared" si="5"/>
        <v>715.5</v>
      </c>
      <c r="S5">
        <f t="shared" si="6"/>
        <v>5046.5</v>
      </c>
    </row>
    <row r="6" spans="1:44" x14ac:dyDescent="0.25">
      <c r="A6" t="s">
        <v>20</v>
      </c>
      <c r="B6">
        <v>1526</v>
      </c>
      <c r="C6">
        <v>19</v>
      </c>
      <c r="D6">
        <v>0.22900000000000001</v>
      </c>
      <c r="E6">
        <v>9</v>
      </c>
      <c r="F6">
        <v>0.42599999999999999</v>
      </c>
      <c r="G6">
        <v>2348</v>
      </c>
      <c r="H6">
        <v>20</v>
      </c>
      <c r="I6">
        <f t="shared" si="0"/>
        <v>880.890486633705</v>
      </c>
      <c r="J6">
        <f t="shared" si="1"/>
        <v>4.836015446459701E-4</v>
      </c>
      <c r="L6">
        <f t="shared" si="2"/>
        <v>0.12596733958861983</v>
      </c>
      <c r="M6">
        <v>80</v>
      </c>
      <c r="N6">
        <f t="shared" si="3"/>
        <v>6.3080334000915403</v>
      </c>
      <c r="P6">
        <v>80</v>
      </c>
      <c r="Q6">
        <f t="shared" si="4"/>
        <v>9.7782499999999999</v>
      </c>
      <c r="R6">
        <f t="shared" si="5"/>
        <v>1728.75</v>
      </c>
      <c r="S6">
        <f t="shared" si="6"/>
        <v>9778.25</v>
      </c>
    </row>
    <row r="7" spans="1:44" x14ac:dyDescent="0.25">
      <c r="A7" t="s">
        <v>38</v>
      </c>
      <c r="B7">
        <v>1684</v>
      </c>
      <c r="C7">
        <v>19</v>
      </c>
      <c r="D7">
        <v>0.14299999999999999</v>
      </c>
      <c r="E7">
        <v>6</v>
      </c>
      <c r="F7">
        <v>0.42199999999999999</v>
      </c>
      <c r="G7">
        <v>2369</v>
      </c>
      <c r="H7">
        <v>20</v>
      </c>
      <c r="I7">
        <f t="shared" si="0"/>
        <v>880.890486633705</v>
      </c>
      <c r="J7">
        <f t="shared" si="1"/>
        <v>4.7906068507182952E-4</v>
      </c>
      <c r="L7">
        <f t="shared" si="2"/>
        <v>0.12596733958861983</v>
      </c>
      <c r="M7">
        <v>100</v>
      </c>
      <c r="N7">
        <f t="shared" si="3"/>
        <v>11.440000000000001</v>
      </c>
      <c r="P7">
        <v>100</v>
      </c>
      <c r="Q7">
        <f t="shared" si="4"/>
        <v>15.776250000000001</v>
      </c>
      <c r="R7">
        <f t="shared" si="5"/>
        <v>1400.0000000000002</v>
      </c>
      <c r="S7">
        <f t="shared" si="6"/>
        <v>15776.250000000002</v>
      </c>
    </row>
    <row r="8" spans="1:44" x14ac:dyDescent="0.25">
      <c r="A8" t="s">
        <v>9</v>
      </c>
      <c r="B8">
        <v>522</v>
      </c>
      <c r="C8">
        <v>19</v>
      </c>
      <c r="D8">
        <v>2.5000000000000001E-2</v>
      </c>
      <c r="E8">
        <v>1</v>
      </c>
      <c r="F8">
        <v>0.42199999999999999</v>
      </c>
      <c r="G8">
        <v>2372</v>
      </c>
      <c r="H8">
        <v>20</v>
      </c>
      <c r="I8">
        <f t="shared" si="0"/>
        <v>880.890486633705</v>
      </c>
      <c r="J8">
        <f t="shared" si="1"/>
        <v>4.7906068507182952E-4</v>
      </c>
      <c r="L8">
        <f t="shared" si="2"/>
        <v>0.12596733958861983</v>
      </c>
      <c r="M8">
        <v>150</v>
      </c>
      <c r="N8">
        <f t="shared" si="3"/>
        <v>33.155063880561428</v>
      </c>
      <c r="P8">
        <v>150</v>
      </c>
      <c r="Q8">
        <f t="shared" si="4"/>
        <v>41.116749999999996</v>
      </c>
      <c r="R8">
        <f t="shared" si="5"/>
        <v>2996.5</v>
      </c>
      <c r="S8">
        <f t="shared" si="6"/>
        <v>41116.749999999993</v>
      </c>
    </row>
    <row r="9" spans="1:44" x14ac:dyDescent="0.25">
      <c r="A9" t="s">
        <v>43</v>
      </c>
      <c r="B9">
        <v>2866</v>
      </c>
      <c r="C9">
        <v>19</v>
      </c>
      <c r="D9">
        <v>2.7E-2</v>
      </c>
      <c r="E9">
        <v>1</v>
      </c>
      <c r="F9">
        <v>0.42499999999999999</v>
      </c>
      <c r="G9">
        <v>2355</v>
      </c>
      <c r="H9">
        <v>20</v>
      </c>
      <c r="I9">
        <f t="shared" si="0"/>
        <v>880.890486633705</v>
      </c>
      <c r="J9">
        <f t="shared" si="1"/>
        <v>4.8246632975243491E-4</v>
      </c>
      <c r="L9">
        <f t="shared" si="2"/>
        <v>0.12596733958861983</v>
      </c>
      <c r="M9">
        <v>200</v>
      </c>
      <c r="N9">
        <f t="shared" si="3"/>
        <v>69.68878117589081</v>
      </c>
      <c r="P9">
        <v>200</v>
      </c>
      <c r="Q9">
        <f t="shared" si="4"/>
        <v>79.280750000000012</v>
      </c>
      <c r="R9">
        <f t="shared" si="5"/>
        <v>3140.5</v>
      </c>
      <c r="S9">
        <f t="shared" si="6"/>
        <v>79280.750000000015</v>
      </c>
      <c r="AR9" s="2"/>
    </row>
    <row r="10" spans="1:44" x14ac:dyDescent="0.25">
      <c r="A10" t="s">
        <v>31</v>
      </c>
      <c r="B10">
        <v>2137</v>
      </c>
      <c r="C10">
        <v>28</v>
      </c>
      <c r="D10">
        <v>0.39700000000000002</v>
      </c>
      <c r="E10">
        <v>5</v>
      </c>
      <c r="F10">
        <v>2.0070000000000001</v>
      </c>
      <c r="G10">
        <v>499</v>
      </c>
      <c r="H10">
        <v>40</v>
      </c>
      <c r="I10">
        <f t="shared" si="0"/>
        <v>6578.9457779983322</v>
      </c>
      <c r="J10">
        <f t="shared" si="1"/>
        <v>3.0506407374748681E-4</v>
      </c>
      <c r="L10">
        <f t="shared" si="2"/>
        <v>0.94078924625376159</v>
      </c>
      <c r="M10">
        <v>250</v>
      </c>
      <c r="N10">
        <f t="shared" si="3"/>
        <v>123.23412793454135</v>
      </c>
      <c r="P10">
        <v>250</v>
      </c>
      <c r="Q10">
        <f t="shared" si="4"/>
        <v>131.40825000000001</v>
      </c>
      <c r="R10">
        <f t="shared" si="5"/>
        <v>5421.5</v>
      </c>
      <c r="S10">
        <f t="shared" si="6"/>
        <v>131408.25</v>
      </c>
      <c r="AQ10" s="1"/>
    </row>
    <row r="11" spans="1:44" x14ac:dyDescent="0.25">
      <c r="A11" t="s">
        <v>44</v>
      </c>
      <c r="B11">
        <v>1446</v>
      </c>
      <c r="C11">
        <v>28</v>
      </c>
      <c r="D11">
        <v>0.152</v>
      </c>
      <c r="E11">
        <v>2</v>
      </c>
      <c r="F11">
        <v>2.0070000000000001</v>
      </c>
      <c r="G11">
        <v>499</v>
      </c>
      <c r="H11">
        <v>40</v>
      </c>
      <c r="I11">
        <f t="shared" si="0"/>
        <v>6578.9457779983322</v>
      </c>
      <c r="J11">
        <f t="shared" si="1"/>
        <v>3.0506407374748681E-4</v>
      </c>
      <c r="L11">
        <f t="shared" si="2"/>
        <v>0.94078924625376159</v>
      </c>
      <c r="M11">
        <v>300</v>
      </c>
      <c r="N11">
        <f t="shared" si="3"/>
        <v>195.62319340884042</v>
      </c>
      <c r="P11">
        <v>300</v>
      </c>
      <c r="Q11">
        <f t="shared" si="4"/>
        <v>226.02759999999998</v>
      </c>
      <c r="R11">
        <f t="shared" si="5"/>
        <v>12316.999999999998</v>
      </c>
      <c r="S11">
        <f t="shared" si="6"/>
        <v>226027.59999999998</v>
      </c>
    </row>
    <row r="12" spans="1:44" x14ac:dyDescent="0.25">
      <c r="A12" t="s">
        <v>17</v>
      </c>
      <c r="B12">
        <v>648</v>
      </c>
      <c r="C12">
        <v>28</v>
      </c>
      <c r="D12">
        <v>9.5000000000000001E-2</v>
      </c>
      <c r="E12">
        <v>1</v>
      </c>
      <c r="F12">
        <v>2.0059999999999998</v>
      </c>
      <c r="G12">
        <v>499</v>
      </c>
      <c r="H12">
        <v>40</v>
      </c>
      <c r="I12">
        <f t="shared" si="0"/>
        <v>6578.9457779983322</v>
      </c>
      <c r="J12">
        <f t="shared" si="1"/>
        <v>3.0491207371074162E-4</v>
      </c>
      <c r="L12">
        <f t="shared" si="2"/>
        <v>0.94078924625376159</v>
      </c>
      <c r="M12">
        <v>350</v>
      </c>
      <c r="N12">
        <f t="shared" si="3"/>
        <v>288.44186493031958</v>
      </c>
      <c r="P12">
        <v>350</v>
      </c>
      <c r="Q12">
        <f t="shared" si="4"/>
        <v>298.96600000000007</v>
      </c>
      <c r="R12">
        <f t="shared" si="5"/>
        <v>10657.666666666668</v>
      </c>
      <c r="S12">
        <f t="shared" si="6"/>
        <v>298966.00000000006</v>
      </c>
    </row>
    <row r="13" spans="1:44" x14ac:dyDescent="0.25">
      <c r="A13" t="s">
        <v>41</v>
      </c>
      <c r="B13">
        <v>2486</v>
      </c>
      <c r="C13">
        <v>28</v>
      </c>
      <c r="D13">
        <v>0.222</v>
      </c>
      <c r="E13">
        <v>3</v>
      </c>
      <c r="F13">
        <v>2.016</v>
      </c>
      <c r="G13">
        <v>496</v>
      </c>
      <c r="H13">
        <v>40</v>
      </c>
      <c r="I13">
        <f t="shared" si="0"/>
        <v>6578.9457779983322</v>
      </c>
      <c r="J13">
        <f t="shared" si="1"/>
        <v>3.06432074078193E-4</v>
      </c>
      <c r="L13">
        <f t="shared" si="2"/>
        <v>0.94078924625376159</v>
      </c>
      <c r="M13">
        <v>400</v>
      </c>
      <c r="N13">
        <f t="shared" si="3"/>
        <v>403.09548668358343</v>
      </c>
      <c r="P13">
        <v>400</v>
      </c>
      <c r="Q13">
        <f t="shared" si="4"/>
        <v>408.09</v>
      </c>
      <c r="R13">
        <f t="shared" si="5"/>
        <v>13051.499999999998</v>
      </c>
      <c r="S13">
        <f t="shared" si="6"/>
        <v>408090</v>
      </c>
    </row>
    <row r="14" spans="1:44" x14ac:dyDescent="0.25">
      <c r="A14" t="s">
        <v>50</v>
      </c>
      <c r="B14">
        <v>1282</v>
      </c>
      <c r="C14">
        <v>35</v>
      </c>
      <c r="D14">
        <v>0.31</v>
      </c>
      <c r="E14">
        <v>2</v>
      </c>
      <c r="F14">
        <v>5.0629999999999997</v>
      </c>
      <c r="G14">
        <v>198</v>
      </c>
      <c r="H14">
        <v>60</v>
      </c>
      <c r="I14">
        <f t="shared" si="0"/>
        <v>20239.911037011898</v>
      </c>
      <c r="J14">
        <f t="shared" si="1"/>
        <v>2.5014932085133668E-4</v>
      </c>
      <c r="L14">
        <f t="shared" si="2"/>
        <v>2.8943072782927017</v>
      </c>
      <c r="M14">
        <v>450</v>
      </c>
      <c r="N14">
        <f t="shared" si="3"/>
        <v>540.85042574348688</v>
      </c>
      <c r="P14">
        <v>450</v>
      </c>
      <c r="Q14">
        <f t="shared" si="4"/>
        <v>535.28324999999995</v>
      </c>
      <c r="R14">
        <f t="shared" si="5"/>
        <v>24462.75</v>
      </c>
      <c r="S14">
        <f t="shared" si="6"/>
        <v>535283.25</v>
      </c>
    </row>
    <row r="15" spans="1:44" x14ac:dyDescent="0.25">
      <c r="A15" t="s">
        <v>10</v>
      </c>
      <c r="B15">
        <v>299</v>
      </c>
      <c r="C15">
        <v>35</v>
      </c>
      <c r="D15">
        <v>0.68700000000000006</v>
      </c>
      <c r="E15">
        <v>4</v>
      </c>
      <c r="F15">
        <v>5.0430000000000001</v>
      </c>
      <c r="G15">
        <v>199</v>
      </c>
      <c r="H15">
        <v>60</v>
      </c>
      <c r="I15">
        <f t="shared" si="0"/>
        <v>20239.911037011898</v>
      </c>
      <c r="J15">
        <f t="shared" si="1"/>
        <v>2.4916117421554235E-4</v>
      </c>
      <c r="L15">
        <f t="shared" si="2"/>
        <v>2.8943072782927017</v>
      </c>
      <c r="M15">
        <v>500</v>
      </c>
      <c r="N15">
        <f t="shared" si="3"/>
        <v>702.86225248359358</v>
      </c>
      <c r="P15">
        <v>500</v>
      </c>
      <c r="Q15">
        <f t="shared" si="4"/>
        <v>664.1155</v>
      </c>
      <c r="R15">
        <f t="shared" si="5"/>
        <v>15270.750000000002</v>
      </c>
      <c r="S15">
        <f t="shared" si="6"/>
        <v>664115.5</v>
      </c>
      <c r="AJ15" s="1"/>
    </row>
    <row r="16" spans="1:44" x14ac:dyDescent="0.25">
      <c r="A16" t="s">
        <v>39</v>
      </c>
      <c r="B16">
        <v>2113</v>
      </c>
      <c r="C16">
        <v>35</v>
      </c>
      <c r="D16">
        <v>1.7190000000000001</v>
      </c>
      <c r="E16">
        <v>11</v>
      </c>
      <c r="F16">
        <v>5.0309999999999997</v>
      </c>
      <c r="G16">
        <v>199</v>
      </c>
      <c r="H16">
        <v>60</v>
      </c>
      <c r="I16">
        <f t="shared" si="0"/>
        <v>20239.911037011898</v>
      </c>
      <c r="J16">
        <f t="shared" si="1"/>
        <v>2.4856828623406576E-4</v>
      </c>
      <c r="L16">
        <f t="shared" si="2"/>
        <v>2.8943072782927017</v>
      </c>
    </row>
    <row r="17" spans="1:17" x14ac:dyDescent="0.25">
      <c r="A17" t="s">
        <v>19</v>
      </c>
      <c r="B17">
        <v>159</v>
      </c>
      <c r="C17">
        <v>35</v>
      </c>
      <c r="D17">
        <v>0.14599999999999999</v>
      </c>
      <c r="E17">
        <v>1</v>
      </c>
      <c r="F17">
        <v>5.0490000000000004</v>
      </c>
      <c r="G17">
        <v>199</v>
      </c>
      <c r="H17">
        <v>60</v>
      </c>
      <c r="I17">
        <f t="shared" si="0"/>
        <v>20239.911037011898</v>
      </c>
      <c r="J17">
        <f t="shared" si="1"/>
        <v>2.4945761820628068E-4</v>
      </c>
      <c r="L17">
        <f t="shared" si="2"/>
        <v>2.8943072782927017</v>
      </c>
      <c r="Q17" t="s">
        <v>75</v>
      </c>
    </row>
    <row r="18" spans="1:17" x14ac:dyDescent="0.25">
      <c r="A18" t="s">
        <v>34</v>
      </c>
      <c r="B18">
        <v>969</v>
      </c>
      <c r="C18">
        <v>40</v>
      </c>
      <c r="D18">
        <v>0.77200000000000002</v>
      </c>
      <c r="E18">
        <v>3</v>
      </c>
      <c r="F18">
        <v>9.6829999999999998</v>
      </c>
      <c r="G18">
        <v>104</v>
      </c>
      <c r="H18">
        <v>80</v>
      </c>
      <c r="I18">
        <f t="shared" si="0"/>
        <v>44112.121678961819</v>
      </c>
      <c r="J18">
        <f t="shared" si="1"/>
        <v>2.1950882504520445E-4</v>
      </c>
      <c r="L18">
        <f t="shared" si="2"/>
        <v>6.3080334000915403</v>
      </c>
      <c r="M18" t="s">
        <v>73</v>
      </c>
      <c r="N18" t="s">
        <v>74</v>
      </c>
      <c r="O18" t="s">
        <v>76</v>
      </c>
      <c r="Q18">
        <f>R2/S2</f>
        <v>0.38943894389438943</v>
      </c>
    </row>
    <row r="19" spans="1:17" x14ac:dyDescent="0.25">
      <c r="A19" t="s">
        <v>52</v>
      </c>
      <c r="B19">
        <v>1756</v>
      </c>
      <c r="C19">
        <v>40</v>
      </c>
      <c r="D19">
        <v>3.3940000000000001</v>
      </c>
      <c r="E19">
        <v>13</v>
      </c>
      <c r="F19">
        <v>9.7910000000000004</v>
      </c>
      <c r="G19">
        <v>103</v>
      </c>
      <c r="H19">
        <v>80</v>
      </c>
      <c r="I19">
        <f t="shared" si="0"/>
        <v>44112.121678961819</v>
      </c>
      <c r="J19">
        <f t="shared" si="1"/>
        <v>2.2195713167588523E-4</v>
      </c>
      <c r="L19">
        <f t="shared" si="2"/>
        <v>6.3080334000915403</v>
      </c>
      <c r="M19">
        <v>11</v>
      </c>
      <c r="N19">
        <f>AVERAGEIF(C:C,M19,E:E)</f>
        <v>3.5</v>
      </c>
      <c r="O19">
        <f>N19/M19</f>
        <v>0.31818181818181818</v>
      </c>
      <c r="Q19">
        <f t="shared" ref="Q19:Q31" si="7">R3/S3</f>
        <v>0.25014749262536878</v>
      </c>
    </row>
    <row r="20" spans="1:17" x14ac:dyDescent="0.25">
      <c r="A20" t="s">
        <v>22</v>
      </c>
      <c r="B20">
        <v>714</v>
      </c>
      <c r="C20">
        <v>40</v>
      </c>
      <c r="D20">
        <v>0.94099999999999995</v>
      </c>
      <c r="E20">
        <v>3</v>
      </c>
      <c r="F20">
        <v>9.7929999999999993</v>
      </c>
      <c r="G20">
        <v>103</v>
      </c>
      <c r="H20">
        <v>80</v>
      </c>
      <c r="I20">
        <f t="shared" si="0"/>
        <v>44112.121678961819</v>
      </c>
      <c r="J20">
        <f t="shared" si="1"/>
        <v>2.2200247068756448E-4</v>
      </c>
      <c r="L20">
        <f t="shared" si="2"/>
        <v>6.3080334000915403</v>
      </c>
      <c r="M20">
        <v>19</v>
      </c>
      <c r="N20">
        <f t="shared" ref="N20:N32" si="8">AVERAGEIF(C:C,M20,E:E)</f>
        <v>4.25</v>
      </c>
      <c r="O20">
        <f t="shared" ref="O20:O32" si="9">N20/M20</f>
        <v>0.22368421052631579</v>
      </c>
      <c r="Q20">
        <f t="shared" si="7"/>
        <v>0.10776505724240916</v>
      </c>
    </row>
    <row r="21" spans="1:17" x14ac:dyDescent="0.25">
      <c r="A21" t="s">
        <v>59</v>
      </c>
      <c r="B21">
        <v>2610</v>
      </c>
      <c r="C21">
        <v>40</v>
      </c>
      <c r="D21">
        <v>1.8080000000000001</v>
      </c>
      <c r="E21">
        <v>7</v>
      </c>
      <c r="F21">
        <v>9.8460000000000001</v>
      </c>
      <c r="G21">
        <v>102</v>
      </c>
      <c r="H21">
        <v>80</v>
      </c>
      <c r="I21">
        <f t="shared" si="0"/>
        <v>44112.121678961819</v>
      </c>
      <c r="J21">
        <f t="shared" si="1"/>
        <v>2.2320395449706526E-4</v>
      </c>
      <c r="L21">
        <f t="shared" si="2"/>
        <v>6.3080334000915403</v>
      </c>
      <c r="M21">
        <v>28</v>
      </c>
      <c r="N21">
        <f t="shared" si="8"/>
        <v>2.75</v>
      </c>
      <c r="O21">
        <f t="shared" si="9"/>
        <v>9.8214285714285712E-2</v>
      </c>
      <c r="Q21">
        <f t="shared" si="7"/>
        <v>0.14178143267611215</v>
      </c>
    </row>
    <row r="22" spans="1:17" x14ac:dyDescent="0.25">
      <c r="A22" t="s">
        <v>30</v>
      </c>
      <c r="B22">
        <v>341</v>
      </c>
      <c r="C22">
        <v>44</v>
      </c>
      <c r="D22">
        <v>1.6739999999999999</v>
      </c>
      <c r="E22">
        <v>4</v>
      </c>
      <c r="F22">
        <v>15.714</v>
      </c>
      <c r="G22">
        <v>64</v>
      </c>
      <c r="H22">
        <v>100</v>
      </c>
      <c r="I22">
        <f t="shared" si="0"/>
        <v>80000</v>
      </c>
      <c r="J22">
        <f t="shared" si="1"/>
        <v>1.9642500000000002E-4</v>
      </c>
      <c r="L22">
        <f t="shared" si="2"/>
        <v>11.440000000000001</v>
      </c>
      <c r="M22">
        <v>35</v>
      </c>
      <c r="N22">
        <f t="shared" si="8"/>
        <v>4.5</v>
      </c>
      <c r="O22">
        <f t="shared" si="9"/>
        <v>0.12857142857142856</v>
      </c>
      <c r="Q22">
        <f t="shared" si="7"/>
        <v>0.17679543885664611</v>
      </c>
    </row>
    <row r="23" spans="1:17" x14ac:dyDescent="0.25">
      <c r="A23" t="s">
        <v>18</v>
      </c>
      <c r="B23">
        <v>890</v>
      </c>
      <c r="C23">
        <v>44</v>
      </c>
      <c r="D23">
        <v>2.4670000000000001</v>
      </c>
      <c r="E23">
        <v>5</v>
      </c>
      <c r="F23">
        <v>15.834</v>
      </c>
      <c r="G23">
        <v>64</v>
      </c>
      <c r="H23">
        <v>100</v>
      </c>
      <c r="I23">
        <f t="shared" si="0"/>
        <v>80000</v>
      </c>
      <c r="J23">
        <f t="shared" si="1"/>
        <v>1.97925E-4</v>
      </c>
      <c r="L23">
        <f t="shared" si="2"/>
        <v>11.440000000000001</v>
      </c>
      <c r="M23">
        <v>40</v>
      </c>
      <c r="N23">
        <f t="shared" si="8"/>
        <v>6.5</v>
      </c>
      <c r="O23">
        <f t="shared" si="9"/>
        <v>0.16250000000000001</v>
      </c>
      <c r="Q23">
        <f t="shared" si="7"/>
        <v>8.8740987243483088E-2</v>
      </c>
    </row>
    <row r="24" spans="1:17" x14ac:dyDescent="0.25">
      <c r="A24" t="s">
        <v>11</v>
      </c>
      <c r="B24">
        <v>772</v>
      </c>
      <c r="C24">
        <v>44</v>
      </c>
      <c r="D24">
        <v>0.75600000000000001</v>
      </c>
      <c r="E24">
        <v>2</v>
      </c>
      <c r="F24">
        <v>15.78</v>
      </c>
      <c r="G24">
        <v>64</v>
      </c>
      <c r="H24">
        <v>100</v>
      </c>
      <c r="I24">
        <f t="shared" si="0"/>
        <v>80000</v>
      </c>
      <c r="J24">
        <f t="shared" si="1"/>
        <v>1.9725E-4</v>
      </c>
      <c r="L24">
        <f t="shared" si="2"/>
        <v>11.440000000000001</v>
      </c>
      <c r="M24">
        <v>44</v>
      </c>
      <c r="N24">
        <f t="shared" si="8"/>
        <v>3.25</v>
      </c>
      <c r="O24">
        <f t="shared" si="9"/>
        <v>7.3863636363636367E-2</v>
      </c>
      <c r="Q24">
        <f t="shared" si="7"/>
        <v>7.2877841755488962E-2</v>
      </c>
    </row>
    <row r="25" spans="1:17" x14ac:dyDescent="0.25">
      <c r="A25" t="s">
        <v>36</v>
      </c>
      <c r="B25">
        <v>1561</v>
      </c>
      <c r="C25">
        <v>44</v>
      </c>
      <c r="D25">
        <v>0.70299999999999996</v>
      </c>
      <c r="E25">
        <v>2</v>
      </c>
      <c r="F25">
        <v>15.776999999999999</v>
      </c>
      <c r="G25">
        <v>64</v>
      </c>
      <c r="H25">
        <v>100</v>
      </c>
      <c r="I25">
        <f t="shared" si="0"/>
        <v>80000</v>
      </c>
      <c r="J25">
        <f t="shared" si="1"/>
        <v>1.972125E-4</v>
      </c>
      <c r="L25">
        <f t="shared" si="2"/>
        <v>11.440000000000001</v>
      </c>
      <c r="M25">
        <v>52</v>
      </c>
      <c r="N25">
        <f t="shared" si="8"/>
        <v>3.5</v>
      </c>
      <c r="O25">
        <f t="shared" si="9"/>
        <v>6.7307692307692304E-2</v>
      </c>
      <c r="Q25">
        <f t="shared" si="7"/>
        <v>3.9612390145148724E-2</v>
      </c>
    </row>
    <row r="26" spans="1:17" x14ac:dyDescent="0.25">
      <c r="A26" t="s">
        <v>7</v>
      </c>
      <c r="B26">
        <v>951</v>
      </c>
      <c r="C26">
        <v>52</v>
      </c>
      <c r="D26">
        <v>3.988</v>
      </c>
      <c r="E26">
        <v>4</v>
      </c>
      <c r="F26">
        <v>42.012</v>
      </c>
      <c r="G26">
        <v>24</v>
      </c>
      <c r="H26">
        <v>150</v>
      </c>
      <c r="I26">
        <f t="shared" si="0"/>
        <v>231853.59357035963</v>
      </c>
      <c r="J26">
        <f t="shared" si="1"/>
        <v>1.8120055571729061E-4</v>
      </c>
      <c r="L26">
        <f t="shared" si="2"/>
        <v>33.155063880561428</v>
      </c>
      <c r="M26">
        <v>58</v>
      </c>
      <c r="N26">
        <f t="shared" si="8"/>
        <v>2.25</v>
      </c>
      <c r="O26">
        <f t="shared" si="9"/>
        <v>3.8793103448275863E-2</v>
      </c>
      <c r="Q26">
        <f t="shared" si="7"/>
        <v>4.1256922605696369E-2</v>
      </c>
    </row>
    <row r="27" spans="1:17" x14ac:dyDescent="0.25">
      <c r="A27" t="s">
        <v>26</v>
      </c>
      <c r="B27">
        <v>424</v>
      </c>
      <c r="C27">
        <v>52</v>
      </c>
      <c r="D27">
        <v>0.77800000000000002</v>
      </c>
      <c r="E27">
        <v>1</v>
      </c>
      <c r="F27">
        <v>40.634999999999998</v>
      </c>
      <c r="G27">
        <v>25</v>
      </c>
      <c r="H27">
        <v>150</v>
      </c>
      <c r="I27">
        <f t="shared" si="0"/>
        <v>231853.59357035963</v>
      </c>
      <c r="J27">
        <f t="shared" si="1"/>
        <v>1.7526146295277785E-4</v>
      </c>
      <c r="L27">
        <f t="shared" si="2"/>
        <v>33.155063880561428</v>
      </c>
      <c r="M27">
        <v>63</v>
      </c>
      <c r="N27">
        <f t="shared" si="8"/>
        <v>2.5</v>
      </c>
      <c r="O27">
        <f t="shared" si="9"/>
        <v>3.968253968253968E-2</v>
      </c>
      <c r="Q27">
        <f t="shared" si="7"/>
        <v>5.4493345060514731E-2</v>
      </c>
    </row>
    <row r="28" spans="1:17" x14ac:dyDescent="0.25">
      <c r="A28" t="s">
        <v>29</v>
      </c>
      <c r="B28">
        <v>1153</v>
      </c>
      <c r="C28">
        <v>52</v>
      </c>
      <c r="D28">
        <v>1.77</v>
      </c>
      <c r="E28">
        <v>2</v>
      </c>
      <c r="F28">
        <v>40.715000000000003</v>
      </c>
      <c r="G28">
        <v>25</v>
      </c>
      <c r="H28">
        <v>150</v>
      </c>
      <c r="I28">
        <f t="shared" si="0"/>
        <v>231853.59357035963</v>
      </c>
      <c r="J28">
        <f t="shared" si="1"/>
        <v>1.7560650828404951E-4</v>
      </c>
      <c r="L28">
        <f t="shared" si="2"/>
        <v>33.155063880561428</v>
      </c>
      <c r="M28">
        <v>68</v>
      </c>
      <c r="N28">
        <f t="shared" si="8"/>
        <v>3.75</v>
      </c>
      <c r="O28">
        <f t="shared" si="9"/>
        <v>5.514705882352941E-2</v>
      </c>
      <c r="Q28">
        <f t="shared" si="7"/>
        <v>3.5648423789550202E-2</v>
      </c>
    </row>
    <row r="29" spans="1:17" x14ac:dyDescent="0.25">
      <c r="A29" t="s">
        <v>55</v>
      </c>
      <c r="B29">
        <v>707</v>
      </c>
      <c r="C29">
        <v>52</v>
      </c>
      <c r="D29">
        <v>5.45</v>
      </c>
      <c r="E29">
        <v>7</v>
      </c>
      <c r="F29">
        <v>41.104999999999997</v>
      </c>
      <c r="G29">
        <v>25</v>
      </c>
      <c r="H29">
        <v>150</v>
      </c>
      <c r="I29">
        <f t="shared" si="0"/>
        <v>231853.59357035963</v>
      </c>
      <c r="J29">
        <f t="shared" si="1"/>
        <v>1.772886042739986E-4</v>
      </c>
      <c r="L29">
        <f t="shared" si="2"/>
        <v>33.155063880561428</v>
      </c>
      <c r="M29">
        <v>71</v>
      </c>
      <c r="N29">
        <f t="shared" si="8"/>
        <v>2.5</v>
      </c>
      <c r="O29">
        <f t="shared" si="9"/>
        <v>3.5211267605633804E-2</v>
      </c>
      <c r="Q29">
        <f t="shared" si="7"/>
        <v>3.1981915753877814E-2</v>
      </c>
    </row>
    <row r="30" spans="1:17" x14ac:dyDescent="0.25">
      <c r="A30" t="s">
        <v>8</v>
      </c>
      <c r="B30">
        <v>484</v>
      </c>
      <c r="C30">
        <v>58</v>
      </c>
      <c r="D30">
        <v>2.871</v>
      </c>
      <c r="E30">
        <v>2</v>
      </c>
      <c r="F30">
        <v>78.632000000000005</v>
      </c>
      <c r="G30">
        <v>13</v>
      </c>
      <c r="H30">
        <v>200</v>
      </c>
      <c r="I30">
        <f t="shared" si="0"/>
        <v>487334.13409713848</v>
      </c>
      <c r="J30">
        <f t="shared" si="1"/>
        <v>1.6135130806233775E-4</v>
      </c>
      <c r="L30">
        <f t="shared" si="2"/>
        <v>69.68878117589081</v>
      </c>
      <c r="M30">
        <v>75</v>
      </c>
      <c r="N30">
        <f t="shared" si="8"/>
        <v>2</v>
      </c>
      <c r="O30">
        <f t="shared" si="9"/>
        <v>2.6666666666666668E-2</v>
      </c>
      <c r="Q30">
        <f t="shared" si="7"/>
        <v>4.570057067916846E-2</v>
      </c>
    </row>
    <row r="31" spans="1:17" x14ac:dyDescent="0.25">
      <c r="A31" t="s">
        <v>13</v>
      </c>
      <c r="B31">
        <v>850</v>
      </c>
      <c r="C31">
        <v>58</v>
      </c>
      <c r="D31">
        <v>4.165</v>
      </c>
      <c r="E31">
        <v>3</v>
      </c>
      <c r="F31">
        <v>78.509</v>
      </c>
      <c r="G31">
        <v>13</v>
      </c>
      <c r="H31">
        <v>200</v>
      </c>
      <c r="I31">
        <f t="shared" si="0"/>
        <v>487334.13409713848</v>
      </c>
      <c r="J31">
        <f t="shared" si="1"/>
        <v>1.6109891449621113E-4</v>
      </c>
      <c r="L31">
        <f t="shared" si="2"/>
        <v>69.68878117589081</v>
      </c>
      <c r="M31">
        <v>78</v>
      </c>
      <c r="N31">
        <f t="shared" si="8"/>
        <v>3.5</v>
      </c>
      <c r="O31">
        <f t="shared" si="9"/>
        <v>4.4871794871794872E-2</v>
      </c>
      <c r="Q31">
        <f t="shared" si="7"/>
        <v>2.2994117740061784E-2</v>
      </c>
    </row>
    <row r="32" spans="1:17" x14ac:dyDescent="0.25">
      <c r="A32" t="s">
        <v>15</v>
      </c>
      <c r="B32">
        <v>1382</v>
      </c>
      <c r="C32">
        <v>58</v>
      </c>
      <c r="D32">
        <v>1.3660000000000001</v>
      </c>
      <c r="E32">
        <v>1</v>
      </c>
      <c r="F32">
        <v>80.123999999999995</v>
      </c>
      <c r="G32">
        <v>13</v>
      </c>
      <c r="H32">
        <v>200</v>
      </c>
      <c r="I32">
        <f t="shared" si="0"/>
        <v>487334.13409713848</v>
      </c>
      <c r="J32">
        <f t="shared" si="1"/>
        <v>1.6441286253925563E-4</v>
      </c>
      <c r="L32">
        <f t="shared" si="2"/>
        <v>69.68878117589081</v>
      </c>
      <c r="M32">
        <v>80</v>
      </c>
      <c r="N32">
        <f t="shared" si="8"/>
        <v>1.75</v>
      </c>
      <c r="O32">
        <f t="shared" si="9"/>
        <v>2.1874999999999999E-2</v>
      </c>
    </row>
    <row r="33" spans="1:12" x14ac:dyDescent="0.25">
      <c r="A33" t="s">
        <v>33</v>
      </c>
      <c r="B33">
        <v>1102</v>
      </c>
      <c r="C33">
        <v>58</v>
      </c>
      <c r="D33">
        <v>4.16</v>
      </c>
      <c r="E33">
        <v>3</v>
      </c>
      <c r="F33">
        <v>79.858000000000004</v>
      </c>
      <c r="G33">
        <v>13</v>
      </c>
      <c r="H33">
        <v>200</v>
      </c>
      <c r="I33">
        <f t="shared" si="0"/>
        <v>487334.13409713848</v>
      </c>
      <c r="J33">
        <f t="shared" si="1"/>
        <v>1.638670358027542E-4</v>
      </c>
      <c r="L33">
        <f t="shared" si="2"/>
        <v>69.68878117589081</v>
      </c>
    </row>
    <row r="34" spans="1:12" x14ac:dyDescent="0.25">
      <c r="A34" t="s">
        <v>58</v>
      </c>
      <c r="B34">
        <v>346</v>
      </c>
      <c r="C34">
        <v>63</v>
      </c>
      <c r="D34">
        <v>4.9219999999999997</v>
      </c>
      <c r="E34">
        <v>2</v>
      </c>
      <c r="F34">
        <v>132.69800000000001</v>
      </c>
      <c r="G34">
        <v>8</v>
      </c>
      <c r="H34">
        <v>250</v>
      </c>
      <c r="I34">
        <f t="shared" si="0"/>
        <v>861777.11842336599</v>
      </c>
      <c r="J34">
        <f t="shared" si="1"/>
        <v>1.5398180940655857E-4</v>
      </c>
      <c r="L34">
        <f t="shared" si="2"/>
        <v>123.23412793454135</v>
      </c>
    </row>
    <row r="35" spans="1:12" x14ac:dyDescent="0.25">
      <c r="A35" t="s">
        <v>35</v>
      </c>
      <c r="B35">
        <v>381</v>
      </c>
      <c r="C35">
        <v>63</v>
      </c>
      <c r="D35">
        <v>10.476000000000001</v>
      </c>
      <c r="E35">
        <v>5</v>
      </c>
      <c r="F35">
        <v>131.40799999999999</v>
      </c>
      <c r="G35">
        <v>8</v>
      </c>
      <c r="H35">
        <v>250</v>
      </c>
      <c r="I35">
        <f t="shared" si="0"/>
        <v>861777.11842336599</v>
      </c>
      <c r="J35">
        <f t="shared" si="1"/>
        <v>1.5248490263980653E-4</v>
      </c>
      <c r="L35">
        <f t="shared" si="2"/>
        <v>123.23412793454135</v>
      </c>
    </row>
    <row r="36" spans="1:12" x14ac:dyDescent="0.25">
      <c r="A36" t="s">
        <v>21</v>
      </c>
      <c r="B36">
        <v>129</v>
      </c>
      <c r="C36">
        <v>63</v>
      </c>
      <c r="D36">
        <v>2.2690000000000001</v>
      </c>
      <c r="E36">
        <v>1</v>
      </c>
      <c r="F36">
        <v>131.02799999999999</v>
      </c>
      <c r="G36">
        <v>8</v>
      </c>
      <c r="H36">
        <v>250</v>
      </c>
      <c r="I36">
        <f t="shared" si="0"/>
        <v>861777.11842336599</v>
      </c>
      <c r="J36">
        <f t="shared" si="1"/>
        <v>1.5204395335967802E-4</v>
      </c>
      <c r="L36">
        <f t="shared" si="2"/>
        <v>123.23412793454135</v>
      </c>
    </row>
    <row r="37" spans="1:12" x14ac:dyDescent="0.25">
      <c r="A37" t="s">
        <v>14</v>
      </c>
      <c r="B37">
        <v>670</v>
      </c>
      <c r="C37">
        <v>63</v>
      </c>
      <c r="D37">
        <v>4.0190000000000001</v>
      </c>
      <c r="E37">
        <v>2</v>
      </c>
      <c r="F37">
        <v>130.499</v>
      </c>
      <c r="G37">
        <v>8</v>
      </c>
      <c r="H37">
        <v>250</v>
      </c>
      <c r="I37">
        <f t="shared" si="0"/>
        <v>861777.11842336599</v>
      </c>
      <c r="J37">
        <f t="shared" si="1"/>
        <v>1.5143010554602546E-4</v>
      </c>
      <c r="L37">
        <f t="shared" si="2"/>
        <v>123.23412793454135</v>
      </c>
    </row>
    <row r="38" spans="1:12" x14ac:dyDescent="0.25">
      <c r="A38" t="s">
        <v>54</v>
      </c>
      <c r="B38">
        <v>1137</v>
      </c>
      <c r="C38">
        <v>68</v>
      </c>
      <c r="D38">
        <v>31.388999999999999</v>
      </c>
      <c r="E38">
        <v>10</v>
      </c>
      <c r="F38">
        <v>207.02500000000001</v>
      </c>
      <c r="G38">
        <v>5</v>
      </c>
      <c r="H38">
        <v>300</v>
      </c>
      <c r="I38">
        <f t="shared" si="0"/>
        <v>1367994.3595023805</v>
      </c>
      <c r="J38">
        <f t="shared" si="1"/>
        <v>1.5133468830624938E-4</v>
      </c>
      <c r="L38">
        <f t="shared" si="2"/>
        <v>195.62319340884042</v>
      </c>
    </row>
    <row r="39" spans="1:12" x14ac:dyDescent="0.25">
      <c r="A39" t="s">
        <v>28</v>
      </c>
      <c r="B39">
        <v>869</v>
      </c>
      <c r="C39">
        <v>68</v>
      </c>
      <c r="D39">
        <v>3.827</v>
      </c>
      <c r="E39">
        <v>1</v>
      </c>
      <c r="F39">
        <v>208.501</v>
      </c>
      <c r="G39">
        <v>5</v>
      </c>
      <c r="H39">
        <v>300</v>
      </c>
      <c r="I39">
        <f t="shared" si="0"/>
        <v>1367994.3595023805</v>
      </c>
      <c r="J39">
        <f t="shared" si="1"/>
        <v>1.5241364012337302E-4</v>
      </c>
      <c r="L39">
        <f t="shared" si="2"/>
        <v>195.62319340884042</v>
      </c>
    </row>
    <row r="40" spans="1:12" x14ac:dyDescent="0.25">
      <c r="A40" t="s">
        <v>24</v>
      </c>
      <c r="B40">
        <v>868</v>
      </c>
      <c r="C40">
        <v>68</v>
      </c>
      <c r="D40">
        <v>3.2909999999999999</v>
      </c>
      <c r="E40">
        <v>1</v>
      </c>
      <c r="F40">
        <v>208.238</v>
      </c>
      <c r="G40">
        <v>5</v>
      </c>
      <c r="H40">
        <v>300</v>
      </c>
      <c r="I40">
        <f t="shared" si="0"/>
        <v>1367994.3595023805</v>
      </c>
      <c r="J40">
        <f t="shared" si="1"/>
        <v>1.5222138786869584E-4</v>
      </c>
      <c r="L40">
        <f t="shared" si="2"/>
        <v>195.62319340884042</v>
      </c>
    </row>
    <row r="41" spans="1:12" x14ac:dyDescent="0.25">
      <c r="A41" t="s">
        <v>16</v>
      </c>
      <c r="B41">
        <v>1148</v>
      </c>
      <c r="C41">
        <v>68</v>
      </c>
      <c r="D41">
        <v>9.952</v>
      </c>
      <c r="E41">
        <v>3</v>
      </c>
      <c r="F41">
        <v>206.13499999999999</v>
      </c>
      <c r="G41">
        <v>5</v>
      </c>
      <c r="H41">
        <v>300</v>
      </c>
      <c r="I41">
        <f t="shared" si="0"/>
        <v>1367994.3595023805</v>
      </c>
      <c r="J41">
        <f t="shared" si="1"/>
        <v>1.5068410082844447E-4</v>
      </c>
      <c r="L41">
        <f t="shared" si="2"/>
        <v>195.62319340884042</v>
      </c>
    </row>
    <row r="42" spans="1:12" x14ac:dyDescent="0.25">
      <c r="A42" t="s">
        <v>47</v>
      </c>
      <c r="B42">
        <v>676</v>
      </c>
      <c r="C42">
        <v>71</v>
      </c>
      <c r="D42">
        <v>13.125999999999999</v>
      </c>
      <c r="E42">
        <v>3</v>
      </c>
      <c r="F42">
        <v>300.23899999999998</v>
      </c>
      <c r="G42">
        <v>4</v>
      </c>
      <c r="H42">
        <v>300</v>
      </c>
      <c r="I42">
        <f t="shared" si="0"/>
        <v>1367994.3595023805</v>
      </c>
      <c r="J42">
        <f t="shared" si="1"/>
        <v>2.1947385814457193E-4</v>
      </c>
      <c r="L42">
        <f t="shared" si="2"/>
        <v>195.62319340884042</v>
      </c>
    </row>
    <row r="43" spans="1:12" x14ac:dyDescent="0.25">
      <c r="A43" t="s">
        <v>57</v>
      </c>
      <c r="B43">
        <v>290</v>
      </c>
      <c r="C43">
        <v>71</v>
      </c>
      <c r="D43">
        <v>9.4410000000000007</v>
      </c>
      <c r="E43">
        <v>2</v>
      </c>
      <c r="F43">
        <v>299.20800000000003</v>
      </c>
      <c r="G43">
        <v>4</v>
      </c>
      <c r="H43">
        <v>350</v>
      </c>
      <c r="I43">
        <f t="shared" si="0"/>
        <v>2017075.9785337034</v>
      </c>
      <c r="J43">
        <f t="shared" si="1"/>
        <v>1.4833749605084625E-4</v>
      </c>
      <c r="L43">
        <f t="shared" si="2"/>
        <v>288.44186493031958</v>
      </c>
    </row>
    <row r="44" spans="1:12" x14ac:dyDescent="0.25">
      <c r="A44" t="s">
        <v>53</v>
      </c>
      <c r="B44">
        <v>818</v>
      </c>
      <c r="C44">
        <v>71</v>
      </c>
      <c r="D44">
        <v>17.863</v>
      </c>
      <c r="E44">
        <v>4</v>
      </c>
      <c r="F44">
        <v>298.98200000000003</v>
      </c>
      <c r="G44">
        <v>4</v>
      </c>
      <c r="H44">
        <v>350</v>
      </c>
      <c r="I44">
        <f t="shared" si="0"/>
        <v>2017075.9785337034</v>
      </c>
      <c r="J44">
        <f t="shared" si="1"/>
        <v>1.4822545267597828E-4</v>
      </c>
      <c r="L44">
        <f t="shared" si="2"/>
        <v>288.44186493031958</v>
      </c>
    </row>
    <row r="45" spans="1:12" x14ac:dyDescent="0.25">
      <c r="A45" t="s">
        <v>23</v>
      </c>
      <c r="B45">
        <v>175</v>
      </c>
      <c r="C45">
        <v>71</v>
      </c>
      <c r="D45">
        <v>4.6689999999999996</v>
      </c>
      <c r="E45">
        <v>1</v>
      </c>
      <c r="F45">
        <v>298.70800000000003</v>
      </c>
      <c r="G45">
        <v>4</v>
      </c>
      <c r="H45">
        <v>350</v>
      </c>
      <c r="I45">
        <f t="shared" si="0"/>
        <v>2017075.9785337034</v>
      </c>
      <c r="J45">
        <f t="shared" si="1"/>
        <v>1.4808961247812953E-4</v>
      </c>
      <c r="L45">
        <f t="shared" si="2"/>
        <v>288.44186493031958</v>
      </c>
    </row>
    <row r="46" spans="1:12" x14ac:dyDescent="0.25">
      <c r="A46" t="s">
        <v>46</v>
      </c>
      <c r="B46">
        <v>508</v>
      </c>
      <c r="C46">
        <v>75</v>
      </c>
      <c r="D46">
        <v>5.43</v>
      </c>
      <c r="E46">
        <v>1</v>
      </c>
      <c r="F46">
        <v>405.67899999999997</v>
      </c>
      <c r="G46">
        <v>3</v>
      </c>
      <c r="H46">
        <v>400</v>
      </c>
      <c r="I46">
        <f t="shared" si="0"/>
        <v>2818849.557227856</v>
      </c>
      <c r="J46">
        <f t="shared" si="1"/>
        <v>1.4391651337326326E-4</v>
      </c>
      <c r="L46">
        <f t="shared" si="2"/>
        <v>403.09548668358343</v>
      </c>
    </row>
    <row r="47" spans="1:12" x14ac:dyDescent="0.25">
      <c r="A47" t="s">
        <v>61</v>
      </c>
      <c r="B47">
        <v>904</v>
      </c>
      <c r="C47">
        <v>75</v>
      </c>
      <c r="D47">
        <v>34.768999999999998</v>
      </c>
      <c r="E47">
        <v>5</v>
      </c>
      <c r="F47">
        <v>422.00200000000001</v>
      </c>
      <c r="G47">
        <v>3</v>
      </c>
      <c r="H47">
        <v>400</v>
      </c>
      <c r="I47">
        <f t="shared" si="0"/>
        <v>2818849.557227856</v>
      </c>
      <c r="J47">
        <f t="shared" si="1"/>
        <v>1.4970717359425519E-4</v>
      </c>
      <c r="L47">
        <f t="shared" si="2"/>
        <v>403.09548668358343</v>
      </c>
    </row>
    <row r="48" spans="1:12" x14ac:dyDescent="0.25">
      <c r="A48" t="s">
        <v>49</v>
      </c>
      <c r="B48">
        <v>362</v>
      </c>
      <c r="C48">
        <v>75</v>
      </c>
      <c r="D48">
        <v>6.0529999999999999</v>
      </c>
      <c r="E48">
        <v>1</v>
      </c>
      <c r="F48">
        <v>407.19499999999999</v>
      </c>
      <c r="G48">
        <v>3</v>
      </c>
      <c r="H48">
        <v>400</v>
      </c>
      <c r="I48">
        <f t="shared" si="0"/>
        <v>2818849.557227856</v>
      </c>
      <c r="J48">
        <f t="shared" si="1"/>
        <v>1.4445432142907555E-4</v>
      </c>
      <c r="L48">
        <f t="shared" si="2"/>
        <v>403.09548668358343</v>
      </c>
    </row>
    <row r="49" spans="1:12" x14ac:dyDescent="0.25">
      <c r="A49" t="s">
        <v>32</v>
      </c>
      <c r="B49">
        <v>509</v>
      </c>
      <c r="C49">
        <v>75</v>
      </c>
      <c r="D49">
        <v>5.9539999999999997</v>
      </c>
      <c r="E49">
        <v>1</v>
      </c>
      <c r="F49">
        <v>397.48399999999998</v>
      </c>
      <c r="G49">
        <v>3</v>
      </c>
      <c r="H49">
        <v>400</v>
      </c>
      <c r="I49">
        <f t="shared" si="0"/>
        <v>2818849.557227856</v>
      </c>
      <c r="J49">
        <f t="shared" si="1"/>
        <v>1.4100929898185061E-4</v>
      </c>
      <c r="L49">
        <f t="shared" si="2"/>
        <v>403.09548668358343</v>
      </c>
    </row>
    <row r="50" spans="1:12" x14ac:dyDescent="0.25">
      <c r="A50" t="s">
        <v>56</v>
      </c>
      <c r="B50">
        <v>400</v>
      </c>
      <c r="C50">
        <v>78</v>
      </c>
      <c r="D50">
        <v>7.399</v>
      </c>
      <c r="E50">
        <v>1</v>
      </c>
      <c r="F50">
        <v>527.18200000000002</v>
      </c>
      <c r="G50">
        <v>2</v>
      </c>
      <c r="H50">
        <v>450</v>
      </c>
      <c r="I50">
        <f t="shared" si="0"/>
        <v>3782170.8093950129</v>
      </c>
      <c r="J50">
        <f t="shared" si="1"/>
        <v>1.3938608977956941E-4</v>
      </c>
      <c r="L50">
        <f t="shared" si="2"/>
        <v>540.85042574348688</v>
      </c>
    </row>
    <row r="51" spans="1:12" x14ac:dyDescent="0.25">
      <c r="A51" t="s">
        <v>60</v>
      </c>
      <c r="B51">
        <v>364</v>
      </c>
      <c r="C51">
        <v>78</v>
      </c>
      <c r="D51">
        <v>22.209</v>
      </c>
      <c r="E51">
        <v>3</v>
      </c>
      <c r="F51">
        <v>555.76199999999994</v>
      </c>
      <c r="G51">
        <v>2</v>
      </c>
      <c r="H51">
        <v>450</v>
      </c>
      <c r="I51">
        <f t="shared" si="0"/>
        <v>3782170.8093950129</v>
      </c>
      <c r="J51">
        <f t="shared" si="1"/>
        <v>1.4694259672764443E-4</v>
      </c>
      <c r="L51">
        <f t="shared" si="2"/>
        <v>540.85042574348688</v>
      </c>
    </row>
    <row r="52" spans="1:12" x14ac:dyDescent="0.25">
      <c r="A52" t="s">
        <v>48</v>
      </c>
      <c r="B52">
        <v>336</v>
      </c>
      <c r="C52">
        <v>78</v>
      </c>
      <c r="D52">
        <v>7.4059999999999997</v>
      </c>
      <c r="E52">
        <v>1</v>
      </c>
      <c r="F52">
        <v>532.95000000000005</v>
      </c>
      <c r="G52">
        <v>2</v>
      </c>
      <c r="H52">
        <v>450</v>
      </c>
      <c r="I52">
        <f t="shared" si="0"/>
        <v>3782170.8093950129</v>
      </c>
      <c r="J52">
        <f t="shared" si="1"/>
        <v>1.4091113988721452E-4</v>
      </c>
      <c r="L52">
        <f t="shared" si="2"/>
        <v>540.85042574348688</v>
      </c>
    </row>
    <row r="53" spans="1:12" x14ac:dyDescent="0.25">
      <c r="A53" t="s">
        <v>37</v>
      </c>
      <c r="B53">
        <v>639</v>
      </c>
      <c r="C53">
        <v>78</v>
      </c>
      <c r="D53">
        <v>60.837000000000003</v>
      </c>
      <c r="E53">
        <v>9</v>
      </c>
      <c r="F53">
        <v>525.23900000000003</v>
      </c>
      <c r="G53">
        <v>2</v>
      </c>
      <c r="H53">
        <v>450</v>
      </c>
      <c r="I53">
        <f t="shared" si="0"/>
        <v>3782170.8093950129</v>
      </c>
      <c r="J53">
        <f t="shared" si="1"/>
        <v>1.3887236364240672E-4</v>
      </c>
      <c r="L53">
        <f t="shared" si="2"/>
        <v>540.85042574348688</v>
      </c>
    </row>
    <row r="54" spans="1:12" x14ac:dyDescent="0.25">
      <c r="A54" t="s">
        <v>27</v>
      </c>
      <c r="B54">
        <v>43</v>
      </c>
      <c r="C54">
        <v>80</v>
      </c>
      <c r="D54">
        <v>8.4410000000000007</v>
      </c>
      <c r="E54">
        <v>1</v>
      </c>
      <c r="F54">
        <v>662.89300000000003</v>
      </c>
      <c r="G54">
        <v>2</v>
      </c>
      <c r="H54">
        <v>500</v>
      </c>
      <c r="I54">
        <f t="shared" si="0"/>
        <v>4915120.6467384165</v>
      </c>
      <c r="J54">
        <f t="shared" si="1"/>
        <v>1.348681034797963E-4</v>
      </c>
      <c r="L54">
        <f t="shared" si="2"/>
        <v>702.86225248359358</v>
      </c>
    </row>
    <row r="55" spans="1:12" x14ac:dyDescent="0.25">
      <c r="A55" t="s">
        <v>51</v>
      </c>
      <c r="B55">
        <v>805</v>
      </c>
      <c r="C55">
        <v>80</v>
      </c>
      <c r="D55">
        <v>17.969000000000001</v>
      </c>
      <c r="E55">
        <v>2</v>
      </c>
      <c r="F55">
        <v>671.38099999999997</v>
      </c>
      <c r="G55">
        <v>2</v>
      </c>
      <c r="H55">
        <v>500</v>
      </c>
      <c r="I55">
        <f t="shared" si="0"/>
        <v>4915120.6467384165</v>
      </c>
      <c r="J55">
        <f t="shared" si="1"/>
        <v>1.3659501938075843E-4</v>
      </c>
      <c r="L55">
        <f t="shared" si="2"/>
        <v>702.86225248359358</v>
      </c>
    </row>
    <row r="56" spans="1:12" x14ac:dyDescent="0.25">
      <c r="A56" t="s">
        <v>62</v>
      </c>
      <c r="B56">
        <v>363</v>
      </c>
      <c r="C56">
        <v>80</v>
      </c>
      <c r="D56">
        <v>9.1539999999999999</v>
      </c>
      <c r="E56">
        <v>1</v>
      </c>
      <c r="F56">
        <v>658.52099999999996</v>
      </c>
      <c r="G56">
        <v>2</v>
      </c>
      <c r="H56">
        <v>500</v>
      </c>
      <c r="I56">
        <f t="shared" si="0"/>
        <v>4915120.6467384165</v>
      </c>
      <c r="J56">
        <f t="shared" si="1"/>
        <v>1.3397860344221304E-4</v>
      </c>
      <c r="L56">
        <f t="shared" si="2"/>
        <v>702.86225248359358</v>
      </c>
    </row>
    <row r="57" spans="1:12" x14ac:dyDescent="0.25">
      <c r="A57" t="s">
        <v>45</v>
      </c>
      <c r="B57">
        <v>584</v>
      </c>
      <c r="C57">
        <v>80</v>
      </c>
      <c r="D57">
        <v>25.518999999999998</v>
      </c>
      <c r="E57">
        <v>3</v>
      </c>
      <c r="F57">
        <v>663.66700000000003</v>
      </c>
      <c r="G57">
        <v>2</v>
      </c>
      <c r="H57">
        <v>500</v>
      </c>
      <c r="I57">
        <f t="shared" si="0"/>
        <v>4915120.6467384165</v>
      </c>
      <c r="J57">
        <f t="shared" si="1"/>
        <v>1.3502557672524218E-4</v>
      </c>
      <c r="L57">
        <f t="shared" si="2"/>
        <v>702.86225248359358</v>
      </c>
    </row>
  </sheetData>
  <sortState xmlns:xlrd2="http://schemas.microsoft.com/office/spreadsheetml/2017/richdata2" ref="A2:G58">
    <sortCondition ref="A2:A58"/>
  </sortState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2022-05-23T10:51:23Z</dcterms:created>
  <dcterms:modified xsi:type="dcterms:W3CDTF">2022-06-04T17:52:17Z</dcterms:modified>
</cp:coreProperties>
</file>