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elyn de Freitas\Downloads\"/>
    </mc:Choice>
  </mc:AlternateContent>
  <xr:revisionPtr revIDLastSave="0" documentId="13_ncr:1_{B80CAF42-D7EB-4ED3-8C35-72734CD3586B}" xr6:coauthVersionLast="47" xr6:coauthVersionMax="47" xr10:uidLastSave="{00000000-0000-0000-0000-000000000000}"/>
  <bookViews>
    <workbookView xWindow="15615" yWindow="345" windowWidth="13035" windowHeight="14370" tabRatio="485" xr2:uid="{625E0F1A-9A86-4CA0-829F-D9027BF82D13}"/>
  </bookViews>
  <sheets>
    <sheet name="Planilha1" sheetId="1" r:id="rId1"/>
    <sheet name="Planilha2" sheetId="2" r:id="rId2"/>
  </sheets>
  <definedNames>
    <definedName name="Aporte">Planilha1!$D$19</definedName>
    <definedName name="Patrimonio">Planilha1!$D$22</definedName>
    <definedName name="qtd_anos">Planilha1!$D$20</definedName>
    <definedName name="Rendimento_carteira">Planilha1!$D$12</definedName>
    <definedName name="Taxa_mensal">Planilha1!$D$21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/>
  <c r="C33" i="1"/>
  <c r="H4" i="2"/>
  <c r="D22" i="1"/>
  <c r="D23" i="1" s="1"/>
  <c r="D13" i="1"/>
  <c r="C27" i="1"/>
  <c r="D27" i="1" s="1"/>
  <c r="C28" i="1"/>
  <c r="D28" i="1" s="1"/>
  <c r="C29" i="1"/>
  <c r="D29" i="1" s="1"/>
  <c r="C30" i="1"/>
  <c r="D30" i="1" s="1"/>
  <c r="C26" i="1"/>
  <c r="D26" i="1" s="1"/>
  <c r="D39" i="1" l="1"/>
  <c r="D41" i="1"/>
  <c r="D40" i="1"/>
  <c r="D37" i="1"/>
  <c r="D36" i="1"/>
  <c r="D38" i="1"/>
  <c r="D42" i="1" l="1"/>
</calcChain>
</file>

<file path=xl/sharedStrings.xml><?xml version="1.0" encoding="utf-8"?>
<sst xmlns="http://schemas.openxmlformats.org/spreadsheetml/2006/main" count="88" uniqueCount="51">
  <si>
    <t>Quanto investir por mês ?</t>
  </si>
  <si>
    <t>Por Quantos Anos ?</t>
  </si>
  <si>
    <t>Taxa de Rendimento mensal ?</t>
  </si>
  <si>
    <t>Patrimônio acumulado ?</t>
  </si>
  <si>
    <t>Dividendos Mensais ?</t>
  </si>
  <si>
    <t>INVESTIMENTO MENSAL</t>
  </si>
  <si>
    <t>Cenários</t>
  </si>
  <si>
    <t>Quanto em 2 Anos ?</t>
  </si>
  <si>
    <t>Quanto em 5 Anos ?</t>
  </si>
  <si>
    <t>Quanto em 10 Anos ?</t>
  </si>
  <si>
    <t>Quanto em 20 Anos ?</t>
  </si>
  <si>
    <t>Quanto em 30 Anos ?</t>
  </si>
  <si>
    <t>Dividendo</t>
  </si>
  <si>
    <t>CONFIGURAÇÕES</t>
  </si>
  <si>
    <t>Salário</t>
  </si>
  <si>
    <t>Rendimento Carteira</t>
  </si>
  <si>
    <t>Sugestão de Investimento (30%)</t>
  </si>
  <si>
    <t>CHAVE</t>
  </si>
  <si>
    <t>PERFIL</t>
  </si>
  <si>
    <t>TIPO DE FII</t>
  </si>
  <si>
    <t>%</t>
  </si>
  <si>
    <t>Conservador</t>
  </si>
  <si>
    <t>PAPEL</t>
  </si>
  <si>
    <t>TIJOLO</t>
  </si>
  <si>
    <t>HÍBRIDOS</t>
  </si>
  <si>
    <t>FOFs</t>
  </si>
  <si>
    <t>DESENVOLVIMENTO</t>
  </si>
  <si>
    <t>HOTELARIAS</t>
  </si>
  <si>
    <t>Moderado</t>
  </si>
  <si>
    <t>Agressivo</t>
  </si>
  <si>
    <t>Conservador-PAPEL</t>
  </si>
  <si>
    <t>Conservador-TIJOLO</t>
  </si>
  <si>
    <t>Conservador-HÍBRIDOS</t>
  </si>
  <si>
    <t>Conservador-FOFs</t>
  </si>
  <si>
    <t>Conservador-DESENVOLVIMENTO</t>
  </si>
  <si>
    <t>Conservador-HOTELARIAS</t>
  </si>
  <si>
    <t>Moderado-PAPEL</t>
  </si>
  <si>
    <t>Moderado-TIJOLO</t>
  </si>
  <si>
    <t>Moderado-HÍBRIDOS</t>
  </si>
  <si>
    <t>Moderado-FOFs</t>
  </si>
  <si>
    <t>Moderado-DESENVOLVIMENTO</t>
  </si>
  <si>
    <t>Moderado-HOTELARIAS</t>
  </si>
  <si>
    <t>Agressivo-PAPEL</t>
  </si>
  <si>
    <t>Agressivo-TIJOLO</t>
  </si>
  <si>
    <t>Agressivo-HÍBRIDOS</t>
  </si>
  <si>
    <t>Agressivo-FOFs</t>
  </si>
  <si>
    <t>Agressivo-DESENVOLVIMENTO</t>
  </si>
  <si>
    <t>Agressivo-HOTELARIAS</t>
  </si>
  <si>
    <t>VALOR A SER INVESTIDO POR MÊS</t>
  </si>
  <si>
    <t>Percentual Sugerido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</si>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</sst>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  <font>
      <b/>
      <sz val="12"/>
      <color theme="0"/>
      <name val="Aptos Narrow"/>
      <family val="2"/>
      <scheme val="minor"/>
    </font>
    <font>
      <b/>
      <sz val="18"/>
      <color theme="0"/>
      <name val="Segoe UI Semibold"/>
      <family val="2"/>
    </font>
    <font>
      <sz val="11"/>
      <color theme="1"/>
      <name val="Segoe UI"/>
      <family val="2"/>
    </font>
    <font>
      <b/>
      <sz val="20"/>
      <color theme="0"/>
      <name val="Segoe UI Semibold"/>
      <family val="2"/>
    </font>
    <font>
      <b/>
      <sz val="11"/>
      <color theme="1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/>
      <top/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/>
      <top style="medium">
        <color theme="0" tint="-4.9989318521683403E-2"/>
      </top>
      <bottom/>
      <diagonal/>
    </border>
    <border>
      <left style="medium">
        <color indexed="64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/>
      <bottom style="medium">
        <color theme="0" tint="-4.9989318521683403E-2"/>
      </bottom>
      <diagonal/>
    </border>
    <border>
      <left style="medium">
        <color indexed="64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indexed="64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/>
      <right style="medium">
        <color theme="0" tint="-4.9989318521683403E-2"/>
      </right>
      <top style="medium">
        <color theme="0" tint="-4.9989318521683403E-2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4.9989318521683403E-2"/>
      </left>
      <right/>
      <top style="medium">
        <color theme="0" tint="-4.9989318521683403E-2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7" fillId="5" borderId="2" xfId="0" applyFont="1" applyFill="1" applyBorder="1" applyAlignment="1">
      <alignment horizontal="left" vertical="center" wrapText="1" indent="3"/>
    </xf>
    <xf numFmtId="164" fontId="9" fillId="0" borderId="22" xfId="1" applyNumberFormat="1" applyFont="1" applyFill="1" applyBorder="1" applyAlignment="1">
      <alignment horizontal="left" indent="3"/>
    </xf>
    <xf numFmtId="10" fontId="9" fillId="0" borderId="24" xfId="2" applyNumberFormat="1" applyFont="1" applyFill="1" applyBorder="1" applyAlignment="1">
      <alignment horizontal="left" indent="3"/>
    </xf>
    <xf numFmtId="164" fontId="9" fillId="0" borderId="27" xfId="1" applyNumberFormat="1" applyFont="1" applyFill="1" applyBorder="1" applyAlignment="1">
      <alignment horizontal="left" indent="3"/>
    </xf>
    <xf numFmtId="0" fontId="5" fillId="4" borderId="4" xfId="0" applyFont="1" applyFill="1" applyBorder="1" applyAlignment="1">
      <alignment horizontal="left" indent="3"/>
    </xf>
    <xf numFmtId="164" fontId="9" fillId="4" borderId="5" xfId="0" applyNumberFormat="1" applyFont="1" applyFill="1" applyBorder="1" applyAlignment="1">
      <alignment horizontal="left" indent="3"/>
    </xf>
    <xf numFmtId="164" fontId="9" fillId="4" borderId="6" xfId="0" applyNumberFormat="1" applyFont="1" applyFill="1" applyBorder="1" applyAlignment="1">
      <alignment horizontal="left" indent="3"/>
    </xf>
    <xf numFmtId="0" fontId="5" fillId="4" borderId="7" xfId="0" applyFont="1" applyFill="1" applyBorder="1" applyAlignment="1">
      <alignment horizontal="left" indent="3"/>
    </xf>
    <xf numFmtId="164" fontId="9" fillId="4" borderId="8" xfId="0" applyNumberFormat="1" applyFont="1" applyFill="1" applyBorder="1" applyAlignment="1">
      <alignment horizontal="left" indent="3"/>
    </xf>
    <xf numFmtId="164" fontId="9" fillId="4" borderId="9" xfId="0" applyNumberFormat="1" applyFont="1" applyFill="1" applyBorder="1" applyAlignment="1">
      <alignment horizontal="left" indent="3"/>
    </xf>
    <xf numFmtId="0" fontId="5" fillId="4" borderId="10" xfId="0" applyFont="1" applyFill="1" applyBorder="1" applyAlignment="1">
      <alignment horizontal="left" indent="3"/>
    </xf>
    <xf numFmtId="164" fontId="9" fillId="4" borderId="11" xfId="0" applyNumberFormat="1" applyFont="1" applyFill="1" applyBorder="1" applyAlignment="1">
      <alignment horizontal="left" indent="3"/>
    </xf>
    <xf numFmtId="164" fontId="9" fillId="4" borderId="12" xfId="0" applyNumberFormat="1" applyFont="1" applyFill="1" applyBorder="1" applyAlignment="1">
      <alignment horizontal="left" indent="3"/>
    </xf>
    <xf numFmtId="164" fontId="11" fillId="0" borderId="14" xfId="1" applyNumberFormat="1" applyFont="1" applyBorder="1" applyAlignment="1">
      <alignment horizontal="left" indent="3"/>
    </xf>
    <xf numFmtId="0" fontId="11" fillId="0" borderId="16" xfId="0" applyFont="1" applyBorder="1" applyAlignment="1">
      <alignment horizontal="left" indent="3"/>
    </xf>
    <xf numFmtId="10" fontId="11" fillId="0" borderId="16" xfId="2" applyNumberFormat="1" applyFont="1" applyBorder="1" applyAlignment="1">
      <alignment horizontal="left" indent="3"/>
    </xf>
    <xf numFmtId="8" fontId="11" fillId="4" borderId="16" xfId="0" applyNumberFormat="1" applyFont="1" applyFill="1" applyBorder="1" applyAlignment="1">
      <alignment horizontal="left" indent="3"/>
    </xf>
    <xf numFmtId="0" fontId="0" fillId="0" borderId="18" xfId="0" applyBorder="1"/>
    <xf numFmtId="0" fontId="0" fillId="0" borderId="17" xfId="0" applyBorder="1"/>
    <xf numFmtId="0" fontId="0" fillId="0" borderId="28" xfId="0" applyBorder="1"/>
    <xf numFmtId="9" fontId="0" fillId="0" borderId="0" xfId="0" applyNumberFormat="1" applyAlignment="1">
      <alignment horizontal="center"/>
    </xf>
    <xf numFmtId="0" fontId="0" fillId="7" borderId="0" xfId="0" applyFill="1"/>
    <xf numFmtId="9" fontId="0" fillId="0" borderId="0" xfId="0" applyNumberFormat="1"/>
    <xf numFmtId="0" fontId="0" fillId="6" borderId="0" xfId="0" applyFill="1"/>
    <xf numFmtId="9" fontId="0" fillId="0" borderId="0" xfId="2" applyFont="1"/>
    <xf numFmtId="9" fontId="0" fillId="7" borderId="0" xfId="0" applyNumberFormat="1" applyFill="1"/>
    <xf numFmtId="0" fontId="2" fillId="2" borderId="0" xfId="3"/>
    <xf numFmtId="0" fontId="2" fillId="2" borderId="0" xfId="3" applyAlignment="1">
      <alignment horizontal="center"/>
    </xf>
    <xf numFmtId="0" fontId="3" fillId="3" borderId="0" xfId="0" applyFont="1" applyFill="1"/>
    <xf numFmtId="164" fontId="3" fillId="3" borderId="0" xfId="1" applyNumberFormat="1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3" fillId="8" borderId="0" xfId="0" applyFont="1" applyFill="1"/>
    <xf numFmtId="164" fontId="3" fillId="8" borderId="0" xfId="0" applyNumberFormat="1" applyFont="1" applyFill="1" applyAlignment="1">
      <alignment horizontal="center"/>
    </xf>
    <xf numFmtId="0" fontId="6" fillId="4" borderId="15" xfId="0" applyFont="1" applyFill="1" applyBorder="1" applyAlignment="1">
      <alignment horizontal="left" indent="3"/>
    </xf>
    <xf numFmtId="0" fontId="6" fillId="4" borderId="8" xfId="0" applyFont="1" applyFill="1" applyBorder="1" applyAlignment="1">
      <alignment horizontal="left" indent="3"/>
    </xf>
    <xf numFmtId="0" fontId="8" fillId="6" borderId="1" xfId="0" applyFont="1" applyFill="1" applyBorder="1" applyAlignment="1">
      <alignment horizontal="left" vertical="center" indent="3"/>
    </xf>
    <xf numFmtId="0" fontId="8" fillId="6" borderId="3" xfId="0" applyFont="1" applyFill="1" applyBorder="1" applyAlignment="1">
      <alignment horizontal="left" vertical="center" indent="3"/>
    </xf>
    <xf numFmtId="0" fontId="8" fillId="6" borderId="2" xfId="0" applyFont="1" applyFill="1" applyBorder="1" applyAlignment="1">
      <alignment horizontal="left" vertical="center" indent="3"/>
    </xf>
    <xf numFmtId="0" fontId="5" fillId="3" borderId="21" xfId="0" applyFont="1" applyFill="1" applyBorder="1" applyAlignment="1">
      <alignment horizontal="left" indent="3"/>
    </xf>
    <xf numFmtId="0" fontId="5" fillId="3" borderId="19" xfId="0" applyFont="1" applyFill="1" applyBorder="1" applyAlignment="1">
      <alignment horizontal="left" indent="3"/>
    </xf>
    <xf numFmtId="0" fontId="10" fillId="5" borderId="1" xfId="0" applyFont="1" applyFill="1" applyBorder="1" applyAlignment="1">
      <alignment horizontal="left" vertical="top" indent="3"/>
    </xf>
    <xf numFmtId="0" fontId="10" fillId="5" borderId="3" xfId="0" applyFont="1" applyFill="1" applyBorder="1" applyAlignment="1">
      <alignment horizontal="left" vertical="top" indent="3"/>
    </xf>
    <xf numFmtId="0" fontId="10" fillId="5" borderId="2" xfId="0" applyFont="1" applyFill="1" applyBorder="1" applyAlignment="1">
      <alignment horizontal="left" vertical="top" indent="3"/>
    </xf>
    <xf numFmtId="0" fontId="5" fillId="3" borderId="23" xfId="0" applyFont="1" applyFill="1" applyBorder="1" applyAlignment="1">
      <alignment horizontal="left" indent="3"/>
    </xf>
    <xf numFmtId="0" fontId="5" fillId="3" borderId="20" xfId="0" applyFont="1" applyFill="1" applyBorder="1" applyAlignment="1">
      <alignment horizontal="left" indent="3"/>
    </xf>
    <xf numFmtId="0" fontId="5" fillId="3" borderId="25" xfId="0" applyFont="1" applyFill="1" applyBorder="1" applyAlignment="1">
      <alignment horizontal="left" indent="3"/>
    </xf>
    <xf numFmtId="0" fontId="5" fillId="3" borderId="26" xfId="0" applyFont="1" applyFill="1" applyBorder="1" applyAlignment="1">
      <alignment horizontal="left" indent="3"/>
    </xf>
    <xf numFmtId="0" fontId="5" fillId="0" borderId="13" xfId="0" applyFont="1" applyBorder="1" applyAlignment="1">
      <alignment horizontal="left" indent="3"/>
    </xf>
    <xf numFmtId="0" fontId="5" fillId="0" borderId="5" xfId="0" applyFont="1" applyBorder="1" applyAlignment="1">
      <alignment horizontal="left" indent="3"/>
    </xf>
    <xf numFmtId="0" fontId="5" fillId="0" borderId="15" xfId="0" applyFont="1" applyBorder="1" applyAlignment="1">
      <alignment horizontal="left" indent="3"/>
    </xf>
    <xf numFmtId="0" fontId="5" fillId="0" borderId="8" xfId="0" applyFont="1" applyBorder="1" applyAlignment="1">
      <alignment horizontal="left" indent="3"/>
    </xf>
    <xf numFmtId="0" fontId="4" fillId="9" borderId="0" xfId="0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B-4670-B4BB-5CF46583E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47625</xdr:rowOff>
    </xdr:from>
    <xdr:to>
      <xdr:col>4</xdr:col>
      <xdr:colOff>38100</xdr:colOff>
      <xdr:row>8</xdr:row>
      <xdr:rowOff>79830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E4193F-2D3E-4A82-8D71-84B828D5E2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152400" y="47625"/>
          <a:ext cx="7019925" cy="1556205"/>
        </a:xfrm>
        <a:prstGeom prst="rect">
          <a:avLst/>
        </a:prstGeom>
      </xdr:spPr>
    </xdr:pic>
    <xdr:clientData/>
  </xdr:twoCellAnchor>
  <xdr:twoCellAnchor>
    <xdr:from>
      <xdr:col>0</xdr:col>
      <xdr:colOff>314325</xdr:colOff>
      <xdr:row>43</xdr:row>
      <xdr:rowOff>47625</xdr:rowOff>
    </xdr:from>
    <xdr:to>
      <xdr:col>4</xdr:col>
      <xdr:colOff>19050</xdr:colOff>
      <xdr:row>57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138CCF-DF9C-1B0D-15E6-078E6B49DB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D67F-2491-4B06-8247-89D44A3B5752}">
  <dimension ref="A9:D42"/>
  <sheetViews>
    <sheetView showGridLines="0" tabSelected="1" workbookViewId="0">
      <selection activeCell="B59" sqref="B59"/>
    </sheetView>
  </sheetViews>
  <sheetFormatPr defaultColWidth="0" defaultRowHeight="15" x14ac:dyDescent="0.25"/>
  <cols>
    <col min="1" max="1" width="5" customWidth="1"/>
    <col min="2" max="2" width="49.7109375" customWidth="1"/>
    <col min="3" max="3" width="32.42578125" customWidth="1"/>
    <col min="4" max="4" width="19.85546875" customWidth="1"/>
    <col min="5" max="5" width="5.5703125" customWidth="1"/>
    <col min="6" max="6" width="5" customWidth="1"/>
    <col min="7" max="7" width="4.85546875" customWidth="1"/>
    <col min="8" max="8" width="7.28515625" customWidth="1"/>
    <col min="9" max="9" width="0" hidden="1" customWidth="1"/>
  </cols>
  <sheetData>
    <row r="9" spans="2:4" ht="15.75" thickBot="1" x14ac:dyDescent="0.3"/>
    <row r="10" spans="2:4" ht="26.25" x14ac:dyDescent="0.25">
      <c r="B10" s="39" t="s">
        <v>13</v>
      </c>
      <c r="C10" s="40"/>
      <c r="D10" s="41"/>
    </row>
    <row r="11" spans="2:4" ht="18" thickBot="1" x14ac:dyDescent="0.35">
      <c r="B11" s="42" t="s">
        <v>14</v>
      </c>
      <c r="C11" s="43"/>
      <c r="D11" s="4">
        <v>2000</v>
      </c>
    </row>
    <row r="12" spans="2:4" ht="18" thickBot="1" x14ac:dyDescent="0.35">
      <c r="B12" s="47" t="s">
        <v>15</v>
      </c>
      <c r="C12" s="48"/>
      <c r="D12" s="5">
        <v>6.0000000000000001E-3</v>
      </c>
    </row>
    <row r="13" spans="2:4" ht="18" thickBot="1" x14ac:dyDescent="0.35">
      <c r="B13" s="49" t="s">
        <v>16</v>
      </c>
      <c r="C13" s="50"/>
      <c r="D13" s="6">
        <f>D11*30%</f>
        <v>600</v>
      </c>
    </row>
    <row r="16" spans="2:4" ht="15.75" customHeight="1" x14ac:dyDescent="0.25"/>
    <row r="17" spans="1:4" ht="15.75" thickBot="1" x14ac:dyDescent="0.3"/>
    <row r="18" spans="1:4" ht="30.75" x14ac:dyDescent="0.25">
      <c r="B18" s="44" t="s">
        <v>5</v>
      </c>
      <c r="C18" s="45"/>
      <c r="D18" s="46"/>
    </row>
    <row r="19" spans="1:4" ht="18" thickBot="1" x14ac:dyDescent="0.35">
      <c r="B19" s="51" t="s">
        <v>0</v>
      </c>
      <c r="C19" s="52"/>
      <c r="D19" s="16">
        <v>200</v>
      </c>
    </row>
    <row r="20" spans="1:4" ht="18" thickBot="1" x14ac:dyDescent="0.35">
      <c r="B20" s="53" t="s">
        <v>1</v>
      </c>
      <c r="C20" s="54"/>
      <c r="D20" s="17">
        <v>5</v>
      </c>
    </row>
    <row r="21" spans="1:4" ht="18" thickBot="1" x14ac:dyDescent="0.35">
      <c r="B21" s="53" t="s">
        <v>2</v>
      </c>
      <c r="C21" s="54"/>
      <c r="D21" s="18">
        <v>1.0789999999999999E-2</v>
      </c>
    </row>
    <row r="22" spans="1:4" ht="18" thickBot="1" x14ac:dyDescent="0.35">
      <c r="B22" s="37" t="s">
        <v>3</v>
      </c>
      <c r="C22" s="38"/>
      <c r="D22" s="19">
        <f>FV(Taxa_mensal,qtd_anos*12,Aporte*-1)</f>
        <v>16755.382799697527</v>
      </c>
    </row>
    <row r="23" spans="1:4" ht="18" thickBot="1" x14ac:dyDescent="0.35">
      <c r="B23" s="37" t="s">
        <v>4</v>
      </c>
      <c r="C23" s="38"/>
      <c r="D23" s="19">
        <f>Patrimonio*Rendimento_carteira</f>
        <v>100.53229679818516</v>
      </c>
    </row>
    <row r="24" spans="1:4" ht="15.75" thickBot="1" x14ac:dyDescent="0.3">
      <c r="B24" s="20"/>
      <c r="C24" s="21"/>
      <c r="D24" s="22"/>
    </row>
    <row r="25" spans="1:4" ht="26.25" customHeight="1" x14ac:dyDescent="0.25">
      <c r="B25" s="44" t="s">
        <v>6</v>
      </c>
      <c r="C25" s="45"/>
      <c r="D25" s="3" t="s">
        <v>12</v>
      </c>
    </row>
    <row r="26" spans="1:4" ht="18" thickBot="1" x14ac:dyDescent="0.35">
      <c r="A26" s="1">
        <v>2</v>
      </c>
      <c r="B26" s="7" t="s">
        <v>7</v>
      </c>
      <c r="C26" s="8">
        <f>FV($D$21,A$26*12,$D$19*-1)</f>
        <v>5445.5254595290435</v>
      </c>
      <c r="D26" s="9">
        <f>C26*Rendimento_carteira</f>
        <v>32.673152757174265</v>
      </c>
    </row>
    <row r="27" spans="1:4" ht="18" thickBot="1" x14ac:dyDescent="0.35">
      <c r="A27" s="1">
        <v>5</v>
      </c>
      <c r="B27" s="10" t="s">
        <v>8</v>
      </c>
      <c r="C27" s="11">
        <f>FV($D$21,A27*12,$D$19*-1)</f>
        <v>16755.382799697527</v>
      </c>
      <c r="D27" s="12">
        <f>C27*Rendimento_carteira</f>
        <v>100.53229679818516</v>
      </c>
    </row>
    <row r="28" spans="1:4" ht="18" thickBot="1" x14ac:dyDescent="0.35">
      <c r="A28" s="1">
        <v>10</v>
      </c>
      <c r="B28" s="10" t="s">
        <v>9</v>
      </c>
      <c r="C28" s="11">
        <f>FV($D$21,A28*12,$D$19*-1)</f>
        <v>48656.842506034438</v>
      </c>
      <c r="D28" s="12">
        <f>C28*Rendimento_carteira</f>
        <v>291.94105503620665</v>
      </c>
    </row>
    <row r="29" spans="1:4" ht="18" thickBot="1" x14ac:dyDescent="0.35">
      <c r="A29" s="1">
        <v>20</v>
      </c>
      <c r="B29" s="10" t="s">
        <v>10</v>
      </c>
      <c r="C29" s="11">
        <f>FV($D$21,A29*12,$D$19*-1)</f>
        <v>225039.68001941612</v>
      </c>
      <c r="D29" s="12">
        <f>C29*Rendimento_carteira</f>
        <v>1350.2380801164968</v>
      </c>
    </row>
    <row r="30" spans="1:4" ht="17.25" x14ac:dyDescent="0.3">
      <c r="A30" s="1">
        <v>30</v>
      </c>
      <c r="B30" s="13" t="s">
        <v>11</v>
      </c>
      <c r="C30" s="14">
        <f>FV($D$21,A30*12,$D$19*-1)</f>
        <v>864433.93100094295</v>
      </c>
      <c r="D30" s="15">
        <f>C30*Rendimento_carteira</f>
        <v>5186.6035860056581</v>
      </c>
    </row>
    <row r="31" spans="1:4" x14ac:dyDescent="0.25">
      <c r="A31" s="1"/>
    </row>
    <row r="32" spans="1:4" x14ac:dyDescent="0.25">
      <c r="B32" s="29" t="s">
        <v>18</v>
      </c>
      <c r="C32" s="30" t="s">
        <v>28</v>
      </c>
      <c r="D32" s="29"/>
    </row>
    <row r="33" spans="2:4" x14ac:dyDescent="0.25">
      <c r="B33" s="31" t="s">
        <v>48</v>
      </c>
      <c r="C33" s="32">
        <f>Aporte</f>
        <v>200</v>
      </c>
      <c r="D33" s="31"/>
    </row>
    <row r="35" spans="2:4" x14ac:dyDescent="0.25">
      <c r="B35" s="33" t="s">
        <v>19</v>
      </c>
      <c r="C35" s="33" t="s">
        <v>49</v>
      </c>
      <c r="D35" s="33" t="s">
        <v>50</v>
      </c>
    </row>
    <row r="36" spans="2:4" x14ac:dyDescent="0.25">
      <c r="B36" s="2" t="s">
        <v>22</v>
      </c>
      <c r="C36" s="23">
        <f>VLOOKUP($C$32&amp;"-"&amp;B36,Planilha2!$A:$D,4,FALSE)</f>
        <v>0.32</v>
      </c>
      <c r="D36" s="34">
        <f t="shared" ref="D36:D41" si="0">C36*$C$33</f>
        <v>64</v>
      </c>
    </row>
    <row r="37" spans="2:4" x14ac:dyDescent="0.25">
      <c r="B37" s="2" t="s">
        <v>23</v>
      </c>
      <c r="C37" s="23">
        <f>VLOOKUP($C$32&amp;"-"&amp;B37,Planilha2!$A:$D,4,FALSE)</f>
        <v>0.35</v>
      </c>
      <c r="D37" s="34">
        <f t="shared" si="0"/>
        <v>70</v>
      </c>
    </row>
    <row r="38" spans="2:4" x14ac:dyDescent="0.25">
      <c r="B38" s="2" t="s">
        <v>24</v>
      </c>
      <c r="C38" s="23">
        <f>VLOOKUP($C$32&amp;"-"&amp;B38,Planilha2!$A:$D,4,FALSE)</f>
        <v>0.08</v>
      </c>
      <c r="D38" s="34">
        <f t="shared" si="0"/>
        <v>16</v>
      </c>
    </row>
    <row r="39" spans="2:4" x14ac:dyDescent="0.25">
      <c r="B39" s="2" t="s">
        <v>25</v>
      </c>
      <c r="C39" s="23">
        <f>VLOOKUP($C$32&amp;"-"&amp;B39,Planilha2!$A:$D,4,FALSE)</f>
        <v>0.05</v>
      </c>
      <c r="D39" s="34">
        <f t="shared" si="0"/>
        <v>10</v>
      </c>
    </row>
    <row r="40" spans="2:4" x14ac:dyDescent="0.25">
      <c r="B40" s="2" t="s">
        <v>26</v>
      </c>
      <c r="C40" s="23">
        <f>VLOOKUP($C$32&amp;"-"&amp;B40,Planilha2!$A:$D,4,FALSE)</f>
        <v>0.1</v>
      </c>
      <c r="D40" s="34">
        <f t="shared" si="0"/>
        <v>20</v>
      </c>
    </row>
    <row r="41" spans="2:4" x14ac:dyDescent="0.25">
      <c r="B41" s="2" t="s">
        <v>27</v>
      </c>
      <c r="C41" s="23">
        <f>VLOOKUP($C$32&amp;"-"&amp;B41,Planilha2!$A:$D,4,FALSE)</f>
        <v>0.1</v>
      </c>
      <c r="D41" s="34">
        <f t="shared" si="0"/>
        <v>20</v>
      </c>
    </row>
    <row r="42" spans="2:4" x14ac:dyDescent="0.25">
      <c r="B42" s="35"/>
      <c r="C42" s="35"/>
      <c r="D42" s="36">
        <f>SUM(D36:D41)</f>
        <v>200</v>
      </c>
    </row>
  </sheetData>
  <mergeCells count="11">
    <mergeCell ref="B25:C25"/>
    <mergeCell ref="B19:C19"/>
    <mergeCell ref="B20:C20"/>
    <mergeCell ref="B21:C21"/>
    <mergeCell ref="B22:C22"/>
    <mergeCell ref="B23:C23"/>
    <mergeCell ref="B10:D10"/>
    <mergeCell ref="B11:C11"/>
    <mergeCell ref="B18:D18"/>
    <mergeCell ref="B12:C12"/>
    <mergeCell ref="B13:C13"/>
  </mergeCells>
  <dataValidations count="1">
    <dataValidation type="list" allowBlank="1" showInputMessage="1" showErrorMessage="1" sqref="C32" xr:uid="{925F4D4D-165B-417E-90E8-19E0BC7B1F13}">
      <formula1>"Conservador, 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FA95-1F0C-4EA2-8C36-08A8C7394045}">
  <dimension ref="A2:H20"/>
  <sheetViews>
    <sheetView workbookViewId="0">
      <selection activeCell="A2" sqref="A2:D2"/>
    </sheetView>
  </sheetViews>
  <sheetFormatPr defaultRowHeight="15" x14ac:dyDescent="0.25"/>
  <cols>
    <col min="1" max="1" width="30.85546875" bestFit="1" customWidth="1"/>
    <col min="2" max="2" width="12.140625" bestFit="1" customWidth="1"/>
    <col min="3" max="3" width="18.5703125" bestFit="1" customWidth="1"/>
    <col min="4" max="4" width="5.5703125" bestFit="1" customWidth="1"/>
    <col min="6" max="6" width="4.28515625" customWidth="1"/>
    <col min="7" max="7" width="16.85546875" bestFit="1" customWidth="1"/>
  </cols>
  <sheetData>
    <row r="2" spans="1:8" x14ac:dyDescent="0.25">
      <c r="A2" s="55" t="s">
        <v>17</v>
      </c>
      <c r="B2" s="55" t="s">
        <v>18</v>
      </c>
      <c r="C2" s="55" t="s">
        <v>19</v>
      </c>
      <c r="D2" s="55" t="s">
        <v>20</v>
      </c>
    </row>
    <row r="3" spans="1:8" x14ac:dyDescent="0.25">
      <c r="A3" t="s">
        <v>30</v>
      </c>
      <c r="B3" t="s">
        <v>21</v>
      </c>
      <c r="C3" t="s">
        <v>22</v>
      </c>
      <c r="D3" s="25">
        <v>0.3</v>
      </c>
    </row>
    <row r="4" spans="1:8" x14ac:dyDescent="0.25">
      <c r="A4" t="s">
        <v>31</v>
      </c>
      <c r="B4" t="s">
        <v>21</v>
      </c>
      <c r="C4" t="s">
        <v>23</v>
      </c>
      <c r="D4" s="25">
        <v>0.5</v>
      </c>
      <c r="G4" s="26" t="s">
        <v>37</v>
      </c>
      <c r="H4" s="27" t="str">
        <f>VLOOKUP(G4,$A:$D,2,FALSE)</f>
        <v>Moderado</v>
      </c>
    </row>
    <row r="5" spans="1:8" x14ac:dyDescent="0.25">
      <c r="A5" t="s">
        <v>32</v>
      </c>
      <c r="B5" t="s">
        <v>21</v>
      </c>
      <c r="C5" t="s">
        <v>24</v>
      </c>
      <c r="D5" s="25">
        <v>0.1</v>
      </c>
    </row>
    <row r="6" spans="1:8" x14ac:dyDescent="0.25">
      <c r="A6" t="s">
        <v>33</v>
      </c>
      <c r="B6" t="s">
        <v>21</v>
      </c>
      <c r="C6" t="s">
        <v>25</v>
      </c>
      <c r="D6" s="25">
        <v>0.1</v>
      </c>
    </row>
    <row r="7" spans="1:8" x14ac:dyDescent="0.25">
      <c r="A7" t="s">
        <v>34</v>
      </c>
      <c r="B7" t="s">
        <v>21</v>
      </c>
      <c r="C7" t="s">
        <v>26</v>
      </c>
      <c r="D7" s="25">
        <v>0</v>
      </c>
    </row>
    <row r="8" spans="1:8" x14ac:dyDescent="0.25">
      <c r="A8" t="s">
        <v>35</v>
      </c>
      <c r="B8" t="s">
        <v>21</v>
      </c>
      <c r="C8" t="s">
        <v>27</v>
      </c>
      <c r="D8" s="25">
        <v>0</v>
      </c>
    </row>
    <row r="9" spans="1:8" x14ac:dyDescent="0.25">
      <c r="A9" t="s">
        <v>36</v>
      </c>
      <c r="B9" t="s">
        <v>28</v>
      </c>
      <c r="C9" t="s">
        <v>22</v>
      </c>
      <c r="D9" s="25">
        <v>0.32</v>
      </c>
    </row>
    <row r="10" spans="1:8" x14ac:dyDescent="0.25">
      <c r="A10" s="24" t="s">
        <v>37</v>
      </c>
      <c r="B10" s="24" t="s">
        <v>28</v>
      </c>
      <c r="C10" s="24" t="s">
        <v>23</v>
      </c>
      <c r="D10" s="28">
        <v>0.35</v>
      </c>
    </row>
    <row r="11" spans="1:8" x14ac:dyDescent="0.25">
      <c r="A11" t="s">
        <v>38</v>
      </c>
      <c r="B11" t="s">
        <v>28</v>
      </c>
      <c r="C11" t="s">
        <v>24</v>
      </c>
      <c r="D11" s="25">
        <v>0.08</v>
      </c>
    </row>
    <row r="12" spans="1:8" x14ac:dyDescent="0.25">
      <c r="A12" t="s">
        <v>39</v>
      </c>
      <c r="B12" t="s">
        <v>28</v>
      </c>
      <c r="C12" t="s">
        <v>25</v>
      </c>
      <c r="D12" s="25">
        <v>0.05</v>
      </c>
    </row>
    <row r="13" spans="1:8" x14ac:dyDescent="0.25">
      <c r="A13" t="s">
        <v>40</v>
      </c>
      <c r="B13" t="s">
        <v>28</v>
      </c>
      <c r="C13" t="s">
        <v>26</v>
      </c>
      <c r="D13" s="25">
        <v>0.1</v>
      </c>
    </row>
    <row r="14" spans="1:8" x14ac:dyDescent="0.25">
      <c r="A14" t="s">
        <v>41</v>
      </c>
      <c r="B14" t="s">
        <v>28</v>
      </c>
      <c r="C14" t="s">
        <v>27</v>
      </c>
      <c r="D14" s="25">
        <v>0.1</v>
      </c>
    </row>
    <row r="15" spans="1:8" x14ac:dyDescent="0.25">
      <c r="A15" t="s">
        <v>42</v>
      </c>
      <c r="B15" t="s">
        <v>29</v>
      </c>
      <c r="C15" t="s">
        <v>22</v>
      </c>
      <c r="D15" s="25">
        <v>0.5</v>
      </c>
    </row>
    <row r="16" spans="1:8" x14ac:dyDescent="0.25">
      <c r="A16" t="s">
        <v>43</v>
      </c>
      <c r="B16" t="s">
        <v>29</v>
      </c>
      <c r="C16" t="s">
        <v>23</v>
      </c>
      <c r="D16" s="25">
        <v>0.1</v>
      </c>
    </row>
    <row r="17" spans="1:4" x14ac:dyDescent="0.25">
      <c r="A17" t="s">
        <v>44</v>
      </c>
      <c r="B17" t="s">
        <v>29</v>
      </c>
      <c r="C17" t="s">
        <v>24</v>
      </c>
      <c r="D17" s="25">
        <v>0.05</v>
      </c>
    </row>
    <row r="18" spans="1:4" x14ac:dyDescent="0.25">
      <c r="A18" t="s">
        <v>45</v>
      </c>
      <c r="B18" t="s">
        <v>29</v>
      </c>
      <c r="C18" t="s">
        <v>25</v>
      </c>
      <c r="D18" s="25">
        <v>0.05</v>
      </c>
    </row>
    <row r="19" spans="1:4" x14ac:dyDescent="0.25">
      <c r="A19" t="s">
        <v>46</v>
      </c>
      <c r="B19" t="s">
        <v>29</v>
      </c>
      <c r="C19" t="s">
        <v>26</v>
      </c>
      <c r="D19" s="25">
        <v>0.2</v>
      </c>
    </row>
    <row r="20" spans="1:4" x14ac:dyDescent="0.25">
      <c r="A20" t="s">
        <v>47</v>
      </c>
      <c r="B20" t="s">
        <v>29</v>
      </c>
      <c r="C20" t="s">
        <v>27</v>
      </c>
      <c r="D20" s="25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Planilha1</vt:lpstr>
      <vt:lpstr>Planilha2</vt:lpstr>
      <vt:lpstr>Aporte</vt:lpstr>
      <vt:lpstr>Patrimonio</vt:lpstr>
      <vt:lpstr>qtd_anos</vt:lpstr>
      <vt:lpstr>Rendimento_carteira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janems@uninove.edu.br</dc:creator>
  <cp:lastModifiedBy>janems@uninove.edu.br</cp:lastModifiedBy>
  <dcterms:created xsi:type="dcterms:W3CDTF">2025-06-30T14:38:19Z</dcterms:created>
  <dcterms:modified xsi:type="dcterms:W3CDTF">2025-07-01T02:04:59Z</dcterms:modified>
</cp:coreProperties>
</file>