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0" yWindow="0" windowWidth="20490" windowHeight="9045"/>
  </bookViews>
  <sheets>
    <sheet name="Flowershop sales" sheetId="1" r:id="rId1"/>
    <sheet name="Gradebook" sheetId="2" r:id="rId2"/>
    <sheet name="Grades" sheetId="3" r:id="rId3"/>
  </sheets>
  <definedNames>
    <definedName name="_xlnm._FilterDatabase" localSheetId="0" hidden="1">'Flowershop sales'!$A$6:$K$17</definedName>
  </definedNames>
  <calcPr calcId="162913"/>
</workbook>
</file>

<file path=xl/calcChain.xml><?xml version="1.0" encoding="utf-8"?>
<calcChain xmlns="http://schemas.openxmlformats.org/spreadsheetml/2006/main">
  <c r="B21" i="2" l="1"/>
  <c r="B20" i="2"/>
  <c r="B18" i="2" l="1"/>
  <c r="B17" i="2"/>
  <c r="B16" i="2"/>
  <c r="B15" i="2"/>
  <c r="C5" i="2"/>
  <c r="D5" i="2" s="1"/>
  <c r="C7" i="2"/>
  <c r="D7" i="2" s="1"/>
  <c r="C3" i="2"/>
  <c r="D3" i="2" s="1"/>
  <c r="C10" i="2"/>
  <c r="D10" i="2" s="1"/>
  <c r="C4" i="2"/>
  <c r="D4" i="2" s="1"/>
  <c r="C6" i="2"/>
  <c r="D6" i="2" s="1"/>
  <c r="C9" i="2"/>
  <c r="D9" i="2" s="1"/>
  <c r="C11" i="2"/>
  <c r="D11" i="2" s="1"/>
  <c r="C8" i="2"/>
  <c r="D8" i="2" s="1"/>
  <c r="C2" i="2"/>
  <c r="D2" i="2" s="1"/>
  <c r="C12" i="2"/>
  <c r="D12" i="2" s="1"/>
  <c r="B25" i="2" l="1"/>
  <c r="B24" i="2"/>
  <c r="B23" i="2"/>
  <c r="B22" i="2"/>
  <c r="F22" i="1"/>
  <c r="C22" i="1"/>
  <c r="D22" i="1"/>
  <c r="B22" i="1"/>
  <c r="F21" i="1"/>
  <c r="C21" i="1"/>
  <c r="D21" i="1"/>
  <c r="B21" i="1"/>
  <c r="F20" i="1"/>
  <c r="C20" i="1"/>
  <c r="D20" i="1"/>
  <c r="B20" i="1"/>
  <c r="F16" i="1"/>
  <c r="G6" i="1"/>
  <c r="G7" i="1"/>
  <c r="H7" i="1" s="1"/>
  <c r="G8" i="1"/>
  <c r="H8" i="1" s="1"/>
  <c r="G9" i="1"/>
  <c r="G10" i="1"/>
  <c r="G11" i="1"/>
  <c r="H11" i="1" s="1"/>
  <c r="G12" i="1"/>
  <c r="H12" i="1" s="1"/>
  <c r="G13" i="1"/>
  <c r="G14" i="1"/>
  <c r="G5" i="1"/>
  <c r="G22" i="1" s="1"/>
  <c r="E6" i="1"/>
  <c r="E7" i="1"/>
  <c r="E8" i="1"/>
  <c r="E9" i="1"/>
  <c r="E10" i="1"/>
  <c r="E11" i="1"/>
  <c r="E12" i="1"/>
  <c r="E13" i="1"/>
  <c r="E14" i="1"/>
  <c r="E5" i="1"/>
  <c r="E16" i="1" s="1"/>
  <c r="B2" i="1"/>
  <c r="I14" i="1" l="1"/>
  <c r="H14" i="1"/>
  <c r="H10" i="1"/>
  <c r="I10" i="1" s="1"/>
  <c r="H6" i="1"/>
  <c r="I6" i="1" s="1"/>
  <c r="I12" i="1"/>
  <c r="I8" i="1"/>
  <c r="G21" i="1"/>
  <c r="H13" i="1"/>
  <c r="I13" i="1" s="1"/>
  <c r="H9" i="1"/>
  <c r="I9" i="1" s="1"/>
  <c r="I11" i="1"/>
  <c r="I7" i="1"/>
  <c r="G20" i="1"/>
  <c r="G16" i="1"/>
  <c r="H5" i="1"/>
  <c r="H21" i="1" l="1"/>
  <c r="H22" i="1"/>
  <c r="H16" i="1"/>
  <c r="H20" i="1"/>
  <c r="I5" i="1"/>
  <c r="I20" i="1" l="1"/>
  <c r="I21" i="1"/>
  <c r="I22" i="1"/>
  <c r="I16" i="1"/>
</calcChain>
</file>

<file path=xl/sharedStrings.xml><?xml version="1.0" encoding="utf-8"?>
<sst xmlns="http://schemas.openxmlformats.org/spreadsheetml/2006/main" count="84" uniqueCount="65">
  <si>
    <t>Highest</t>
  </si>
  <si>
    <t>Lowest</t>
  </si>
  <si>
    <t>Flower</t>
  </si>
  <si>
    <t>Number in Bouquet</t>
  </si>
  <si>
    <t>Bouquets in stock</t>
  </si>
  <si>
    <t>Price per bouquet</t>
  </si>
  <si>
    <t>Bouquets Sold</t>
  </si>
  <si>
    <t>Lillies</t>
  </si>
  <si>
    <t>Tulips</t>
  </si>
  <si>
    <t>Narcissus</t>
  </si>
  <si>
    <t>Orchids</t>
  </si>
  <si>
    <t>Median</t>
  </si>
  <si>
    <t>Minimum</t>
  </si>
  <si>
    <t>Maximum</t>
  </si>
  <si>
    <t>Sales Tax</t>
  </si>
  <si>
    <t>Gross Income</t>
  </si>
  <si>
    <t>Net Income</t>
  </si>
  <si>
    <t>Name</t>
  </si>
  <si>
    <t>Points</t>
  </si>
  <si>
    <t>Grade</t>
  </si>
  <si>
    <t>Comment</t>
  </si>
  <si>
    <t>Bob</t>
  </si>
  <si>
    <t>A</t>
  </si>
  <si>
    <t>Loucas</t>
  </si>
  <si>
    <t>B</t>
  </si>
  <si>
    <t>Maria</t>
  </si>
  <si>
    <t>George</t>
  </si>
  <si>
    <t>C</t>
  </si>
  <si>
    <t>Joe</t>
  </si>
  <si>
    <t>Jim</t>
  </si>
  <si>
    <t>Andrew</t>
  </si>
  <si>
    <t>Bill</t>
  </si>
  <si>
    <t>D</t>
  </si>
  <si>
    <t>Peter</t>
  </si>
  <si>
    <t>Fail</t>
  </si>
  <si>
    <t>Pass</t>
  </si>
  <si>
    <t>Credit</t>
  </si>
  <si>
    <t>Distinction</t>
  </si>
  <si>
    <t>Roses</t>
  </si>
  <si>
    <t>Carnations</t>
  </si>
  <si>
    <t>Average</t>
  </si>
  <si>
    <t>Column Totals  (use sum)</t>
  </si>
  <si>
    <t>Karen</t>
  </si>
  <si>
    <t>Sales's Tax Rate</t>
  </si>
  <si>
    <t>Number of items with text only</t>
  </si>
  <si>
    <t>Number of items with values (text and numbers)</t>
  </si>
  <si>
    <t>Number of items with numbers only</t>
  </si>
  <si>
    <t>Number of A's (countif)</t>
  </si>
  <si>
    <t>Number of B's (countif)</t>
  </si>
  <si>
    <t>Number of C's (countif)</t>
  </si>
  <si>
    <t>Number of D's (countif)</t>
  </si>
  <si>
    <t>Lookup Table for Grade Comment</t>
  </si>
  <si>
    <t>Lookup Table for Letter Grade</t>
  </si>
  <si>
    <t>F</t>
  </si>
  <si>
    <t xml:space="preserve">Notes: </t>
  </si>
  <si>
    <r>
      <t xml:space="preserve">2. A Vlookup table must contain </t>
    </r>
    <r>
      <rPr>
        <b/>
        <sz val="10"/>
        <rFont val="Arial"/>
        <family val="2"/>
      </rPr>
      <t>distinct</t>
    </r>
    <r>
      <rPr>
        <sz val="10"/>
        <rFont val="Arial"/>
      </rPr>
      <t xml:space="preserve"> values to look up, e.g. one A, one B, etc.</t>
    </r>
  </si>
  <si>
    <r>
      <t xml:space="preserve">1. A Vlookup table must contain the values to look up in </t>
    </r>
    <r>
      <rPr>
        <b/>
        <sz val="10"/>
        <rFont val="Arial"/>
        <family val="2"/>
      </rPr>
      <t>ascending</t>
    </r>
    <r>
      <rPr>
        <sz val="10"/>
        <rFont val="Arial"/>
      </rPr>
      <t xml:space="preserve"> order when used to look up a range of values</t>
    </r>
  </si>
  <si>
    <t>N/A</t>
  </si>
  <si>
    <t>Need to Reorder (&lt;20)?</t>
  </si>
  <si>
    <t>Number Failing (grade &lt; 60</t>
  </si>
  <si>
    <t>Number Passing (grade &gt; 60)</t>
  </si>
  <si>
    <t>Fail a lot</t>
  </si>
  <si>
    <t>Use "Merge Cells" to merge the notes above, and apply word wrap to this cell</t>
  </si>
  <si>
    <t>Ananth</t>
  </si>
  <si>
    <t>Edmond's Flower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</si>
</sst>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"/>
    <numFmt numFmtId="165" formatCode="&quot;$&quot;#,##0.00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0" fontId="2" fillId="0" borderId="0" xfId="0" applyNumberFormat="1" applyFont="1"/>
    <xf numFmtId="0" fontId="0" fillId="0" borderId="0" xfId="0" applyAlignment="1">
      <alignment wrapText="1"/>
    </xf>
    <xf numFmtId="0" fontId="6" fillId="0" borderId="1" xfId="0" applyFont="1" applyBorder="1"/>
    <xf numFmtId="2" fontId="0" fillId="0" borderId="0" xfId="0" applyNumberFormat="1"/>
    <xf numFmtId="0" fontId="4" fillId="0" borderId="0" xfId="0" applyFont="1" applyAlignment="1"/>
    <xf numFmtId="0" fontId="0" fillId="0" borderId="0" xfId="0" applyAlignme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G17" sqref="G17"/>
    </sheetView>
  </sheetViews>
  <sheetFormatPr defaultRowHeight="12.75" x14ac:dyDescent="0.2"/>
  <cols>
    <col min="1" max="1" width="41.28515625" bestFit="1" customWidth="1"/>
    <col min="2" max="2" width="20.5703125" customWidth="1"/>
    <col min="3" max="4" width="17.7109375" customWidth="1"/>
    <col min="5" max="5" width="21.140625" customWidth="1"/>
    <col min="6" max="6" width="21.7109375" customWidth="1"/>
    <col min="7" max="7" width="18.5703125" customWidth="1"/>
    <col min="8" max="9" width="19.28515625" customWidth="1"/>
    <col min="10" max="11" width="15.140625" customWidth="1"/>
  </cols>
  <sheetData>
    <row r="1" spans="1:9" x14ac:dyDescent="0.2">
      <c r="B1" t="s">
        <v>64</v>
      </c>
      <c r="F1" s="1" t="s">
        <v>43</v>
      </c>
      <c r="G1" s="10">
        <v>0.09</v>
      </c>
    </row>
    <row r="2" spans="1:9" x14ac:dyDescent="0.2">
      <c r="B2" s="7">
        <f ca="1">TODAY()</f>
        <v>42830</v>
      </c>
    </row>
    <row r="4" spans="1:9" x14ac:dyDescent="0.2">
      <c r="A4" s="16" t="s">
        <v>2</v>
      </c>
      <c r="B4" s="16" t="s">
        <v>3</v>
      </c>
      <c r="C4" s="16" t="s">
        <v>5</v>
      </c>
      <c r="D4" s="16" t="s">
        <v>4</v>
      </c>
      <c r="E4" s="16" t="s">
        <v>58</v>
      </c>
      <c r="F4" s="16" t="s">
        <v>6</v>
      </c>
      <c r="G4" s="16" t="s">
        <v>15</v>
      </c>
      <c r="H4" s="16" t="s">
        <v>14</v>
      </c>
      <c r="I4" s="16" t="s">
        <v>16</v>
      </c>
    </row>
    <row r="5" spans="1:9" x14ac:dyDescent="0.2">
      <c r="A5" t="s">
        <v>38</v>
      </c>
      <c r="B5">
        <v>24</v>
      </c>
      <c r="C5" s="8">
        <v>29.99</v>
      </c>
      <c r="D5">
        <v>7</v>
      </c>
      <c r="E5" t="str">
        <f>IF(D5 &lt; 20, "Yes","No")</f>
        <v>Yes</v>
      </c>
      <c r="F5">
        <v>95</v>
      </c>
      <c r="G5" s="9">
        <f>F5 * C5</f>
        <v>2849.0499999999997</v>
      </c>
      <c r="H5" s="8">
        <f>G5 * $G$1</f>
        <v>256.41449999999998</v>
      </c>
      <c r="I5" s="9">
        <f>G5 - H5</f>
        <v>2592.6354999999999</v>
      </c>
    </row>
    <row r="6" spans="1:9" x14ac:dyDescent="0.2">
      <c r="A6" t="s">
        <v>38</v>
      </c>
      <c r="B6">
        <v>12</v>
      </c>
      <c r="C6" s="8">
        <v>18.95</v>
      </c>
      <c r="D6">
        <v>28</v>
      </c>
      <c r="E6" t="str">
        <f t="shared" ref="E6:E14" si="0">IF(D6 &lt; 20, "Yes","No")</f>
        <v>No</v>
      </c>
      <c r="F6">
        <v>23</v>
      </c>
      <c r="G6" s="9">
        <f t="shared" ref="G6:G14" si="1">F6 * C6</f>
        <v>435.84999999999997</v>
      </c>
      <c r="H6" s="8">
        <f t="shared" ref="H6:H14" si="2">G6 * $G$1</f>
        <v>39.226499999999994</v>
      </c>
      <c r="I6" s="9">
        <f t="shared" ref="I6:I14" si="3">G6 - H6</f>
        <v>396.62349999999998</v>
      </c>
    </row>
    <row r="7" spans="1:9" x14ac:dyDescent="0.2">
      <c r="A7" t="s">
        <v>38</v>
      </c>
      <c r="B7">
        <v>6</v>
      </c>
      <c r="C7" s="8">
        <v>12.99</v>
      </c>
      <c r="D7">
        <v>36</v>
      </c>
      <c r="E7" t="str">
        <f t="shared" si="0"/>
        <v>No</v>
      </c>
      <c r="F7">
        <v>32</v>
      </c>
      <c r="G7" s="9">
        <f t="shared" si="1"/>
        <v>415.68</v>
      </c>
      <c r="H7" s="8">
        <f t="shared" si="2"/>
        <v>37.411200000000001</v>
      </c>
      <c r="I7" s="9">
        <f t="shared" si="3"/>
        <v>378.2688</v>
      </c>
    </row>
    <row r="8" spans="1:9" x14ac:dyDescent="0.2">
      <c r="A8" t="s">
        <v>7</v>
      </c>
      <c r="B8">
        <v>24</v>
      </c>
      <c r="C8" s="8">
        <v>19.989999999999998</v>
      </c>
      <c r="D8">
        <v>5</v>
      </c>
      <c r="E8" t="str">
        <f t="shared" si="0"/>
        <v>Yes</v>
      </c>
      <c r="F8">
        <v>128</v>
      </c>
      <c r="G8" s="9">
        <f t="shared" si="1"/>
        <v>2558.7199999999998</v>
      </c>
      <c r="H8" s="8">
        <f t="shared" si="2"/>
        <v>230.28479999999996</v>
      </c>
      <c r="I8" s="9">
        <f t="shared" si="3"/>
        <v>2328.4351999999999</v>
      </c>
    </row>
    <row r="9" spans="1:9" x14ac:dyDescent="0.2">
      <c r="A9" t="s">
        <v>8</v>
      </c>
      <c r="B9">
        <v>24</v>
      </c>
      <c r="C9" s="8">
        <v>29.99</v>
      </c>
      <c r="D9">
        <v>31</v>
      </c>
      <c r="E9" t="str">
        <f t="shared" si="0"/>
        <v>No</v>
      </c>
      <c r="F9">
        <v>63</v>
      </c>
      <c r="G9" s="9">
        <f t="shared" si="1"/>
        <v>1889.37</v>
      </c>
      <c r="H9" s="8">
        <f t="shared" si="2"/>
        <v>170.04329999999999</v>
      </c>
      <c r="I9" s="9">
        <f t="shared" si="3"/>
        <v>1719.3266999999998</v>
      </c>
    </row>
    <row r="10" spans="1:9" x14ac:dyDescent="0.2">
      <c r="A10" t="s">
        <v>9</v>
      </c>
      <c r="B10">
        <v>6</v>
      </c>
      <c r="C10" s="8">
        <v>34.99</v>
      </c>
      <c r="D10">
        <v>28</v>
      </c>
      <c r="E10" t="str">
        <f t="shared" si="0"/>
        <v>No</v>
      </c>
      <c r="F10">
        <v>57</v>
      </c>
      <c r="G10" s="9">
        <f t="shared" si="1"/>
        <v>1994.43</v>
      </c>
      <c r="H10" s="8">
        <f t="shared" si="2"/>
        <v>179.49869999999999</v>
      </c>
      <c r="I10" s="9">
        <f t="shared" si="3"/>
        <v>1814.9313000000002</v>
      </c>
    </row>
    <row r="11" spans="1:9" x14ac:dyDescent="0.2">
      <c r="A11" t="s">
        <v>39</v>
      </c>
      <c r="B11">
        <v>24</v>
      </c>
      <c r="C11" s="8">
        <v>22.95</v>
      </c>
      <c r="D11">
        <v>15</v>
      </c>
      <c r="E11" t="str">
        <f t="shared" si="0"/>
        <v>Yes</v>
      </c>
      <c r="F11">
        <v>45</v>
      </c>
      <c r="G11" s="9">
        <f t="shared" si="1"/>
        <v>1032.75</v>
      </c>
      <c r="H11" s="8">
        <f t="shared" si="2"/>
        <v>92.947499999999991</v>
      </c>
      <c r="I11" s="9">
        <f t="shared" si="3"/>
        <v>939.80250000000001</v>
      </c>
    </row>
    <row r="12" spans="1:9" x14ac:dyDescent="0.2">
      <c r="A12" t="s">
        <v>39</v>
      </c>
      <c r="B12">
        <v>12</v>
      </c>
      <c r="C12" s="8">
        <v>17.489999999999998</v>
      </c>
      <c r="D12">
        <v>21</v>
      </c>
      <c r="E12" t="str">
        <f t="shared" si="0"/>
        <v>No</v>
      </c>
      <c r="F12">
        <v>58</v>
      </c>
      <c r="G12" s="9">
        <f t="shared" si="1"/>
        <v>1014.42</v>
      </c>
      <c r="H12" s="8">
        <f t="shared" si="2"/>
        <v>91.297799999999995</v>
      </c>
      <c r="I12" s="9">
        <f t="shared" si="3"/>
        <v>923.12220000000002</v>
      </c>
    </row>
    <row r="13" spans="1:9" x14ac:dyDescent="0.2">
      <c r="A13" t="s">
        <v>39</v>
      </c>
      <c r="B13">
        <v>6</v>
      </c>
      <c r="C13" s="8">
        <v>11.99</v>
      </c>
      <c r="D13">
        <v>44</v>
      </c>
      <c r="E13" t="str">
        <f t="shared" si="0"/>
        <v>No</v>
      </c>
      <c r="F13">
        <v>14</v>
      </c>
      <c r="G13" s="9">
        <f t="shared" si="1"/>
        <v>167.86</v>
      </c>
      <c r="H13" s="8">
        <f t="shared" si="2"/>
        <v>15.1074</v>
      </c>
      <c r="I13" s="9">
        <f t="shared" si="3"/>
        <v>152.7526</v>
      </c>
    </row>
    <row r="14" spans="1:9" x14ac:dyDescent="0.2">
      <c r="A14" t="s">
        <v>10</v>
      </c>
      <c r="B14">
        <v>6</v>
      </c>
      <c r="C14" s="8">
        <v>39.99</v>
      </c>
      <c r="D14">
        <v>9</v>
      </c>
      <c r="E14" t="str">
        <f t="shared" si="0"/>
        <v>Yes</v>
      </c>
      <c r="F14">
        <v>76</v>
      </c>
      <c r="G14" s="9">
        <f t="shared" si="1"/>
        <v>3039.2400000000002</v>
      </c>
      <c r="H14" s="8">
        <f t="shared" si="2"/>
        <v>273.53160000000003</v>
      </c>
      <c r="I14" s="9">
        <f t="shared" si="3"/>
        <v>2765.7084000000004</v>
      </c>
    </row>
    <row r="16" spans="1:9" x14ac:dyDescent="0.2">
      <c r="A16" s="4" t="s">
        <v>41</v>
      </c>
      <c r="B16" t="s">
        <v>57</v>
      </c>
      <c r="C16" t="s">
        <v>57</v>
      </c>
      <c r="D16" t="s">
        <v>57</v>
      </c>
      <c r="E16">
        <f>COUNTIF(E5:E14, "Yes")</f>
        <v>4</v>
      </c>
      <c r="F16">
        <f>SUM(F5:F14)</f>
        <v>591</v>
      </c>
      <c r="G16" s="8">
        <f t="shared" ref="G16:I16" si="4">SUM(G5:G14)</f>
        <v>15397.369999999999</v>
      </c>
      <c r="H16" s="8">
        <f t="shared" si="4"/>
        <v>1385.7633000000001</v>
      </c>
      <c r="I16" s="8">
        <f t="shared" si="4"/>
        <v>14011.6067</v>
      </c>
    </row>
    <row r="17" spans="1:9" x14ac:dyDescent="0.2">
      <c r="A17" s="4" t="s">
        <v>45</v>
      </c>
    </row>
    <row r="18" spans="1:9" x14ac:dyDescent="0.2">
      <c r="A18" s="4" t="s">
        <v>46</v>
      </c>
    </row>
    <row r="19" spans="1:9" x14ac:dyDescent="0.2">
      <c r="A19" s="4" t="s">
        <v>44</v>
      </c>
    </row>
    <row r="20" spans="1:9" x14ac:dyDescent="0.2">
      <c r="A20" s="4" t="s">
        <v>11</v>
      </c>
      <c r="B20">
        <f>MEDIAN(B5:B14)</f>
        <v>12</v>
      </c>
      <c r="C20" s="8">
        <f t="shared" ref="C20:D20" si="5">MEDIAN(C5:C14)</f>
        <v>21.47</v>
      </c>
      <c r="D20">
        <f t="shared" si="5"/>
        <v>24.5</v>
      </c>
      <c r="E20" t="s">
        <v>57</v>
      </c>
      <c r="F20">
        <f>MEDIAN(F5:F14)</f>
        <v>57.5</v>
      </c>
      <c r="G20" s="8">
        <f t="shared" ref="G20:I20" si="6">MEDIAN(G5:G14)</f>
        <v>1461.06</v>
      </c>
      <c r="H20" s="8">
        <f t="shared" si="6"/>
        <v>131.49539999999999</v>
      </c>
      <c r="I20" s="8">
        <f t="shared" si="6"/>
        <v>1329.5645999999999</v>
      </c>
    </row>
    <row r="21" spans="1:9" x14ac:dyDescent="0.2">
      <c r="A21" s="4" t="s">
        <v>13</v>
      </c>
      <c r="B21">
        <f>MAX(B5:B14)</f>
        <v>24</v>
      </c>
      <c r="C21" s="8">
        <f t="shared" ref="C21:I21" si="7">MAX(C5:C14)</f>
        <v>39.99</v>
      </c>
      <c r="D21">
        <f t="shared" si="7"/>
        <v>44</v>
      </c>
      <c r="E21" t="s">
        <v>57</v>
      </c>
      <c r="F21">
        <f t="shared" si="7"/>
        <v>128</v>
      </c>
      <c r="G21" s="8">
        <f t="shared" si="7"/>
        <v>3039.2400000000002</v>
      </c>
      <c r="H21" s="8">
        <f t="shared" si="7"/>
        <v>273.53160000000003</v>
      </c>
      <c r="I21" s="8">
        <f t="shared" si="7"/>
        <v>2765.7084000000004</v>
      </c>
    </row>
    <row r="22" spans="1:9" x14ac:dyDescent="0.2">
      <c r="A22" s="4" t="s">
        <v>12</v>
      </c>
      <c r="B22">
        <f>MIN(B5:B14)</f>
        <v>6</v>
      </c>
      <c r="C22" s="8">
        <f t="shared" ref="C22:I22" si="8">MIN(C5:C14)</f>
        <v>11.99</v>
      </c>
      <c r="D22">
        <f t="shared" si="8"/>
        <v>5</v>
      </c>
      <c r="E22" t="s">
        <v>57</v>
      </c>
      <c r="F22">
        <f t="shared" si="8"/>
        <v>14</v>
      </c>
      <c r="G22" s="8">
        <f t="shared" si="8"/>
        <v>167.86</v>
      </c>
      <c r="H22" s="8">
        <f t="shared" si="8"/>
        <v>15.1074</v>
      </c>
      <c r="I22" s="8">
        <f t="shared" si="8"/>
        <v>152.7526</v>
      </c>
    </row>
    <row r="25" spans="1:9" x14ac:dyDescent="0.2">
      <c r="G25" s="6"/>
    </row>
    <row r="34" ht="15.6" customHeight="1" x14ac:dyDescent="0.2"/>
  </sheetData>
  <phoneticPr fontId="1" type="noConversion"/>
  <conditionalFormatting sqref="E5:E14">
    <cfRule type="cellIs" dxfId="0" priority="2" operator="equal">
      <formula>"Yes"</formula>
    </cfRule>
    <cfRule type="containsText" dxfId="1" priority="1" operator="containsText" text="Yes">
      <formula>NOT(ISERROR(SEARCH("Yes",E5)))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6" sqref="C16"/>
    </sheetView>
  </sheetViews>
  <sheetFormatPr defaultRowHeight="12.75" x14ac:dyDescent="0.2"/>
  <cols>
    <col min="1" max="1" width="27.140625" customWidth="1"/>
    <col min="3" max="3" width="18.7109375" bestFit="1" customWidth="1"/>
    <col min="4" max="4" width="18.140625" customWidth="1"/>
  </cols>
  <sheetData>
    <row r="1" spans="1:4" x14ac:dyDescent="0.2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2">
      <c r="A2" s="3" t="s">
        <v>42</v>
      </c>
      <c r="B2">
        <v>96</v>
      </c>
      <c r="C2" s="3" t="str">
        <f>VLOOKUP(B2,Grades!$A$4:$B$8,2,TRUE)</f>
        <v>A</v>
      </c>
      <c r="D2" s="3" t="str">
        <f>VLOOKUP(C2,Grades!$A$13:$B$17,2,TRUE)</f>
        <v>Distinction</v>
      </c>
    </row>
    <row r="3" spans="1:4" x14ac:dyDescent="0.2">
      <c r="A3" s="3" t="s">
        <v>25</v>
      </c>
      <c r="B3">
        <v>95</v>
      </c>
      <c r="C3" s="3" t="str">
        <f>VLOOKUP(B3,Grades!$A$4:$B$8,2,TRUE)</f>
        <v>A</v>
      </c>
      <c r="D3" s="3" t="str">
        <f>VLOOKUP(C3,Grades!$A$13:$B$17,2,TRUE)</f>
        <v>Distinction</v>
      </c>
    </row>
    <row r="4" spans="1:4" x14ac:dyDescent="0.2">
      <c r="A4" s="3" t="s">
        <v>28</v>
      </c>
      <c r="B4">
        <v>93</v>
      </c>
      <c r="C4" s="3" t="str">
        <f>VLOOKUP(B4,Grades!$A$4:$B$8,2,TRUE)</f>
        <v>A</v>
      </c>
      <c r="D4" s="3" t="str">
        <f>VLOOKUP(C4,Grades!$A$13:$B$17,2,TRUE)</f>
        <v>Distinction</v>
      </c>
    </row>
    <row r="5" spans="1:4" x14ac:dyDescent="0.2">
      <c r="A5" s="3" t="s">
        <v>21</v>
      </c>
      <c r="B5">
        <v>90</v>
      </c>
      <c r="C5" s="3" t="str">
        <f>VLOOKUP(B5,Grades!$A$4:$B$8,2,TRUE)</f>
        <v>A</v>
      </c>
      <c r="D5" s="3" t="str">
        <f>VLOOKUP(C5,Grades!$A$13:$B$17,2,TRUE)</f>
        <v>Distinction</v>
      </c>
    </row>
    <row r="6" spans="1:4" x14ac:dyDescent="0.2">
      <c r="A6" s="3" t="s">
        <v>29</v>
      </c>
      <c r="B6">
        <v>85</v>
      </c>
      <c r="C6" s="3" t="str">
        <f>VLOOKUP(B6,Grades!$A$4:$B$8,2,TRUE)</f>
        <v>B</v>
      </c>
      <c r="D6" s="3" t="str">
        <f>VLOOKUP(C6,Grades!$A$13:$B$17,2,TRUE)</f>
        <v>Credit</v>
      </c>
    </row>
    <row r="7" spans="1:4" x14ac:dyDescent="0.2">
      <c r="A7" s="3" t="s">
        <v>23</v>
      </c>
      <c r="B7">
        <v>80</v>
      </c>
      <c r="C7" s="3" t="str">
        <f>VLOOKUP(B7,Grades!$A$4:$B$8,2,TRUE)</f>
        <v>B</v>
      </c>
      <c r="D7" s="3" t="str">
        <f>VLOOKUP(C7,Grades!$A$13:$B$17,2,TRUE)</f>
        <v>Credit</v>
      </c>
    </row>
    <row r="8" spans="1:4" x14ac:dyDescent="0.2">
      <c r="A8" s="3" t="s">
        <v>33</v>
      </c>
      <c r="B8">
        <v>76</v>
      </c>
      <c r="C8" s="3" t="str">
        <f>VLOOKUP(B8,Grades!$A$4:$B$8,2,TRUE)</f>
        <v>C</v>
      </c>
      <c r="D8" s="3" t="str">
        <f>VLOOKUP(C8,Grades!$A$13:$B$17,2,TRUE)</f>
        <v>Pass</v>
      </c>
    </row>
    <row r="9" spans="1:4" x14ac:dyDescent="0.2">
      <c r="A9" s="3" t="s">
        <v>30</v>
      </c>
      <c r="B9">
        <v>74</v>
      </c>
      <c r="C9" s="3" t="str">
        <f>VLOOKUP(B9,Grades!$A$4:$B$8,2,TRUE)</f>
        <v>C</v>
      </c>
      <c r="D9" s="3" t="str">
        <f>VLOOKUP(C9,Grades!$A$13:$B$17,2,TRUE)</f>
        <v>Pass</v>
      </c>
    </row>
    <row r="10" spans="1:4" x14ac:dyDescent="0.2">
      <c r="A10" s="3" t="s">
        <v>26</v>
      </c>
      <c r="B10">
        <v>71</v>
      </c>
      <c r="C10" s="3" t="str">
        <f>VLOOKUP(B10,Grades!$A$4:$B$8,2,TRUE)</f>
        <v>C</v>
      </c>
      <c r="D10" s="3" t="str">
        <f>VLOOKUP(C10,Grades!$A$13:$B$17,2,TRUE)</f>
        <v>Pass</v>
      </c>
    </row>
    <row r="11" spans="1:4" x14ac:dyDescent="0.2">
      <c r="A11" s="3" t="s">
        <v>31</v>
      </c>
      <c r="B11">
        <v>54</v>
      </c>
      <c r="C11" s="3" t="str">
        <f>VLOOKUP(B11,Grades!$A$4:$B$8,2,TRUE)</f>
        <v>D</v>
      </c>
      <c r="D11" s="3" t="str">
        <f>VLOOKUP(C11,Grades!$A$13:$B$17,2,TRUE)</f>
        <v>Fail</v>
      </c>
    </row>
    <row r="12" spans="1:4" x14ac:dyDescent="0.2">
      <c r="A12" s="3" t="s">
        <v>63</v>
      </c>
      <c r="B12">
        <v>34</v>
      </c>
      <c r="C12" s="3" t="str">
        <f>VLOOKUP(B12,Grades!$A$4:$B$8,2,TRUE)</f>
        <v>F</v>
      </c>
      <c r="D12" s="3" t="str">
        <f>VLOOKUP(C12,Grades!$A$13:$B$17,2,TRUE)</f>
        <v>Fail a lot</v>
      </c>
    </row>
    <row r="15" spans="1:4" x14ac:dyDescent="0.2">
      <c r="A15" s="3" t="s">
        <v>40</v>
      </c>
      <c r="B15" s="13">
        <f>AVERAGE(B2:B12)</f>
        <v>77.090909090909093</v>
      </c>
    </row>
    <row r="16" spans="1:4" x14ac:dyDescent="0.2">
      <c r="A16" s="3" t="s">
        <v>11</v>
      </c>
      <c r="B16">
        <f>MEDIAN(B2:B12)</f>
        <v>80</v>
      </c>
    </row>
    <row r="17" spans="1:2" x14ac:dyDescent="0.2">
      <c r="A17" s="3" t="s">
        <v>0</v>
      </c>
      <c r="B17">
        <f>MAX(B2:B12)</f>
        <v>96</v>
      </c>
    </row>
    <row r="18" spans="1:2" x14ac:dyDescent="0.2">
      <c r="A18" s="3" t="s">
        <v>1</v>
      </c>
      <c r="B18">
        <f>MIN(B2:B12)</f>
        <v>34</v>
      </c>
    </row>
    <row r="20" spans="1:2" x14ac:dyDescent="0.2">
      <c r="A20" s="3" t="s">
        <v>60</v>
      </c>
      <c r="B20">
        <f>COUNTIF(B2:B12,"&gt;60")</f>
        <v>9</v>
      </c>
    </row>
    <row r="21" spans="1:2" x14ac:dyDescent="0.2">
      <c r="A21" s="3" t="s">
        <v>59</v>
      </c>
      <c r="B21">
        <f>COUNTIF(B2:B12,"&lt;60")</f>
        <v>2</v>
      </c>
    </row>
    <row r="22" spans="1:2" x14ac:dyDescent="0.2">
      <c r="A22" s="3" t="s">
        <v>47</v>
      </c>
      <c r="B22">
        <f>COUNTIF(C2:C12,"A")</f>
        <v>4</v>
      </c>
    </row>
    <row r="23" spans="1:2" x14ac:dyDescent="0.2">
      <c r="A23" s="3" t="s">
        <v>48</v>
      </c>
      <c r="B23">
        <f>COUNTIF(C2:C12,"B")</f>
        <v>2</v>
      </c>
    </row>
    <row r="24" spans="1:2" x14ac:dyDescent="0.2">
      <c r="A24" s="3" t="s">
        <v>49</v>
      </c>
      <c r="B24">
        <f>COUNTIF(C2:C12,"C")</f>
        <v>3</v>
      </c>
    </row>
    <row r="25" spans="1:2" x14ac:dyDescent="0.2">
      <c r="A25" s="3" t="s">
        <v>50</v>
      </c>
      <c r="B25">
        <f>COUNTIF(C2:C12,"D")</f>
        <v>1</v>
      </c>
    </row>
  </sheetData>
  <sortState ref="A2:D12">
    <sortCondition descending="1" ref="B2:B12"/>
  </sortState>
  <phoneticPr fontId="1" type="noConversion"/>
  <conditionalFormatting sqref="B2:B12">
    <cfRule type="cellIs" dxfId="5" priority="3" operator="greaterThan">
      <formula>80</formula>
    </cfRule>
    <cfRule type="cellIs" dxfId="4" priority="2" operator="between">
      <formula>65</formula>
      <formula>80</formula>
    </cfRule>
    <cfRule type="cellIs" dxfId="3" priority="1" operator="lessThan">
      <formula>65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B24" sqref="B24"/>
    </sheetView>
  </sheetViews>
  <sheetFormatPr defaultRowHeight="12.75" x14ac:dyDescent="0.2"/>
  <cols>
    <col min="1" max="1" width="31.140625" bestFit="1" customWidth="1"/>
    <col min="2" max="2" width="9.7109375" bestFit="1" customWidth="1"/>
  </cols>
  <sheetData>
    <row r="2" spans="1:2" x14ac:dyDescent="0.2">
      <c r="A2" s="1" t="s">
        <v>52</v>
      </c>
    </row>
    <row r="3" spans="1:2" x14ac:dyDescent="0.2">
      <c r="A3" s="5" t="s">
        <v>18</v>
      </c>
      <c r="B3" s="5" t="s">
        <v>19</v>
      </c>
    </row>
    <row r="4" spans="1:2" x14ac:dyDescent="0.2">
      <c r="A4">
        <v>0</v>
      </c>
      <c r="B4" t="s">
        <v>53</v>
      </c>
    </row>
    <row r="5" spans="1:2" x14ac:dyDescent="0.2">
      <c r="A5">
        <v>50</v>
      </c>
      <c r="B5" t="s">
        <v>32</v>
      </c>
    </row>
    <row r="6" spans="1:2" x14ac:dyDescent="0.2">
      <c r="A6">
        <v>65</v>
      </c>
      <c r="B6" t="s">
        <v>27</v>
      </c>
    </row>
    <row r="7" spans="1:2" x14ac:dyDescent="0.2">
      <c r="A7">
        <v>80</v>
      </c>
      <c r="B7" t="s">
        <v>24</v>
      </c>
    </row>
    <row r="8" spans="1:2" x14ac:dyDescent="0.2">
      <c r="A8">
        <v>90</v>
      </c>
      <c r="B8" t="s">
        <v>22</v>
      </c>
    </row>
    <row r="11" spans="1:2" x14ac:dyDescent="0.2">
      <c r="A11" s="1" t="s">
        <v>51</v>
      </c>
    </row>
    <row r="12" spans="1:2" x14ac:dyDescent="0.2">
      <c r="A12" s="5" t="s">
        <v>19</v>
      </c>
      <c r="B12" s="5" t="s">
        <v>20</v>
      </c>
    </row>
    <row r="13" spans="1:2" x14ac:dyDescent="0.2">
      <c r="A13" t="s">
        <v>22</v>
      </c>
      <c r="B13" t="s">
        <v>37</v>
      </c>
    </row>
    <row r="14" spans="1:2" x14ac:dyDescent="0.2">
      <c r="A14" t="s">
        <v>24</v>
      </c>
      <c r="B14" t="s">
        <v>36</v>
      </c>
    </row>
    <row r="15" spans="1:2" x14ac:dyDescent="0.2">
      <c r="A15" t="s">
        <v>27</v>
      </c>
      <c r="B15" t="s">
        <v>35</v>
      </c>
    </row>
    <row r="16" spans="1:2" x14ac:dyDescent="0.2">
      <c r="A16" t="s">
        <v>32</v>
      </c>
      <c r="B16" t="s">
        <v>34</v>
      </c>
    </row>
    <row r="17" spans="1:8" x14ac:dyDescent="0.2">
      <c r="A17" t="s">
        <v>53</v>
      </c>
      <c r="B17" t="s">
        <v>61</v>
      </c>
    </row>
    <row r="20" spans="1:8" ht="13.5" thickBot="1" x14ac:dyDescent="0.25"/>
    <row r="21" spans="1:8" ht="16.5" thickTop="1" thickBot="1" x14ac:dyDescent="0.25">
      <c r="A21" s="12" t="s">
        <v>54</v>
      </c>
    </row>
    <row r="22" spans="1:8" ht="13.5" thickTop="1" x14ac:dyDescent="0.2">
      <c r="A22" s="14" t="s">
        <v>56</v>
      </c>
      <c r="B22" s="15"/>
      <c r="C22" s="15"/>
      <c r="D22" s="15"/>
      <c r="E22" s="15"/>
      <c r="F22" s="15"/>
      <c r="G22" s="15"/>
      <c r="H22" s="15"/>
    </row>
    <row r="23" spans="1:8" x14ac:dyDescent="0.2">
      <c r="A23" s="15" t="s">
        <v>55</v>
      </c>
      <c r="B23" s="15"/>
      <c r="C23" s="15"/>
      <c r="D23" s="15"/>
      <c r="E23" s="15"/>
    </row>
    <row r="26" spans="1:8" ht="38.25" x14ac:dyDescent="0.2">
      <c r="A26" s="11" t="s">
        <v>62</v>
      </c>
    </row>
  </sheetData>
  <mergeCells count="2">
    <mergeCell ref="A22:H22"/>
    <mergeCell ref="A23:E2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Flowershop sales</vt:lpstr>
      <vt:lpstr>Gradebook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2013-11-10T04:24:47Z</dcterms:created>
  <dcterms:modified xsi:type="dcterms:W3CDTF">2017-04-05T17:48:03Z</dcterms:modified>
</cp:coreProperties>
</file>