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nal\Downloads\"/>
    </mc:Choice>
  </mc:AlternateContent>
  <xr:revisionPtr revIDLastSave="0" documentId="8_{17A39C8A-C245-455D-B926-055D4D4D4A8D}" xr6:coauthVersionLast="47" xr6:coauthVersionMax="47" xr10:uidLastSave="{00000000-0000-0000-0000-000000000000}"/>
  <bookViews>
    <workbookView xWindow="-120" yWindow="-120" windowWidth="29040" windowHeight="15720" tabRatio="620" xr2:uid="{0099837A-5F04-4419-8FFF-0F6D43B983AA}"/>
  </bookViews>
  <sheets>
    <sheet name="DIO INVEST FIIS" sheetId="1" r:id="rId1"/>
    <sheet name="Tabela de Apoio" sheetId="2" r:id="rId2"/>
  </sheets>
  <definedNames>
    <definedName name="aporte">'DIO INVEST FIIS'!$D$17</definedName>
    <definedName name="patrimonio">'DIO INVEST FIIS'!$D$20</definedName>
    <definedName name="qtd_anos">'DIO INVEST FIIS'!$D$18</definedName>
    <definedName name="rendimento_carteira">'DIO INVEST FIIS'!$D$13</definedName>
    <definedName name="salario">'DIO INVEST FIIS'!$D$12</definedName>
    <definedName name="sugestao_investimento">'DIO INVEST FIIS'!$D$14</definedName>
    <definedName name="tx_mensal">'DIO INVEST FIIS'!$D$19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I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3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37" i="1" l="1"/>
  <c r="D36" i="1"/>
  <c r="D41" i="1"/>
  <c r="D40" i="1"/>
  <c r="D39" i="1"/>
  <c r="D38" i="1"/>
  <c r="D42" i="1" l="1"/>
</calcChain>
</file>

<file path=xl/sharedStrings.xml><?xml version="1.0" encoding="utf-8"?>
<sst xmlns="http://schemas.openxmlformats.org/spreadsheetml/2006/main" count="70" uniqueCount="35">
  <si>
    <t>Quanto investir por mês?</t>
  </si>
  <si>
    <t>Por quantos anos?</t>
  </si>
  <si>
    <t>Taxa de Rendimento mensal?</t>
  </si>
  <si>
    <t>Quanto de 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</si>
  <si>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</si>
  <si>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</si>
  <si>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</si>
  <si>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</si>
  <si>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</si>
  <si>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30 Anos?</t>
  </si>
  <si>
    <t>Quanto em 20 Anos?</t>
  </si>
  <si>
    <t>Cenários</t>
  </si>
  <si>
    <t>Dividendo</t>
  </si>
  <si>
    <t>Rendimento Carteira</t>
  </si>
  <si>
    <t>Salário</t>
  </si>
  <si>
    <t>CONFIGURAÇÕES</t>
  </si>
  <si>
    <t>Perfil</t>
  </si>
  <si>
    <t>Conservador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</si>
  <si>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</si>
  <si>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</si>
  <si>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</si>
  <si>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</si>
  <si>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</si>
  <si>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</si>
  <si>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</si>
  <si>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</si>
  <si>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</si>
  <si>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</si>
  <si>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</si>
  <si>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PERFIL</t>
  </si>
  <si>
    <t>%</t>
  </si>
  <si>
    <t>CHAVE</t>
  </si>
  <si>
    <t>Agressivo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</si>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</sst>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71" formatCode="&quot;R$&quot;\ #,##0.00"/>
  </numFmts>
  <fonts count="8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 style="thin">
        <color theme="2" tint="-9.9948118533890809E-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2" tint="-9.9948118533890809E-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2" tint="-9.9948118533890809E-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2" tint="-9.9948118533890809E-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6" xfId="0" applyBorder="1"/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indent="3"/>
    </xf>
    <xf numFmtId="0" fontId="6" fillId="0" borderId="9" xfId="0" applyFont="1" applyBorder="1" applyAlignment="1">
      <alignment horizontal="left" indent="3"/>
    </xf>
    <xf numFmtId="171" fontId="2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left" indent="3"/>
    </xf>
    <xf numFmtId="0" fontId="6" fillId="0" borderId="12" xfId="0" applyFont="1" applyBorder="1" applyAlignment="1">
      <alignment horizontal="left" indent="3"/>
    </xf>
    <xf numFmtId="0" fontId="2" fillId="0" borderId="13" xfId="0" applyFont="1" applyBorder="1" applyAlignment="1">
      <alignment horizontal="center"/>
    </xf>
    <xf numFmtId="10" fontId="2" fillId="0" borderId="13" xfId="0" applyNumberFormat="1" applyFont="1" applyBorder="1" applyAlignment="1">
      <alignment horizontal="center"/>
    </xf>
    <xf numFmtId="0" fontId="7" fillId="4" borderId="11" xfId="0" applyFont="1" applyFill="1" applyBorder="1" applyAlignment="1">
      <alignment horizontal="left" indent="3"/>
    </xf>
    <xf numFmtId="0" fontId="7" fillId="4" borderId="12" xfId="0" applyFont="1" applyFill="1" applyBorder="1" applyAlignment="1">
      <alignment horizontal="left" indent="3"/>
    </xf>
    <xf numFmtId="8" fontId="2" fillId="4" borderId="13" xfId="0" applyNumberFormat="1" applyFont="1" applyFill="1" applyBorder="1" applyAlignment="1">
      <alignment horizontal="center"/>
    </xf>
    <xf numFmtId="0" fontId="7" fillId="4" borderId="14" xfId="0" applyFont="1" applyFill="1" applyBorder="1" applyAlignment="1">
      <alignment horizontal="left" indent="3"/>
    </xf>
    <xf numFmtId="0" fontId="7" fillId="4" borderId="15" xfId="0" applyFont="1" applyFill="1" applyBorder="1" applyAlignment="1">
      <alignment horizontal="left" indent="3"/>
    </xf>
    <xf numFmtId="8" fontId="2" fillId="4" borderId="16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left" indent="3"/>
    </xf>
    <xf numFmtId="0" fontId="6" fillId="4" borderId="9" xfId="0" applyFont="1" applyFill="1" applyBorder="1" applyAlignment="1">
      <alignment horizontal="left" indent="3"/>
    </xf>
    <xf numFmtId="171" fontId="0" fillId="0" borderId="17" xfId="0" applyNumberFormat="1" applyBorder="1" applyAlignment="1">
      <alignment horizontal="center"/>
    </xf>
    <xf numFmtId="0" fontId="6" fillId="4" borderId="11" xfId="0" applyFont="1" applyFill="1" applyBorder="1" applyAlignment="1">
      <alignment horizontal="left" indent="3"/>
    </xf>
    <xf numFmtId="0" fontId="6" fillId="4" borderId="12" xfId="0" applyFont="1" applyFill="1" applyBorder="1" applyAlignment="1">
      <alignment horizontal="left" indent="3"/>
    </xf>
    <xf numFmtId="10" fontId="0" fillId="0" borderId="13" xfId="0" applyNumberFormat="1" applyBorder="1" applyAlignment="1">
      <alignment horizontal="center"/>
    </xf>
    <xf numFmtId="0" fontId="6" fillId="4" borderId="14" xfId="0" applyFont="1" applyFill="1" applyBorder="1" applyAlignment="1">
      <alignment horizontal="left" indent="3"/>
    </xf>
    <xf numFmtId="0" fontId="6" fillId="4" borderId="15" xfId="0" applyFont="1" applyFill="1" applyBorder="1" applyAlignment="1">
      <alignment horizontal="left" indent="3"/>
    </xf>
    <xf numFmtId="171" fontId="0" fillId="0" borderId="16" xfId="0" applyNumberFormat="1" applyBorder="1" applyAlignment="1">
      <alignment horizontal="center"/>
    </xf>
    <xf numFmtId="171" fontId="0" fillId="4" borderId="10" xfId="0" applyNumberFormat="1" applyFill="1" applyBorder="1" applyAlignment="1">
      <alignment horizontal="center"/>
    </xf>
    <xf numFmtId="171" fontId="0" fillId="4" borderId="13" xfId="0" applyNumberFormat="1" applyFill="1" applyBorder="1" applyAlignment="1">
      <alignment horizontal="center"/>
    </xf>
    <xf numFmtId="171" fontId="0" fillId="4" borderId="16" xfId="0" applyNumberFormat="1" applyFill="1" applyBorder="1" applyAlignment="1">
      <alignment horizontal="center"/>
    </xf>
    <xf numFmtId="0" fontId="6" fillId="4" borderId="18" xfId="0" applyFont="1" applyFill="1" applyBorder="1" applyAlignment="1">
      <alignment horizontal="left" indent="3"/>
    </xf>
    <xf numFmtId="171" fontId="0" fillId="4" borderId="19" xfId="0" applyNumberFormat="1" applyFill="1" applyBorder="1" applyAlignment="1">
      <alignment horizontal="center"/>
    </xf>
    <xf numFmtId="0" fontId="6" fillId="4" borderId="20" xfId="0" applyFont="1" applyFill="1" applyBorder="1" applyAlignment="1">
      <alignment horizontal="left" indent="3"/>
    </xf>
    <xf numFmtId="171" fontId="0" fillId="4" borderId="21" xfId="0" applyNumberFormat="1" applyFill="1" applyBorder="1" applyAlignment="1">
      <alignment horizontal="center"/>
    </xf>
    <xf numFmtId="0" fontId="6" fillId="4" borderId="22" xfId="0" applyFont="1" applyFill="1" applyBorder="1" applyAlignment="1">
      <alignment horizontal="left" indent="3"/>
    </xf>
    <xf numFmtId="171" fontId="0" fillId="4" borderId="23" xfId="0" applyNumberFormat="1" applyFill="1" applyBorder="1" applyAlignment="1">
      <alignment horizontal="center"/>
    </xf>
    <xf numFmtId="0" fontId="1" fillId="2" borderId="0" xfId="1"/>
    <xf numFmtId="171" fontId="0" fillId="4" borderId="0" xfId="0" applyNumberFormat="1" applyFill="1"/>
    <xf numFmtId="0" fontId="2" fillId="4" borderId="0" xfId="0" applyFont="1" applyFill="1"/>
    <xf numFmtId="0" fontId="1" fillId="2" borderId="0" xfId="1" applyAlignment="1">
      <alignment horizontal="center"/>
    </xf>
    <xf numFmtId="171" fontId="2" fillId="4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171" fontId="0" fillId="6" borderId="0" xfId="0" applyNumberFormat="1" applyFill="1"/>
    <xf numFmtId="0" fontId="3" fillId="7" borderId="0" xfId="0" applyFont="1" applyFill="1"/>
    <xf numFmtId="0" fontId="3" fillId="7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'DIO INVEST FIIS'!$B$36:$B$41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 FIIS'!$C$36:$C$41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6-4C52-87E4-9C7A35A517F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194804</xdr:colOff>
      <xdr:row>0</xdr:row>
      <xdr:rowOff>150493</xdr:rowOff>
    </xdr:from>
    <xdr:to>
      <xdr:col>3</xdr:col>
      <xdr:colOff>948690</xdr:colOff>
      <xdr:row>9</xdr:row>
      <xdr:rowOff>185917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09010A7-9150-234D-7E03-797C3FCB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04" y="150493"/>
          <a:ext cx="7097536" cy="1740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956310</xdr:colOff>
      <xdr:row>44</xdr:row>
      <xdr:rowOff>5715</xdr:rowOff>
    </xdr:from>
    <xdr:to>
      <xdr:col>2</xdr:col>
      <xdr:colOff>2213610</xdr:colOff>
      <xdr:row>58</xdr:row>
      <xdr:rowOff>81915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C47D4D-C828-7E6C-731F-DD3A4225B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18A9-D0AD-4FE1-841A-3EFD68B4E35C}">
  <dimension ref="A10:F62"/>
  <sheetViews>
    <sheetView showGridLines="0" tabSelected="1" topLeftCell="A28" workbookViewId="0">
      <selection activeCell="D50" sqref="D49:D50"/>
    </sheetView>
  </sheetViews>
  <sheetFormatPr defaultColWidth="0" defaultRowHeight="15" x14ac:dyDescent="0.25"/>
  <cols>
    <col min="1" max="1" width="3.5703125" customWidth="1"/>
    <col min="2" max="2" width="49.7109375" customWidth="1"/>
    <col min="3" max="3" width="42.28515625" customWidth="1"/>
    <col min="4" max="4" width="14.28515625" bestFit="1" customWidth="1"/>
    <col min="5" max="5" width="3.140625" customWidth="1"/>
    <col min="6" max="6" width="3.5703125" customWidth="1"/>
    <col min="7" max="7" width="3.7109375" customWidth="1"/>
    <col min="8" max="10" width="9.140625" hidden="1" customWidth="1"/>
    <col min="11" max="16384" width="9.140625" hidden="1"/>
  </cols>
  <sheetData>
    <row r="10" spans="2:4" ht="15.75" thickBot="1" x14ac:dyDescent="0.3"/>
    <row r="11" spans="2:4" ht="21" x14ac:dyDescent="0.25">
      <c r="B11" s="9" t="s">
        <v>15</v>
      </c>
      <c r="C11" s="11"/>
      <c r="D11" s="12"/>
    </row>
    <row r="12" spans="2:4" ht="15.75" x14ac:dyDescent="0.25">
      <c r="B12" s="26" t="s">
        <v>14</v>
      </c>
      <c r="C12" s="27"/>
      <c r="D12" s="28">
        <v>2000</v>
      </c>
    </row>
    <row r="13" spans="2:4" ht="15.75" x14ac:dyDescent="0.25">
      <c r="B13" s="29" t="s">
        <v>13</v>
      </c>
      <c r="C13" s="30"/>
      <c r="D13" s="31">
        <v>6.0000000000000001E-3</v>
      </c>
    </row>
    <row r="14" spans="2:4" ht="16.5" thickBot="1" x14ac:dyDescent="0.3">
      <c r="B14" s="32" t="s">
        <v>34</v>
      </c>
      <c r="C14" s="33"/>
      <c r="D14" s="34">
        <f>D12*30%</f>
        <v>600</v>
      </c>
    </row>
    <row r="15" spans="2:4" ht="15.75" thickBot="1" x14ac:dyDescent="0.3"/>
    <row r="16" spans="2:4" ht="29.25" customHeight="1" x14ac:dyDescent="0.25">
      <c r="B16" s="1" t="s">
        <v>5</v>
      </c>
      <c r="C16" s="6"/>
      <c r="D16" s="2"/>
    </row>
    <row r="17" spans="1:4" ht="15.75" x14ac:dyDescent="0.25">
      <c r="B17" s="13" t="s">
        <v>0</v>
      </c>
      <c r="C17" s="14"/>
      <c r="D17" s="15">
        <v>200</v>
      </c>
    </row>
    <row r="18" spans="1:4" ht="15.75" x14ac:dyDescent="0.25">
      <c r="B18" s="16" t="s">
        <v>1</v>
      </c>
      <c r="C18" s="17"/>
      <c r="D18" s="18">
        <v>5</v>
      </c>
    </row>
    <row r="19" spans="1:4" ht="15.75" x14ac:dyDescent="0.25">
      <c r="B19" s="16" t="s">
        <v>2</v>
      </c>
      <c r="C19" s="17"/>
      <c r="D19" s="19">
        <v>1.0789999999999999E-2</v>
      </c>
    </row>
    <row r="20" spans="1:4" ht="15.75" x14ac:dyDescent="0.25">
      <c r="B20" s="20" t="s">
        <v>3</v>
      </c>
      <c r="C20" s="21"/>
      <c r="D20" s="22">
        <f>FV(tx_mensal,qtd_anos*12,aporte*-1)</f>
        <v>16755.382799697527</v>
      </c>
    </row>
    <row r="21" spans="1:4" ht="16.5" thickBot="1" x14ac:dyDescent="0.3">
      <c r="B21" s="23" t="s">
        <v>4</v>
      </c>
      <c r="C21" s="24"/>
      <c r="D21" s="25">
        <f>patrimonio*rendimento_carteira</f>
        <v>100.53229679818516</v>
      </c>
    </row>
    <row r="22" spans="1:4" ht="15.75" thickBot="1" x14ac:dyDescent="0.3"/>
    <row r="23" spans="1:4" ht="21" x14ac:dyDescent="0.25">
      <c r="B23" s="3" t="s">
        <v>11</v>
      </c>
      <c r="C23" s="7"/>
      <c r="D23" s="8" t="s">
        <v>12</v>
      </c>
    </row>
    <row r="24" spans="1:4" ht="15.75" x14ac:dyDescent="0.25">
      <c r="A24" s="5">
        <v>2</v>
      </c>
      <c r="B24" s="38" t="s">
        <v>6</v>
      </c>
      <c r="C24" s="39">
        <f>FV($D$19,$A24*12,$D$17*-1)</f>
        <v>5445.5254595290435</v>
      </c>
      <c r="D24" s="35">
        <f>C24*rendimento_carteira</f>
        <v>32.673152757174265</v>
      </c>
    </row>
    <row r="25" spans="1:4" ht="15.75" x14ac:dyDescent="0.25">
      <c r="A25" s="5">
        <v>5</v>
      </c>
      <c r="B25" s="40" t="s">
        <v>7</v>
      </c>
      <c r="C25" s="41">
        <f>FV($D$19,$A25*12,$D$17*-1)</f>
        <v>16755.382799697527</v>
      </c>
      <c r="D25" s="36">
        <f>C25*rendimento_carteira</f>
        <v>100.53229679818516</v>
      </c>
    </row>
    <row r="26" spans="1:4" ht="15.75" x14ac:dyDescent="0.25">
      <c r="A26" s="5">
        <v>10</v>
      </c>
      <c r="B26" s="40" t="s">
        <v>8</v>
      </c>
      <c r="C26" s="41">
        <f>FV($D$19,$A26*12,$D$17*-1)</f>
        <v>48656.842506034438</v>
      </c>
      <c r="D26" s="36">
        <f>C26*rendimento_carteira</f>
        <v>291.94105503620665</v>
      </c>
    </row>
    <row r="27" spans="1:4" ht="15.75" x14ac:dyDescent="0.25">
      <c r="A27" s="5">
        <v>20</v>
      </c>
      <c r="B27" s="40" t="s">
        <v>10</v>
      </c>
      <c r="C27" s="41">
        <f>FV($D$19,$A27*12,$D$17*-1)</f>
        <v>225039.68001941612</v>
      </c>
      <c r="D27" s="36">
        <f>C27*rendimento_carteira</f>
        <v>1350.2380801164968</v>
      </c>
    </row>
    <row r="28" spans="1:4" ht="16.5" thickBot="1" x14ac:dyDescent="0.3">
      <c r="A28" s="5">
        <v>30</v>
      </c>
      <c r="B28" s="42" t="s">
        <v>9</v>
      </c>
      <c r="C28" s="43">
        <f>FV($D$19,$A28*12,$D$17*-1)</f>
        <v>864433.93100094295</v>
      </c>
      <c r="D28" s="37">
        <f>C28*rendimento_carteira</f>
        <v>5186.6035860056581</v>
      </c>
    </row>
    <row r="32" spans="1:4" x14ac:dyDescent="0.25">
      <c r="B32" s="44" t="s">
        <v>16</v>
      </c>
      <c r="C32" s="47" t="s">
        <v>32</v>
      </c>
      <c r="D32" s="44"/>
    </row>
    <row r="33" spans="2:4" x14ac:dyDescent="0.25">
      <c r="B33" s="46" t="s">
        <v>19</v>
      </c>
      <c r="C33" s="48">
        <f>aporte</f>
        <v>200</v>
      </c>
      <c r="D33" s="46"/>
    </row>
    <row r="35" spans="2:4" x14ac:dyDescent="0.25">
      <c r="B35" s="50" t="s">
        <v>20</v>
      </c>
      <c r="C35" s="50" t="s">
        <v>21</v>
      </c>
      <c r="D35" s="49" t="s">
        <v>22</v>
      </c>
    </row>
    <row r="36" spans="2:4" x14ac:dyDescent="0.25">
      <c r="B36" s="4" t="s">
        <v>23</v>
      </c>
      <c r="C36" s="51">
        <f>VLOOKUP($C$32&amp;"-"&amp;B36,'Tabela de Apoio'!$A:$D,4,)</f>
        <v>0.5</v>
      </c>
      <c r="D36" s="45">
        <f>C36*$C$33</f>
        <v>100</v>
      </c>
    </row>
    <row r="37" spans="2:4" x14ac:dyDescent="0.25">
      <c r="B37" s="4" t="s">
        <v>24</v>
      </c>
      <c r="C37" s="51">
        <f>VLOOKUP($C$32&amp;"-"&amp;B37,'Tabela de Apoio'!$A:$D,4,)</f>
        <v>0.1</v>
      </c>
      <c r="D37" s="45">
        <f t="shared" ref="D37:D41" si="0">C37*$C$33</f>
        <v>20</v>
      </c>
    </row>
    <row r="38" spans="2:4" x14ac:dyDescent="0.25">
      <c r="B38" s="4" t="s">
        <v>25</v>
      </c>
      <c r="C38" s="51">
        <f>VLOOKUP($C$32&amp;"-"&amp;B38,'Tabela de Apoio'!$A:$D,4,)</f>
        <v>0.05</v>
      </c>
      <c r="D38" s="45">
        <f t="shared" si="0"/>
        <v>10</v>
      </c>
    </row>
    <row r="39" spans="2:4" x14ac:dyDescent="0.25">
      <c r="B39" s="4" t="s">
        <v>26</v>
      </c>
      <c r="C39" s="51">
        <f>VLOOKUP($C$32&amp;"-"&amp;B39,'Tabela de Apoio'!$A:$D,4,)</f>
        <v>0.05</v>
      </c>
      <c r="D39" s="45">
        <f t="shared" si="0"/>
        <v>10</v>
      </c>
    </row>
    <row r="40" spans="2:4" x14ac:dyDescent="0.25">
      <c r="B40" s="4" t="s">
        <v>27</v>
      </c>
      <c r="C40" s="51">
        <f>VLOOKUP($C$32&amp;"-"&amp;B40,'Tabela de Apoio'!$A:$D,4,)</f>
        <v>0.2</v>
      </c>
      <c r="D40" s="45">
        <f t="shared" si="0"/>
        <v>40</v>
      </c>
    </row>
    <row r="41" spans="2:4" x14ac:dyDescent="0.25">
      <c r="B41" s="4" t="s">
        <v>28</v>
      </c>
      <c r="C41" s="51">
        <f>VLOOKUP($C$32&amp;"-"&amp;B41,'Tabela de Apoio'!$A:$D,4,)</f>
        <v>0.1</v>
      </c>
      <c r="D41" s="45">
        <f t="shared" si="0"/>
        <v>20</v>
      </c>
    </row>
    <row r="42" spans="2:4" x14ac:dyDescent="0.25">
      <c r="B42" s="49"/>
      <c r="C42" s="49"/>
      <c r="D42" s="55">
        <f>SUM(D36:D41)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</sheetData>
  <mergeCells count="11">
    <mergeCell ref="B21:C21"/>
    <mergeCell ref="B11:D11"/>
    <mergeCell ref="B12:C12"/>
    <mergeCell ref="B13:C13"/>
    <mergeCell ref="B14:C14"/>
    <mergeCell ref="B16:D16"/>
    <mergeCell ref="B17:C17"/>
    <mergeCell ref="B23:C23"/>
    <mergeCell ref="B18:C18"/>
    <mergeCell ref="B19:C19"/>
    <mergeCell ref="B20:C20"/>
  </mergeCells>
  <dataValidations count="1">
    <dataValidation type="list" allowBlank="1" showInputMessage="1" showErrorMessage="1" sqref="C32" xr:uid="{F97493D4-5EC1-499D-8AC7-6BFB6F3B6C3E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2AAE-10EB-47CC-9383-BFAB87032752}">
  <dimension ref="A2:I20"/>
  <sheetViews>
    <sheetView workbookViewId="0">
      <selection activeCell="G12" sqref="G12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  <col min="8" max="8" width="16.85546875" bestFit="1" customWidth="1"/>
  </cols>
  <sheetData>
    <row r="2" spans="1:9" x14ac:dyDescent="0.25">
      <c r="A2" s="56" t="s">
        <v>31</v>
      </c>
      <c r="B2" s="57" t="s">
        <v>29</v>
      </c>
      <c r="C2" s="57" t="s">
        <v>20</v>
      </c>
      <c r="D2" s="57" t="s">
        <v>30</v>
      </c>
    </row>
    <row r="3" spans="1:9" x14ac:dyDescent="0.25">
      <c r="A3" t="str">
        <f>B3&amp;"-"&amp;C3</f>
        <v>Conservador-PAPEL</v>
      </c>
      <c r="B3" s="4" t="s">
        <v>17</v>
      </c>
      <c r="C3" s="4" t="s">
        <v>23</v>
      </c>
      <c r="D3" s="51">
        <v>0.3</v>
      </c>
    </row>
    <row r="4" spans="1:9" x14ac:dyDescent="0.25">
      <c r="A4" t="str">
        <f t="shared" ref="A4:A20" si="0">B4&amp;"-"&amp;C4</f>
        <v>Conservador-TIJOLO</v>
      </c>
      <c r="B4" s="4" t="s">
        <v>17</v>
      </c>
      <c r="C4" s="4" t="s">
        <v>24</v>
      </c>
      <c r="D4" s="51">
        <v>0.5</v>
      </c>
      <c r="H4" t="s">
        <v>33</v>
      </c>
      <c r="I4">
        <f>VLOOKUP(H4,$A:$D,4,)</f>
        <v>0.35</v>
      </c>
    </row>
    <row r="5" spans="1:9" x14ac:dyDescent="0.25">
      <c r="A5" t="str">
        <f t="shared" si="0"/>
        <v>Conservador-HÍBRIDOS</v>
      </c>
      <c r="B5" s="4" t="s">
        <v>17</v>
      </c>
      <c r="C5" s="4" t="s">
        <v>25</v>
      </c>
      <c r="D5" s="51">
        <v>0.1</v>
      </c>
    </row>
    <row r="6" spans="1:9" x14ac:dyDescent="0.25">
      <c r="A6" t="str">
        <f t="shared" si="0"/>
        <v>Conservador-FOFs</v>
      </c>
      <c r="B6" s="4" t="s">
        <v>17</v>
      </c>
      <c r="C6" s="4" t="s">
        <v>26</v>
      </c>
      <c r="D6" s="51">
        <v>0.1</v>
      </c>
    </row>
    <row r="7" spans="1:9" x14ac:dyDescent="0.25">
      <c r="A7" t="str">
        <f t="shared" si="0"/>
        <v>Conservador-DESENVOLVIMENTO</v>
      </c>
      <c r="B7" s="4" t="s">
        <v>17</v>
      </c>
      <c r="C7" s="4" t="s">
        <v>27</v>
      </c>
      <c r="D7" s="51">
        <v>0</v>
      </c>
    </row>
    <row r="8" spans="1:9" ht="15.75" thickBot="1" x14ac:dyDescent="0.3">
      <c r="A8" s="10" t="str">
        <f t="shared" si="0"/>
        <v>Conservador-HOTELARIAS</v>
      </c>
      <c r="B8" s="52" t="s">
        <v>17</v>
      </c>
      <c r="C8" s="52" t="s">
        <v>28</v>
      </c>
      <c r="D8" s="53">
        <v>0</v>
      </c>
    </row>
    <row r="9" spans="1:9" x14ac:dyDescent="0.25">
      <c r="A9" t="str">
        <f t="shared" si="0"/>
        <v>Moderado-PAPEL</v>
      </c>
      <c r="B9" t="s">
        <v>18</v>
      </c>
      <c r="C9" s="4" t="s">
        <v>23</v>
      </c>
      <c r="D9" s="54">
        <v>0.32</v>
      </c>
    </row>
    <row r="10" spans="1:9" x14ac:dyDescent="0.25">
      <c r="A10" t="str">
        <f t="shared" si="0"/>
        <v>Moderado-TIJOLO</v>
      </c>
      <c r="B10" t="s">
        <v>18</v>
      </c>
      <c r="C10" s="4" t="s">
        <v>24</v>
      </c>
      <c r="D10" s="54">
        <v>0.35</v>
      </c>
    </row>
    <row r="11" spans="1:9" x14ac:dyDescent="0.25">
      <c r="A11" t="str">
        <f t="shared" si="0"/>
        <v>Moderado-HÍBRIDOS</v>
      </c>
      <c r="B11" t="s">
        <v>18</v>
      </c>
      <c r="C11" s="4" t="s">
        <v>25</v>
      </c>
      <c r="D11" s="54">
        <v>0.08</v>
      </c>
    </row>
    <row r="12" spans="1:9" x14ac:dyDescent="0.25">
      <c r="A12" t="str">
        <f t="shared" si="0"/>
        <v>Moderado-FOFs</v>
      </c>
      <c r="B12" t="s">
        <v>18</v>
      </c>
      <c r="C12" s="4" t="s">
        <v>26</v>
      </c>
      <c r="D12" s="54">
        <v>0.05</v>
      </c>
    </row>
    <row r="13" spans="1:9" x14ac:dyDescent="0.25">
      <c r="A13" t="str">
        <f t="shared" si="0"/>
        <v>Moderado-DESENVOLVIMENTO</v>
      </c>
      <c r="B13" t="s">
        <v>18</v>
      </c>
      <c r="C13" s="4" t="s">
        <v>27</v>
      </c>
      <c r="D13" s="54">
        <v>0.1</v>
      </c>
    </row>
    <row r="14" spans="1:9" ht="15.75" thickBot="1" x14ac:dyDescent="0.3">
      <c r="A14" s="10" t="str">
        <f t="shared" si="0"/>
        <v>Moderado-HOTELARIAS</v>
      </c>
      <c r="B14" s="10" t="s">
        <v>18</v>
      </c>
      <c r="C14" s="52" t="s">
        <v>28</v>
      </c>
      <c r="D14" s="53">
        <v>0.1</v>
      </c>
    </row>
    <row r="15" spans="1:9" x14ac:dyDescent="0.25">
      <c r="A15" t="str">
        <f t="shared" si="0"/>
        <v>Agressivo-PAPEL</v>
      </c>
      <c r="B15" t="s">
        <v>32</v>
      </c>
      <c r="C15" s="4" t="s">
        <v>23</v>
      </c>
      <c r="D15" s="54">
        <v>0.5</v>
      </c>
    </row>
    <row r="16" spans="1:9" x14ac:dyDescent="0.25">
      <c r="A16" t="str">
        <f t="shared" si="0"/>
        <v>Agressivo-TIJOLO</v>
      </c>
      <c r="B16" t="s">
        <v>32</v>
      </c>
      <c r="C16" s="4" t="s">
        <v>24</v>
      </c>
      <c r="D16" s="54">
        <v>0.1</v>
      </c>
    </row>
    <row r="17" spans="1:4" x14ac:dyDescent="0.25">
      <c r="A17" t="str">
        <f t="shared" si="0"/>
        <v>Agressivo-HÍBRIDOS</v>
      </c>
      <c r="B17" t="s">
        <v>32</v>
      </c>
      <c r="C17" s="4" t="s">
        <v>25</v>
      </c>
      <c r="D17" s="54">
        <v>0.05</v>
      </c>
    </row>
    <row r="18" spans="1:4" x14ac:dyDescent="0.25">
      <c r="A18" t="str">
        <f t="shared" si="0"/>
        <v>Agressivo-FOFs</v>
      </c>
      <c r="B18" t="s">
        <v>32</v>
      </c>
      <c r="C18" s="4" t="s">
        <v>26</v>
      </c>
      <c r="D18" s="54">
        <v>0.05</v>
      </c>
    </row>
    <row r="19" spans="1:4" x14ac:dyDescent="0.25">
      <c r="A19" t="str">
        <f t="shared" si="0"/>
        <v>Agressivo-DESENVOLVIMENTO</v>
      </c>
      <c r="B19" t="s">
        <v>32</v>
      </c>
      <c r="C19" s="4" t="s">
        <v>27</v>
      </c>
      <c r="D19" s="54">
        <v>0.2</v>
      </c>
    </row>
    <row r="20" spans="1:4" x14ac:dyDescent="0.25">
      <c r="A20" t="str">
        <f t="shared" si="0"/>
        <v>Agressivo-HOTELARIAS</v>
      </c>
      <c r="B20" t="s">
        <v>32</v>
      </c>
      <c r="C20" s="4" t="s">
        <v>28</v>
      </c>
      <c r="D20" s="54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7CE190A34A78478BF6489B1187DCC2" ma:contentTypeVersion="18" ma:contentTypeDescription="Crie um novo documento." ma:contentTypeScope="" ma:versionID="2f337c0c94c6146efe79dab5fa9f1bbc">
  <xsd:schema xmlns:xsd="http://www.w3.org/2001/XMLSchema" xmlns:xs="http://www.w3.org/2001/XMLSchema" xmlns:p="http://schemas.microsoft.com/office/2006/metadata/properties" xmlns:ns1="http://schemas.microsoft.com/sharepoint/v3" xmlns:ns3="0ce214aa-fc9a-471e-adb2-58c97acf3140" xmlns:ns4="3575aecc-f6c5-486b-a52f-ab7c6924226d" targetNamespace="http://schemas.microsoft.com/office/2006/metadata/properties" ma:root="true" ma:fieldsID="c7f4f89d28542b37130700abc33f2d9d" ns1:_="" ns3:_="" ns4:_="">
    <xsd:import namespace="http://schemas.microsoft.com/sharepoint/v3"/>
    <xsd:import namespace="0ce214aa-fc9a-471e-adb2-58c97acf3140"/>
    <xsd:import namespace="3575aecc-f6c5-486b-a52f-ab7c6924226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214aa-fc9a-471e-adb2-58c97acf314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5aecc-f6c5-486b-a52f-ab7c6924226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0ce214aa-fc9a-471e-adb2-58c97acf3140" xsi:nil="true"/>
  </documentManagement>
</p:properties>
</file>

<file path=customXml/itemProps1.xml><?xml version="1.0" encoding="utf-8"?>
<ds:datastoreItem xmlns:ds="http://schemas.openxmlformats.org/officeDocument/2006/customXml" ds:itemID="{75E5604E-9525-4F2E-A740-29BFD2060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e214aa-fc9a-471e-adb2-58c97acf3140"/>
    <ds:schemaRef ds:uri="3575aecc-f6c5-486b-a52f-ab7c69242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E690F-24D9-401E-9036-7B1750D0C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5D9C5-74BB-40AC-9A27-42289F0D61EC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3575aecc-f6c5-486b-a52f-ab7c6924226d"/>
    <ds:schemaRef ds:uri="0ce214aa-fc9a-471e-adb2-58c97acf314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DIO INVEST FIIS</vt:lpstr>
      <vt:lpstr>Tabela de Apoio</vt:lpstr>
      <vt:lpstr>aporte</vt:lpstr>
      <vt:lpstr>patrimonio</vt:lpstr>
      <vt:lpstr>qtd_anos</vt:lpstr>
      <vt:lpstr>rendimento_carteira</vt:lpstr>
      <vt:lpstr>salario</vt:lpstr>
      <vt:lpstr>sugestao_investimento</vt:lpstr>
      <vt:lpstr>tx_mensal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 SILVA MACHADO ODORICO</dc:creator>
  <cp:lastModifiedBy>EDNALDO SILVA MACHADO ODORICO</cp:lastModifiedBy>
  <dcterms:created xsi:type="dcterms:W3CDTF">2025-06-21T15:42:28Z</dcterms:created>
  <dcterms:modified xsi:type="dcterms:W3CDTF">2025-06-22T01:20:08Z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0x010100C17CE190A34A78478BF6489B1187DCC2</vt:lpwstr>
  </property>
</Properties>
</file>