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edo/Desktop/"/>
    </mc:Choice>
  </mc:AlternateContent>
  <xr:revisionPtr revIDLastSave="0" documentId="13_ncr:1_{95FA6BD9-9AFB-9B42-9421-AE3242A38F00}" xr6:coauthVersionLast="47" xr6:coauthVersionMax="47" xr10:uidLastSave="{00000000-0000-0000-0000-000000000000}"/>
  <bookViews>
    <workbookView xWindow="-20" yWindow="500" windowWidth="28800" windowHeight="16020" activeTab="5" xr2:uid="{00000000-000D-0000-FFFF-FFFF00000000}"/>
  </bookViews>
  <sheets>
    <sheet name="Valuation &gt;&gt;&gt;" sheetId="17" r:id="rId1"/>
    <sheet name="ERP by Country" sheetId="22" r:id="rId2"/>
    <sheet name="KPMG Tax Rate" sheetId="23" r:id="rId3"/>
    <sheet name="WACC" sheetId="20" r:id="rId4"/>
    <sheet name="CTRL Panel Valuation" sheetId="18" r:id="rId5"/>
    <sheet name="DCF" sheetId="19" r:id="rId6"/>
    <sheet name="Income Statement" sheetId="29" r:id="rId7"/>
    <sheet name="Balance Sheet" sheetId="30" r:id="rId8"/>
    <sheet name="Cash Flow" sheetId="31" r:id="rId9"/>
    <sheet name="Key Stats" sheetId="32"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s>
  <definedNames>
    <definedName name="___________________________f" hidden="1">{#N/A,#N/A,FALSE,"Venta"}</definedName>
    <definedName name="___________________________R" hidden="1">{#N/A,#N/A,FALSE,"Venta"}</definedName>
    <definedName name="_________________________f" hidden="1">{#N/A,#N/A,FALSE,"Venta"}</definedName>
    <definedName name="_________________________R" hidden="1">{#N/A,#N/A,FALSE,"Venta"}</definedName>
    <definedName name="________________________f" hidden="1">{#N/A,#N/A,FALSE,"Venta"}</definedName>
    <definedName name="________________________R" hidden="1">{#N/A,#N/A,FALSE,"Venta"}</definedName>
    <definedName name="______________________f" hidden="1">{#N/A,#N/A,FALSE,"Venta"}</definedName>
    <definedName name="______________________R" hidden="1">{#N/A,#N/A,FALSE,"Venta"}</definedName>
    <definedName name="_____________________f" hidden="1">{#N/A,#N/A,FALSE,"Venta"}</definedName>
    <definedName name="_____________________R" hidden="1">{#N/A,#N/A,FALSE,"Venta"}</definedName>
    <definedName name="___________________f" hidden="1">{#N/A,#N/A,FALSE,"Venta"}</definedName>
    <definedName name="___________________R" hidden="1">{#N/A,#N/A,FALSE,"Venta"}</definedName>
    <definedName name="__________________f" hidden="1">{#N/A,#N/A,FALSE,"Venta"}</definedName>
    <definedName name="__________________R" hidden="1">{#N/A,#N/A,FALSE,"Venta"}</definedName>
    <definedName name="_________________f" hidden="1">{#N/A,#N/A,FALSE,"Venta"}</definedName>
    <definedName name="_________________R" hidden="1">{#N/A,#N/A,FALSE,"Venta"}</definedName>
    <definedName name="_______________f" hidden="1">{#N/A,#N/A,FALSE,"Venta"}</definedName>
    <definedName name="_______________R" hidden="1">{#N/A,#N/A,FALSE,"Venta"}</definedName>
    <definedName name="_____________f" hidden="1">{#N/A,#N/A,FALSE,"Venta"}</definedName>
    <definedName name="_____________R" hidden="1">{#N/A,#N/A,FALSE,"Venta"}</definedName>
    <definedName name="____________f" hidden="1">{#N/A,#N/A,FALSE,"Venta"}</definedName>
    <definedName name="____________R" hidden="1">{#N/A,#N/A,FALSE,"Venta"}</definedName>
    <definedName name="___________f" hidden="1">{#N/A,#N/A,FALSE,"Venta"}</definedName>
    <definedName name="___________R" hidden="1">{#N/A,#N/A,FALSE,"Venta"}</definedName>
    <definedName name="__________f" hidden="1">{#N/A,#N/A,FALSE,"Venta"}</definedName>
    <definedName name="__________mcm2" hidden="1">{"Pèrdues i Guanys analític.Català",#N/A,FALSE,"Català";"Pèrdues i G. analític.castellà",#N/A,FALSE,"Castellà"}</definedName>
    <definedName name="__________R" hidden="1">{#N/A,#N/A,FALSE,"Venta"}</definedName>
    <definedName name="_________f" hidden="1">{#N/A,#N/A,FALSE,"Venta"}</definedName>
    <definedName name="_________R" hidden="1">{#N/A,#N/A,FALSE,"Venta"}</definedName>
    <definedName name="________f" hidden="1">{#N/A,#N/A,FALSE,"Venta"}</definedName>
    <definedName name="________mcm2" hidden="1">{"Pèrdues i Guanys analític.Català",#N/A,FALSE,"Català";"Pèrdues i G. analític.castellà",#N/A,FALSE,"Castellà"}</definedName>
    <definedName name="________R" hidden="1">{#N/A,#N/A,FALSE,"Venta"}</definedName>
    <definedName name="_______f" hidden="1">{#N/A,#N/A,FALSE,"Venta"}</definedName>
    <definedName name="_______R" hidden="1">{#N/A,#N/A,FALSE,"Venta"}</definedName>
    <definedName name="______f" hidden="1">{#N/A,#N/A,FALSE,"Venta"}</definedName>
    <definedName name="______mcm2" hidden="1">{"Pèrdues i Guanys analític.Català",#N/A,FALSE,"Català";"Pèrdues i G. analític.castellà",#N/A,FALSE,"Castellà"}</definedName>
    <definedName name="______R" hidden="1">{#N/A,#N/A,FALSE,"Venta"}</definedName>
    <definedName name="_____f" hidden="1">{#N/A,#N/A,FALSE,"Venta"}</definedName>
    <definedName name="_____mcm2" hidden="1">{"Pèrdues i Guanys analític.Català",#N/A,FALSE,"Català";"Pèrdues i G. analític.castellà",#N/A,FALSE,"Castellà"}</definedName>
    <definedName name="_____R" hidden="1">{#N/A,#N/A,FALSE,"Venta"}</definedName>
    <definedName name="____f" hidden="1">{#N/A,#N/A,FALSE,"Venta"}</definedName>
    <definedName name="____mcm2" hidden="1">{"Pèrdues i Guanys analític.Català",#N/A,FALSE,"Català";"Pèrdues i G. analític.castellà",#N/A,FALSE,"Castellà"}</definedName>
    <definedName name="____R" hidden="1">{#N/A,#N/A,FALSE,"Venta"}</definedName>
    <definedName name="___f" hidden="1">{#N/A,#N/A,FALSE,"CA";#N/A,#N/A,FALSE,"CN";#N/A,#N/A,FALSE,"Inv";#N/A,#N/A,FALSE,"Inv Acc";"Miguel_balance",#N/A,FALSE,"Bal";#N/A,#N/A,FALSE,"Plantilla";#N/A,#N/A,FALSE,"CA (2)";#N/A,#N/A,FALSE,"CN (2)"}</definedName>
    <definedName name="___mcm2" hidden="1">{"Pèrdues i Guanys analític.Català",#N/A,FALSE,"Català";"Pèrdues i G. analític.castellà",#N/A,FALSE,"Castellà"}</definedName>
    <definedName name="___R" hidden="1">{#N/A,#N/A,FALSE,"Venta"}</definedName>
    <definedName name="__123Graph_A" hidden="1">[1]RESUMEN!#REF!</definedName>
    <definedName name="__123Graph_A1" hidden="1">[2]CMI!#REF!</definedName>
    <definedName name="__123Graph_A2" hidden="1">[2]CMI!#REF!</definedName>
    <definedName name="__123Graph_A3" hidden="1">[2]CMI!#REF!</definedName>
    <definedName name="__123Graph_AActual" hidden="1">[1]RESUMEN!#REF!</definedName>
    <definedName name="__123Graph_B" hidden="1">[1]RESUMEN!#REF!</definedName>
    <definedName name="__123Graph_B1" hidden="1">[2]CMI!#REF!</definedName>
    <definedName name="__123Graph_B2" hidden="1">[2]CMI!#REF!</definedName>
    <definedName name="__123Graph_B3" hidden="1">[2]CMI!#REF!</definedName>
    <definedName name="__123Graph_BActual" hidden="1">[1]RESUMEN!#REF!</definedName>
    <definedName name="__123Graph_C" hidden="1">[1]RESUMEN!#REF!</definedName>
    <definedName name="__123Graph_C1" hidden="1">[2]CMI!#REF!</definedName>
    <definedName name="__123Graph_C2" hidden="1">[2]CMI!#REF!</definedName>
    <definedName name="__123Graph_C3" hidden="1">[2]CMI!#REF!</definedName>
    <definedName name="__123Graph_CActual" hidden="1">[1]RESUMEN!#REF!</definedName>
    <definedName name="__123Graph_D" hidden="1">[1]RESUMEN!#REF!</definedName>
    <definedName name="__123Graph_D1" hidden="1">[2]CMI!#REF!</definedName>
    <definedName name="__123Graph_D2" hidden="1">[2]CMI!#REF!</definedName>
    <definedName name="__123Graph_D3" hidden="1">[2]CMI!#REF!</definedName>
    <definedName name="__123Graph_DActual" hidden="1">[1]RESUMEN!#REF!</definedName>
    <definedName name="__123Graph_E" hidden="1">[1]RESUMEN!#REF!</definedName>
    <definedName name="__123Graph_E1" hidden="1">[2]CMI!#REF!</definedName>
    <definedName name="__123Graph_E2" hidden="1">[2]CMI!#REF!</definedName>
    <definedName name="__123Graph_E3" hidden="1">[2]CMI!#REF!</definedName>
    <definedName name="__123Graph_EActual" hidden="1">[1]RESUMEN!#REF!</definedName>
    <definedName name="__123Graph_F" hidden="1">[1]RESUMEN!#REF!</definedName>
    <definedName name="__123Graph_F1" hidden="1">[2]CMI!#REF!</definedName>
    <definedName name="__123Graph_F2" hidden="1">[2]CMI!#REF!</definedName>
    <definedName name="__123Graph_F3" hidden="1">[2]CMI!#REF!</definedName>
    <definedName name="__123Graph_FActual" hidden="1">[1]RESUMEN!#REF!</definedName>
    <definedName name="__123Graph_X" hidden="1">[1]RESUMEN!#REF!</definedName>
    <definedName name="__123Graph_X1" hidden="1">[2]CMI!#REF!</definedName>
    <definedName name="__123Graph_X2" hidden="1">[2]CMI!#REF!</definedName>
    <definedName name="__123Graph_XActual" hidden="1">[1]RESUMEN!#REF!</definedName>
    <definedName name="__f" hidden="1">{#N/A,#N/A,FALSE,"CA";#N/A,#N/A,FALSE,"CN";#N/A,#N/A,FALSE,"Inv";#N/A,#N/A,FALSE,"Inv Acc";"Miguel_balance",#N/A,FALSE,"Bal";#N/A,#N/A,FALSE,"Plantilla";#N/A,#N/A,FALSE,"CA (2)";#N/A,#N/A,FALSE,"CN (2)"}</definedName>
    <definedName name="__FDS_HYPERLINK_TOGGLE_STATE__" hidden="1">"ON"</definedName>
    <definedName name="__IntlFixup" hidden="1">TRUE</definedName>
    <definedName name="__mcm2" hidden="1">{"Pèrdues i Guanys analític.Català",#N/A,FALSE,"Català";"Pèrdues i G. analític.castellà",#N/A,FALSE,"Castellà"}</definedName>
    <definedName name="__R" hidden="1">{#N/A,#N/A,FALSE,"Venta"}</definedName>
    <definedName name="__x4" hidden="1">{#N/A,#N/A,FALSE,"CA";#N/A,#N/A,FALSE,"CN";#N/A,#N/A,FALSE,"Inv";#N/A,#N/A,FALSE,"Inv Acc";"Miguel_balance",#N/A,FALSE,"Bal";#N/A,#N/A,FALSE,"Plantilla";#N/A,#N/A,FALSE,"CA (2)";#N/A,#N/A,FALSE,"CN (2)"}</definedName>
    <definedName name="_1__123Graph_BGrßfico_10C" hidden="1">#REF!</definedName>
    <definedName name="_12_0__123Grap" hidden="1">[3]ICATU!#REF!</definedName>
    <definedName name="_13__123Graph_BGrßfico_10C" hidden="1">#REF!</definedName>
    <definedName name="_All1"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_b" hidden="1">[4]Assum!$E$12:$E$18</definedName>
    <definedName name="_Co50" hidden="1">{#N/A,"DR",FALSE,"increm pf";#N/A,"MAMSI",FALSE,"increm pf";#N/A,"MAXI",FALSE,"increm pf";#N/A,"PCAM",FALSE,"increm pf";#N/A,"PHSV",FALSE,"increm pf";#N/A,"SIE",FALSE,"increm pf"}</definedName>
    <definedName name="_f" hidden="1">{#N/A,#N/A,FALSE,"CA";#N/A,#N/A,FALSE,"CN";#N/A,#N/A,FALSE,"Inv";#N/A,#N/A,FALSE,"Inv Acc";"Miguel_balance",#N/A,FALSE,"Bal";#N/A,#N/A,FALSE,"Plantilla";#N/A,#N/A,FALSE,"CA (2)";#N/A,#N/A,FALSE,"CN (2)"}</definedName>
    <definedName name="_Fill" hidden="1">#REF!</definedName>
    <definedName name="_g3" hidden="1">{"sweden",#N/A,FALSE,"Sweden";"germany",#N/A,FALSE,"Germany";"portugal",#N/A,FALSE,"Portugal";"belgium",#N/A,FALSE,"Belgium";"japan",#N/A,FALSE,"Japan ";"italy",#N/A,FALSE,"Italy";"spain",#N/A,FALSE,"Spain";"korea",#N/A,FALSE,"Korea"}</definedName>
    <definedName name="_g4" hidden="1">{"Line Efficiency",#N/A,FALSE,"Benchmarking"}</definedName>
    <definedName name="_g5" hidden="1">{"print 1",#N/A,FALSE,"PrimeCo PCS";"print 2",#N/A,FALSE,"PrimeCo PCS";"valuation",#N/A,FALSE,"PrimeCo PCS"}</definedName>
    <definedName name="_g6" hidden="1">{#N/A,#N/A,FALSE,"Spain MKT";#N/A,#N/A,FALSE,"Assumptions";#N/A,#N/A,FALSE,"Adve";#N/A,#N/A,FALSE,"E-Commerce";#N/A,#N/A,FALSE,"Opex";#N/A,#N/A,FALSE,"P&amp;L";#N/A,#N/A,FALSE,"FCF &amp; DCF"}</definedName>
    <definedName name="_g7" hidden="1">{"Tarifica91",#N/A,FALSE,"Tariffs";"Tarifica92",#N/A,FALSE,"Tariffs";"Tarifica93",#N/A,FALSE,"Tariffs";"Tarifica94",#N/A,FALSE,"Tariffs";"Tarifica95",#N/A,FALSE,"Tariffs";"Tarifica96",#N/A,FALSE,"Tariffs"}</definedName>
    <definedName name="_g8" hidden="1">{"Tariff Comparison",#N/A,FALSE,"Benchmarking";"Tariff Comparison 2",#N/A,FALSE,"Benchmarking";"Tariff Comparison 3",#N/A,FALSE,"Benchmarking"}</definedName>
    <definedName name="_GSRATES_1" hidden="1">"H1998113019981130USDFRF1000001"</definedName>
    <definedName name="_GSRATES_2" hidden="1">"H1999011519990115USDGBP1000001"</definedName>
    <definedName name="_GSRATES_3" hidden="1">"H1999012919990129USDEUR1000001"</definedName>
    <definedName name="_GSRATES_COUNT" hidden="1">3</definedName>
    <definedName name="_GSRATESR_1" hidden="1">#REF!</definedName>
    <definedName name="_GSRATESR_2" hidden="1">#REF!</definedName>
    <definedName name="_GSRATESR_3" hidden="1">#REF!</definedName>
    <definedName name="_i" hidden="1">#REF!</definedName>
    <definedName name="_Key1" hidden="1">#REF!</definedName>
    <definedName name="_Key2" hidden="1">#REF!</definedName>
    <definedName name="_mcm2" hidden="1">{"Pèrdues i Guanys analític.Català",#N/A,FALSE,"Català";"Pèrdues i G. analític.castellà",#N/A,FALSE,"Castellà"}</definedName>
    <definedName name="_Order1" hidden="1">255</definedName>
    <definedName name="_Order2" hidden="1">255</definedName>
    <definedName name="_p" hidden="1">[4]Assum!$F$12:$F$18</definedName>
    <definedName name="_R" hidden="1">{#N/A,#N/A,FALSE,"Venta"}</definedName>
    <definedName name="_Regression_Out" hidden="1">#REF!</definedName>
    <definedName name="_Regression_X" hidden="1">#REF!</definedName>
    <definedName name="_Regression_Y" hidden="1">#REF!</definedName>
    <definedName name="_scenchg_count" hidden="1">1</definedName>
    <definedName name="_scenchg1" hidden="1">#NAME?</definedName>
    <definedName name="_Sort" hidden="1">#REF!</definedName>
    <definedName name="_Table1_Out" hidden="1">#REF!</definedName>
    <definedName name="_Table2_In1" hidden="1">#REF!</definedName>
    <definedName name="_Table2_In2" hidden="1">#REF!</definedName>
    <definedName name="_Table2_Out" hidden="1">#REF!</definedName>
    <definedName name="_Table2_Out_" hidden="1">#REF!</definedName>
    <definedName name="_Table3_In2" hidden="1">#REF!</definedName>
    <definedName name="_UNDO_UPS_" hidden="1">#REF!</definedName>
    <definedName name="_UNDO_UPS_SEL_" hidden="1">#REF!</definedName>
    <definedName name="_UNDO31X31X_" hidden="1">#REF!</definedName>
    <definedName name="_x4" hidden="1">{#N/A,#N/A,FALSE,"CA";#N/A,#N/A,FALSE,"CN";#N/A,#N/A,FALSE,"Inv";#N/A,#N/A,FALSE,"Inv Acc";"Miguel_balance",#N/A,FALSE,"Bal";#N/A,#N/A,FALSE,"Plantilla";#N/A,#N/A,FALSE,"CA (2)";#N/A,#N/A,FALSE,"CN (2)"}</definedName>
    <definedName name="_y" hidden="1">[4]Assum!$C$12:$C$18</definedName>
    <definedName name="aaa" hidden="1">{#N/A,#N/A,FALSE,"CA";#N/A,#N/A,FALSE,"CN";#N/A,#N/A,FALSE,"Inv";#N/A,#N/A,FALSE,"Inv Acc";"Miguel_balance",#N/A,FALSE,"Bal";#N/A,#N/A,FALSE,"Plantilla";#N/A,#N/A,FALSE,"CA (2)";#N/A,#N/A,FALSE,"CN (2)"}</definedName>
    <definedName name="AAA_DOCTOPS" hidden="1">"AAA_SET"</definedName>
    <definedName name="AAA_duser" hidden="1">"OFF"</definedName>
    <definedName name="aaaa" hidden="1">{#N/A,#N/A,FALSE,"Graficos";#N/A,#N/A,FALSE,"P.Ingresos";#N/A,#N/A,FALSE,"P.Gastos";#N/A,#N/A,FALSE,"I.Trafico";#N/A,#N/A,FALSE,"I.Peajes";#N/A,#N/A,FALSE,"G.Operativos";#N/A,#N/A,FALSE,"Cf Proyecto";#N/A,#N/A,FALSE,"C.PYG";#N/A,#N/A,FALSE,"Balance";#N/A,#N/A,FALSE,"TIR AC";#N/A,#N/A,FALSE,"TIR E"}</definedName>
    <definedName name="AAAAAAAAA" hidden="1">{#N/A,#N/A,FALSE,"CA";#N/A,#N/A,FALSE,"CN";#N/A,#N/A,FALSE,"Inv";#N/A,#N/A,FALSE,"Inv Acc";"Miguel_balance",#N/A,FALSE,"Bal";#N/A,#N/A,FALSE,"Plantilla";#N/A,#N/A,FALSE,"CA (2)";#N/A,#N/A,FALSE,"CN (2)"}</definedName>
    <definedName name="AAB_Addin5" hidden="1">"AAB_Description for addin 5,Description for addin 5,Description for addin 5,Description for addin 5,Description for addin 5,Description for addin 5"</definedName>
    <definedName name="Abc" hidden="1">{#N/A,#N/A,FALSE,"IR E CS 1997";#N/A,#N/A,FALSE,"PR ND";#N/A,#N/A,FALSE,"8191";#N/A,#N/A,FALSE,"8383";#N/A,#N/A,FALSE,"MP 1024";#N/A,#N/A,FALSE,"AD_EX_97";#N/A,#N/A,FALSE,"BD 97"}</definedName>
    <definedName name="ACwvu.ACC." hidden="1">#REF!</definedName>
    <definedName name="ACwvu.AFAC." hidden="1">#REF!</definedName>
    <definedName name="ACwvu.CE_BF_AG." hidden="1">#REF!</definedName>
    <definedName name="ACwvu.CE_BF_MGD." hidden="1">#REF!</definedName>
    <definedName name="ACwvu.CE_BF_RICLASS." hidden="1">#REF!</definedName>
    <definedName name="ACwvu.ELIMLUCRO." hidden="1">#REF!</definedName>
    <definedName name="ACwvu.ESTOQUES." hidden="1">#REF!</definedName>
    <definedName name="ACwvu.Extracommissioni." hidden="1">#REF!</definedName>
    <definedName name="ACwvu.Fabio." hidden="1">#REF!</definedName>
    <definedName name="ACwvu.FASE1_BUDGET." hidden="1">#REF!</definedName>
    <definedName name="ACwvu.FASE1_PREC." hidden="1">#REF!</definedName>
    <definedName name="ACwvu.FASE1_REVBUDGET." hidden="1">#REF!</definedName>
    <definedName name="ACwvu.FASE2_BUDGET." hidden="1">#REF!</definedName>
    <definedName name="ACwvu.FASE2_PREC." hidden="1">#REF!</definedName>
    <definedName name="ACwvu.FASE2_REVBUDGET." hidden="1">#REF!</definedName>
    <definedName name="ACwvu.FASE3_BUDGET." hidden="1">#REF!</definedName>
    <definedName name="ACwvu.FASE3_PREC." hidden="1">#REF!</definedName>
    <definedName name="ACwvu.FASE3_REVBUDGET." hidden="1">#REF!</definedName>
    <definedName name="ACwvu.FASE4_BUDGET." hidden="1">#REF!</definedName>
    <definedName name="ACwvu.FASE4_PREC." hidden="1">#REF!</definedName>
    <definedName name="ACwvu.FASE4_REVBUDGET." hidden="1">#REF!</definedName>
    <definedName name="ACwvu.FASI_RIEPILOGO_BUDGET." hidden="1">#REF!</definedName>
    <definedName name="ACwvu.FASI_RIEPILOGO_PREC." hidden="1">#REF!</definedName>
    <definedName name="ACwvu.FASI_RIEPILOGO_REVBUDGET." hidden="1">#REF!</definedName>
    <definedName name="ACwvu.IMPOSTE_BF." hidden="1">#REF!</definedName>
    <definedName name="ACwvu.inputs._.raw._.data." hidden="1">[5]Input!#REF!</definedName>
    <definedName name="ACwvu.LPERDAS." hidden="1">#REF!</definedName>
    <definedName name="ACwvu.PREC_CE_BF_AREE_GEST." hidden="1">#REF!</definedName>
    <definedName name="ACwvu.PREC_CE_BF_MGD." hidden="1">#REF!</definedName>
    <definedName name="ACwvu.PREC_CE_BF_UTILE." hidden="1">#REF!</definedName>
    <definedName name="ACwvu.RACC_IMP." hidden="1">#REF!</definedName>
    <definedName name="ACwvu.RES432." hidden="1">#REF!</definedName>
    <definedName name="ACwvu.REV_DIV." hidden="1">#REF!</definedName>
    <definedName name="ACwvu.RIEPILOGOFASI_BUDGET." hidden="1">#REF!</definedName>
    <definedName name="ACwvu.Servizi_bancari." hidden="1">#REF!</definedName>
    <definedName name="ACwvu.Servizi_finanziari." hidden="1">#REF!</definedName>
    <definedName name="ACwvu.summary1." hidden="1">[6]Comps!$A$1:$AA$49</definedName>
    <definedName name="ACwvu.summary2." hidden="1">[6]Comps!$A$147:$AA$192</definedName>
    <definedName name="ACwvu.summary3." hidden="1">[6]Comps!$A$103:$AA$146</definedName>
    <definedName name="ACwvu.VERLUCRO." hidden="1">#REF!</definedName>
    <definedName name="ALFA" hidden="1">{#N/A,#N/A,FALSE,"Graficos";#N/A,#N/A,FALSE,"P.Ingresos";#N/A,#N/A,FALSE,"P.Gastos";#N/A,#N/A,FALSE,"I.Trafico";#N/A,#N/A,FALSE,"I.Peajes";#N/A,#N/A,FALSE,"G.Operativos";#N/A,#N/A,FALSE,"Cf Proyecto";#N/A,#N/A,FALSE,"C.PYG";#N/A,#N/A,FALSE,"Balance";#N/A,#N/A,FALSE,"TIR AC";#N/A,#N/A,FALSE,"TIR E"}</definedName>
    <definedName name="All"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anscount" hidden="1">1</definedName>
    <definedName name="AS"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AS2DocOpenMode" hidden="1">"AS2DocumentEdit"</definedName>
    <definedName name="AS2HasNoAutoHeaderFooter" hidden="1">" "</definedName>
    <definedName name="AS2NamedRange" hidden="1">15</definedName>
    <definedName name="AS2ReportLS" hidden="1">1</definedName>
    <definedName name="AS2SyncStepLS" hidden="1">0</definedName>
    <definedName name="AS2TickmarkLS" hidden="1">#REF!</definedName>
    <definedName name="AS2VersionLS" hidden="1">300</definedName>
    <definedName name="asdf" hidden="1">{"Pèrdues i Guanys analític.Català",#N/A,FALSE,"Català";"Pèrdues i G. analític.castellà",#N/A,FALSE,"Castellà"}</definedName>
    <definedName name="ASGREQHÑY3" hidden="1">#REF!</definedName>
    <definedName name="ASRRYJHEYRMT" hidden="1">#REF!</definedName>
    <definedName name="az" hidden="1">'[7]Resumo (x) Contab. '!#REF!</definedName>
    <definedName name="BalType" hidden="1">TRUE</definedName>
    <definedName name="BBF" hidden="1">{#N/A,#N/A,FALSE,"Aging Summary";#N/A,#N/A,FALSE,"Ratio Analysis";#N/A,#N/A,FALSE,"Test 120 Day Accts";#N/A,#N/A,FALSE,"Tickmarks"}</definedName>
    <definedName name="BBFB" hidden="1">{#N/A,#N/A,FALSE,"IR E CS 1997";#N/A,#N/A,FALSE,"PR ND";#N/A,#N/A,FALSE,"8191";#N/A,#N/A,FALSE,"8383";#N/A,#N/A,FALSE,"MP 1024";#N/A,#N/A,FALSE,"AD_EX_97";#N/A,#N/A,FALSE,"BD 97"}</definedName>
    <definedName name="BD_YTS" hidden="1">{TRUE,TRUE,-1.25,-15.5,484.5,278.25,FALSE,FALSE,TRUE,FALSE,0,1,#N/A,452,#N/A,5.92592592592593,22.5714285714286,1,FALSE,FALSE,3,TRUE,1,FALSE,100,"Swvu.ACC.","ACwvu.ACC.",#N/A,FALSE,FALSE,0,0,0,0,2,"","",FALSE,FALSE,FALSE,FALSE,1,90,#N/A,#N/A,"=R1C1:R650C11",FALSE,#N/A,#N/A,FALSE,FALSE,FALSE,1,65532,65532,FALSE,FALSE,TRUE,TRUE,TRUE}</definedName>
    <definedName name="belnew" hidden="1">{"IS",#N/A,FALSE,"IS";"RPTIS",#N/A,FALSE,"RPTIS";"STATS",#N/A,FALSE,"STATS";"CELL",#N/A,FALSE,"CELL";"BS",#N/A,FALSE,"BS"}</definedName>
    <definedName name="BG_Del" hidden="1">15</definedName>
    <definedName name="BG_Ins" hidden="1">4</definedName>
    <definedName name="BG_Mod" hidden="1">6</definedName>
    <definedName name="BLPH1" hidden="1">'[8]Brazil Sovereign'!#REF!</definedName>
    <definedName name="BLPH10" hidden="1">[9]Graph!$D$22</definedName>
    <definedName name="BLPH100" hidden="1">[10]BLP!$I$5</definedName>
    <definedName name="BLPH1000" hidden="1">'[9]GER IFO vs Const'!$A$5</definedName>
    <definedName name="BLPH10001" hidden="1">[11]Datos!$G$4</definedName>
    <definedName name="BLPH10002" hidden="1">[11]Datos!$O$4</definedName>
    <definedName name="BLPH10003" hidden="1">[11]Datos!$E$4</definedName>
    <definedName name="BLPH10004" hidden="1">[11]Datos!$M$4</definedName>
    <definedName name="BLPH10005" hidden="1">[11]Datos!$A$4</definedName>
    <definedName name="BLPH10006" hidden="1">[11]Datos!$C$4</definedName>
    <definedName name="BLPH10007" hidden="1">[11]Datos!$K$4</definedName>
    <definedName name="BLPH10008" hidden="1">[11]Datos!$I$4</definedName>
    <definedName name="BLPH10009" hidden="1">[11]Datos!$S$4</definedName>
    <definedName name="BLPH1001" hidden="1">'[9]GER IFO vs Const'!$A$5</definedName>
    <definedName name="BLPH10010" hidden="1">[11]Datos!$Q$4</definedName>
    <definedName name="BLPH1002" hidden="1">'[9]GER IFO vs Const'!$A$5</definedName>
    <definedName name="BLPH1003" hidden="1">'[9]GER IFO vs Const'!$A$5</definedName>
    <definedName name="BLPH1004" hidden="1">'[9]GER IFO vs Const'!$A$5</definedName>
    <definedName name="BLPH1005" hidden="1">'[9]GER IFO vs Const'!$A$5</definedName>
    <definedName name="BLPH1006" hidden="1">'[9]GER IFO vs Const'!$A$5</definedName>
    <definedName name="BLPH1007" hidden="1">'[9]GER IFO vs Const'!$A$5</definedName>
    <definedName name="BLPH1008" hidden="1">'[9]GER IFO vs Const'!$A$5</definedName>
    <definedName name="BLPH1009" hidden="1">'[9]GER IFO vs Const'!$A$5</definedName>
    <definedName name="BLPH101" hidden="1">[10]BLP!$G$5</definedName>
    <definedName name="BLPH1010" hidden="1">'[9]GER IFO vs Const'!$A$5</definedName>
    <definedName name="BLPH1011" hidden="1">'[9]GER IFO vs Const'!$A$5</definedName>
    <definedName name="BLPH1012" hidden="1">'[9]GER IFO vs Const'!$A$5</definedName>
    <definedName name="BLPH1013" hidden="1">'[9]GER IFO vs Const'!$A$5</definedName>
    <definedName name="BLPH1014" hidden="1">'[9]GER IFO vs Const'!$A$5</definedName>
    <definedName name="BLPH1015" hidden="1">'[9]GER IFO vs Const'!$A$5</definedName>
    <definedName name="BLPH1016" hidden="1">'[9]GER IFO vs Const'!$A$5</definedName>
    <definedName name="BLPH1017" hidden="1">'[9]GER IFO vs Const'!$A$5</definedName>
    <definedName name="BLPH1018" hidden="1">'[9]GER IFO vs Const'!$A$5</definedName>
    <definedName name="BLPH1019" hidden="1">'[9]GER IFO vs Const'!$A$5</definedName>
    <definedName name="BLPH102" hidden="1">[10]BLP!$E$5</definedName>
    <definedName name="BLPH1020" hidden="1">'[9]GER IFO vs Const'!$A$5</definedName>
    <definedName name="BLPH1021" hidden="1">'[9]GER IFO vs Const'!$A$5</definedName>
    <definedName name="BLPH1022" hidden="1">'[9]GER IFO vs Const'!$A$5</definedName>
    <definedName name="BLPH1023" hidden="1">'[9]GER IFO vs Const'!$A$5</definedName>
    <definedName name="BLPH1024" hidden="1">'[9]GER IFO vs Const'!$A$5</definedName>
    <definedName name="BLPH1025" hidden="1">'[9]GER IFO vs Const'!$A$5</definedName>
    <definedName name="BLPH1026" hidden="1">'[9]GER IFO vs Const'!$A$5</definedName>
    <definedName name="BLPH1027" hidden="1">'[9]GER IFO vs Const'!$A$5</definedName>
    <definedName name="BLPH1028" hidden="1">'[9]GER IFO vs Const'!$A$5</definedName>
    <definedName name="BLPH1029" hidden="1">'[9]GER IFO vs Const'!$A$5</definedName>
    <definedName name="BLPH103" hidden="1">[10]BLP!$C$5</definedName>
    <definedName name="BLPH1030" hidden="1">'[9]GER IFO vs Const'!$A$5</definedName>
    <definedName name="BLPH1031" hidden="1">'[9]GER IFO vs Const'!$A$5</definedName>
    <definedName name="BLPH1032" hidden="1">'[9]GER IFO vs Const'!$A$5</definedName>
    <definedName name="BLPH1033" hidden="1">'[9]GER IFO vs Const'!$A$5</definedName>
    <definedName name="BLPH1034" hidden="1">'[9]GER IFO vs Const'!$A$5</definedName>
    <definedName name="BLPH1035" hidden="1">'[9]GER IFO vs Const'!$A$5</definedName>
    <definedName name="BLPH1036" hidden="1">'[9]GER IFO vs Const'!$A$5</definedName>
    <definedName name="BLPH1037" hidden="1">'[9]GER IFO vs Const'!$A$5</definedName>
    <definedName name="BLPH1038" hidden="1">'[9]GER IFO vs Const'!$A$5</definedName>
    <definedName name="BLPH1039" hidden="1">'[9]GER IFO vs Const'!$A$5</definedName>
    <definedName name="BLPH104" hidden="1">[10]BLP!$A$5</definedName>
    <definedName name="BLPH1040" hidden="1">'[9]GER IFO vs Const'!$A$5</definedName>
    <definedName name="BLPH1041" hidden="1">'[9]GER IFO vs Const'!$A$5</definedName>
    <definedName name="BLPH1042" hidden="1">'[9]GER IFO vs Const'!$A$5</definedName>
    <definedName name="BLPH1043" hidden="1">'[9]GER IFO vs Const'!$A$5</definedName>
    <definedName name="BLPH1044" hidden="1">'[9]GER IFO vs Const'!$A$5</definedName>
    <definedName name="BLPH1045" hidden="1">'[9]GER IFO vs Const'!$A$5</definedName>
    <definedName name="BLPH1046" hidden="1">'[9]GER IFO vs Const'!$A$5</definedName>
    <definedName name="BLPH1047" hidden="1">'[9]GER IFO vs Const'!$A$5</definedName>
    <definedName name="BLPH1048" hidden="1">'[9]GER IFO vs Const'!$A$5</definedName>
    <definedName name="BLPH1049" hidden="1">'[9]GER IFO vs Const'!$A$5</definedName>
    <definedName name="BLPH105" hidden="1">[9]Graph!$A$22</definedName>
    <definedName name="BLPH1050" hidden="1">'[9]GER IFO vs Const'!$A$5</definedName>
    <definedName name="BLPH1051" hidden="1">'[9]GER IFO vs Const'!$A$5</definedName>
    <definedName name="BLPH1052" hidden="1">'[9]GER IFO vs Const'!$A$5</definedName>
    <definedName name="BLPH1053" hidden="1">'[9]GER IFO vs Const'!$A$5</definedName>
    <definedName name="BLPH1054" hidden="1">'[9]GER IFO vs Const'!$A$5</definedName>
    <definedName name="BLPH1055" hidden="1">'[9]GER IFO vs Const'!$A$5</definedName>
    <definedName name="BLPH1056" hidden="1">'[9]GER IFO vs Const'!$A$5</definedName>
    <definedName name="BLPH1057" hidden="1">'[9]GER IFO vs Const'!$A$5</definedName>
    <definedName name="BLPH1058" hidden="1">'[9]GER IFO vs Const'!$A$5</definedName>
    <definedName name="BLPH1059" hidden="1">'[9]GER IFO vs Const'!$A$5</definedName>
    <definedName name="BLPH106" hidden="1">[9]Graph!$A$22</definedName>
    <definedName name="BLPH1060" hidden="1">'[9]GER IFO vs Const'!$A$5</definedName>
    <definedName name="BLPH1061" hidden="1">'[9]GER IFO vs Const'!$A$5</definedName>
    <definedName name="BLPH1062" hidden="1">'[9]GER IFO vs Const'!$A$5</definedName>
    <definedName name="BLPH1063" hidden="1">'[9]GER IFO vs Const'!$A$5</definedName>
    <definedName name="BLPH1064" hidden="1">'[9]GER IFO vs Const'!$A$5</definedName>
    <definedName name="BLPH1065" hidden="1">'[9]GER IFO vs Const'!$A$5</definedName>
    <definedName name="BLPH1066" hidden="1">'[9]GER IFO vs Const'!$A$5</definedName>
    <definedName name="BLPH1067" hidden="1">'[9]GER IFO vs Const'!$A$5</definedName>
    <definedName name="BLPH1068" hidden="1">'[9]GER IFO vs Const'!$A$5</definedName>
    <definedName name="BLPH1069" hidden="1">'[9]GER IFO vs Const'!$A$5</definedName>
    <definedName name="BLPH107" hidden="1">'[12]Dados BLP'!#REF!</definedName>
    <definedName name="BLPH1070" hidden="1">'[9]GER IFO vs Const'!$A$5</definedName>
    <definedName name="BLPH1071" hidden="1">'[9]GER IFO vs Const'!$A$5</definedName>
    <definedName name="BLPH1072" hidden="1">'[9]GER IFO vs Const'!$A$5</definedName>
    <definedName name="BLPH1073" hidden="1">'[9]GER IFO vs Const'!$A$5</definedName>
    <definedName name="BLPH1074" hidden="1">'[9]GER IFO vs Const'!$A$5</definedName>
    <definedName name="BLPH1075" hidden="1">'[9]GER IFO vs Const'!$A$5</definedName>
    <definedName name="BLPH1076" hidden="1">'[9]GER IFO vs Const'!$A$5</definedName>
    <definedName name="BLPH1077" hidden="1">'[9]GER IFO vs Const'!$A$5</definedName>
    <definedName name="BLPH1078" hidden="1">'[9]GER IFO vs Const'!$A$5</definedName>
    <definedName name="BLPH1079" hidden="1">'[9]GER IFO vs Const'!$A$5</definedName>
    <definedName name="BLPH108" hidden="1">[9]Graph!$A$22</definedName>
    <definedName name="BLPH1080" hidden="1">'[9]GER IFO vs Const'!$A$5</definedName>
    <definedName name="BLPH1081" hidden="1">'[9]GER IFO vs Const'!$A$5</definedName>
    <definedName name="BLPH1082" hidden="1">'[9]GER IFO vs Const'!$A$5</definedName>
    <definedName name="BLPH1083" hidden="1">'[9]GER IFO vs Const'!$A$5</definedName>
    <definedName name="BLPH1084" hidden="1">'[9]GER IFO vs Const'!$A$5</definedName>
    <definedName name="BLPH1085" hidden="1">'[9]GER IFO vs Const'!$A$5</definedName>
    <definedName name="BLPH1086" hidden="1">'[9]GER IFO vs Const'!$A$5</definedName>
    <definedName name="BLPH1087" hidden="1">'[9]GER IFO vs Const'!$A$5</definedName>
    <definedName name="BLPH1088" hidden="1">'[9]GER IFO vs Const'!$A$5</definedName>
    <definedName name="BLPH1089" hidden="1">'[9]GER IFO vs Const'!$A$5</definedName>
    <definedName name="BLPH109" hidden="1">[9]Graph!$A$22</definedName>
    <definedName name="BLPH1090" hidden="1">'[9]GER IFO vs Const'!$A$5</definedName>
    <definedName name="BLPH1091" hidden="1">'[9]GER IFO vs Const'!$A$5</definedName>
    <definedName name="BLPH1092" hidden="1">'[9]GER IFO vs Const'!$A$5</definedName>
    <definedName name="BLPH1093" hidden="1">'[9]GER IFO vs Const'!$A$5</definedName>
    <definedName name="BLPH1094" hidden="1">'[9]GER IFO vs Const'!$A$5</definedName>
    <definedName name="BLPH1095" hidden="1">'[9]GER IFO vs Const'!$A$5</definedName>
    <definedName name="BLPH1096" hidden="1">'[9]GER IFO vs Const'!$A$5</definedName>
    <definedName name="BLPH1097" hidden="1">'[9]GER IFO vs Const'!$A$5</definedName>
    <definedName name="BLPH1098" hidden="1">'[9]GER IFO vs Const'!$A$5</definedName>
    <definedName name="BLPH1099" hidden="1">'[9]GER IFO vs Const'!$A$5</definedName>
    <definedName name="BLPH11" hidden="1">[9]Graph!$A$22</definedName>
    <definedName name="BLPH110" hidden="1">[9]Graph!$A$22</definedName>
    <definedName name="BLPH1100" hidden="1">'[9]GER IFO vs Const'!$A$5</definedName>
    <definedName name="BLPH1101" hidden="1">'[9]GER IFO vs Const'!$A$5</definedName>
    <definedName name="BLPH1102" hidden="1">'[9]GER IFO vs Const'!$A$5</definedName>
    <definedName name="BLPH1103" hidden="1">'[9]GER IFO vs Const'!$A$5</definedName>
    <definedName name="BLPH1104" hidden="1">'[9]GER IFO vs Const'!$A$5</definedName>
    <definedName name="BLPH1105" hidden="1">'[9]GER IFO vs Const'!$A$5</definedName>
    <definedName name="BLPH1106" hidden="1">'[9]GER IFO vs Const'!$A$5</definedName>
    <definedName name="BLPH1107" hidden="1">'[9]GER IFO vs Const'!$A$5</definedName>
    <definedName name="BLPH1108" hidden="1">'[9]GER IFO vs Const'!$A$5</definedName>
    <definedName name="BLPH1109" hidden="1">'[9]GER IFO vs Const'!$A$5</definedName>
    <definedName name="BLPH111" hidden="1">[9]Graph!$A$22</definedName>
    <definedName name="BLPH1110" hidden="1">'[9]GER IFO vs Const'!$A$5</definedName>
    <definedName name="BLPH1111" hidden="1">'[9]GER IFO vs Const'!$A$5</definedName>
    <definedName name="BLPH1112" hidden="1">'[9]GER IFO vs Const'!$A$5</definedName>
    <definedName name="BLPH1113" hidden="1">'[9]GER IFO vs Const'!$A$5</definedName>
    <definedName name="BLPH1114" hidden="1">'[9]GER IFO vs Const'!$A$5</definedName>
    <definedName name="BLPH1115" hidden="1">'[9]GER IFO vs Const'!$A$5</definedName>
    <definedName name="BLPH1116" hidden="1">'[9]GER IFO vs Const'!$A$5</definedName>
    <definedName name="BLPH1117" hidden="1">'[9]GER IFO vs Const'!$A$5</definedName>
    <definedName name="BLPH1118" hidden="1">'[9]GER IFO vs Const'!$A$5</definedName>
    <definedName name="BLPH1119" hidden="1">'[9]GER IFO vs Const'!$A$5</definedName>
    <definedName name="BLPH112" hidden="1">[9]Graph!$A$22</definedName>
    <definedName name="BLPH1120" hidden="1">'[9]GER IFO vs Const'!$A$5</definedName>
    <definedName name="BLPH1121" hidden="1">'[9]GER IFO vs Const'!$A$5</definedName>
    <definedName name="BLPH1122" hidden="1">'[9]GER IFO vs Const'!$A$5</definedName>
    <definedName name="BLPH1123" hidden="1">'[9]GER IFO vs Const'!$A$5</definedName>
    <definedName name="BLPH1124" hidden="1">'[9]GER IFO vs Const'!$A$5</definedName>
    <definedName name="BLPH1125" hidden="1">'[9]GER IFO vs Const'!$A$5</definedName>
    <definedName name="BLPH1126" hidden="1">'[9]GER IFO vs Const'!$A$5</definedName>
    <definedName name="BLPH1127" hidden="1">'[9]GER IFO vs Const'!$A$5</definedName>
    <definedName name="BLPH1128" hidden="1">'[9]GER IFO vs Const'!$A$5</definedName>
    <definedName name="BLPH1129" hidden="1">'[9]GER IFO vs Const'!$A$5</definedName>
    <definedName name="BLPH113" hidden="1">[9]Graph!$A$22</definedName>
    <definedName name="BLPH1130" hidden="1">'[9]GER IFO vs Const'!$A$5</definedName>
    <definedName name="BLPH1131" hidden="1">'[9]GER IFO vs Const'!$A$5</definedName>
    <definedName name="BLPH1132" hidden="1">'[9]GER IFO vs Const'!$A$5</definedName>
    <definedName name="BLPH1133" hidden="1">'[9]GER IFO vs Const'!$A$5</definedName>
    <definedName name="BLPH1134" hidden="1">'[9]GER IFO vs Const'!$A$5</definedName>
    <definedName name="BLPH1135" hidden="1">'[9]GER IFO vs Const'!$A$5</definedName>
    <definedName name="BLPH1136" hidden="1">'[9]GER IFO vs Const'!$A$5</definedName>
    <definedName name="BLPH1137" hidden="1">'[9]GER IFO vs Const'!$A$5</definedName>
    <definedName name="BLPH1138" hidden="1">'[9]GER IFO vs Const'!$A$5</definedName>
    <definedName name="BLPH1139" hidden="1">'[9]GER IFO vs Const'!$A$5</definedName>
    <definedName name="BLPH114" hidden="1">[9]Graph!$A$22</definedName>
    <definedName name="BLPH1140" hidden="1">'[9]GER IFO vs Const'!$A$5</definedName>
    <definedName name="BLPH1141" hidden="1">'[9]GER IFO vs Const'!$A$5</definedName>
    <definedName name="BLPH1142" hidden="1">'[9]GER IFO vs Const'!$A$5</definedName>
    <definedName name="BLPH1143" hidden="1">'[9]GER IFO vs Const'!$A$5</definedName>
    <definedName name="BLPH1144" hidden="1">'[9]GER IFO vs Const'!$A$5</definedName>
    <definedName name="BLPH1145" hidden="1">'[9]GER IFO vs Const'!$A$5</definedName>
    <definedName name="BLPH1146" hidden="1">'[9]GER IFO vs Const'!$A$5</definedName>
    <definedName name="BLPH1147" hidden="1">'[9]GER IFO vs Const'!$A$5</definedName>
    <definedName name="BLPH1148" hidden="1">'[9]GER IFO vs Const'!$A$5</definedName>
    <definedName name="BLPH1149" hidden="1">'[9]GER IFO vs Const'!$A$5</definedName>
    <definedName name="BLPH115" hidden="1">[9]Graph!$A$22</definedName>
    <definedName name="BLPH1150" hidden="1">'[9]GER IFO vs Const'!$A$5</definedName>
    <definedName name="BLPH1151" hidden="1">'[9]GER IFO vs Const'!$A$5</definedName>
    <definedName name="BLPH1152" hidden="1">'[9]GER IFO vs Const'!$A$5</definedName>
    <definedName name="BLPH1153" hidden="1">'[9]GER IFO vs Const'!$A$5</definedName>
    <definedName name="BLPH1154" hidden="1">'[9]GER IFO vs Const'!$A$5</definedName>
    <definedName name="BLPH1155" hidden="1">'[9]GER IFO vs Const'!$A$5</definedName>
    <definedName name="BLPH1156" hidden="1">'[9]GER IFO vs Const'!$A$5</definedName>
    <definedName name="BLPH1157" hidden="1">'[9]GER IFO vs Const'!$A$5</definedName>
    <definedName name="BLPH1158" hidden="1">'[9]GER IFO vs Const'!$A$5</definedName>
    <definedName name="BLPH1159" hidden="1">'[9]GER IFO vs Const'!$A$5</definedName>
    <definedName name="BLPH116" hidden="1">[9]Graph!$A$22</definedName>
    <definedName name="BLPH1160" hidden="1">'[9]GER IFO vs Const'!$A$5</definedName>
    <definedName name="BLPH1161" hidden="1">'[9]GER IFO vs Const'!$A$5</definedName>
    <definedName name="BLPH1162" hidden="1">'[9]GER IFO vs Const'!$A$5</definedName>
    <definedName name="BLPH1163" hidden="1">'[9]GER IFO vs Const'!$A$5</definedName>
    <definedName name="BLPH1164" hidden="1">'[9]GER IFO vs Const'!$A$5</definedName>
    <definedName name="BLPH1165" hidden="1">'[9]GER IFO vs Const'!$A$5</definedName>
    <definedName name="BLPH1166" hidden="1">'[9]GER IFO vs Const'!$A$5</definedName>
    <definedName name="BLPH1167" hidden="1">'[9]GER IFO vs Const'!$A$5</definedName>
    <definedName name="BLPH1168" hidden="1">'[9]GER IFO vs Const'!$A$5</definedName>
    <definedName name="BLPH1169" hidden="1">'[9]GER IFO vs Const'!$A$5</definedName>
    <definedName name="BLPH117" hidden="1">[9]Graph!$A$22</definedName>
    <definedName name="BLPH1170" hidden="1">'[9]GER IFO vs Const'!$A$5</definedName>
    <definedName name="BLPH1171" hidden="1">'[9]GER IFO vs Const'!$A$5</definedName>
    <definedName name="BLPH1172" hidden="1">'[9]GER IFO vs Const'!$A$5</definedName>
    <definedName name="BLPH1173" hidden="1">'[9]GER IFO vs Const'!$A$5</definedName>
    <definedName name="BLPH1174" hidden="1">'[9]GER IFO vs Const'!$A$5</definedName>
    <definedName name="BLPH1175" hidden="1">'[9]GER IFO vs Const'!$A$5</definedName>
    <definedName name="BLPH1176" hidden="1">'[9]GER IFO vs Const'!$A$5</definedName>
    <definedName name="BLPH1177" hidden="1">'[9]GER IFO vs Const'!$A$5</definedName>
    <definedName name="BLPH1178" hidden="1">'[9]GER IFO vs Const'!$A$5</definedName>
    <definedName name="BLPH1179" hidden="1">'[9]GER IFO vs Const'!$A$5</definedName>
    <definedName name="BLPH118" hidden="1">[9]Graph!$A$22</definedName>
    <definedName name="BLPH1180" hidden="1">'[9]GER IFO vs Const'!$A$5</definedName>
    <definedName name="BLPH1181" hidden="1">'[9]GER IFO vs Const'!$A$5</definedName>
    <definedName name="BLPH1182" hidden="1">'[9]GER IFO vs Const'!$A$5</definedName>
    <definedName name="BLPH1183" hidden="1">'[9]GER IFO vs Const'!$A$5</definedName>
    <definedName name="BLPH1184" hidden="1">'[9]GER IFO vs Const'!$A$5</definedName>
    <definedName name="BLPH1185" hidden="1">'[9]GER IFO vs Const'!$A$5</definedName>
    <definedName name="BLPH1186" hidden="1">'[9]GER IFO vs Const'!$A$5</definedName>
    <definedName name="BLPH1187" hidden="1">'[9]GER IFO vs Const'!$A$5</definedName>
    <definedName name="BLPH1188" hidden="1">'[9]GER IFO vs Const'!$A$5</definedName>
    <definedName name="BLPH1189" hidden="1">'[9]GER IFO vs Const'!$A$5</definedName>
    <definedName name="BLPH119" hidden="1">[9]Graph!$A$22</definedName>
    <definedName name="BLPH1190" hidden="1">'[9]GER IFO vs Const'!$A$5</definedName>
    <definedName name="BLPH1191" hidden="1">'[9]GER IFO vs Const'!$A$5</definedName>
    <definedName name="BLPH1192" hidden="1">'[9]GER IFO vs Const'!$A$5</definedName>
    <definedName name="BLPH1193" hidden="1">'[9]GER IFO vs Const'!$A$5</definedName>
    <definedName name="BLPH1194" hidden="1">'[9]GER IFO vs Const'!$A$5</definedName>
    <definedName name="BLPH1195" hidden="1">'[9]GER IFO vs Const'!$A$5</definedName>
    <definedName name="BLPH1196" hidden="1">'[9]GER IFO vs Const'!$A$5</definedName>
    <definedName name="BLPH1197" hidden="1">'[9]GER IFO vs Const'!$A$5</definedName>
    <definedName name="BLPH1198" hidden="1">'[9]GER IFO vs Const'!$A$5</definedName>
    <definedName name="BLPH1199" hidden="1">'[9]GER IFO vs Const'!$A$5</definedName>
    <definedName name="BLPH12" hidden="1">[9]Graph!$H$23</definedName>
    <definedName name="BLPH120" hidden="1">[9]Graph!$A$22</definedName>
    <definedName name="BLPH1200" hidden="1">'[9]GER IFO vs Const'!$A$5</definedName>
    <definedName name="BLPH1201" hidden="1">'[9]GER IFO vs Const'!$A$5</definedName>
    <definedName name="BLPH1202" hidden="1">'[9]GER IFO vs Const'!$A$5</definedName>
    <definedName name="BLPH1203" hidden="1">'[9]GER IFO vs Const'!$A$5</definedName>
    <definedName name="BLPH1204" hidden="1">'[9]GER IFO vs Const'!$A$5</definedName>
    <definedName name="BLPH1205" hidden="1">'[9]GER IFO vs Const'!$A$5</definedName>
    <definedName name="BLPH1206" hidden="1">'[9]GER IFO vs Const'!$A$5</definedName>
    <definedName name="BLPH1207" hidden="1">'[9]GER IFO vs Const'!$A$5</definedName>
    <definedName name="BLPH1208" hidden="1">'[9]GER IFO vs Const'!$A$5</definedName>
    <definedName name="BLPH1209" hidden="1">'[9]GER IFO vs Const'!$A$5</definedName>
    <definedName name="BLPH121" hidden="1">[9]Graph!$A$22</definedName>
    <definedName name="BLPH1210" hidden="1">'[9]GER IFO vs Const'!$A$5</definedName>
    <definedName name="BLPH1211" hidden="1">'[9]GER IFO vs Const'!$A$5</definedName>
    <definedName name="BLPH1212" hidden="1">'[9]GER IFO vs Const'!$A$5</definedName>
    <definedName name="BLPH1213" hidden="1">'[9]GER IFO vs Const'!$A$5</definedName>
    <definedName name="BLPH1214" hidden="1">'[9]GER IFO vs Const'!$A$5</definedName>
    <definedName name="BLPH1215" hidden="1">'[9]GER IFO vs Const'!$A$5</definedName>
    <definedName name="BLPH1216" hidden="1">'[9]GER IFO vs Const'!$A$5</definedName>
    <definedName name="BLPH1217" hidden="1">'[9]GER IFO vs Const'!$A$5</definedName>
    <definedName name="BLPH1218" hidden="1">'[9]GER IFO vs Const'!$A$5</definedName>
    <definedName name="BLPH1219" hidden="1">'[9]GER IFO vs Const'!$A$5</definedName>
    <definedName name="BLPH122" hidden="1">[9]Graph!$A$22</definedName>
    <definedName name="BLPH1220" hidden="1">'[9]GER IFO vs Const'!$A$5</definedName>
    <definedName name="BLPH1221" hidden="1">'[9]GER IFO vs Const'!$A$5</definedName>
    <definedName name="BLPH1222" hidden="1">'[9]GER IFO vs Const'!$A$5</definedName>
    <definedName name="BLPH1223" hidden="1">'[9]GER IFO vs Const'!$A$5</definedName>
    <definedName name="BLPH1224" hidden="1">'[9]GER IFO vs Const'!$A$5</definedName>
    <definedName name="BLPH1225" hidden="1">'[9]GER IFO vs Const'!$A$5</definedName>
    <definedName name="BLPH1226" hidden="1">'[9]GER IFO vs Const'!$A$5</definedName>
    <definedName name="BLPH1227" hidden="1">'[9]GER IFO vs Const'!$A$5</definedName>
    <definedName name="BLPH1228" hidden="1">'[9]GER IFO vs Const'!$A$5</definedName>
    <definedName name="BLPH1229" hidden="1">'[9]GER IFO vs Const'!$A$5</definedName>
    <definedName name="BLPH123" hidden="1">[9]Graph!$A$22</definedName>
    <definedName name="BLPH1230" hidden="1">'[9]GER IFO vs Const'!$A$5</definedName>
    <definedName name="BLPH1231" hidden="1">'[9]GER IFO vs Const'!$A$5</definedName>
    <definedName name="BLPH1232" hidden="1">'[9]GER IFO vs Const'!$A$5</definedName>
    <definedName name="BLPH1233" hidden="1">'[9]GER IFO vs Const'!$A$5</definedName>
    <definedName name="BLPH1234" hidden="1">'[9]GER IFO vs Const'!$A$5</definedName>
    <definedName name="BLPH1235" hidden="1">'[9]GER IFO vs Const'!$A$5</definedName>
    <definedName name="BLPH1236" hidden="1">'[9]GER IFO vs Const'!$A$5</definedName>
    <definedName name="BLPH1237" hidden="1">'[9]GER IFO vs Const'!$A$5</definedName>
    <definedName name="BLPH1238" hidden="1">'[9]GER IFO vs Const'!$A$5</definedName>
    <definedName name="BLPH1239" hidden="1">'[9]GER IFO vs Const'!$A$5</definedName>
    <definedName name="BLPH124" hidden="1">[9]Graph!$A$22</definedName>
    <definedName name="BLPH1240" hidden="1">'[9]GER IFO vs Const'!$A$5</definedName>
    <definedName name="BLPH1241" hidden="1">'[9]GER IFO vs Const'!$A$5</definedName>
    <definedName name="BLPH1242" hidden="1">'[9]GER IFO vs Const'!$A$5</definedName>
    <definedName name="BLPH1243" hidden="1">'[9]GER IFO vs Const'!$A$5</definedName>
    <definedName name="BLPH1244" hidden="1">'[9]GER IFO vs Const'!$A$5</definedName>
    <definedName name="BLPH1245" hidden="1">'[9]GER IFO vs Const'!$A$5</definedName>
    <definedName name="BLPH1246" hidden="1">'[9]GER IFO vs Const'!$A$5</definedName>
    <definedName name="BLPH1247" hidden="1">'[9]GER IFO vs Const'!$A$5</definedName>
    <definedName name="BLPH1248" hidden="1">'[9]GER IFO vs Const'!$A$5</definedName>
    <definedName name="BLPH1249" hidden="1">'[9]GER IFO vs Const'!$A$5</definedName>
    <definedName name="BLPH125" hidden="1">[9]Graph!$A$22</definedName>
    <definedName name="BLPH1250" hidden="1">'[9]GER IFO vs Const'!$A$5</definedName>
    <definedName name="BLPH1251" hidden="1">'[9]GER IFO vs Const'!$A$5</definedName>
    <definedName name="BLPH1252" hidden="1">'[9]GER IFO vs Const'!$A$5</definedName>
    <definedName name="BLPH1253" hidden="1">'[9]GER IFO vs Const'!$A$5</definedName>
    <definedName name="BLPH1254" hidden="1">'[9]GER IFO vs Const'!$A$5</definedName>
    <definedName name="BLPH1255" hidden="1">'[9]GER IFO vs Const'!$A$5</definedName>
    <definedName name="BLPH1256" hidden="1">'[9]GER IFO vs Const'!$A$5</definedName>
    <definedName name="BLPH1257" hidden="1">'[9]GER IFO vs Const'!$A$5</definedName>
    <definedName name="BLPH1258" hidden="1">'[9]GER IFO vs Const'!$A$5</definedName>
    <definedName name="BLPH1259" hidden="1">'[9]GER IFO vs Const'!$A$5</definedName>
    <definedName name="BLPH126" hidden="1">[9]Graph!$A$22</definedName>
    <definedName name="BLPH1260" hidden="1">'[9]GER IFO vs Const'!$A$5</definedName>
    <definedName name="BLPH1261" hidden="1">'[9]GER IFO vs Const'!$A$5</definedName>
    <definedName name="BLPH1262" hidden="1">'[9]GER IFO vs Const'!$A$5</definedName>
    <definedName name="BLPH1263" hidden="1">'[9]GER IFO vs Const'!$A$5</definedName>
    <definedName name="BLPH1264" hidden="1">'[9]GER IFO vs Const'!$A$5</definedName>
    <definedName name="BLPH1265" hidden="1">'[9]GER IFO vs Const'!$A$5</definedName>
    <definedName name="BLPH1266" hidden="1">'[9]GER IFO vs Const'!$A$5</definedName>
    <definedName name="BLPH1267" hidden="1">'[9]GER IFO vs Const'!$A$5</definedName>
    <definedName name="BLPH1268" hidden="1">'[9]GER IFO vs Const'!$A$5</definedName>
    <definedName name="BLPH1269" hidden="1">'[9]GER IFO vs Const'!$A$5</definedName>
    <definedName name="BLPH127" hidden="1">[9]Graph!$A$22</definedName>
    <definedName name="BLPH1270" hidden="1">'[9]GER IFO vs Const'!$A$5</definedName>
    <definedName name="BLPH1271" hidden="1">'[9]GER IFO vs Const'!$A$5</definedName>
    <definedName name="BLPH1272" hidden="1">'[9]GER IFO vs Const'!$A$5</definedName>
    <definedName name="BLPH1273" hidden="1">'[9]GER IFO vs Const'!$A$5</definedName>
    <definedName name="BLPH1274" hidden="1">'[9]GER IFO vs Const'!$A$5</definedName>
    <definedName name="BLPH1275" hidden="1">'[9]GER IFO vs Const'!$A$5</definedName>
    <definedName name="BLPH1276" hidden="1">'[9]GER IFO vs Const'!$A$5</definedName>
    <definedName name="BLPH1277" hidden="1">'[9]GER IFO vs Const'!$A$5</definedName>
    <definedName name="BLPH1278" hidden="1">'[9]GER IFO vs Const'!$A$5</definedName>
    <definedName name="BLPH1279" hidden="1">'[9]GER IFO vs Const'!$A$5</definedName>
    <definedName name="BLPH128" hidden="1">[9]Graph!$A$22</definedName>
    <definedName name="BLPH1280" hidden="1">'[9]GER IFO vs Const'!$A$5</definedName>
    <definedName name="BLPH1281" hidden="1">'[9]GER IFO vs Const'!$A$5</definedName>
    <definedName name="BLPH1282" hidden="1">'[9]GER IFO vs Const'!$A$5</definedName>
    <definedName name="BLPH1283" hidden="1">'[9]GER IFO vs Const'!$A$5</definedName>
    <definedName name="BLPH1284" hidden="1">'[9]GER IFO vs Const'!$A$5</definedName>
    <definedName name="BLPH1285" hidden="1">'[9]GER IFO vs Const'!$A$5</definedName>
    <definedName name="BLPH1286" hidden="1">'[9]GER IFO vs Const'!$A$5</definedName>
    <definedName name="BLPH1287" hidden="1">'[9]GER IFO vs Const'!$A$5</definedName>
    <definedName name="BLPH1288" hidden="1">'[9]GER IFO vs Const'!$A$5</definedName>
    <definedName name="BLPH1289" hidden="1">'[9]GER IFO vs Const'!$A$5</definedName>
    <definedName name="BLPH129" hidden="1">[9]Graph!$A$22</definedName>
    <definedName name="BLPH1290" hidden="1">'[9]GER IFO vs Const'!$A$5</definedName>
    <definedName name="BLPH1291" hidden="1">'[9]GER IFO vs Const'!$A$5</definedName>
    <definedName name="BLPH1292" hidden="1">'[9]GER IFO vs Const'!$A$5</definedName>
    <definedName name="BLPH1293" hidden="1">'[9]GER IFO vs Const'!$A$5</definedName>
    <definedName name="BLPH1294" hidden="1">'[9]GER IFO vs Const'!$A$5</definedName>
    <definedName name="BLPH1295" hidden="1">'[9]GER IFO vs Const'!$A$5</definedName>
    <definedName name="BLPH1296" hidden="1">'[9]GER IFO vs Const'!$A$5</definedName>
    <definedName name="BLPH1297" hidden="1">'[9]GER IFO vs Const'!$A$5</definedName>
    <definedName name="BLPH1298" hidden="1">'[9]GER IFO vs Const'!$A$5</definedName>
    <definedName name="BLPH1299" hidden="1">'[9]GER IFO vs Const'!$A$5</definedName>
    <definedName name="BLPH13" hidden="1">[9]Graph!$A$22</definedName>
    <definedName name="BLPH130" hidden="1">[9]Graph!$A$22</definedName>
    <definedName name="BLPH1300" hidden="1">'[9]GER IFO vs Const'!$A$5</definedName>
    <definedName name="BLPH1301" hidden="1">'[9]GER IFO vs Const'!$A$5</definedName>
    <definedName name="BLPH1302" hidden="1">'[9]GER IFO vs Const'!$A$5</definedName>
    <definedName name="BLPH1303" hidden="1">'[9]GER IFO vs Const'!$A$5</definedName>
    <definedName name="BLPH1304" hidden="1">'[9]GER IFO vs Const'!$A$5</definedName>
    <definedName name="BLPH1305" hidden="1">'[9]GER IFO vs Const'!$A$5</definedName>
    <definedName name="BLPH1306" hidden="1">'[9]GER IFO vs Const'!$A$5</definedName>
    <definedName name="BLPH1307" hidden="1">'[9]GER IFO vs Const'!$A$5</definedName>
    <definedName name="BLPH1308" hidden="1">'[9]GER IFO vs Const'!$A$5</definedName>
    <definedName name="BLPH1309" hidden="1">'[9]GER IFO vs Const'!$A$5</definedName>
    <definedName name="BLPH131" hidden="1">[9]Graph!$A$22</definedName>
    <definedName name="BLPH1310" hidden="1">'[9]GER IFO vs Const'!$A$5</definedName>
    <definedName name="BLPH1311" hidden="1">'[9]GER IFO vs Const'!$A$5</definedName>
    <definedName name="BLPH1312" hidden="1">'[9]GER IFO vs Const'!$A$5</definedName>
    <definedName name="BLPH1313" hidden="1">'[9]GER IFO vs Const'!$A$5</definedName>
    <definedName name="BLPH1314" hidden="1">'[9]GER IFO vs Const'!$A$5</definedName>
    <definedName name="BLPH1315" hidden="1">'[9]GER IFO vs Const'!$A$5</definedName>
    <definedName name="BLPH1316" hidden="1">'[9]GER IFO vs Const'!$A$5</definedName>
    <definedName name="BLPH1317" hidden="1">'[9]GER IFO vs Const'!$A$5</definedName>
    <definedName name="BLPH1318" hidden="1">'[9]GER IFO vs Const'!$A$5</definedName>
    <definedName name="BLPH1319" hidden="1">'[9]GER IFO vs Const'!$A$5</definedName>
    <definedName name="BLPH132" hidden="1">[9]Graph!$A$22</definedName>
    <definedName name="BLPH1320" hidden="1">'[9]GER IFO vs Const'!$A$5</definedName>
    <definedName name="BLPH1321" hidden="1">'[9]GER IFO vs Const'!$A$5</definedName>
    <definedName name="BLPH1322" hidden="1">'[9]GER IFO vs Const'!$A$5</definedName>
    <definedName name="BLPH1323" hidden="1">'[9]GER IFO vs Const'!$A$5</definedName>
    <definedName name="BLPH1324" hidden="1">'[9]GER IFO vs Const'!$A$5</definedName>
    <definedName name="BLPH1325" hidden="1">'[9]GER IFO vs Const'!$A$5</definedName>
    <definedName name="BLPH1326" hidden="1">'[9]GER IFO vs Const'!$A$5</definedName>
    <definedName name="BLPH1327" hidden="1">'[9]GER IFO vs Const'!$A$5</definedName>
    <definedName name="BLPH1328" hidden="1">'[9]GER IFO vs Const'!$A$5</definedName>
    <definedName name="BLPH1329" hidden="1">'[9]GER IFO vs Const'!$A$5</definedName>
    <definedName name="BLPH133" hidden="1">[9]Graph!$A$22</definedName>
    <definedName name="BLPH1330" hidden="1">'[9]GER IFO vs Const'!$A$5</definedName>
    <definedName name="BLPH1331" hidden="1">'[9]GER IFO vs Const'!$A$5</definedName>
    <definedName name="BLPH1332" hidden="1">'[9]GER IFO vs Const'!$A$5</definedName>
    <definedName name="BLPH1333" hidden="1">'[9]GER IFO vs Const'!$A$5</definedName>
    <definedName name="BLPH1334" hidden="1">'[9]GER IFO vs Const'!$A$5</definedName>
    <definedName name="BLPH1335" hidden="1">'[9]GER IFO vs Const'!$A$5</definedName>
    <definedName name="BLPH1336" hidden="1">'[9]GER IFO vs Const'!$A$5</definedName>
    <definedName name="BLPH1337" hidden="1">'[9]GER IFO vs Const'!$A$5</definedName>
    <definedName name="BLPH1338" hidden="1">'[9]GER IFO vs Const'!$A$5</definedName>
    <definedName name="BLPH1339" hidden="1">'[9]GER IFO vs Const'!$A$5</definedName>
    <definedName name="BLPH1340" hidden="1">'[9]GER IFO vs Const'!$A$5</definedName>
    <definedName name="BLPH1341" hidden="1">'[9]GER IFO vs Const'!$A$5</definedName>
    <definedName name="BLPH1342" hidden="1">'[9]GER IFO vs Const'!$A$5</definedName>
    <definedName name="BLPH1343" hidden="1">'[9]GER IFO vs Const'!$A$5</definedName>
    <definedName name="BLPH1344" hidden="1">'[9]GER IFO vs Const'!$A$5</definedName>
    <definedName name="BLPH1345" hidden="1">'[9]GER IFO vs Const'!$A$5</definedName>
    <definedName name="BLPH1346" hidden="1">'[9]GER IFO vs Const'!$A$5</definedName>
    <definedName name="BLPH1347" hidden="1">'[9]GER IFO vs Const'!$A$5</definedName>
    <definedName name="BLPH1348" hidden="1">'[9]GER IFO vs Const'!$A$5</definedName>
    <definedName name="BLPH1349" hidden="1">'[9]GER IFO vs Const'!$A$5</definedName>
    <definedName name="BLPH135" hidden="1">[9]Graph!$A$22</definedName>
    <definedName name="BLPH1350" hidden="1">'[9]GER IFO vs Const'!$A$5</definedName>
    <definedName name="BLPH1351" hidden="1">'[9]GER IFO vs Const'!$A$5</definedName>
    <definedName name="BLPH1352" hidden="1">'[9]GER IFO vs Const'!$A$5</definedName>
    <definedName name="BLPH1353" hidden="1">'[9]GER IFO vs Const'!$A$5</definedName>
    <definedName name="BLPH1354" hidden="1">'[9]GER IFO vs Const'!$A$5</definedName>
    <definedName name="BLPH1355" hidden="1">'[9]GER IFO vs Const'!$A$5</definedName>
    <definedName name="BLPH1356" hidden="1">'[9]GER IFO vs Const'!$A$5</definedName>
    <definedName name="BLPH1357" hidden="1">'[9]GER IFO vs Const'!$A$5</definedName>
    <definedName name="BLPH1358" hidden="1">'[9]GER IFO vs Const'!$A$5</definedName>
    <definedName name="BLPH1359" hidden="1">'[9]GER IFO vs Const'!$A$5</definedName>
    <definedName name="BLPH136" hidden="1">[9]Graph!$A$22</definedName>
    <definedName name="BLPH1360" hidden="1">'[9]GER IFO vs Const'!$A$5</definedName>
    <definedName name="BLPH1361" hidden="1">'[9]GER IFO vs Const'!$A$5</definedName>
    <definedName name="BLPH1362" hidden="1">'[9]GER IFO vs Const'!$A$5</definedName>
    <definedName name="BLPH1363" hidden="1">'[9]GER IFO vs Const'!$A$5</definedName>
    <definedName name="BLPH1364" hidden="1">'[9]GER IFO vs Const'!$A$5</definedName>
    <definedName name="BLPH1365" hidden="1">'[9]GER IFO vs Const'!$A$5</definedName>
    <definedName name="BLPH1366" hidden="1">'[9]GER IFO vs Const'!$A$5</definedName>
    <definedName name="BLPH1367" hidden="1">'[9]GER IFO vs Const'!$A$5</definedName>
    <definedName name="BLPH1368" hidden="1">'[9]GER IFO vs Const'!$A$5</definedName>
    <definedName name="BLPH1369" hidden="1">'[9]GER IFO vs Const'!$A$5</definedName>
    <definedName name="BLPH137" hidden="1">[9]Graph!$A$22</definedName>
    <definedName name="BLPH1370" hidden="1">'[9]GER IFO vs Const'!$A$5</definedName>
    <definedName name="BLPH1371" hidden="1">'[9]GER IFO vs Const'!$A$5</definedName>
    <definedName name="BLPH1372" hidden="1">'[9]GER IFO vs Const'!$A$5</definedName>
    <definedName name="BLPH1373" hidden="1">'[9]GER IFO vs Const'!$A$5</definedName>
    <definedName name="BLPH1374" hidden="1">'[9]GER IFO vs Const'!$A$5</definedName>
    <definedName name="BLPH1375" hidden="1">'[9]GER IFO vs Const'!$A$5</definedName>
    <definedName name="BLPH1376" hidden="1">'[9]GER IFO vs Const'!$A$5</definedName>
    <definedName name="BLPH1377" hidden="1">'[9]GER IFO vs Const'!$A$5</definedName>
    <definedName name="BLPH1378" hidden="1">'[9]GER IFO vs Const'!$A$5</definedName>
    <definedName name="BLPH1379" hidden="1">'[9]GER IFO vs Const'!$A$5</definedName>
    <definedName name="BLPH138" hidden="1">[9]Graph!$A$22</definedName>
    <definedName name="BLPH1380" hidden="1">'[9]GER IFO vs Const'!$A$5</definedName>
    <definedName name="BLPH1381" hidden="1">'[9]GER IFO vs Const'!$A$5</definedName>
    <definedName name="BLPH1382" hidden="1">'[9]GER IFO vs Const'!$A$5</definedName>
    <definedName name="BLPH1383" hidden="1">'[9]GER IFO vs Const'!$A$5</definedName>
    <definedName name="BLPH1384" hidden="1">'[9]GER IFO vs Const'!$A$5</definedName>
    <definedName name="BLPH1385" hidden="1">'[9]GER IFO vs Const'!$A$5</definedName>
    <definedName name="BLPH1386" hidden="1">'[9]GER IFO vs Const'!$A$5</definedName>
    <definedName name="BLPH1387" hidden="1">'[9]GER IFO vs Const'!$A$5</definedName>
    <definedName name="BLPH1388" hidden="1">'[9]GER IFO vs Const'!$A$5</definedName>
    <definedName name="BLPH1389" hidden="1">'[9]GER IFO vs Const'!$A$5</definedName>
    <definedName name="BLPH139" hidden="1">[9]Graph!$A$22</definedName>
    <definedName name="BLPH1390" hidden="1">'[9]GER IFO vs Const'!$A$5</definedName>
    <definedName name="BLPH1391" hidden="1">'[9]GER IFO vs Const'!$A$5</definedName>
    <definedName name="BLPH1392" hidden="1">'[9]GER IFO vs Const'!$A$5</definedName>
    <definedName name="BLPH1393" hidden="1">'[9]GER IFO vs Const'!$A$5</definedName>
    <definedName name="BLPH1394" hidden="1">'[9]GER IFO vs Const'!$A$5</definedName>
    <definedName name="BLPH1395" hidden="1">'[9]GER IFO vs Const'!$A$5</definedName>
    <definedName name="BLPH1396" hidden="1">'[9]GER IFO vs Const'!$A$5</definedName>
    <definedName name="BLPH1397" hidden="1">'[9]GER IFO vs Const'!$A$5</definedName>
    <definedName name="BLPH1398" hidden="1">'[9]GER IFO vs Const'!$A$5</definedName>
    <definedName name="BLPH1399" hidden="1">'[9]GER IFO vs Const'!$A$5</definedName>
    <definedName name="BLPH14" hidden="1">[9]Graph!$A$22</definedName>
    <definedName name="BLPH140" hidden="1">[9]Graph!$A$22</definedName>
    <definedName name="BLPH1400" hidden="1">'[9]GER IFO vs Const'!$A$5</definedName>
    <definedName name="BLPH1401" hidden="1">'[9]GER IFO vs Const'!$A$5</definedName>
    <definedName name="BLPH1402" hidden="1">'[9]GER IFO vs Const'!$A$5</definedName>
    <definedName name="BLPH1403" hidden="1">'[9]GER IFO vs Const'!$A$5</definedName>
    <definedName name="BLPH1404" hidden="1">'[9]GER IFO vs Const'!$A$5</definedName>
    <definedName name="BLPH1405" hidden="1">'[9]GER IFO vs Const'!$A$5</definedName>
    <definedName name="BLPH1406" hidden="1">'[9]GER IFO vs Const'!$A$5</definedName>
    <definedName name="BLPH1407" hidden="1">'[9]GER IFO vs Const'!$A$5</definedName>
    <definedName name="BLPH1408" hidden="1">'[9]GER IFO vs Const'!$A$5</definedName>
    <definedName name="BLPH1409" hidden="1">'[9]GER IFO vs Const'!$A$5</definedName>
    <definedName name="BLPH141" hidden="1">[9]Graph!$A$22</definedName>
    <definedName name="BLPH1410" hidden="1">'[9]GER IFO vs Const'!$A$5</definedName>
    <definedName name="BLPH1411" hidden="1">'[9]GER IFO vs Const'!$A$5</definedName>
    <definedName name="BLPH1412" hidden="1">'[9]GER IFO vs Const'!$A$5</definedName>
    <definedName name="BLPH1413" hidden="1">'[9]GER IFO vs Const'!$A$5</definedName>
    <definedName name="BLPH1414" hidden="1">'[9]GER IFO vs Const'!$A$5</definedName>
    <definedName name="BLPH1415" hidden="1">'[9]GER IFO vs Const'!$A$5</definedName>
    <definedName name="BLPH1416" hidden="1">'[9]GER IFO vs Const'!$A$5</definedName>
    <definedName name="BLPH1417" hidden="1">'[9]GER IFO vs Const'!$A$5</definedName>
    <definedName name="BLPH1418" hidden="1">'[9]GER IFO vs Const'!$A$5</definedName>
    <definedName name="BLPH1419" hidden="1">'[9]GER IFO vs Const'!$A$5</definedName>
    <definedName name="BLPH142" hidden="1">[9]Graph!$A$22</definedName>
    <definedName name="BLPH1420" hidden="1">'[9]GER IFO vs Const'!$A$5</definedName>
    <definedName name="BLPH1421" hidden="1">'[9]GER IFO vs Const'!$A$5</definedName>
    <definedName name="BLPH1422" hidden="1">'[9]GER IFO vs Const'!$A$5</definedName>
    <definedName name="BLPH1423" hidden="1">'[9]GER IFO vs Const'!$A$5</definedName>
    <definedName name="BLPH1424" hidden="1">'[9]GER IFO vs Const'!$A$5</definedName>
    <definedName name="BLPH1425" hidden="1">'[9]GER IFO vs Const'!$A$5</definedName>
    <definedName name="BLPH1426" hidden="1">'[9]GER IFO vs Const'!$A$5</definedName>
    <definedName name="BLPH1427" hidden="1">'[9]GER IFO vs Const'!$A$5</definedName>
    <definedName name="BLPH1428" hidden="1">'[9]GER IFO vs Const'!$A$5</definedName>
    <definedName name="BLPH1429" hidden="1">'[9]GER IFO vs Const'!$A$5</definedName>
    <definedName name="BLPH143" hidden="1">[9]Graph!$A$22</definedName>
    <definedName name="BLPH1430" hidden="1">'[9]GER IFO vs Const'!$A$5</definedName>
    <definedName name="BLPH1431" hidden="1">'[9]GER IFO vs Const'!$A$5</definedName>
    <definedName name="BLPH1434" hidden="1">'[9]GER IFO vs Const'!$A$5</definedName>
    <definedName name="BLPH1435" hidden="1">'[9]GER IFO vs Const'!$A$5</definedName>
    <definedName name="BLPH1436" hidden="1">'[9]GER IFO vs Const'!$A$5</definedName>
    <definedName name="BLPH1437" hidden="1">'[9]GER IFO vs Const'!$A$5</definedName>
    <definedName name="BLPH1438" hidden="1">'[9]GER IFO vs Const'!$A$5</definedName>
    <definedName name="BLPH1439" hidden="1">'[9]GER IFO vs Const'!$A$5</definedName>
    <definedName name="BLPH144" hidden="1">[9]Graph!$A$22</definedName>
    <definedName name="BLPH1440" hidden="1">'[9]GER IFO vs Const'!$A$5</definedName>
    <definedName name="BLPH1441" hidden="1">'[9]GER IFO vs Const'!$A$5</definedName>
    <definedName name="BLPH1442" hidden="1">'[9]GER IFO vs Const'!$A$5</definedName>
    <definedName name="BLPH1443" hidden="1">'[9]GER IFO vs Const'!$A$5</definedName>
    <definedName name="BLPH1444" hidden="1">'[9]GER IFO vs Const'!$A$5</definedName>
    <definedName name="BLPH1445" hidden="1">'[9]GER IFO vs Const'!$A$5</definedName>
    <definedName name="BLPH1446" hidden="1">'[9]GER IFO vs Const'!$A$5</definedName>
    <definedName name="BLPH1447" hidden="1">'[9]GER IFO vs Const'!$A$5</definedName>
    <definedName name="BLPH1448" hidden="1">'[9]GER IFO vs Const'!$A$5</definedName>
    <definedName name="BLPH1449" hidden="1">'[9]GER IFO vs Const'!$A$5</definedName>
    <definedName name="BLPH145" hidden="1">[9]Graph!$A$22</definedName>
    <definedName name="BLPH1450" hidden="1">'[9]GER IFO vs Const'!$A$5</definedName>
    <definedName name="BLPH1451" hidden="1">'[9]GER IFO vs Const'!$A$5</definedName>
    <definedName name="BLPH1452" hidden="1">'[9]GER IFO vs Const'!$A$5</definedName>
    <definedName name="BLPH1453" hidden="1">'[9]GER IFO vs Const'!$A$5</definedName>
    <definedName name="BLPH1454" hidden="1">'[9]GER IFO vs Const'!$A$5</definedName>
    <definedName name="BLPH1455" hidden="1">'[9]GER IFO vs Const'!$A$5</definedName>
    <definedName name="BLPH1456" hidden="1">'[9]GER IFO vs Const'!$A$5</definedName>
    <definedName name="BLPH1457" hidden="1">'[9]GER IFO vs Const'!$A$5</definedName>
    <definedName name="BLPH1458" hidden="1">'[9]GER IFO vs Const'!$A$5</definedName>
    <definedName name="BLPH1459" hidden="1">'[9]GER IFO vs Const'!$A$5</definedName>
    <definedName name="BLPH146" hidden="1">[9]Graph!$A$22</definedName>
    <definedName name="BLPH1460" hidden="1">'[9]GER IFO vs Const'!$A$5</definedName>
    <definedName name="BLPH1461" hidden="1">'[9]GER IFO vs Const'!$A$5</definedName>
    <definedName name="BLPH1462" hidden="1">'[9]GER IFO vs Const'!$A$5</definedName>
    <definedName name="BLPH1463" hidden="1">'[9]GER IFO vs Const'!$A$5</definedName>
    <definedName name="BLPH1464" hidden="1">'[9]GER IFO vs Const'!$A$5</definedName>
    <definedName name="BLPH1465" hidden="1">'[9]GER IFO vs Const'!$A$5</definedName>
    <definedName name="BLPH1466" hidden="1">'[9]GER IFO vs Const'!$A$5</definedName>
    <definedName name="BLPH1467" hidden="1">'[9]GER IFO vs Const'!$A$5</definedName>
    <definedName name="BLPH1468" hidden="1">'[9]GER IFO vs Const'!$A$5</definedName>
    <definedName name="BLPH1469" hidden="1">'[9]GER IFO vs Const'!$A$5</definedName>
    <definedName name="BLPH147" hidden="1">[9]Graph!$A$22</definedName>
    <definedName name="BLPH1470" hidden="1">'[9]GER IFO vs Const'!$A$5</definedName>
    <definedName name="BLPH1471" hidden="1">'[9]GER IFO vs Const'!$A$5</definedName>
    <definedName name="BLPH1472" hidden="1">'[9]GER IFO vs Const'!$A$5</definedName>
    <definedName name="BLPH1473" hidden="1">'[9]GER IFO vs Const'!$A$5</definedName>
    <definedName name="BLPH1474" hidden="1">'[9]GER IFO vs Const'!$A$5</definedName>
    <definedName name="BLPH1475" hidden="1">'[9]GER IFO vs Const'!$A$5</definedName>
    <definedName name="BLPH1476" hidden="1">'[9]GER IFO vs Const'!$A$5</definedName>
    <definedName name="BLPH1477" hidden="1">'[9]GER IFO vs Const'!$A$5</definedName>
    <definedName name="BLPH1478" hidden="1">'[9]GER IFO vs Const'!$A$5</definedName>
    <definedName name="BLPH1479" hidden="1">'[9]GER IFO vs Const'!$A$5</definedName>
    <definedName name="BLPH148" hidden="1">[9]Graph!$A$22</definedName>
    <definedName name="BLPH1480" hidden="1">'[9]GER IFO vs Const'!$A$5</definedName>
    <definedName name="BLPH1481" hidden="1">'[9]GER IFO vs Const'!$A$5</definedName>
    <definedName name="BLPH1482" hidden="1">'[9]GER IFO vs Const'!$A$5</definedName>
    <definedName name="BLPH1483" hidden="1">'[9]GER IFO vs Const'!$A$5</definedName>
    <definedName name="BLPH1484" hidden="1">'[9]GER IFO vs Const'!$A$5</definedName>
    <definedName name="BLPH1485" hidden="1">'[9]GER IFO vs Const'!$A$5</definedName>
    <definedName name="BLPH1486" hidden="1">'[9]GER IFO vs Const'!$A$5</definedName>
    <definedName name="BLPH1487" hidden="1">'[9]GER IFO vs Const'!$A$5</definedName>
    <definedName name="BLPH1488" hidden="1">'[9]GER IFO vs Const'!$A$5</definedName>
    <definedName name="BLPH1489" hidden="1">'[9]GER IFO vs Const'!$A$5</definedName>
    <definedName name="BLPH149" hidden="1">[9]Graph!$A$22</definedName>
    <definedName name="BLPH1490" hidden="1">'[9]GER IFO vs Const'!$A$5</definedName>
    <definedName name="BLPH1491" hidden="1">'[9]GER IFO vs Const'!$A$5</definedName>
    <definedName name="BLPH1492" hidden="1">'[9]GER IFO vs Const'!$A$5</definedName>
    <definedName name="BLPH1493" hidden="1">'[9]GER IFO vs Const'!$A$5</definedName>
    <definedName name="BLPH1494" hidden="1">'[9]GER IFO vs Const'!$A$5</definedName>
    <definedName name="BLPH1495" hidden="1">'[9]GER IFO vs Const'!$A$5</definedName>
    <definedName name="BLPH1496" hidden="1">'[9]GER IFO vs Const'!$A$5</definedName>
    <definedName name="BLPH1497" hidden="1">'[9]GER IFO vs Const'!$A$5</definedName>
    <definedName name="BLPH1498" hidden="1">'[9]GER IFO vs Const'!$A$5</definedName>
    <definedName name="BLPH1499" hidden="1">'[9]GER IFO vs Const'!$A$5</definedName>
    <definedName name="BLPH15" hidden="1">[9]Graph!$A$22</definedName>
    <definedName name="BLPH150" hidden="1">[9]Graph!$A$22</definedName>
    <definedName name="BLPH1500" hidden="1">'[9]GER IFO vs Const'!$A$5</definedName>
    <definedName name="BLPH1501" hidden="1">'[9]GER IFO vs Const'!$A$5</definedName>
    <definedName name="BLPH1502" hidden="1">'[9]GER IFO vs Const'!$A$5</definedName>
    <definedName name="BLPH1503" hidden="1">'[9]GER IFO vs Const'!$A$5</definedName>
    <definedName name="BLPH1504" hidden="1">'[9]GER IFO vs Const'!$A$5</definedName>
    <definedName name="BLPH1505" hidden="1">'[9]GER IFO vs Const'!$A$5</definedName>
    <definedName name="BLPH1506" hidden="1">'[9]GER IFO vs Const'!$A$5</definedName>
    <definedName name="BLPH1508" hidden="1">'[9]GER IFO vs Const'!$A$5</definedName>
    <definedName name="BLPH1509" hidden="1">'[9]GER IFO vs Const'!$A$5</definedName>
    <definedName name="BLPH151" hidden="1">[9]Graph!$A$22</definedName>
    <definedName name="BLPH1510" hidden="1">'[9]GER IFO vs Const'!$A$5</definedName>
    <definedName name="BLPH1511" hidden="1">'[9]GER IFO vs Const'!$A$5</definedName>
    <definedName name="BLPH1512" hidden="1">'[9]GER IFO vs Const'!$A$5</definedName>
    <definedName name="BLPH1513" hidden="1">'[9]GER IFO vs Const'!$A$5</definedName>
    <definedName name="BLPH1514" hidden="1">'[9]GER IFO vs Const'!$A$5</definedName>
    <definedName name="BLPH1515" hidden="1">'[9]GER IFO vs Const'!$A$5</definedName>
    <definedName name="BLPH1516" hidden="1">'[9]GER IFO vs Const'!$A$5</definedName>
    <definedName name="BLPH1517" hidden="1">'[9]GER IFO vs Const'!$A$5</definedName>
    <definedName name="BLPH1518" hidden="1">'[9]GER IFO vs Const'!$A$5</definedName>
    <definedName name="BLPH1519" hidden="1">'[9]GER IFO vs Const'!$A$5</definedName>
    <definedName name="BLPH152" hidden="1">[9]Graph!$A$22</definedName>
    <definedName name="BLPH1520" hidden="1">'[9]GER IFO vs Const'!$A$5</definedName>
    <definedName name="BLPH1521" hidden="1">'[9]GER IFO vs Const'!$A$5</definedName>
    <definedName name="BLPH1522" hidden="1">'[9]GER IFO vs Const'!$A$5</definedName>
    <definedName name="BLPH1523" hidden="1">'[9]GER IFO vs Const'!$A$5</definedName>
    <definedName name="BLPH1524" hidden="1">'[9]GER IFO vs Const'!$A$5</definedName>
    <definedName name="BLPH1525" hidden="1">'[9]GER IFO vs Const'!$A$5</definedName>
    <definedName name="BLPH1526" hidden="1">'[9]GER IFO vs Const'!$A$5</definedName>
    <definedName name="BLPH1527" hidden="1">'[9]GER IFO vs Const'!$A$5</definedName>
    <definedName name="BLPH1528" hidden="1">'[9]GER IFO vs Const'!$A$5</definedName>
    <definedName name="BLPH1529" hidden="1">'[9]GER IFO vs Const'!$A$5</definedName>
    <definedName name="BLPH153" hidden="1">[9]Graph!$A$22</definedName>
    <definedName name="BLPH1530" hidden="1">'[9]GER IFO vs Const'!$A$5</definedName>
    <definedName name="BLPH1531" hidden="1">'[9]GER IFO vs Const'!$A$5</definedName>
    <definedName name="BLPH1532" hidden="1">'[9]GER IFO vs Const'!$A$5</definedName>
    <definedName name="BLPH1533" hidden="1">'[9]GER IFO vs Const'!$A$5</definedName>
    <definedName name="BLPH1534" hidden="1">'[9]GER IFO vs Const'!$A$5</definedName>
    <definedName name="BLPH1535" hidden="1">'[9]GER IFO vs Const'!$A$5</definedName>
    <definedName name="BLPH1536" hidden="1">'[9]GER IFO vs Const'!$A$5</definedName>
    <definedName name="BLPH1537" hidden="1">'[9]GER IFO vs Const'!$A$5</definedName>
    <definedName name="BLPH1538" hidden="1">'[9]GER IFO vs Const'!$A$5</definedName>
    <definedName name="BLPH1539" hidden="1">'[9]GER IFO vs Const'!$A$5</definedName>
    <definedName name="BLPH154" hidden="1">[9]Graph!$A$22</definedName>
    <definedName name="BLPH1540" hidden="1">'[9]GER IFO vs Const'!$A$5</definedName>
    <definedName name="BLPH1541" hidden="1">'[9]GER IFO vs Const'!$A$5</definedName>
    <definedName name="BLPH1542" hidden="1">'[9]GER IFO vs Const'!$A$5</definedName>
    <definedName name="BLPH1543" hidden="1">'[9]GER IFO vs Const'!$A$5</definedName>
    <definedName name="BLPH1544" hidden="1">'[9]GER IFO vs Const'!$A$5</definedName>
    <definedName name="BLPH1545" hidden="1">'[9]GER IFO vs Const'!$A$5</definedName>
    <definedName name="BLPH1546" hidden="1">'[9]GER IFO vs Const'!$A$5</definedName>
    <definedName name="BLPH1547" hidden="1">'[9]GER IFO vs Const'!$A$5</definedName>
    <definedName name="BLPH1548" hidden="1">'[9]GER IFO vs Const'!$A$5</definedName>
    <definedName name="BLPH1549" hidden="1">'[9]GER IFO vs Const'!$A$5</definedName>
    <definedName name="BLPH155" hidden="1">[9]Graph!$A$22</definedName>
    <definedName name="BLPH1550" hidden="1">'[9]GER IFO vs Const'!$A$5</definedName>
    <definedName name="BLPH1551" hidden="1">'[9]GER IFO vs Const'!$A$5</definedName>
    <definedName name="BLPH1552" hidden="1">'[9]GER IFO vs Const'!$A$5</definedName>
    <definedName name="BLPH1553" hidden="1">'[9]GER IFO vs Const'!$A$5</definedName>
    <definedName name="BLPH1554" hidden="1">'[9]GER IFO vs Const'!$A$5</definedName>
    <definedName name="BLPH1555" hidden="1">'[9]GER IFO vs Const'!$A$5</definedName>
    <definedName name="BLPH1556" hidden="1">'[9]GER IFO vs Const'!$A$5</definedName>
    <definedName name="BLPH1557" hidden="1">'[9]GER IFO vs Const'!$A$5</definedName>
    <definedName name="BLPH1558" hidden="1">'[9]GER IFO vs Const'!$A$5</definedName>
    <definedName name="BLPH1559" hidden="1">'[9]GER IFO vs Const'!$A$5</definedName>
    <definedName name="BLPH156" hidden="1">[9]Graph!$A$22</definedName>
    <definedName name="BLPH1560" hidden="1">'[9]GER IFO vs Const'!$A$5</definedName>
    <definedName name="BLPH1561" hidden="1">'[9]GER IFO vs Const'!$A$5</definedName>
    <definedName name="BLPH1562" hidden="1">'[9]GER IFO vs Const'!$A$5</definedName>
    <definedName name="BLPH1563" hidden="1">'[9]GER IFO vs Const'!$A$5</definedName>
    <definedName name="BLPH1564" hidden="1">'[9]GER IFO vs Const'!$A$5</definedName>
    <definedName name="BLPH1565" hidden="1">'[9]GER IFO vs Const'!$A$5</definedName>
    <definedName name="BLPH1566" hidden="1">'[9]GER IFO vs Const'!$A$5</definedName>
    <definedName name="BLPH1567" hidden="1">'[9]GER IFO vs Const'!$A$5</definedName>
    <definedName name="BLPH1568" hidden="1">'[9]GER IFO vs Const'!$A$5</definedName>
    <definedName name="BLPH1569" hidden="1">'[9]GER IFO vs Const'!$A$5</definedName>
    <definedName name="BLPH157" hidden="1">[9]Graph!$A$22</definedName>
    <definedName name="BLPH1570" hidden="1">'[9]GER IFO vs Const'!$A$5</definedName>
    <definedName name="BLPH1571" hidden="1">'[9]GER IFO vs Const'!$A$5</definedName>
    <definedName name="BLPH1572" hidden="1">'[9]GER IFO vs Const'!$A$5</definedName>
    <definedName name="BLPH1573" hidden="1">'[9]GER IFO vs Const'!$A$5</definedName>
    <definedName name="BLPH1574" hidden="1">'[9]GER IFO vs Const'!$A$5</definedName>
    <definedName name="BLPH1575" hidden="1">'[9]GER IFO vs Const'!$A$5</definedName>
    <definedName name="BLPH158" hidden="1">[9]Graph!$A$22</definedName>
    <definedName name="BLPH159" hidden="1">[9]Graph!$A$22</definedName>
    <definedName name="BLPH16" hidden="1">[9]Graph!$A$22</definedName>
    <definedName name="BLPH160" hidden="1">[9]Graph!$A$22</definedName>
    <definedName name="BLPH161" hidden="1">[9]Graph!$A$22</definedName>
    <definedName name="BLPH162" hidden="1">[9]Graph!$A$22</definedName>
    <definedName name="BLPH163" hidden="1">[9]Graph!$A$22</definedName>
    <definedName name="BLPH164" hidden="1">[9]Graph!$A$22</definedName>
    <definedName name="BLPH165" hidden="1">[9]Graph!$A$22</definedName>
    <definedName name="BLPH166" hidden="1">[9]Graph!$A$22</definedName>
    <definedName name="BLPH167" hidden="1">[9]Graph!$A$22</definedName>
    <definedName name="BLPH168" hidden="1">[9]Graph!$A$22</definedName>
    <definedName name="BLPH169" hidden="1">[9]Graph!$A$22</definedName>
    <definedName name="BLPH17" hidden="1">[9]Graph!$A$22</definedName>
    <definedName name="BLPH170" hidden="1">[9]Graph!$A$22</definedName>
    <definedName name="BLPH171" hidden="1">[9]Graph!$A$22</definedName>
    <definedName name="BLPH172" hidden="1">[9]Graph!$A$22</definedName>
    <definedName name="BLPH173" hidden="1">[9]Graph!$A$22</definedName>
    <definedName name="BLPH174" hidden="1">[9]Graph!$A$22</definedName>
    <definedName name="BLPH175" hidden="1">[9]Graph!$A$22</definedName>
    <definedName name="BLPH176" hidden="1">[9]Graph!$A$22</definedName>
    <definedName name="BLPH177" hidden="1">[9]Graph!$A$22</definedName>
    <definedName name="BLPH178" hidden="1">[9]Graph!$A$22</definedName>
    <definedName name="BLPH179" hidden="1">[9]Graph!$A$22</definedName>
    <definedName name="BLPH18" hidden="1">[9]Graph!$A$22</definedName>
    <definedName name="BLPH180" hidden="1">[9]Graph!$A$22</definedName>
    <definedName name="BLPH181" hidden="1">[9]Graph!$A$22</definedName>
    <definedName name="BLPH182" hidden="1">[9]Graph!$A$22</definedName>
    <definedName name="BLPH183" hidden="1">[9]Graph!$A$22</definedName>
    <definedName name="BLPH184" hidden="1">[9]Graph!$A$22</definedName>
    <definedName name="BLPH185" hidden="1">[9]Graph!$A$22</definedName>
    <definedName name="BLPH186" hidden="1">[9]Graph!$A$22</definedName>
    <definedName name="BLPH187" hidden="1">[9]Graph!$A$22</definedName>
    <definedName name="BLPH188" hidden="1">[9]Graph!$A$22</definedName>
    <definedName name="BLPH189" hidden="1">[9]Graph!$A$22</definedName>
    <definedName name="BLPH19" hidden="1">[9]Graph!$A$22</definedName>
    <definedName name="BLPH190" hidden="1">[9]Graph!$A$22</definedName>
    <definedName name="BLPH191" hidden="1">[9]Graph!$A$22</definedName>
    <definedName name="BLPH192" hidden="1">[9]Graph!$A$22</definedName>
    <definedName name="BLPH193" hidden="1">[9]Graph!$A$22</definedName>
    <definedName name="BLPH194" hidden="1">[9]Graph!$A$22</definedName>
    <definedName name="BLPH195" hidden="1">[9]Graph!$A$22</definedName>
    <definedName name="BLPH196" hidden="1">[9]Graph!$A$22</definedName>
    <definedName name="BLPH197" hidden="1">[9]Graph!$A$22</definedName>
    <definedName name="BLPH198" hidden="1">[9]Graph!$A$22</definedName>
    <definedName name="BLPH199" hidden="1">[9]Graph!$A$22</definedName>
    <definedName name="BLPH2" hidden="1">#REF!</definedName>
    <definedName name="BLPH20" hidden="1">[9]Graph!$A$22</definedName>
    <definedName name="BLPH200" hidden="1">[9]Graph!$A$22</definedName>
    <definedName name="BLPH201" hidden="1">[9]Graph!$A$22</definedName>
    <definedName name="BLPH202" hidden="1">[9]Graph!$A$22</definedName>
    <definedName name="BLPH203" hidden="1">[9]Graph!$A$22</definedName>
    <definedName name="BLPH204" hidden="1">[9]Graph!$A$22</definedName>
    <definedName name="BLPH205" hidden="1">[9]Graph!$A$22</definedName>
    <definedName name="BLPH206" hidden="1">[9]Graph!$A$22</definedName>
    <definedName name="BLPH207" hidden="1">[9]Graph!$A$22</definedName>
    <definedName name="BLPH208" hidden="1">[9]Graph!$A$22</definedName>
    <definedName name="BLPH209" hidden="1">[9]Graph!$A$22</definedName>
    <definedName name="BLPH21" hidden="1">[9]Graph!$A$22</definedName>
    <definedName name="BLPH210" hidden="1">[9]Graph!$A$22</definedName>
    <definedName name="BLPH211" hidden="1">[9]Graph!$A$22</definedName>
    <definedName name="BLPH212" hidden="1">[9]Graph!$A$22</definedName>
    <definedName name="BLPH213" hidden="1">[9]Graph!$A$22</definedName>
    <definedName name="BLPH214" hidden="1">[9]Graph!$A$22</definedName>
    <definedName name="BLPH215" hidden="1">[9]Graph!$A$22</definedName>
    <definedName name="BLPH216" hidden="1">[9]Graph!$A$22</definedName>
    <definedName name="BLPH217" hidden="1">[9]Graph!$A$22</definedName>
    <definedName name="BLPH218" hidden="1">[9]Graph!$A$22</definedName>
    <definedName name="BLPH219" hidden="1">[9]Graph!$A$22</definedName>
    <definedName name="BLPH22" hidden="1">[9]Graph!$A$22</definedName>
    <definedName name="BLPH220" hidden="1">[9]Graph!$A$22</definedName>
    <definedName name="BLPH221" hidden="1">[9]Graph!$A$22</definedName>
    <definedName name="BLPH222" hidden="1">[9]Graph!$A$22</definedName>
    <definedName name="BLPH223" hidden="1">[9]Graph!$A$22</definedName>
    <definedName name="BLPH224" hidden="1">[9]Graph!$A$22</definedName>
    <definedName name="BLPH225" hidden="1">[9]Graph!$A$22</definedName>
    <definedName name="BLPH226" hidden="1">[9]Graph!$A$22</definedName>
    <definedName name="BLPH227" hidden="1">[9]Graph!$A$22</definedName>
    <definedName name="BLPH228" hidden="1">[9]Graph!$A$22</definedName>
    <definedName name="BLPH229" hidden="1">[9]Graph!$A$22</definedName>
    <definedName name="BLPH23" hidden="1">[9]Graph!$A$22</definedName>
    <definedName name="BLPH230" hidden="1">[9]Graph!$A$22</definedName>
    <definedName name="BLPH231" hidden="1">[9]Graph!$A$22</definedName>
    <definedName name="BLPH232" hidden="1">[9]Graph!$A$22</definedName>
    <definedName name="BLPH233" hidden="1">[9]Graph!$A$22</definedName>
    <definedName name="BLPH234" hidden="1">[9]Graph!$A$22</definedName>
    <definedName name="BLPH235" hidden="1">[9]Graph!$A$22</definedName>
    <definedName name="BLPH236" hidden="1">[9]Graph!$A$22</definedName>
    <definedName name="BLPH237" hidden="1">[9]Graph!$A$22</definedName>
    <definedName name="BLPH238" hidden="1">[9]Graph!$A$22</definedName>
    <definedName name="BLPH239" hidden="1">[9]Graph!$A$22</definedName>
    <definedName name="BLPH24" hidden="1">[9]Graph!$A$22</definedName>
    <definedName name="BLPH240" hidden="1">[9]Graph!$A$22</definedName>
    <definedName name="BLPH241" hidden="1">[9]Graph!$A$22</definedName>
    <definedName name="BLPH242" hidden="1">[9]Graph!$A$22</definedName>
    <definedName name="BLPH243" hidden="1">[9]Graph!$A$22</definedName>
    <definedName name="BLPH244" hidden="1">[9]Graph!$A$22</definedName>
    <definedName name="BLPH245" hidden="1">[9]Graph!$A$22</definedName>
    <definedName name="BLPH246" hidden="1">[9]Graph!$A$22</definedName>
    <definedName name="BLPH247" hidden="1">[9]Graph!$A$22</definedName>
    <definedName name="BLPH248" hidden="1">[9]Graph!$A$22</definedName>
    <definedName name="BLPH249" hidden="1">[9]Graph!$A$22</definedName>
    <definedName name="BLPH25" hidden="1">[9]Graph!$A$22</definedName>
    <definedName name="BLPH250" hidden="1">[9]Graph!$A$22</definedName>
    <definedName name="BLPH251" hidden="1">[9]Graph!$A$22</definedName>
    <definedName name="BLPH252" hidden="1">[9]Graph!$A$22</definedName>
    <definedName name="BLPH253" hidden="1">[9]Graph!$A$22</definedName>
    <definedName name="BLPH254" hidden="1">[9]Graph!$A$22</definedName>
    <definedName name="BLPH255" hidden="1">[9]Graph!$A$22</definedName>
    <definedName name="BLPH256" hidden="1">[9]Graph!$A$22</definedName>
    <definedName name="BLPH257" hidden="1">[9]Graph!$A$22</definedName>
    <definedName name="BLPH258" hidden="1">[9]Graph!$A$22</definedName>
    <definedName name="BLPH259" hidden="1">[9]Graph!$A$22</definedName>
    <definedName name="BLPH26" hidden="1">[9]Graph!$A$22</definedName>
    <definedName name="BLPH260" hidden="1">[9]Graph!$A$22</definedName>
    <definedName name="BLPH261" hidden="1">[9]Graph!$A$22</definedName>
    <definedName name="BLPH262" hidden="1">[9]Graph!$A$22</definedName>
    <definedName name="BLPH263" hidden="1">[9]Graph!$A$22</definedName>
    <definedName name="BLPH264" hidden="1">[9]Graph!$A$22</definedName>
    <definedName name="BLPH265" hidden="1">[9]Graph!$A$22</definedName>
    <definedName name="BLPH266" hidden="1">[9]Graph!$A$22</definedName>
    <definedName name="BLPH267" hidden="1">[9]Graph!$A$22</definedName>
    <definedName name="BLPH268" hidden="1">[9]Graph!$A$22</definedName>
    <definedName name="BLPH269" hidden="1">[9]Graph!$A$22</definedName>
    <definedName name="BLPH27" hidden="1">[9]Graph!$A$22</definedName>
    <definedName name="BLPH270" hidden="1">[9]Graph!$A$22</definedName>
    <definedName name="BLPH271" hidden="1">[9]Graph!$A$22</definedName>
    <definedName name="BLPH272" hidden="1">[9]Graph!$A$22</definedName>
    <definedName name="BLPH273" hidden="1">[9]Graph!$A$22</definedName>
    <definedName name="BLPH274" hidden="1">[9]Graph!$A$22</definedName>
    <definedName name="BLPH275" hidden="1">[9]Graph!$A$22</definedName>
    <definedName name="BLPH276" hidden="1">[9]Graph!$A$22</definedName>
    <definedName name="BLPH277" hidden="1">[9]Graph!$A$22</definedName>
    <definedName name="BLPH278" hidden="1">[9]Graph!$A$22</definedName>
    <definedName name="BLPH279" hidden="1">[9]Graph!$A$22</definedName>
    <definedName name="BLPH28" hidden="1">[9]Graph!$A$22</definedName>
    <definedName name="BLPH280" hidden="1">[9]Graph!$A$22</definedName>
    <definedName name="BLPH281" hidden="1">[9]Graph!$A$22</definedName>
    <definedName name="BLPH282" hidden="1">[9]Graph!$A$22</definedName>
    <definedName name="BLPH283" hidden="1">[9]Graph!$A$22</definedName>
    <definedName name="BLPH284" hidden="1">[9]Graph!$A$22</definedName>
    <definedName name="BLPH285" hidden="1">[9]Graph!$A$22</definedName>
    <definedName name="BLPH286" hidden="1">[9]Graph!$A$22</definedName>
    <definedName name="BLPH287" hidden="1">[9]Graph!$A$22</definedName>
    <definedName name="BLPH288" hidden="1">[9]Graph!$A$22</definedName>
    <definedName name="BLPH289" hidden="1">[9]Graph!$A$22</definedName>
    <definedName name="BLPH29" hidden="1">[9]Graph!$A$22</definedName>
    <definedName name="BLPH290" hidden="1">[9]Graph!$A$22</definedName>
    <definedName name="BLPH291" hidden="1">[9]Graph!$A$22</definedName>
    <definedName name="BLPH292" hidden="1">[9]Graph!$A$22</definedName>
    <definedName name="BLPH293" hidden="1">[9]Graph!$A$22</definedName>
    <definedName name="BLPH294" hidden="1">[9]Graph!$A$22</definedName>
    <definedName name="BLPH295" hidden="1">[9]Graph!$A$22</definedName>
    <definedName name="BLPH296" hidden="1">[9]Graph!$A$22</definedName>
    <definedName name="BLPH297" hidden="1">[9]Graph!$A$22</definedName>
    <definedName name="BLPH298" hidden="1">[9]Graph!$A$22</definedName>
    <definedName name="BLPH299" hidden="1">[9]Graph!$A$22</definedName>
    <definedName name="BLPH3" hidden="1">#REF!</definedName>
    <definedName name="BLPH30" hidden="1">[9]Graph!$A$22</definedName>
    <definedName name="BLPH300" hidden="1">[9]Graph!$A$22</definedName>
    <definedName name="BLPH301" hidden="1">[9]Graph!$A$22</definedName>
    <definedName name="BLPH302" hidden="1">[9]Graph!$A$22</definedName>
    <definedName name="BLPH303" hidden="1">[9]Graph!$A$22</definedName>
    <definedName name="BLPH304" hidden="1">[9]Graph!$A$22</definedName>
    <definedName name="BLPH305" hidden="1">[9]Graph!$A$22</definedName>
    <definedName name="BLPH306" hidden="1">[9]Graph!$A$22</definedName>
    <definedName name="BLPH307" hidden="1">[9]Graph!$A$22</definedName>
    <definedName name="BLPH308" hidden="1">[9]Graph!$A$22</definedName>
    <definedName name="BLPH309" hidden="1">[9]Graph!$A$22</definedName>
    <definedName name="BLPH31" hidden="1">[9]Graph!$A$22</definedName>
    <definedName name="BLPH310" hidden="1">[9]Graph!$A$22</definedName>
    <definedName name="BLPH311" hidden="1">[9]Graph!$A$22</definedName>
    <definedName name="BLPH312" hidden="1">[9]Graph!$A$22</definedName>
    <definedName name="BLPH313" hidden="1">[9]Graph!$A$22</definedName>
    <definedName name="BLPH314" hidden="1">[9]Graph!$A$22</definedName>
    <definedName name="BLPH315" hidden="1">[9]Graph!$A$22</definedName>
    <definedName name="BLPH316" hidden="1">[9]Graph!$A$22</definedName>
    <definedName name="BLPH317" hidden="1">[9]Graph!$A$22</definedName>
    <definedName name="BLPH318" hidden="1">[9]Graph!$A$22</definedName>
    <definedName name="BLPH319" hidden="1">[9]Graph!$A$22</definedName>
    <definedName name="BLPH32" hidden="1">[9]Graph!$A$22</definedName>
    <definedName name="BLPH320" hidden="1">[9]Graph!$A$22</definedName>
    <definedName name="BLPH321" hidden="1">[9]Graph!$A$22</definedName>
    <definedName name="BLPH322" hidden="1">[9]Graph!$A$22</definedName>
    <definedName name="BLPH323" hidden="1">[9]Graph!$A$22</definedName>
    <definedName name="BLPH324" hidden="1">[9]Graph!$A$22</definedName>
    <definedName name="BLPH325" hidden="1">[9]Graph!$A$22</definedName>
    <definedName name="BLPH326" hidden="1">[9]Graph!$A$22</definedName>
    <definedName name="BLPH327" hidden="1">[9]Graph!$A$22</definedName>
    <definedName name="BLPH328" hidden="1">[9]Graph!$A$22</definedName>
    <definedName name="BLPH329" hidden="1">[9]Graph!$A$22</definedName>
    <definedName name="BLPH33" hidden="1">[9]Graph!$A$22</definedName>
    <definedName name="BLPH330" hidden="1">[9]Graph!$A$22</definedName>
    <definedName name="BLPH331" hidden="1">[9]Graph!$A$22</definedName>
    <definedName name="BLPH332" hidden="1">[9]Graph!$A$22</definedName>
    <definedName name="BLPH333" hidden="1">[9]Graph!$A$22</definedName>
    <definedName name="BLPH334" hidden="1">[9]Graph!$A$22</definedName>
    <definedName name="BLPH335" hidden="1">[9]Graph!$A$22</definedName>
    <definedName name="BLPH336" hidden="1">[9]Graph!$A$22</definedName>
    <definedName name="BLPH337" hidden="1">[9]Graph!$A$22</definedName>
    <definedName name="BLPH338" hidden="1">[9]Graph!$A$22</definedName>
    <definedName name="BLPH339" hidden="1">[9]Graph!$A$22</definedName>
    <definedName name="BLPH34" hidden="1">[9]Graph!$A$22</definedName>
    <definedName name="BLPH340" hidden="1">[9]Graph!$A$22</definedName>
    <definedName name="BLPH341" hidden="1">[9]Graph!$A$22</definedName>
    <definedName name="BLPH342" hidden="1">[9]Graph!$A$22</definedName>
    <definedName name="BLPH343" hidden="1">[9]Graph!$A$22</definedName>
    <definedName name="BLPH344" hidden="1">[9]Graph!$A$22</definedName>
    <definedName name="BLPH345" hidden="1">[9]Graph!$A$22</definedName>
    <definedName name="BLPH346" hidden="1">[9]Graph!$A$22</definedName>
    <definedName name="BLPH347" hidden="1">[9]Graph!$A$22</definedName>
    <definedName name="BLPH348" hidden="1">[9]Graph!$A$22</definedName>
    <definedName name="BLPH349" hidden="1">[9]Graph!$A$22</definedName>
    <definedName name="BLPH35" hidden="1">[9]Graph!$A$22</definedName>
    <definedName name="BLPH350" hidden="1">[9]Graph!$A$22</definedName>
    <definedName name="BLPH351" hidden="1">[9]Graph!$A$22</definedName>
    <definedName name="BLPH352" hidden="1">[9]Graph!$A$22</definedName>
    <definedName name="BLPH353" hidden="1">[9]Graph!$A$22</definedName>
    <definedName name="BLPH354" hidden="1">[9]Graph!$A$22</definedName>
    <definedName name="BLPH355" hidden="1">[9]Graph!$A$22</definedName>
    <definedName name="BLPH356" hidden="1">[9]Graph!$A$22</definedName>
    <definedName name="BLPH357" hidden="1">[9]Graph!$A$22</definedName>
    <definedName name="BLPH358" hidden="1">[9]Graph!$A$22</definedName>
    <definedName name="BLPH359" hidden="1">[9]Graph!$A$22</definedName>
    <definedName name="BLPH36" hidden="1">[9]Graph!$A$22</definedName>
    <definedName name="BLPH360" hidden="1">[9]Graph!$A$22</definedName>
    <definedName name="BLPH361" hidden="1">[9]Graph!$A$22</definedName>
    <definedName name="BLPH362" hidden="1">[9]Graph!$A$22</definedName>
    <definedName name="BLPH363" hidden="1">[9]Graph!$A$22</definedName>
    <definedName name="BLPH364" hidden="1">[9]Graph!$A$22</definedName>
    <definedName name="BLPH365" hidden="1">[9]Graph!$A$22</definedName>
    <definedName name="BLPH366" hidden="1">[9]Graph!$A$22</definedName>
    <definedName name="BLPH367" hidden="1">[9]Graph!$A$22</definedName>
    <definedName name="BLPH368" hidden="1">[9]Graph!$A$22</definedName>
    <definedName name="BLPH369" hidden="1">[9]Graph!$A$22</definedName>
    <definedName name="BLPH37" hidden="1">[9]Graph!$A$22</definedName>
    <definedName name="BLPH370" hidden="1">[9]Graph!$A$22</definedName>
    <definedName name="BLPH371" hidden="1">[9]Graph!$A$22</definedName>
    <definedName name="BLPH372" hidden="1">[9]Graph!$A$22</definedName>
    <definedName name="BLPH373" hidden="1">[9]Graph!$A$22</definedName>
    <definedName name="BLPH374" hidden="1">[9]Graph!$A$22</definedName>
    <definedName name="BLPH375" hidden="1">[9]Graph!$A$22</definedName>
    <definedName name="BLPH376" hidden="1">[9]Graph!$A$22</definedName>
    <definedName name="BLPH377" hidden="1">[9]Graph!$A$22</definedName>
    <definedName name="BLPH378" hidden="1">[9]Graph!$A$22</definedName>
    <definedName name="BLPH379" hidden="1">[9]Graph!$A$22</definedName>
    <definedName name="BLPH38" hidden="1">[9]Graph!$A$22</definedName>
    <definedName name="BLPH380" hidden="1">[9]Graph!$A$22</definedName>
    <definedName name="BLPH381" hidden="1">[9]Graph!$A$22</definedName>
    <definedName name="BLPH382" hidden="1">[9]Graph!$A$22</definedName>
    <definedName name="BLPH383" hidden="1">[9]Graph!$A$22</definedName>
    <definedName name="BLPH384" hidden="1">[9]Graph!$A$22</definedName>
    <definedName name="BLPH385" hidden="1">[9]Graph!$A$22</definedName>
    <definedName name="BLPH386" hidden="1">[9]Graph!$A$22</definedName>
    <definedName name="BLPH387" hidden="1">[9]Graph!$A$22</definedName>
    <definedName name="BLPH388" hidden="1">[9]Graph!$A$22</definedName>
    <definedName name="BLPH389" hidden="1">[9]Graph!$A$22</definedName>
    <definedName name="BLPH39" hidden="1">[9]Graph!$A$22</definedName>
    <definedName name="BLPH390" hidden="1">[9]Graph!$A$22</definedName>
    <definedName name="BLPH391" hidden="1">[9]Graph!$A$22</definedName>
    <definedName name="BLPH392" hidden="1">[9]Graph!$A$22</definedName>
    <definedName name="BLPH393" hidden="1">[9]Graph!$A$22</definedName>
    <definedName name="BLPH394" hidden="1">[9]Graph!$A$22</definedName>
    <definedName name="BLPH395" hidden="1">[9]Graph!$A$22</definedName>
    <definedName name="BLPH396" hidden="1">[9]Graph!$A$22</definedName>
    <definedName name="BLPH397" hidden="1">[9]Graph!$A$22</definedName>
    <definedName name="BLPH398" hidden="1">[9]Graph!$A$22</definedName>
    <definedName name="BLPH399" hidden="1">[9]Graph!$A$22</definedName>
    <definedName name="BLPH4" hidden="1">#REF!</definedName>
    <definedName name="BLPH40" hidden="1">[9]Graph!$A$22</definedName>
    <definedName name="BLPH400" hidden="1">[9]Graph!$A$22</definedName>
    <definedName name="BLPH401" hidden="1">[9]Graph!$A$22</definedName>
    <definedName name="BLPH402" hidden="1">[9]Graph!$A$22</definedName>
    <definedName name="BLPH403" hidden="1">[9]Graph!$A$22</definedName>
    <definedName name="BLPH404" hidden="1">[9]Graph!$A$22</definedName>
    <definedName name="BLPH405" hidden="1">[9]Graph!$A$22</definedName>
    <definedName name="BLPH406" hidden="1">[9]Graph!$A$22</definedName>
    <definedName name="BLPH407" hidden="1">[9]Graph!$A$22</definedName>
    <definedName name="BLPH408" hidden="1">[9]Graph!$A$22</definedName>
    <definedName name="BLPH409" hidden="1">[9]Graph!$A$22</definedName>
    <definedName name="BLPH41" hidden="1">[9]Graph!$A$22</definedName>
    <definedName name="BLPH410" hidden="1">[9]Graph!$A$22</definedName>
    <definedName name="BLPH411" hidden="1">[9]Graph!$A$22</definedName>
    <definedName name="BLPH412" hidden="1">[9]Graph!$A$22</definedName>
    <definedName name="BLPH413" hidden="1">[9]Graph!$A$22</definedName>
    <definedName name="BLPH414" hidden="1">[9]Graph!$A$22</definedName>
    <definedName name="BLPH415" hidden="1">[9]Graph!$A$22</definedName>
    <definedName name="BLPH416" hidden="1">[9]Graph!$A$22</definedName>
    <definedName name="BLPH417" hidden="1">[9]Graph!$A$22</definedName>
    <definedName name="BLPH418" hidden="1">[9]Graph!$A$22</definedName>
    <definedName name="BLPH419" hidden="1">[9]Graph!$A$22</definedName>
    <definedName name="BLPH42" hidden="1">[9]Graph!$A$22</definedName>
    <definedName name="BLPH420" hidden="1">[9]Graph!$A$22</definedName>
    <definedName name="BLPH421" hidden="1">[9]Graph!$A$22</definedName>
    <definedName name="BLPH422" hidden="1">[9]Graph!$A$22</definedName>
    <definedName name="BLPH423" hidden="1">[9]Graph!$A$22</definedName>
    <definedName name="BLPH424" hidden="1">[9]Graph!$A$22</definedName>
    <definedName name="BLPH425" hidden="1">[9]Graph!$A$22</definedName>
    <definedName name="BLPH426" hidden="1">[9]Graph!$A$22</definedName>
    <definedName name="BLPH427" hidden="1">[9]Graph!$A$22</definedName>
    <definedName name="BLPH428" hidden="1">[9]Graph!$A$22</definedName>
    <definedName name="BLPH429" hidden="1">[9]Graph!$A$22</definedName>
    <definedName name="BLPH43" hidden="1">[9]Graph!$A$22</definedName>
    <definedName name="BLPH430" hidden="1">[9]Graph!$A$22</definedName>
    <definedName name="BLPH431" hidden="1">[9]Graph!$A$22</definedName>
    <definedName name="BLPH432" hidden="1">[9]Graph!$A$22</definedName>
    <definedName name="BLPH433" hidden="1">[9]Graph!$A$22</definedName>
    <definedName name="BLPH434" hidden="1">[9]Graph!$A$22</definedName>
    <definedName name="BLPH435" hidden="1">[9]Graph!$A$22</definedName>
    <definedName name="BLPH436" hidden="1">[9]Graph!$A$22</definedName>
    <definedName name="BLPH437" hidden="1">[9]Graph!$A$22</definedName>
    <definedName name="BLPH438" hidden="1">[9]Graph!$A$22</definedName>
    <definedName name="BLPH439" hidden="1">[9]Graph!$A$22</definedName>
    <definedName name="BLPH44" hidden="1">[9]Graph!$A$22</definedName>
    <definedName name="BLPH440" hidden="1">[9]Graph!$A$22</definedName>
    <definedName name="BLPH441" hidden="1">[9]Graph!$A$22</definedName>
    <definedName name="BLPH442" hidden="1">[9]Graph!$A$22</definedName>
    <definedName name="BLPH443" hidden="1">[9]Graph!$A$22</definedName>
    <definedName name="BLPH444" hidden="1">[9]Graph!$A$22</definedName>
    <definedName name="BLPH445" hidden="1">[9]Graph!$A$22</definedName>
    <definedName name="BLPH446" hidden="1">[9]Graph!$A$22</definedName>
    <definedName name="BLPH447" hidden="1">[9]Graph!$A$22</definedName>
    <definedName name="BLPH448" hidden="1">[9]Graph!$A$22</definedName>
    <definedName name="BLPH449" hidden="1">[9]Graph!$A$22</definedName>
    <definedName name="BLPH45" hidden="1">[9]Graph!$A$22</definedName>
    <definedName name="BLPH450" hidden="1">[9]Graph!$A$22</definedName>
    <definedName name="BLPH451" hidden="1">[9]Graph!$A$22</definedName>
    <definedName name="BLPH452" hidden="1">[9]Graph!$A$22</definedName>
    <definedName name="BLPH453" hidden="1">[9]Graph!$A$22</definedName>
    <definedName name="BLPH455" hidden="1">[9]Graph!$A$22</definedName>
    <definedName name="BLPH456" hidden="1">[9]Graph!$A$22</definedName>
    <definedName name="BLPH457" hidden="1">[9]Graph!$A$22</definedName>
    <definedName name="BLPH458" hidden="1">[9]Graph!$A$22</definedName>
    <definedName name="BLPH459" hidden="1">[9]Graph!$A$22</definedName>
    <definedName name="BLPH46" hidden="1">[9]Graph!$A$22</definedName>
    <definedName name="BLPH460" hidden="1">[9]Graph!$A$22</definedName>
    <definedName name="BLPH461" hidden="1">[9]Graph!$A$22</definedName>
    <definedName name="BLPH462" hidden="1">[9]Graph!$A$22</definedName>
    <definedName name="BLPH463" hidden="1">[9]Graph!$A$22</definedName>
    <definedName name="BLPH464" hidden="1">[9]Graph!$A$22</definedName>
    <definedName name="BLPH465" hidden="1">[9]Graph!$A$22</definedName>
    <definedName name="BLPH466" hidden="1">[9]Graph!$A$22</definedName>
    <definedName name="BLPH467" hidden="1">[9]Graph!$A$22</definedName>
    <definedName name="BLPH468" hidden="1">[9]Graph!$A$22</definedName>
    <definedName name="BLPH469" hidden="1">[9]Graph!$A$22</definedName>
    <definedName name="BLPH47" hidden="1">[9]Graph!$A$22</definedName>
    <definedName name="BLPH470" hidden="1">[9]Graph!$A$22</definedName>
    <definedName name="BLPH471" hidden="1">[9]Graph!$A$22</definedName>
    <definedName name="BLPH472" hidden="1">[9]Graph!$A$22</definedName>
    <definedName name="BLPH473" hidden="1">[9]Graph!$A$22</definedName>
    <definedName name="BLPH474" hidden="1">[9]Graph!$A$22</definedName>
    <definedName name="BLPH475" hidden="1">[9]Graph!$A$22</definedName>
    <definedName name="BLPH476" hidden="1">[9]Graph!$A$22</definedName>
    <definedName name="BLPH477" hidden="1">[9]Graph!$A$22</definedName>
    <definedName name="BLPH478" hidden="1">[9]Graph!$A$22</definedName>
    <definedName name="BLPH479" hidden="1">[9]Graph!$A$22</definedName>
    <definedName name="BLPH48" hidden="1">[9]Graph!$A$22</definedName>
    <definedName name="BLPH480" hidden="1">[9]Graph!$A$22</definedName>
    <definedName name="BLPH481" hidden="1">[9]Graph!$A$22</definedName>
    <definedName name="BLPH482" hidden="1">[9]Graph!$A$22</definedName>
    <definedName name="BLPH483" hidden="1">[9]Graph!$A$22</definedName>
    <definedName name="BLPH484" hidden="1">[9]Graph!$A$22</definedName>
    <definedName name="BLPH485" hidden="1">[9]Graph!$A$22</definedName>
    <definedName name="BLPH486" hidden="1">[9]Graph!$A$22</definedName>
    <definedName name="BLPH487" hidden="1">[9]Graph!$A$22</definedName>
    <definedName name="BLPH488" hidden="1">[9]Graph!$A$22</definedName>
    <definedName name="BLPH489" hidden="1">[9]Graph!$A$22</definedName>
    <definedName name="BLPH49" hidden="1">[9]Graph!$A$22</definedName>
    <definedName name="BLPH490" hidden="1">[9]Graph!$A$22</definedName>
    <definedName name="BLPH491" hidden="1">[9]Graph!$A$22</definedName>
    <definedName name="BLPH492" hidden="1">[9]Graph!$A$22</definedName>
    <definedName name="BLPH493" hidden="1">[9]Graph!$A$22</definedName>
    <definedName name="BLPH494" hidden="1">[9]Graph!$A$22</definedName>
    <definedName name="BLPH495" hidden="1">[9]Graph!$A$22</definedName>
    <definedName name="BLPH496" hidden="1">[9]Graph!$A$22</definedName>
    <definedName name="BLPH497" hidden="1">[9]Graph!$A$22</definedName>
    <definedName name="BLPH498" hidden="1">[9]Graph!$A$22</definedName>
    <definedName name="BLPH499" hidden="1">[9]Graph!$A$22</definedName>
    <definedName name="BLPH5" hidden="1">#REF!</definedName>
    <definedName name="BLPH50" hidden="1">[9]Graph!$A$22</definedName>
    <definedName name="BLPH500" hidden="1">[9]Graph!$A$22</definedName>
    <definedName name="BLPH501" hidden="1">[9]Graph!$A$22</definedName>
    <definedName name="BLPH502" hidden="1">[9]Graph!$A$22</definedName>
    <definedName name="BLPH503" hidden="1">[9]Graph!$A$22</definedName>
    <definedName name="BLPH504" hidden="1">[9]Graph!$A$22</definedName>
    <definedName name="BLPH505" hidden="1">[9]Graph!$A$22</definedName>
    <definedName name="BLPH506" hidden="1">[9]Graph!$A$22</definedName>
    <definedName name="BLPH507" hidden="1">[9]Graph!$A$22</definedName>
    <definedName name="BLPH508" hidden="1">[9]Graph!$A$22</definedName>
    <definedName name="BLPH509" hidden="1">[9]Graph!$A$22</definedName>
    <definedName name="BLPH51" hidden="1">[9]Graph!$A$22</definedName>
    <definedName name="BLPH510" hidden="1">[9]Graph!$A$22</definedName>
    <definedName name="BLPH511" hidden="1">[9]Graph!$A$22</definedName>
    <definedName name="BLPH512" hidden="1">[9]Graph!$A$22</definedName>
    <definedName name="BLPH513" hidden="1">[9]Graph!$A$22</definedName>
    <definedName name="BLPH514" hidden="1">[9]Graph!$A$22</definedName>
    <definedName name="BLPH515" hidden="1">[9]Graph!$A$22</definedName>
    <definedName name="BLPH516" hidden="1">[9]Graph!$A$22</definedName>
    <definedName name="BLPH517" hidden="1">[9]Graph!$A$22</definedName>
    <definedName name="BLPH518" hidden="1">[9]Graph!$A$22</definedName>
    <definedName name="BLPH519" hidden="1">[9]Graph!$A$22</definedName>
    <definedName name="BLPH52" hidden="1">[9]Graph!$A$22</definedName>
    <definedName name="BLPH520" hidden="1">[9]Graph!$A$22</definedName>
    <definedName name="BLPH521" hidden="1">[9]Graph!$A$22</definedName>
    <definedName name="BLPH522" hidden="1">[9]Graph!$A$22</definedName>
    <definedName name="BLPH523" hidden="1">[9]Graph!$A$22</definedName>
    <definedName name="BLPH524" hidden="1">[9]Graph!$A$22</definedName>
    <definedName name="BLPH525" hidden="1">[9]Graph!$A$22</definedName>
    <definedName name="BLPH526" hidden="1">[9]Graph!$A$22</definedName>
    <definedName name="BLPH527" hidden="1">[9]Graph!$A$22</definedName>
    <definedName name="BLPH528" hidden="1">[9]Graph!$A$22</definedName>
    <definedName name="BLPH529" hidden="1">[9]Graph!$A$22</definedName>
    <definedName name="BLPH53" hidden="1">[9]Graph!$A$22</definedName>
    <definedName name="BLPH530" hidden="1">[9]Graph!$A$22</definedName>
    <definedName name="BLPH531" hidden="1">[9]Graph!$A$22</definedName>
    <definedName name="BLPH532" hidden="1">[9]Graph!$A$22</definedName>
    <definedName name="BLPH533" hidden="1">[9]Graph!$A$22</definedName>
    <definedName name="BLPH534" hidden="1">[9]Graph!$A$22</definedName>
    <definedName name="BLPH535" hidden="1">[9]Graph!$A$22</definedName>
    <definedName name="BLPH536" hidden="1">[9]Graph!$A$22</definedName>
    <definedName name="BLPH537" hidden="1">[9]Graph!$A$22</definedName>
    <definedName name="BLPH538" hidden="1">[9]Graph!$A$22</definedName>
    <definedName name="BLPH539" hidden="1">[9]Graph!$A$22</definedName>
    <definedName name="BLPH54" hidden="1">[9]Graph!$A$22</definedName>
    <definedName name="BLPH540" hidden="1">[9]Graph!$A$22</definedName>
    <definedName name="BLPH541" hidden="1">[9]Graph!$A$22</definedName>
    <definedName name="BLPH542" hidden="1">[9]Graph!$A$22</definedName>
    <definedName name="BLPH543" hidden="1">[9]Graph!$A$22</definedName>
    <definedName name="BLPH544" hidden="1">[9]Graph!$A$22</definedName>
    <definedName name="BLPH545" hidden="1">[9]Graph!$A$22</definedName>
    <definedName name="BLPH546" hidden="1">[9]Graph!$A$22</definedName>
    <definedName name="BLPH547" hidden="1">[9]Graph!$A$22</definedName>
    <definedName name="BLPH548" hidden="1">[9]Graph!$A$22</definedName>
    <definedName name="BLPH549" hidden="1">[9]Graph!$A$22</definedName>
    <definedName name="BLPH55" hidden="1">[9]Graph!$A$22</definedName>
    <definedName name="BLPH550" hidden="1">[9]Graph!$A$22</definedName>
    <definedName name="BLPH551" hidden="1">[9]Graph!$A$22</definedName>
    <definedName name="BLPH552" hidden="1">[9]Graph!$A$22</definedName>
    <definedName name="BLPH553" hidden="1">[9]Graph!$A$22</definedName>
    <definedName name="BLPH554" hidden="1">[9]Graph!$A$22</definedName>
    <definedName name="BLPH555" hidden="1">[9]Graph!$A$22</definedName>
    <definedName name="BLPH556" hidden="1">[9]Graph!$A$22</definedName>
    <definedName name="BLPH557" hidden="1">[9]Graph!$A$22</definedName>
    <definedName name="BLPH558" hidden="1">[9]Graph!$A$22</definedName>
    <definedName name="BLPH559" hidden="1">[9]Graph!$A$22</definedName>
    <definedName name="BLPH56" hidden="1">[9]Graph!$A$22</definedName>
    <definedName name="BLPH560" hidden="1">[9]Graph!$A$22</definedName>
    <definedName name="BLPH561" hidden="1">[9]Graph!$A$22</definedName>
    <definedName name="BLPH562" hidden="1">[9]Graph!$A$22</definedName>
    <definedName name="BLPH563" hidden="1">[9]Graph!$A$22</definedName>
    <definedName name="BLPH564" hidden="1">[9]Graph!$A$22</definedName>
    <definedName name="BLPH565" hidden="1">[9]Graph!$A$22</definedName>
    <definedName name="BLPH566" hidden="1">[9]Graph!$A$22</definedName>
    <definedName name="BLPH567" hidden="1">[9]Graph!$A$22</definedName>
    <definedName name="BLPH568" hidden="1">[9]Graph!$A$22</definedName>
    <definedName name="BLPH569" hidden="1">[9]Graph!$A$22</definedName>
    <definedName name="BLPH57" hidden="1">[9]Graph!$A$22</definedName>
    <definedName name="BLPH570" hidden="1">[9]Graph!$A$22</definedName>
    <definedName name="BLPH571" hidden="1">[9]Graph!$A$22</definedName>
    <definedName name="BLPH572" hidden="1">[9]Graph!$A$22</definedName>
    <definedName name="BLPH573" hidden="1">[9]Graph!$A$22</definedName>
    <definedName name="BLPH574" hidden="1">[9]Graph!$A$22</definedName>
    <definedName name="BLPH575" hidden="1">[9]Graph!$A$22</definedName>
    <definedName name="BLPH576" hidden="1">[9]Graph!$A$22</definedName>
    <definedName name="BLPH577" hidden="1">[9]Graph!$A$22</definedName>
    <definedName name="BLPH579" hidden="1">[9]Graph!$A$22</definedName>
    <definedName name="BLPH58" hidden="1">[9]Graph!$A$22</definedName>
    <definedName name="BLPH580" hidden="1">[9]Graph!$A$22</definedName>
    <definedName name="BLPH581" hidden="1">[9]Graph!$A$22</definedName>
    <definedName name="BLPH583" hidden="1">[9]Graph!$A$22</definedName>
    <definedName name="BLPH584" hidden="1">[9]Graph!$A$22</definedName>
    <definedName name="BLPH585" hidden="1">[9]Graph!$A$22</definedName>
    <definedName name="BLPH586" hidden="1">[9]Graph!$A$22</definedName>
    <definedName name="BLPH587" hidden="1">[9]Graph!$A$22</definedName>
    <definedName name="BLPH588" hidden="1">[9]Graph!$A$22</definedName>
    <definedName name="BLPH589" hidden="1">[9]Graph!$A$22</definedName>
    <definedName name="BLPH59" hidden="1">[9]Graph!$A$22</definedName>
    <definedName name="BLPH590" hidden="1">[9]Graph!$A$22</definedName>
    <definedName name="BLPH591" hidden="1">[9]Graph!$A$22</definedName>
    <definedName name="BLPH592" hidden="1">[9]Graph!$A$22</definedName>
    <definedName name="BLPH593" hidden="1">[9]Graph!$A$22</definedName>
    <definedName name="BLPH594" hidden="1">[9]Graph!$A$22</definedName>
    <definedName name="BLPH595" hidden="1">[9]Graph!$A$22</definedName>
    <definedName name="BLPH596" hidden="1">[9]Graph!$A$22</definedName>
    <definedName name="BLPH597" hidden="1">[9]Graph!$A$22</definedName>
    <definedName name="BLPH598" hidden="1">[9]Graph!$A$22</definedName>
    <definedName name="BLPH599" hidden="1">[9]Graph!$A$22</definedName>
    <definedName name="BLPH6" hidden="1">#REF!</definedName>
    <definedName name="BLPH60" hidden="1">[9]Graph!$A$22</definedName>
    <definedName name="BLPH600" hidden="1">[9]Graph!$A$22</definedName>
    <definedName name="BLPH601" hidden="1">[9]Graph!$A$22</definedName>
    <definedName name="BLPH602" hidden="1">[9]Graph!$A$22</definedName>
    <definedName name="BLPH603" hidden="1">[9]Graph!$A$22</definedName>
    <definedName name="BLPH604" hidden="1">[9]Graph!$A$22</definedName>
    <definedName name="BLPH605" hidden="1">[9]Graph!$A$22</definedName>
    <definedName name="BLPH606" hidden="1">[9]Graph!$A$22</definedName>
    <definedName name="BLPH607" hidden="1">[9]Graph!$A$22</definedName>
    <definedName name="BLPH608" hidden="1">[9]Graph!$A$22</definedName>
    <definedName name="BLPH609" hidden="1">[9]Graph!$A$22</definedName>
    <definedName name="BLPH61" hidden="1">[9]Graph!$A$22</definedName>
    <definedName name="BLPH610" hidden="1">[9]Graph!$A$22</definedName>
    <definedName name="BLPH611" hidden="1">[9]Graph!$A$22</definedName>
    <definedName name="BLPH612" hidden="1">[9]Graph!$A$22</definedName>
    <definedName name="BLPH613" hidden="1">[9]Graph!$A$22</definedName>
    <definedName name="BLPH614" hidden="1">[9]Graph!$A$22</definedName>
    <definedName name="BLPH615" hidden="1">[9]Graph!$A$22</definedName>
    <definedName name="BLPH616" hidden="1">[9]Graph!$A$22</definedName>
    <definedName name="BLPH617" hidden="1">[9]Graph!$A$22</definedName>
    <definedName name="BLPH618" hidden="1">[9]Graph!$A$22</definedName>
    <definedName name="BLPH619" hidden="1">[9]Graph!$A$22</definedName>
    <definedName name="BLPH62" hidden="1">[9]Graph!$A$22</definedName>
    <definedName name="BLPH620" hidden="1">[9]Graph!$A$22</definedName>
    <definedName name="BLPH621" hidden="1">[9]Graph!$A$22</definedName>
    <definedName name="BLPH622" hidden="1">[9]Graph!$A$22</definedName>
    <definedName name="BLPH623" hidden="1">[9]Graph!$A$22</definedName>
    <definedName name="BLPH624" hidden="1">[9]Graph!$A$22</definedName>
    <definedName name="BLPH625" hidden="1">[9]Graph!$A$22</definedName>
    <definedName name="BLPH626" hidden="1">[9]Graph!$A$22</definedName>
    <definedName name="BLPH627" hidden="1">[9]Graph!$A$22</definedName>
    <definedName name="BLPH628" hidden="1">[9]Graph!$A$22</definedName>
    <definedName name="BLPH629" hidden="1">[9]Graph!$A$22</definedName>
    <definedName name="BLPH63" hidden="1">[9]Graph!$A$22</definedName>
    <definedName name="BLPH630" hidden="1">[9]Graph!$A$22</definedName>
    <definedName name="BLPH631" hidden="1">[9]Graph!$A$22</definedName>
    <definedName name="BLPH632" hidden="1">[9]Graph!$A$22</definedName>
    <definedName name="BLPH633" hidden="1">[9]Graph!$A$22</definedName>
    <definedName name="BLPH634" hidden="1">[9]Graph!$A$22</definedName>
    <definedName name="BLPH635" hidden="1">[9]Graph!$A$22</definedName>
    <definedName name="BLPH636" hidden="1">[9]Graph!$A$22</definedName>
    <definedName name="BLPH637" hidden="1">[9]Graph!$A$22</definedName>
    <definedName name="BLPH638" hidden="1">[9]Graph!$A$22</definedName>
    <definedName name="BLPH639" hidden="1">[9]Graph!$A$22</definedName>
    <definedName name="BLPH64" hidden="1">[9]Graph!$A$22</definedName>
    <definedName name="BLPH640" hidden="1">[9]Graph!$A$22</definedName>
    <definedName name="BLPH641" hidden="1">[9]Graph!$A$22</definedName>
    <definedName name="BLPH642" hidden="1">[9]Graph!$A$22</definedName>
    <definedName name="BLPH643" hidden="1">[9]Graph!$A$22</definedName>
    <definedName name="BLPH644" hidden="1">[9]Graph!$A$22</definedName>
    <definedName name="BLPH645" hidden="1">[9]Graph!$A$22</definedName>
    <definedName name="BLPH646" hidden="1">[9]Graph!$A$22</definedName>
    <definedName name="BLPH647" hidden="1">[9]Graph!$A$22</definedName>
    <definedName name="BLPH648" hidden="1">[9]Graph!$A$22</definedName>
    <definedName name="BLPH649" hidden="1">[9]Graph!$A$22</definedName>
    <definedName name="BLPH650" hidden="1">[9]Graph!$A$22</definedName>
    <definedName name="BLPH651" hidden="1">[9]Graph!$A$22</definedName>
    <definedName name="BLPH652" hidden="1">[9]Graph!$A$22</definedName>
    <definedName name="BLPH653" hidden="1">[9]Graph!$A$22</definedName>
    <definedName name="BLPH654" hidden="1">[9]Graph!$A$22</definedName>
    <definedName name="BLPH655" hidden="1">[9]Graph!$A$22</definedName>
    <definedName name="BLPH656" hidden="1">[9]Graph!$A$22</definedName>
    <definedName name="BLPH657" hidden="1">[9]Graph!$A$22</definedName>
    <definedName name="BLPH658" hidden="1">[9]Graph!$A$22</definedName>
    <definedName name="BLPH659" hidden="1">[9]Graph!$A$22</definedName>
    <definedName name="BLPH660" hidden="1">[9]Graph!$A$22</definedName>
    <definedName name="BLPH661" hidden="1">[9]Graph!$A$22</definedName>
    <definedName name="BLPH662" hidden="1">[9]Graph!$A$22</definedName>
    <definedName name="BLPH663" hidden="1">[9]Graph!$A$22</definedName>
    <definedName name="BLPH664" hidden="1">[9]Graph!$A$22</definedName>
    <definedName name="BLPH665" hidden="1">[9]Graph!$A$22</definedName>
    <definedName name="BLPH666" hidden="1">[9]Graph!$A$22</definedName>
    <definedName name="BLPH668" hidden="1">[9]Graph!$A$22</definedName>
    <definedName name="BLPH669" hidden="1">[9]Graph!$A$22</definedName>
    <definedName name="BLPH67" hidden="1">[9]Graph!$A$22</definedName>
    <definedName name="BLPH670" hidden="1">[9]Graph!$A$22</definedName>
    <definedName name="BLPH671" hidden="1">[9]Graph!$A$22</definedName>
    <definedName name="BLPH672" hidden="1">[9]Graph!$A$22</definedName>
    <definedName name="BLPH673" hidden="1">[9]Graph!$A$22</definedName>
    <definedName name="BLPH674" hidden="1">[9]Graph!$A$22</definedName>
    <definedName name="BLPH675" hidden="1">[9]Graph!$A$22</definedName>
    <definedName name="BLPH676" hidden="1">[9]Graph!$A$22</definedName>
    <definedName name="BLPH677" hidden="1">[9]Graph!$A$22</definedName>
    <definedName name="BLPH678" hidden="1">[9]Graph!$A$22</definedName>
    <definedName name="BLPH679" hidden="1">[9]Graph!$A$22</definedName>
    <definedName name="BLPH680" hidden="1">[9]Graph!$A$22</definedName>
    <definedName name="BLPH681" hidden="1">[9]Graph!$A$22</definedName>
    <definedName name="BLPH682" hidden="1">[9]Graph!$A$22</definedName>
    <definedName name="BLPH683" hidden="1">[9]Graph!$A$22</definedName>
    <definedName name="BLPH684" hidden="1">[9]Graph!$A$22</definedName>
    <definedName name="BLPH685" hidden="1">[9]Graph!$A$22</definedName>
    <definedName name="BLPH686" hidden="1">[9]Graph!$A$22</definedName>
    <definedName name="BLPH687" hidden="1">[9]Graph!$A$22</definedName>
    <definedName name="BLPH688" hidden="1">[9]Graph!$A$22</definedName>
    <definedName name="BLPH689" hidden="1">[9]Graph!$A$22</definedName>
    <definedName name="BLPH690" hidden="1">[9]Graph!$A$22</definedName>
    <definedName name="BLPH691" hidden="1">[9]Graph!$A$22</definedName>
    <definedName name="BLPH692" hidden="1">[9]Graph!$A$22</definedName>
    <definedName name="BLPH693" hidden="1">[9]Graph!$A$22</definedName>
    <definedName name="BLPH694" hidden="1">[9]Graph!$A$22</definedName>
    <definedName name="BLPH695" hidden="1">[9]Graph!$A$22</definedName>
    <definedName name="BLPH696" hidden="1">[9]Graph!$A$22</definedName>
    <definedName name="BLPH697" hidden="1">[9]Graph!$A$22</definedName>
    <definedName name="BLPH698" hidden="1">[9]Graph!$A$22</definedName>
    <definedName name="BLPH699" hidden="1">[9]Graph!$A$22</definedName>
    <definedName name="BLPH7" hidden="1">#REF!</definedName>
    <definedName name="BLPH700" hidden="1">[9]Graph!$A$22</definedName>
    <definedName name="BLPH701" hidden="1">[9]Graph!$A$22</definedName>
    <definedName name="BLPH702" hidden="1">[9]Graph!$A$22</definedName>
    <definedName name="BLPH703" hidden="1">[9]Graph!$A$22</definedName>
    <definedName name="BLPH704" hidden="1">[9]Graph!$A$22</definedName>
    <definedName name="BLPH705" hidden="1">[9]Graph!$A$22</definedName>
    <definedName name="BLPH706" hidden="1">[9]Graph!$A$22</definedName>
    <definedName name="BLPH707" hidden="1">[9]Graph!$A$22</definedName>
    <definedName name="BLPH708" hidden="1">[9]Graph!$A$22</definedName>
    <definedName name="BLPH709" hidden="1">[9]Graph!$A$22</definedName>
    <definedName name="BLPH710" hidden="1">[9]Graph!$A$22</definedName>
    <definedName name="BLPH711" hidden="1">[9]Graph!$A$22</definedName>
    <definedName name="BLPH712" hidden="1">[9]Graph!$A$22</definedName>
    <definedName name="BLPH713" hidden="1">[9]Graph!$A$22</definedName>
    <definedName name="BLPH714" hidden="1">[9]Graph!$A$22</definedName>
    <definedName name="BLPH715" hidden="1">[9]Graph!$A$22</definedName>
    <definedName name="BLPH716" hidden="1">[9]Graph!$A$22</definedName>
    <definedName name="BLPH717" hidden="1">[9]Graph!$A$22</definedName>
    <definedName name="BLPH718" hidden="1">[9]Graph!$A$22</definedName>
    <definedName name="BLPH719" hidden="1">[9]Graph!$A$22</definedName>
    <definedName name="BLPH72" hidden="1">[9]Graph!$A$22</definedName>
    <definedName name="BLPH720" hidden="1">[9]Graph!$A$22</definedName>
    <definedName name="BLPH721" hidden="1">[9]Graph!$A$22</definedName>
    <definedName name="BLPH722" hidden="1">[9]Graph!$A$22</definedName>
    <definedName name="BLPH723" hidden="1">[9]Graph!$A$22</definedName>
    <definedName name="BLPH724" hidden="1">[9]Graph!$A$22</definedName>
    <definedName name="BLPH725" hidden="1">[9]Graph!$A$22</definedName>
    <definedName name="BLPH726" hidden="1">[9]Graph!$A$22</definedName>
    <definedName name="BLPH727" hidden="1">[9]Graph!$A$22</definedName>
    <definedName name="BLPH728" hidden="1">[9]Graph!$A$22</definedName>
    <definedName name="BLPH729" hidden="1">[9]Graph!$A$22</definedName>
    <definedName name="BLPH73" hidden="1">[9]Graph!$A$22</definedName>
    <definedName name="BLPH730" hidden="1">[9]Graph!$A$22</definedName>
    <definedName name="BLPH731" hidden="1">[9]Graph!$A$22</definedName>
    <definedName name="BLPH732" hidden="1">[9]Graph!$A$22</definedName>
    <definedName name="BLPH733" hidden="1">[9]Graph!$A$22</definedName>
    <definedName name="BLPH734" hidden="1">[9]Graph!$A$22</definedName>
    <definedName name="BLPH735" hidden="1">[9]Graph!$A$22</definedName>
    <definedName name="BLPH736" hidden="1">[9]Graph!$A$22</definedName>
    <definedName name="BLPH737" hidden="1">[9]Graph!$A$22</definedName>
    <definedName name="BLPH738" hidden="1">[9]Graph!$A$22</definedName>
    <definedName name="BLPH739" hidden="1">[9]Graph!$A$22</definedName>
    <definedName name="BLPH74" hidden="1">[9]Graph!$A$22</definedName>
    <definedName name="BLPH740" hidden="1">[9]Graph!$A$22</definedName>
    <definedName name="BLPH741" hidden="1">[9]Graph!$A$22</definedName>
    <definedName name="BLPH742" hidden="1">[9]Graph!$A$22</definedName>
    <definedName name="BLPH743" hidden="1">[9]Graph!$A$22</definedName>
    <definedName name="BLPH744" hidden="1">[9]Graph!$A$22</definedName>
    <definedName name="BLPH745" hidden="1">[9]Graph!$A$22</definedName>
    <definedName name="BLPH746" hidden="1">[9]Graph!$A$22</definedName>
    <definedName name="BLPH747" hidden="1">[9]Graph!$A$22</definedName>
    <definedName name="BLPH748" hidden="1">[9]Graph!$A$22</definedName>
    <definedName name="BLPH749" hidden="1">[9]Graph!$A$22</definedName>
    <definedName name="BLPH75" hidden="1">[9]Graph!$A$22</definedName>
    <definedName name="BLPH750" hidden="1">[9]Graph!$A$22</definedName>
    <definedName name="BLPH751" hidden="1">[9]Graph!$A$22</definedName>
    <definedName name="BLPH752" hidden="1">[9]Graph!$A$22</definedName>
    <definedName name="BLPH753" hidden="1">[9]Graph!$A$22</definedName>
    <definedName name="BLPH754" hidden="1">[9]Graph!$A$22</definedName>
    <definedName name="BLPH755" hidden="1">[9]Graph!$A$22</definedName>
    <definedName name="BLPH756" hidden="1">[9]Graph!$A$22</definedName>
    <definedName name="BLPH757" hidden="1">[9]Graph!$A$22</definedName>
    <definedName name="BLPH758" hidden="1">[9]Graph!$A$22</definedName>
    <definedName name="BLPH759" hidden="1">[9]Graph!$A$22</definedName>
    <definedName name="BLPH76" hidden="1">[9]Graph!$A$22</definedName>
    <definedName name="BLPH760" hidden="1">[9]Graph!$A$22</definedName>
    <definedName name="BLPH761" hidden="1">[9]Graph!$A$22</definedName>
    <definedName name="BLPH762" hidden="1">[9]Graph!$A$22</definedName>
    <definedName name="BLPH763" hidden="1">[9]Graph!$A$22</definedName>
    <definedName name="BLPH764" hidden="1">[9]Graph!$A$22</definedName>
    <definedName name="BLPH765" hidden="1">[9]Graph!$A$22</definedName>
    <definedName name="BLPH766" hidden="1">'[9]Europe sales Graph'!#REF!</definedName>
    <definedName name="BLPH767" hidden="1">'[9]Europe sales Graph'!#REF!</definedName>
    <definedName name="BLPH768" hidden="1">[9]Graph!$A$22</definedName>
    <definedName name="BLPH769" hidden="1">[9]Graph!$A$22</definedName>
    <definedName name="BLPH77" hidden="1">[9]Graph!$A$22</definedName>
    <definedName name="BLPH770" hidden="1">[9]Graph!$A$22</definedName>
    <definedName name="BLPH771" hidden="1">[9]Graph!$A$22</definedName>
    <definedName name="BLPH772" hidden="1">[9]Graph!$A$22</definedName>
    <definedName name="BLPH773" hidden="1">[9]Graph!$A$22</definedName>
    <definedName name="BLPH774" hidden="1">[9]Graph!$A$22</definedName>
    <definedName name="BLPH775" hidden="1">'[9]Europe sales Graph'!#REF!</definedName>
    <definedName name="BLPH776" hidden="1">[9]Graph!$A$22</definedName>
    <definedName name="BLPH777" hidden="1">[9]Graph!$A$22</definedName>
    <definedName name="BLPH778" hidden="1">[9]Graph!$A$22</definedName>
    <definedName name="BLPH779" hidden="1">[9]Graph!$A$22</definedName>
    <definedName name="BLPH78" hidden="1">[9]Graph!$A$22</definedName>
    <definedName name="BLPH780" hidden="1">[9]Graph!$A$22</definedName>
    <definedName name="BLPH781" hidden="1">[9]Graph!$A$22</definedName>
    <definedName name="BLPH782" hidden="1">[9]Graph!$A$22</definedName>
    <definedName name="BLPH783" hidden="1">[9]Graph!$A$22</definedName>
    <definedName name="BLPH784" hidden="1">[9]Graph!$A$22</definedName>
    <definedName name="BLPH785" hidden="1">[9]Graph!$A$22</definedName>
    <definedName name="BLPH786" hidden="1">[9]Graph!$A$22</definedName>
    <definedName name="BLPH787" hidden="1">'[9]Europe sales Graph'!$A$15</definedName>
    <definedName name="BLPH788" hidden="1">'[9]Europe sales Graph'!$D$15</definedName>
    <definedName name="BLPH789" hidden="1">[9]Graph!$A$22</definedName>
    <definedName name="BLPH79" hidden="1">[9]Graph!$A$22</definedName>
    <definedName name="BLPH790" hidden="1">[9]Graph!$A$22</definedName>
    <definedName name="BLPH791" hidden="1">[9]Graph!$A$22</definedName>
    <definedName name="BLPH792" hidden="1">[9]Graph!$A$22</definedName>
    <definedName name="BLPH793" hidden="1">[9]Graph!$A$22</definedName>
    <definedName name="BLPH794" hidden="1">[9]Graph!$A$22</definedName>
    <definedName name="BLPH795" hidden="1">[9]Graph!$A$22</definedName>
    <definedName name="BLPH796" hidden="1">[9]Graph!$A$22</definedName>
    <definedName name="BLPH797" hidden="1">[9]Graph!$A$22</definedName>
    <definedName name="BLPH798" hidden="1">[9]Graph!$A$22</definedName>
    <definedName name="BLPH799" hidden="1">[9]Graph!$A$22</definedName>
    <definedName name="BLPH8" hidden="1">#REF!</definedName>
    <definedName name="BLPH80" hidden="1">[9]Graph!$A$22</definedName>
    <definedName name="BLPH800" hidden="1">[9]Graph!$A$22</definedName>
    <definedName name="BLPH801" hidden="1">[9]Graph!$A$22</definedName>
    <definedName name="BLPH802" hidden="1">[9]Graph!$A$22</definedName>
    <definedName name="BLPH803" hidden="1">[9]Graph!$A$22</definedName>
    <definedName name="BLPH804" hidden="1">[9]Graph!$A$22</definedName>
    <definedName name="BLPH805" hidden="1">[9]Graph!$A$22</definedName>
    <definedName name="BLPH806" hidden="1">[9]Graph!$A$22</definedName>
    <definedName name="BLPH807" hidden="1">[9]Graph!$A$22</definedName>
    <definedName name="BLPH808" hidden="1">[9]Graph!$A$22</definedName>
    <definedName name="BLPH809" hidden="1">[9]Graph!$A$22</definedName>
    <definedName name="BLPH81" hidden="1">[9]Graph!$A$22</definedName>
    <definedName name="BLPH810" hidden="1">[9]Graph!$A$22</definedName>
    <definedName name="BLPH811" hidden="1">[9]Graph!$A$22</definedName>
    <definedName name="BLPH812" hidden="1">[9]Graph!$A$22</definedName>
    <definedName name="BLPH813" hidden="1">[9]Graph!$A$22</definedName>
    <definedName name="BLPH814" hidden="1">[9]Graph!$A$22</definedName>
    <definedName name="BLPH815" hidden="1">[9]Graph!$A$22</definedName>
    <definedName name="BLPH816" hidden="1">[9]Graph!$A$22</definedName>
    <definedName name="BLPH817" hidden="1">[9]Graph!$A$22</definedName>
    <definedName name="BLPH818" hidden="1">[9]Graph!$A$22</definedName>
    <definedName name="BLPH819" hidden="1">[9]Graph!$A$22</definedName>
    <definedName name="BLPH82" hidden="1">[9]Graph!$A$22</definedName>
    <definedName name="BLPH820" hidden="1">[9]Graph!$A$22</definedName>
    <definedName name="BLPH821" hidden="1">[9]Graph!$A$22</definedName>
    <definedName name="BLPH822" hidden="1">[9]Graph!$A$22</definedName>
    <definedName name="BLPH823" hidden="1">[9]Graph!$A$22</definedName>
    <definedName name="BLPH824" hidden="1">[9]Graph!$A$22</definedName>
    <definedName name="BLPH825" hidden="1">[9]Graph!$A$22</definedName>
    <definedName name="BLPH826" hidden="1">[9]Graph!$A$22</definedName>
    <definedName name="BLPH827" hidden="1">[9]Graph!$A$22</definedName>
    <definedName name="BLPH828" hidden="1">[9]Graph!$A$22</definedName>
    <definedName name="BLPH829" hidden="1">[9]Graph!$A$22</definedName>
    <definedName name="BLPH83" hidden="1">[9]Graph!$A$22</definedName>
    <definedName name="BLPH830" hidden="1">[9]Graph!$A$22</definedName>
    <definedName name="BLPH831" hidden="1">[9]Graph!$A$22</definedName>
    <definedName name="BLPH832" hidden="1">[9]Graph!$A$22</definedName>
    <definedName name="BLPH833" hidden="1">[9]Graph!$A$22</definedName>
    <definedName name="BLPH834" hidden="1">[9]Graph!$A$22</definedName>
    <definedName name="BLPH835" hidden="1">[9]Graph!$A$22</definedName>
    <definedName name="BLPH836" hidden="1">'[9]Europe sales Graph'!$A$39</definedName>
    <definedName name="BLPH837" hidden="1">'[9]Europe sales Graph'!$F$39</definedName>
    <definedName name="BLPH838" hidden="1">'[9]Europe sales Graph'!$J$39</definedName>
    <definedName name="BLPH839" hidden="1">'[9]Europe sales Graph'!$N$39</definedName>
    <definedName name="BLPH84" hidden="1">[9]Graph!$A$22</definedName>
    <definedName name="BLPH840" hidden="1">'[9]GER IFO vs Const'!$A$5</definedName>
    <definedName name="BLPH841" hidden="1">'[9]GER IFO vs Const'!$A$5</definedName>
    <definedName name="BLPH842" hidden="1">'[9]GER IFO vs Const'!$D$5</definedName>
    <definedName name="BLPH843" hidden="1">'[9]GER IFO vs Const'!$A$5</definedName>
    <definedName name="BLPH844" hidden="1">'[9]GER IFO vs Const'!$A$5</definedName>
    <definedName name="BLPH845" hidden="1">'[9]GER IFO vs Const'!$A$5</definedName>
    <definedName name="BLPH846" hidden="1">'[9]GER IFO vs Const'!$A$5</definedName>
    <definedName name="BLPH847" hidden="1">'[9]GER IFO vs Const'!$A$5</definedName>
    <definedName name="BLPH848" hidden="1">'[9]GER IFO vs Const'!$A$5</definedName>
    <definedName name="BLPH85" hidden="1">[9]Graph!$A$22</definedName>
    <definedName name="BLPH86" hidden="1">[9]Graph!$A$22</definedName>
    <definedName name="BLPH860" hidden="1">#REF!</definedName>
    <definedName name="BLPH861" hidden="1">'[9]GER IFO vs Const'!$A$5</definedName>
    <definedName name="BLPH862" hidden="1">#REF!</definedName>
    <definedName name="BLPH863" hidden="1">'[9]GER IFO vs Const'!$A$5</definedName>
    <definedName name="BLPH864" hidden="1">'[9]GER IFO vs Const'!$A$5</definedName>
    <definedName name="BLPH865" hidden="1">'[9]GER IFO vs Const'!$A$5</definedName>
    <definedName name="BLPH866" hidden="1">'[9]GER IFO vs Const'!$A$5</definedName>
    <definedName name="BLPH867" hidden="1">'[9]GER IFO vs Const'!$A$5</definedName>
    <definedName name="BLPH868" hidden="1">'[9]GER IFO vs Const'!$A$5</definedName>
    <definedName name="BLPH869" hidden="1">'[9]GER IFO vs Const'!$A$5</definedName>
    <definedName name="BLPH87" hidden="1">[9]Graph!$A$22</definedName>
    <definedName name="BLPH870" hidden="1">'[9]GER IFO vs Const'!$A$5</definedName>
    <definedName name="BLPH871" hidden="1">'[9]GER IFO vs Const'!$A$5</definedName>
    <definedName name="BLPH872" hidden="1">'[9]GER IFO vs Const'!$A$5</definedName>
    <definedName name="BLPH873" hidden="1">'[9]GER IFO vs Const'!$A$5</definedName>
    <definedName name="BLPH874" hidden="1">'[9]GER IFO vs Const'!$A$5</definedName>
    <definedName name="BLPH875" hidden="1">'[9]GER IFO vs Const'!$A$5</definedName>
    <definedName name="BLPH876" hidden="1">'[9]GER IFO vs Const'!$A$5</definedName>
    <definedName name="BLPH877" hidden="1">'[9]GER IFO vs Const'!$A$5</definedName>
    <definedName name="BLPH878" hidden="1">'[9]GER IFO vs Const'!$A$5</definedName>
    <definedName name="BLPH879" hidden="1">'[9]GER IFO vs Const'!$A$5</definedName>
    <definedName name="BLPH88" hidden="1">[9]Graph!$A$22</definedName>
    <definedName name="BLPH880" hidden="1">'[9]GER IFO vs Const'!$A$5</definedName>
    <definedName name="BLPH881" hidden="1">'[9]GER IFO vs Const'!$A$5</definedName>
    <definedName name="BLPH882" hidden="1">'[9]GER IFO vs Const'!$A$5</definedName>
    <definedName name="BLPH883" hidden="1">'[9]GER IFO vs Const'!$A$5</definedName>
    <definedName name="BLPH884" hidden="1">'[9]GER IFO vs Const'!$A$5</definedName>
    <definedName name="BLPH885" hidden="1">'[9]GER IFO vs Const'!$A$5</definedName>
    <definedName name="BLPH886" hidden="1">'[9]GER IFO vs Const'!$A$5</definedName>
    <definedName name="BLPH887" hidden="1">'[9]GER IFO vs Const'!$A$5</definedName>
    <definedName name="BLPH888" hidden="1">'[9]GER IFO vs Const'!$A$5</definedName>
    <definedName name="BLPH889" hidden="1">'[9]GER IFO vs Const'!$A$5</definedName>
    <definedName name="BLPH89" hidden="1">[9]Graph!$A$22</definedName>
    <definedName name="BLPH890" hidden="1">'[9]GER IFO vs Const'!$A$5</definedName>
    <definedName name="BLPH891" hidden="1">'[9]GER IFO vs Const'!$A$5</definedName>
    <definedName name="BLPH892" hidden="1">'[9]GER IFO vs Const'!$A$5</definedName>
    <definedName name="BLPH893" hidden="1">'[9]GER IFO vs Const'!$A$5</definedName>
    <definedName name="BLPH894" hidden="1">'[9]GER IFO vs Const'!$A$5</definedName>
    <definedName name="BLPH895" hidden="1">'[9]GER IFO vs Const'!$A$5</definedName>
    <definedName name="BLPH896" hidden="1">'[9]GER IFO vs Const'!$A$5</definedName>
    <definedName name="BLPH897" hidden="1">'[9]GER IFO vs Const'!$A$5</definedName>
    <definedName name="BLPH898" hidden="1">'[9]GER IFO vs Const'!$A$5</definedName>
    <definedName name="BLPH899" hidden="1">'[9]GER IFO vs Const'!$A$5</definedName>
    <definedName name="BLPH9" hidden="1">#REF!</definedName>
    <definedName name="BLPH90" hidden="1">[9]Graph!$A$22</definedName>
    <definedName name="BLPH900" hidden="1">'[9]GER IFO vs Const'!$A$5</definedName>
    <definedName name="BLPH901" hidden="1">'[9]GER IFO vs Const'!$A$5</definedName>
    <definedName name="BLPH902" hidden="1">'[9]GER IFO vs Const'!$A$5</definedName>
    <definedName name="BLPH903" hidden="1">'[9]GER IFO vs Const'!$A$5</definedName>
    <definedName name="BLPH904" hidden="1">'[9]GER IFO vs Const'!$A$5</definedName>
    <definedName name="BLPH905" hidden="1">'[9]GER IFO vs Const'!$A$5</definedName>
    <definedName name="BLPH906" hidden="1">'[9]GER IFO vs Const'!$A$5</definedName>
    <definedName name="BLPH907" hidden="1">'[9]GER IFO vs Const'!$A$5</definedName>
    <definedName name="BLPH908" hidden="1">'[9]GER IFO vs Const'!$A$5</definedName>
    <definedName name="BLPH909" hidden="1">'[9]GER IFO vs Const'!$A$5</definedName>
    <definedName name="BLPH91" hidden="1">[9]Graph!$A$22</definedName>
    <definedName name="BLPH910" hidden="1">'[9]GER IFO vs Const'!$A$5</definedName>
    <definedName name="BLPH911" hidden="1">'[9]GER IFO vs Const'!$A$5</definedName>
    <definedName name="BLPH912" hidden="1">'[9]GER IFO vs Const'!$A$5</definedName>
    <definedName name="BLPH913" hidden="1">'[9]GER IFO vs Const'!$A$5</definedName>
    <definedName name="BLPH914" hidden="1">'[9]GER IFO vs Const'!$A$5</definedName>
    <definedName name="BLPH915" hidden="1">'[9]GER IFO vs Const'!$A$5</definedName>
    <definedName name="BLPH916" hidden="1">'[9]GER IFO vs Const'!$A$5</definedName>
    <definedName name="BLPH917" hidden="1">'[9]GER IFO vs Const'!$A$5</definedName>
    <definedName name="BLPH918" hidden="1">'[9]GER IFO vs Const'!$A$5</definedName>
    <definedName name="BLPH919" hidden="1">'[9]GER IFO vs Const'!$A$5</definedName>
    <definedName name="BLPH92" hidden="1">[9]Graph!$A$22</definedName>
    <definedName name="BLPH920" hidden="1">'[9]GER IFO vs Const'!$A$5</definedName>
    <definedName name="BLPH921" hidden="1">'[9]GER IFO vs Const'!$A$5</definedName>
    <definedName name="BLPH922" hidden="1">'[9]GER IFO vs Const'!$A$5</definedName>
    <definedName name="BLPH923" hidden="1">'[9]GER IFO vs Const'!$A$5</definedName>
    <definedName name="BLPH924" hidden="1">'[9]GER IFO vs Const'!$A$5</definedName>
    <definedName name="BLPH925" hidden="1">'[9]GER IFO vs Const'!$A$5</definedName>
    <definedName name="BLPH926" hidden="1">'[9]GER IFO vs Const'!$A$5</definedName>
    <definedName name="BLPH927" hidden="1">'[9]GER IFO vs Const'!$A$5</definedName>
    <definedName name="BLPH928" hidden="1">'[9]GER IFO vs Const'!$A$5</definedName>
    <definedName name="BLPH929" hidden="1">'[9]GER IFO vs Const'!$A$5</definedName>
    <definedName name="BLPH93" hidden="1">[9]Graph!$A$22</definedName>
    <definedName name="BLPH930" hidden="1">'[9]GER IFO vs Const'!$A$5</definedName>
    <definedName name="BLPH931" hidden="1">'[9]GER IFO vs Const'!$A$5</definedName>
    <definedName name="BLPH932" hidden="1">'[9]GER IFO vs Const'!$A$5</definedName>
    <definedName name="BLPH933" hidden="1">'[9]GER IFO vs Const'!$A$5</definedName>
    <definedName name="BLPH934" hidden="1">'[9]GER IFO vs Const'!$A$5</definedName>
    <definedName name="BLPH935" hidden="1">'[9]GER IFO vs Const'!$A$5</definedName>
    <definedName name="BLPH936" hidden="1">'[9]GER IFO vs Const'!$A$5</definedName>
    <definedName name="BLPH937" hidden="1">'[9]GER IFO vs Const'!$A$5</definedName>
    <definedName name="BLPH938" hidden="1">'[9]GER IFO vs Const'!$A$5</definedName>
    <definedName name="BLPH939" hidden="1">'[9]GER IFO vs Const'!$A$5</definedName>
    <definedName name="BLPH94" hidden="1">[9]Graph!$A$22</definedName>
    <definedName name="BLPH940" hidden="1">'[9]GER IFO vs Const'!$A$5</definedName>
    <definedName name="BLPH941" hidden="1">'[9]GER IFO vs Const'!$A$5</definedName>
    <definedName name="BLPH942" hidden="1">'[9]GER IFO vs Const'!$A$5</definedName>
    <definedName name="BLPH943" hidden="1">'[9]GER IFO vs Const'!$A$5</definedName>
    <definedName name="BLPH944" hidden="1">'[9]GER IFO vs Const'!$A$5</definedName>
    <definedName name="BLPH945" hidden="1">'[9]GER IFO vs Const'!$F$120</definedName>
    <definedName name="BLPH946" hidden="1">'[9]GER IFO vs Const'!$I$120</definedName>
    <definedName name="BLPH947" hidden="1">'[9]GER IFO vs Const'!$A$5</definedName>
    <definedName name="BLPH948" hidden="1">'[9]EU Ind vs EU Cons'!$A$3</definedName>
    <definedName name="BLPH949" hidden="1">'[9]EU Ind vs EU Cons'!$D$3</definedName>
    <definedName name="BLPH95" hidden="1">[9]Graph!$A$22</definedName>
    <definedName name="BLPH950" hidden="1">'[9]GER IFO vs Const'!$A$5</definedName>
    <definedName name="BLPH951" hidden="1">'[9]GER IFO vs Const'!$A$5</definedName>
    <definedName name="BLPH952" hidden="1">'[9]GER IFO vs Const'!$A$5</definedName>
    <definedName name="BLPH953" hidden="1">'[9]GER IFO vs Const'!$A$5</definedName>
    <definedName name="BLPH954" hidden="1">'[9]GER IFO vs Const'!$A$5</definedName>
    <definedName name="BLPH955" hidden="1">'[9]GER IFO vs Const'!$A$5</definedName>
    <definedName name="BLPH956" hidden="1">'[9]GER IFO vs Const'!$A$5</definedName>
    <definedName name="BLPH957" hidden="1">'[9]GER IFO vs Const'!$A$5</definedName>
    <definedName name="BLPH958" hidden="1">'[9]GER IFO vs Const'!$A$5</definedName>
    <definedName name="BLPH959" hidden="1">'[9]GER IFO vs Const'!$A$5</definedName>
    <definedName name="BLPH96" hidden="1">[10]BLP!$Q$5</definedName>
    <definedName name="BLPH960" hidden="1">'[9]GER IFO vs Const'!$A$5</definedName>
    <definedName name="BLPH961" hidden="1">'[9]GER IFO vs Const'!$A$5</definedName>
    <definedName name="BLPH962" hidden="1">'[9]GER IFO vs Const'!$A$5</definedName>
    <definedName name="BLPH963" hidden="1">'[9]GER IFO vs Const'!$A$5</definedName>
    <definedName name="BLPH964" hidden="1">'[9]GER IFO vs Const'!$A$5</definedName>
    <definedName name="BLPH965" hidden="1">'[9]GER IFO vs Const'!$A$5</definedName>
    <definedName name="BLPH966" hidden="1">'[9]GER IFO vs Const'!$A$5</definedName>
    <definedName name="BLPH967" hidden="1">'[9]GER IFO vs Const'!$A$5</definedName>
    <definedName name="BLPH968" hidden="1">'[9]GER IFO vs Const'!$A$5</definedName>
    <definedName name="BLPH969" hidden="1">'[9]GER IFO vs Const'!$A$5</definedName>
    <definedName name="BLPH97" hidden="1">[10]BLP!$O$5</definedName>
    <definedName name="BLPH970" hidden="1">'[9]GER IFO vs Const'!$A$5</definedName>
    <definedName name="BLPH971" hidden="1">'[9]GER IFO vs Const'!$A$5</definedName>
    <definedName name="BLPH972" hidden="1">'[9]GER IFO vs Const'!$A$5</definedName>
    <definedName name="BLPH973" hidden="1">'[9]GER IFO vs Const'!$A$5</definedName>
    <definedName name="BLPH974" hidden="1">'[9]GER IFO vs Const'!$A$5</definedName>
    <definedName name="BLPH975" hidden="1">'[9]GER IFO vs Const'!$A$5</definedName>
    <definedName name="BLPH976" hidden="1">'[9]GER IFO vs Const'!$A$5</definedName>
    <definedName name="BLPH977" hidden="1">'[9]GER IFO vs Const'!$A$5</definedName>
    <definedName name="BLPH978" hidden="1">'[9]GER IFO vs Const'!$A$5</definedName>
    <definedName name="BLPH979" hidden="1">'[9]GER IFO vs Const'!$A$5</definedName>
    <definedName name="BLPH98" hidden="1">[10]BLP!$M$5</definedName>
    <definedName name="BLPH980" hidden="1">'[9]GER IFO vs Const'!$A$5</definedName>
    <definedName name="BLPH981" hidden="1">'[9]GER IFO vs Const'!$A$5</definedName>
    <definedName name="BLPH982" hidden="1">'[9]GER IFO vs Const'!$A$5</definedName>
    <definedName name="BLPH983" hidden="1">'[9]GER IFO vs Const'!$A$5</definedName>
    <definedName name="BLPH984" hidden="1">'[9]GER IFO vs Const'!$A$5</definedName>
    <definedName name="BLPH985" hidden="1">'[9]GER IFO vs Const'!$A$5</definedName>
    <definedName name="BLPH986" hidden="1">'[9]GER IFO vs Const'!$A$5</definedName>
    <definedName name="BLPH987" hidden="1">'[9]GER IFO vs Const'!$A$5</definedName>
    <definedName name="BLPH988" hidden="1">'[9]GER IFO vs Const'!$A$5</definedName>
    <definedName name="BLPH989" hidden="1">'[9]GER IFO vs Const'!$A$5</definedName>
    <definedName name="BLPH99" hidden="1">[10]BLP!$K$5</definedName>
    <definedName name="BLPH990" hidden="1">'[9]GER IFO vs Const'!$A$5</definedName>
    <definedName name="BLPH991" hidden="1">'[9]GER IFO vs Const'!$A$5</definedName>
    <definedName name="BLPH992" hidden="1">'[9]GER IFO vs Const'!$A$5</definedName>
    <definedName name="BLPH993" hidden="1">'[9]GER IFO vs Const'!$A$5</definedName>
    <definedName name="BLPH994" hidden="1">'[9]GER IFO vs Const'!$A$5</definedName>
    <definedName name="BLPH995" hidden="1">'[9]GER IFO vs Const'!$A$5</definedName>
    <definedName name="BLPH996" hidden="1">'[9]GER IFO vs Const'!$A$5</definedName>
    <definedName name="BLPH997" hidden="1">'[9]GER IFO vs Const'!$A$5</definedName>
    <definedName name="BLPH998" hidden="1">'[9]GER IFO vs Const'!$A$5</definedName>
    <definedName name="BLPH999" hidden="1">'[9]GER IFO vs Const'!$A$5</definedName>
    <definedName name="BS.PÁG.5" hidden="1">{#N/A,#N/A,FALSE,"Aging Summary";#N/A,#N/A,FALSE,"Ratio Analysis";#N/A,#N/A,FALSE,"Test 120 Day Accts";#N/A,#N/A,FALSE,"Tickmarks"}</definedName>
    <definedName name="BV" hidden="1">{#N/A,#N/A,FALSE,"Graficos";#N/A,#N/A,FALSE,"P.Ingresos";#N/A,#N/A,FALSE,"P.Gastos";#N/A,#N/A,FALSE,"I.Trafico";#N/A,#N/A,FALSE,"I.Peajes";#N/A,#N/A,FALSE,"G.Operativos";#N/A,#N/A,FALSE,"Cf Proyecto";#N/A,#N/A,FALSE,"C.PYG";#N/A,#N/A,FALSE,"Balance";#N/A,#N/A,FALSE,"TIR AC";#N/A,#N/A,FALSE,"TIR E"}</definedName>
    <definedName name="cac" hidden="1">{#N/A,#N/A,TRUE,"covmen";#N/A,#N/A,TRUE,"ECORID";#N/A,#N/A,TRUE,"ECOTRA";#N/A,#N/A,TRUE,"ECOTOT";#N/A,#N/A,TRUE,"FATSOC";#N/A,#N/A,TRUE,"FATDIV";#N/A,#N/A,TRUE,"FATGEO";#N/A,#N/A,TRUE,"ORDINI";#N/A,#N/A,TRUE,"TESORI";#N/A,#N/A,TRUE,"RENDFIN"}</definedName>
    <definedName name="CAJA06"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ccccc"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cccccc" hidden="1">{"PARTE1",#N/A,FALSE,"Plan1"}</definedName>
    <definedName name="cdb" hidden="1">{"PARTE1",#N/A,FALSE,"Plan1"}</definedName>
    <definedName name="cdcdc" hidden="1">1</definedName>
    <definedName name="chop" hidden="1">{"Pèrdues i Guanys analític.Català",#N/A,FALSE,"Català";"Pèrdues i G. analític.castellà",#N/A,FALSE,"Castellà"}</definedName>
    <definedName name="chop2" hidden="1">{"Pèrdues i Guanys analític.Català",#N/A,FALSE,"Català";"Pèrdues i G. analític.castellà",#N/A,FALSE,"Castellà"}</definedName>
    <definedName name="CHOP22" hidden="1">{"Pèrdues i Guanys analític.Català",#N/A,FALSE,"Català";"Pèrdues i G. analític.castellà",#N/A,FALSE,"Castellà"}</definedName>
    <definedName name="CHOP3" hidden="1">{"Pèrdues i Guanys analític.Català",#N/A,FALSE,"Català";"Pèrdues i G. analític.castellà",#N/A,FALSE,"Castellà"}</definedName>
    <definedName name="CHOP7" hidden="1">{"Pèrdues i Guanys analític.Català",#N/A,FALSE,"Català";"Pèrdues i G. analític.castellà",#N/A,FALSE,"Castellà"}</definedName>
    <definedName name="CIQWBGuid" hidden="1">"INWIT - Investor Relations - Weekly.xlsx"</definedName>
    <definedName name="CIQWBInfo" hidden="1">"{ ""CIQVersion"":""9.45.614.5792"" }"</definedName>
    <definedName name="circularização" hidden="1">"AS2DocumentBrowse"</definedName>
    <definedName name="civ" hidden="1">{#N/A,#N/A,TRUE,"covmen";#N/A,#N/A,TRUE,"ECORID";#N/A,#N/A,TRUE,"ECOTRA";#N/A,#N/A,TRUE,"ECOTOT";#N/A,#N/A,TRUE,"FATSOC";#N/A,#N/A,TRUE,"FATDIV";#N/A,#N/A,TRUE,"FATGEO";#N/A,#N/A,TRUE,"ORDINI";#N/A,#N/A,TRUE,"TESORI";#N/A,#N/A,TRUE,"RENDFIN"}</definedName>
    <definedName name="cnefjkcn" hidden="1">{#N/A,#N/A,FALSE,"Aging Summary";#N/A,#N/A,FALSE,"Ratio Analysis";#N/A,#N/A,FALSE,"Test 120 Day Accts";#N/A,#N/A,FALSE,"Tickmarks"}</definedName>
    <definedName name="cofi" hidden="1">15</definedName>
    <definedName name="cONTRACT" hidden="1">#REF!</definedName>
    <definedName name="CORRELATEBIS" hidden="1">{#N/A,#N/A,TRUE,"INPUT";#N/A,#N/A,TRUE,"vend_rid";#N/A,#N/A,TRUE,"vend_tra";#N/A,#N/A,TRUE,"ordinato";#N/A,#N/A,TRUE,"costi_rid";#N/A,#N/A,TRUE,"costi_tra";#N/A,#N/A,TRUE,"dipendenti";#N/A,#N/A,TRUE,"costo_pers";#N/A,#N/A,TRUE,"inv_98";#N/A,#N/A,TRUE,"ECO_COMP";#N/A,#N/A,TRUE,"anal_gen";#N/A,#N/A,TRUE,"dett_inv";#N/A,#N/A,TRUE,"cover";#N/A,#N/A,TRUE,"indice_R"}</definedName>
    <definedName name="cris" hidden="1">{#N/A,#N/A,FALSE,"CA";#N/A,#N/A,FALSE,"CN";#N/A,#N/A,FALSE,"Inv";#N/A,#N/A,FALSE,"Inv Acc";"Miguel_balance",#N/A,FALSE,"Bal";#N/A,#N/A,FALSE,"Plantilla";#N/A,#N/A,FALSE,"CA (2)";#N/A,#N/A,FALSE,"CN (2)"}</definedName>
    <definedName name="cristina" hidden="1">{#N/A,#N/A,FALSE,"CA";#N/A,#N/A,FALSE,"CN";#N/A,#N/A,FALSE,"Inv";#N/A,#N/A,FALSE,"Inv Acc";"Miguel_balance",#N/A,FALSE,"Bal";#N/A,#N/A,FALSE,"Plantilla";#N/A,#N/A,FALSE,"CA (2)";#N/A,#N/A,FALSE,"CN (2)"}</definedName>
    <definedName name="CSSL" hidden="1">{#N/A,#N/A,FALSE,"IR E CS 1997";#N/A,#N/A,FALSE,"PR ND";#N/A,#N/A,FALSE,"8191";#N/A,#N/A,FALSE,"8383";#N/A,#N/A,FALSE,"MP 1024";#N/A,#N/A,FALSE,"AD_EX_97";#N/A,#N/A,FALSE,"BD 97"}</definedName>
    <definedName name="CSSL1998" hidden="1">{#N/A,#N/A,FALSE,"IR E CS 1997";#N/A,#N/A,FALSE,"PR ND";#N/A,#N/A,FALSE,"8191";#N/A,#N/A,FALSE,"8383";#N/A,#N/A,FALSE,"MP 1024";#N/A,#N/A,FALSE,"AD_EX_97";#N/A,#N/A,FALSE,"BD 97"}</definedName>
    <definedName name="CVVCVCV" hidden="1">[13]GRAFICOS!$K$18:$Y$18</definedName>
    <definedName name="cwlksd" hidden="1">{#N/A,#N/A,FALSE,"Aging Summary";#N/A,#N/A,FALSE,"Ratio Analysis";#N/A,#N/A,FALSE,"Test 120 Day Accts";#N/A,#N/A,FALSE,"Tickmarks"}</definedName>
    <definedName name="Cwvu.CE_BF_AG." hidden="1">#REF!</definedName>
    <definedName name="Cwvu.CE_BF_MGD." hidden="1">#REF!</definedName>
    <definedName name="Cwvu.CE_BF_UTILE." hidden="1">#REF!</definedName>
    <definedName name="Cwvu.FASE1_BUDGET." hidden="1">#REF!</definedName>
    <definedName name="Cwvu.FASE1_REVBUDGET." hidden="1">#REF!</definedName>
    <definedName name="Cwvu.FASE2_BUDGET." hidden="1">#REF!</definedName>
    <definedName name="Cwvu.FASE2_REVBUDGET." hidden="1">#REF!</definedName>
    <definedName name="Cwvu.FASE3_BUDGET." hidden="1">#REF!</definedName>
    <definedName name="Cwvu.FASE3_REVBUDGET." hidden="1">#REF!</definedName>
    <definedName name="Cwvu.FASE4_BUDGET." hidden="1">#REF!</definedName>
    <definedName name="Cwvu.FASE4_REVBUDGET." hidden="1">#REF!</definedName>
    <definedName name="Cwvu.FASI_RIEPILOGO_BUDGET." hidden="1">#REF!</definedName>
    <definedName name="Cwvu.FASI_RIEPILOGO_REVBUDGET." hidden="1">#REF!</definedName>
    <definedName name="Cwvu.IMPOSTE_BF." hidden="1">#REF!</definedName>
    <definedName name="Cwvu.RACC_IMP." hidden="1">#REF!</definedName>
    <definedName name="Cwvu.REV_DIV." hidden="1">#REF!</definedName>
    <definedName name="CXXX" hidden="1">#REF!</definedName>
    <definedName name="d" hidden="1">{#N/A,#N/A,FALSE,"CA";#N/A,#N/A,FALSE,"CN";#N/A,#N/A,FALSE,"Inv";#N/A,#N/A,FALSE,"Inv Acc";"Miguel_balance",#N/A,FALSE,"Bal";#N/A,#N/A,FALSE,"Plantilla";#N/A,#N/A,FALSE,"CA (2)";#N/A,#N/A,FALSE,"CN (2)"}</definedName>
    <definedName name="dd" hidden="1">{#N/A,#N/A,FALSE,"CA";#N/A,#N/A,FALSE,"CN";#N/A,#N/A,FALSE,"Inv";#N/A,#N/A,FALSE,"Inv Acc";"Miguel_balance",#N/A,FALSE,"Bal";#N/A,#N/A,FALSE,"Plantilla";#N/A,#N/A,FALSE,"CA (2)";#N/A,#N/A,FALSE,"CN (2)"}</definedName>
    <definedName name="ddasd" hidden="1">{#N/A,#N/A,FALSE,"CA";#N/A,#N/A,FALSE,"CN";#N/A,#N/A,FALSE,"Inv";#N/A,#N/A,FALSE,"Inv Acc";"Miguel_balance",#N/A,FALSE,"Bal";#N/A,#N/A,FALSE,"Plantilla";#N/A,#N/A,FALSE,"CA (2)";#N/A,#N/A,FALSE,"CN (2)"}</definedName>
    <definedName name="dddd"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de" hidden="1">'[12]Dados BLP'!#REF!</definedName>
    <definedName name="dewded" hidden="1">{#N/A,#N/A,FALSE,"Aging Summary";#N/A,#N/A,FALSE,"Ratio Analysis";#N/A,#N/A,FALSE,"Test 120 Day Accts";#N/A,#N/A,FALSE,"Tickmarks"}</definedName>
    <definedName name="DFBFB" hidden="1">{"Pèrdues i Guanys analític.Català",#N/A,FALSE,"Català";"Pèrdues i G. analític.castellà",#N/A,FALSE,"Castellà"}</definedName>
    <definedName name="dfgadrg"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DFGDFGDF" hidden="1">{"Pèrdues i Guanys analític.Català",#N/A,FALSE,"Català";"Pèrdues i G. analític.castellà",#N/A,FALSE,"Castellà"}</definedName>
    <definedName name="dgf" hidden="1">{"Pèrdues i Guanys analític.Català",#N/A,FALSE,"Català";"Pèrdues i G. analític.castellà",#N/A,FALSE,"Castellà"}</definedName>
    <definedName name="DivFpb" hidden="1">'[14]DIV INC'!#REF!</definedName>
    <definedName name="dsd"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dsds" hidden="1">[15]XREF!$A$4</definedName>
    <definedName name="dsf" hidden="1">{#N/A,#N/A,FALSE,"CA";#N/A,#N/A,FALSE,"CN";#N/A,#N/A,FALSE,"Inv";#N/A,#N/A,FALSE,"Inv Acc";"Miguel_balance",#N/A,FALSE,"Bal";#N/A,#N/A,FALSE,"Plantilla";#N/A,#N/A,FALSE,"CA (2)";#N/A,#N/A,FALSE,"CN (2)"}</definedName>
    <definedName name="dthy" hidden="1">{#N/A,#N/A,FALSE,"Graficos";#N/A,#N/A,FALSE,"P.Ingresos";#N/A,#N/A,FALSE,"P.Gastos";#N/A,#N/A,FALSE,"I.Trafico";#N/A,#N/A,FALSE,"I.Peajes";#N/A,#N/A,FALSE,"G.Operativos";#N/A,#N/A,FALSE,"Cf Proyecto";#N/A,#N/A,FALSE,"C.PYG";#N/A,#N/A,FALSE,"Balance";#N/A,#N/A,FALSE,"TIR AC";#N/A,#N/A,FALSE,"TIR E"}</definedName>
    <definedName name="DVDV" hidden="1">{"PARTE1",#N/A,FALSE,"Plan1"}</definedName>
    <definedName name="DVDVVD" hidden="1">{TRUE,TRUE,-1.25,-15.5,484.5,278.25,FALSE,FALSE,TRUE,FALSE,0,1,#N/A,452,#N/A,5.92592592592593,22.5714285714286,1,FALSE,FALSE,3,TRUE,1,FALSE,100,"Swvu.ACC.","ACwvu.ACC.",#N/A,FALSE,FALSE,0,0,0,0,2,"","",FALSE,FALSE,FALSE,FALSE,1,90,#N/A,#N/A,"=R1C1:R650C11",FALSE,#N/A,#N/A,FALSE,FALSE,FALSE,1,65532,65532,FALSE,FALSE,TRUE,TRUE,TRUE}</definedName>
    <definedName name="dwed" hidden="1">'[16]Cash flow'!$B$64</definedName>
    <definedName name="DXNGBKGN" hidden="1">#REF!</definedName>
    <definedName name="dyugs" hidden="1">{#N/A,#N/A,FALSE,"Aging Summary";#N/A,#N/A,FALSE,"Ratio Analysis";#N/A,#N/A,FALSE,"Test 120 Day Accts";#N/A,#N/A,FALSE,"Tickmarks"}</definedName>
    <definedName name="E" hidden="1">{"Pèrdues i Guanys analític.Català",#N/A,FALSE,"Català";"Pèrdues i G. analític.castellà",#N/A,FALSE,"Castellà"}</definedName>
    <definedName name="EAHYTHJWDRHYEJ" hidden="1">4</definedName>
    <definedName name="EBASREGW" hidden="1">#REF!</definedName>
    <definedName name="edweqd" hidden="1">'[16]Cash flow'!$C$1:$C$65536</definedName>
    <definedName name="eedd" hidden="1">{#N/A,#N/A,TRUE,"BD 97";#N/A,#N/A,TRUE,"IR E CS 1997";#N/A,#N/A,TRUE,"CONTINGÊNCIAS";#N/A,#N/A,TRUE,"AD_EX_97";#N/A,#N/A,TRUE,"PR ND";#N/A,#N/A,TRUE,"8191";#N/A,#N/A,TRUE,"8383";#N/A,#N/A,TRUE,"MP 1024"}</definedName>
    <definedName name="efcd" hidden="1">[16]XREF!$A$2:$IV$2</definedName>
    <definedName name="EFFEEF" hidden="1">{#N/A,#N/A,FALSE,"Aging Summary";#N/A,#N/A,FALSE,"Ratio Analysis";#N/A,#N/A,FALSE,"Test 120 Day Accts";#N/A,#N/A,FALSE,"Tickmarks"}</definedName>
    <definedName name="egerg"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erfe"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erg" hidden="1">{#N/A,#N/A,FALSE,"Graficos";#N/A,#N/A,FALSE,"P.Ingresos";#N/A,#N/A,FALSE,"P.Gastos";#N/A,#N/A,FALSE,"I.Trafico";#N/A,#N/A,FALSE,"I.Peajes";#N/A,#N/A,FALSE,"G.Operativos";#N/A,#N/A,FALSE,"Cf Proyecto";#N/A,#N/A,FALSE,"C.PYG";#N/A,#N/A,FALSE,"Balance";#N/A,#N/A,FALSE,"TIR AC";#N/A,#N/A,FALSE,"TIR E"}</definedName>
    <definedName name="ergqerg"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escena3" hidden="1">{#N/A,#N/A,FALSE,"ACESA"}</definedName>
    <definedName name="EV__EVCOM_OPTIONS__" hidden="1">10</definedName>
    <definedName name="EV__EXPOPTIONS__" hidden="1">0</definedName>
    <definedName name="EV__LASTREFTIME__" hidden="1">"(GMT+01:00)26/09/2012 15:04:47"</definedName>
    <definedName name="EV__LOCKEDCVW__ART_LOCAL_CONSO" hidden="1">"BS_Arteris,INPUT_IFRS,SF,ACTUAL_Y_CB,SUBGR_AUT_BRA,NON_GROUP,ALL_IC,EUR,SECTORS,SELECT_TIME,YTD,"</definedName>
    <definedName name="EV__LOCKEDCVW__AUTOPISTAS" hidden="1">"PCES_HORAPY,ACTUAL_Y_CB,CC_CG01_,TOT_DATASRC,TOT_DET,CG45,ALL_IC,PC_4500_9,SELECT_TIME,TOT_WBS_CG45,PERIODIC,"</definedName>
    <definedName name="EV__LOCKEDCVW__CORPORACION" hidden="1">"PCES_HORAPY,TOT_ACTIVITY,ACTUAL_Y_CB,CC_CG01_,TOT_DATASRC,TOT_DET,1001,ALL_IC,PC_CG01_,SELECT_TIME,TOT_WBS_CG01,PERIODIC,"</definedName>
    <definedName name="EV__LOCKEDCVW__FS_FISCAL" hidden="1">"ACTUAL_Y_CB,CONSO,ACTIVITY_AUTOP,OUTPUT,F999,NON_GROUP,ALL_IC,EUR,SELECT_TIME,YTD,"</definedName>
    <definedName name="EV__LOCKEDCVW__FS_OWNERSHIP" hidden="1">"ACTUAL_Y_CB,ACTIVITY_AUTOP,NON_GROUP,ALL_IC,METHOD,SELECT_TIME,PERIODIC,"</definedName>
    <definedName name="EV__LOCKEDCVW__HHRR_BUDGET" hidden="1">"Headcount,ACTUAL_Y_CB,CC_CG01_ABERTIS,TOT_DATASRC,TOT_DET,1001,TOT_FA,ALL_IC,PC_CG01_CG01,SELECT_TIME,PERIODIC,"</definedName>
    <definedName name="EV__LOCKEDCVW__SF_LOCAL_SANEF" hidden="1">"ACTUAL_Y_CB,ACTIVITY_AUTOP,NON_GROUP,ALL_IC,EUR,BS,CC_NONE,CONSO,TOTAL_AMOUNT,SF,TOTAL_IFRS_ADJ,SELECT_TIME,YTD,"</definedName>
    <definedName name="EV__LOCKEDCVW__TELECOM" hidden="1">"PCES_HORAPY,ACTUAL_Y_CB,CC_CG08_CG08,TOT_CUSTOMER,TOT_DATASRC,TOT_DET,CG08,ALL_IC,INV_NONE,TOT_LOCATION,PC_CG08_CG08,SELECT_TIME,TOT_WBS_CG08,PERIODIC,"</definedName>
    <definedName name="EV__MAXEXPCOLS__" hidden="1">100</definedName>
    <definedName name="EV__MAXEXPROWS__" hidden="1">1000</definedName>
    <definedName name="EV__MEMORYCVW__" hidden="1">0</definedName>
    <definedName name="EV__MEMORYCVW__01_MEN_REP_12_FUNDACIO_OFFLINE_JUN.XLSM" hidden="1">"[FINANCE"</definedName>
    <definedName name="EV__MEMORYCVW__01_MEN_REP_12_FUNDACIO_OFFLINE_JUN.XLSM_ACCOUNT_FIN" hidden="1">"[BS"</definedName>
    <definedName name="EV__MEMORYCVW__01_MEN_REP_12_FUNDACIO_OFFLINE_JUN.XLSM_CATEGORY" hidden="1">"[ACTUAL"</definedName>
    <definedName name="EV__MEMORYCVW__01_MEN_REP_12_FUNDACIO_OFFLINE_JUN.XLSM_COUNTRY" hidden="1">"[JER_1"</definedName>
    <definedName name="EV__MEMORYCVW__01_MEN_REP_12_FUNDACIO_OFFLINE_JUN.XLSM_CUSTOM_1" hidden="1">"[DUMMY_C1"</definedName>
    <definedName name="EV__MEMORYCVW__01_MEN_REP_12_FUNDACIO_OFFLINE_JUN.XLSM_CUSTOM_2" hidden="1">"[DUMMY_C2"</definedName>
    <definedName name="EV__MEMORYCVW__01_MEN_REP_12_FUNDACIO_OFFLINE_JUN.XLSM_DATASRC" hidden="1">"[CONSO"</definedName>
    <definedName name="EV__MEMORYCVW__01_MEN_REP_12_FUNDACIO_OFFLINE_JUN.XLSM_ENTITY" hidden="1">"[1117"</definedName>
    <definedName name="EV__MEMORYCVW__01_MEN_REP_12_FUNDACIO_OFFLINE_JUN.XLSM_FLOW" hidden="1">"[SF"</definedName>
    <definedName name="EV__MEMORYCVW__01_MEN_REP_12_FUNDACIO_OFFLINE_JUN.XLSM_GROUPS" hidden="1">"[G_113"</definedName>
    <definedName name="EV__MEMORYCVW__01_MEN_REP_12_FUNDACIO_OFFLINE_JUN.XLSM_INTCO" hidden="1">"[ALL_IC"</definedName>
    <definedName name="EV__MEMORYCVW__01_MEN_REP_12_FUNDACIO_OFFLINE_JUN.XLSM_MEASURES" hidden="1">"[YTD"</definedName>
    <definedName name="EV__MEMORYCVW__01_MEN_REP_12_FUNDACIO_OFFLINE_JUN.XLSM_RPTCURRENCY" hidden="1">"[EUR"</definedName>
    <definedName name="EV__MEMORYCVW__01_MEN_REP_12_FUNDACIO_OFFLINE_JUN.XLSM_SECTOR" hidden="1">"[SECTORS"</definedName>
    <definedName name="EV__MEMORYCVW__01_MEN_REP_12_FUNDACIO_OFFLINE_JUN.XLSM_TIME" hidden="1">"[2012.FEB"</definedName>
    <definedName name="EV__MEMORYCVW__01_MEN_REP_12_PATCH1.XLSM" hidden="1">"[FINANCE"</definedName>
    <definedName name="EV__MEMORYCVW__01_MEN_REP_12_PATCH1.XLSM_ACCOUNT_FIN" hidden="1">"[BS"</definedName>
    <definedName name="EV__MEMORYCVW__01_MEN_REP_12_PATCH1.XLSM_CATEGORY" hidden="1">"[ACTUAL"</definedName>
    <definedName name="EV__MEMORYCVW__01_MEN_REP_12_PATCH1.XLSM_COUNTRY" hidden="1">"[JER_1"</definedName>
    <definedName name="EV__MEMORYCVW__01_MEN_REP_12_PATCH1.XLSM_CUSTOM_1" hidden="1">"[DUMMY_C1"</definedName>
    <definedName name="EV__MEMORYCVW__01_MEN_REP_12_PATCH1.XLSM_CUSTOM_2" hidden="1">"[DUMMY_C2"</definedName>
    <definedName name="EV__MEMORYCVW__01_MEN_REP_12_PATCH1.XLSM_DATASRC" hidden="1">"[CONSO"</definedName>
    <definedName name="EV__MEMORYCVW__01_MEN_REP_12_PATCH1.XLSM_ENTITY" hidden="1">"[1061"</definedName>
    <definedName name="EV__MEMORYCVW__01_MEN_REP_12_PATCH1.XLSM_FLOW" hidden="1">"[SF"</definedName>
    <definedName name="EV__MEMORYCVW__01_MEN_REP_12_PATCH1.XLSM_GROUPS" hidden="1">"[NON_GROUP"</definedName>
    <definedName name="EV__MEMORYCVW__01_MEN_REP_12_PATCH1.XLSM_INTCO" hidden="1">"[ALL_IC"</definedName>
    <definedName name="EV__MEMORYCVW__01_MEN_REP_12_PATCH1.XLSM_MEASURES" hidden="1">"[YTD"</definedName>
    <definedName name="EV__MEMORYCVW__01_MEN_REP_12_PATCH1.XLSM_RPTCURRENCY" hidden="1">"[LC"</definedName>
    <definedName name="EV__MEMORYCVW__01_MEN_REP_12_PATCH1.XLSM_SECTOR" hidden="1">"[SECTORS"</definedName>
    <definedName name="EV__MEMORYCVW__01_MEN_REP_12_PATCH1.XLSM_TIME" hidden="1">"[2010.DEC"</definedName>
    <definedName name="EV__MEMORYCVW__01_MEN_REP_12_PATCH2.XLSM" hidden="1">"[FINANCE"</definedName>
    <definedName name="EV__MEMORYCVW__01_MEN_REP_12_PATCH2.XLSM_ACCOUNT_FIN" hidden="1">"[100000"</definedName>
    <definedName name="EV__MEMORYCVW__01_MEN_REP_12_PATCH2.XLSM_CATEGORY" hidden="1">"[ACTUAL"</definedName>
    <definedName name="EV__MEMORYCVW__01_MEN_REP_12_PATCH2.XLSM_COUNTRY" hidden="1">"[ES"</definedName>
    <definedName name="EV__MEMORYCVW__01_MEN_REP_12_PATCH2.XLSM_CUSTOM_1" hidden="1">"[DUMMY_C1"</definedName>
    <definedName name="EV__MEMORYCVW__01_MEN_REP_12_PATCH2.XLSM_CUSTOM_2" hidden="1">"[DUMMY_C2"</definedName>
    <definedName name="EV__MEMORYCVW__01_MEN_REP_12_PATCH2.XLSM_DATASRC" hidden="1">"[RE_LC"</definedName>
    <definedName name="EV__MEMORYCVW__01_MEN_REP_12_PATCH2.XLSM_ENTITY" hidden="1">"[1113"</definedName>
    <definedName name="EV__MEMORYCVW__01_MEN_REP_12_PATCH2.XLSM_FLOW" hidden="1">"[F99"</definedName>
    <definedName name="EV__MEMORYCVW__01_MEN_REP_12_PATCH2.XLSM_GROUPS" hidden="1">"[NON_GROUP"</definedName>
    <definedName name="EV__MEMORYCVW__01_MEN_REP_12_PATCH2.XLSM_INTCO" hidden="1">"[I_NONE"</definedName>
    <definedName name="EV__MEMORYCVW__01_MEN_REP_12_PATCH2.XLSM_MEASURES" hidden="1">"[YTD"</definedName>
    <definedName name="EV__MEMORYCVW__01_MEN_REP_12_PATCH2.XLSM_RPTCURRENCY" hidden="1">"[LC"</definedName>
    <definedName name="EV__MEMORYCVW__01_MEN_REP_12_PATCH2.XLSM_SECTOR" hidden="1">"[CONC_ESP"</definedName>
    <definedName name="EV__MEMORYCVW__01_MEN_REP_12_PATCH2.XLSM_TIME" hidden="1">"[2026.DEC"</definedName>
    <definedName name="EV__MEMORYCVW__01_MEN_REP_12_V2.XLSM" hidden="1">"[ACTIVITY"</definedName>
    <definedName name="EV__MEMORYCVW__01_MEN_REP_12_V2.XLSM_ACCOUNT_ACT" hidden="1">"[ACC_ACT_AUTOP"</definedName>
    <definedName name="EV__MEMORYCVW__01_MEN_REP_12_V2.XLSM_ACCOUNT_FIN" hidden="1">"[BS"</definedName>
    <definedName name="EV__MEMORYCVW__01_MEN_REP_12_V2.XLSM_CATEGORY" hidden="1">"[ACTUAL"</definedName>
    <definedName name="EV__MEMORYCVW__01_MEN_REP_12_V2.XLSM_COUNTRY" hidden="1">"[JER_1"</definedName>
    <definedName name="EV__MEMORYCVW__01_MEN_REP_12_V2.XLSM_CUSTOM_1" hidden="1">"[DUMMY_C1"</definedName>
    <definedName name="EV__MEMORYCVW__01_MEN_REP_12_V2.XLSM_CUSTOM_2" hidden="1">"[DUMMY_C2"</definedName>
    <definedName name="EV__MEMORYCVW__01_MEN_REP_12_V2.XLSM_DATASRC" hidden="1">"[CONSO_2"</definedName>
    <definedName name="EV__MEMORYCVW__01_MEN_REP_12_V2.XLSM_DATASRC_ACT" hidden="1">"[INPUT"</definedName>
    <definedName name="EV__MEMORYCVW__01_MEN_REP_12_V2.XLSM_ENTITY" hidden="1">"[E001"</definedName>
    <definedName name="EV__MEMORYCVW__01_MEN_REP_12_V2.XLSM_FLOW" hidden="1">"[SF"</definedName>
    <definedName name="EV__MEMORYCVW__01_MEN_REP_12_V2.XLSM_GROUPS" hidden="1">"[G_113"</definedName>
    <definedName name="EV__MEMORYCVW__01_MEN_REP_12_V2.XLSM_INTCO" hidden="1">"[ALL_IC"</definedName>
    <definedName name="EV__MEMORYCVW__01_MEN_REP_12_V2.XLSM_MEASURES" hidden="1">"[YTD"</definedName>
    <definedName name="EV__MEMORYCVW__01_MEN_REP_12_V2.XLSM_RPTCURRENCY" hidden="1">"[EUR"</definedName>
    <definedName name="EV__MEMORYCVW__01_MEN_REP_12_V2.XLSM_SECTIONS" hidden="1">"[TRMODUMMY"</definedName>
    <definedName name="EV__MEMORYCVW__01_MEN_REP_12_V2.XLSM_SECTOR" hidden="1">"[SECTORS"</definedName>
    <definedName name="EV__MEMORYCVW__01_MEN_REP_12_V2.XLSM_TIME" hidden="1">"[2012.APR"</definedName>
    <definedName name="EV__MEMORYCVW__01_MEN_REP_12.XLSM" hidden="1">"[FINANCE"</definedName>
    <definedName name="EV__MEMORYCVW__01_MEN_REP_12.XLSM_ACCOUNT_FIN" hidden="1">"[BS"</definedName>
    <definedName name="EV__MEMORYCVW__01_MEN_REP_12.XLSM_CATEGORY" hidden="1">"[COMP_PREV_YEAR"</definedName>
    <definedName name="EV__MEMORYCVW__01_MEN_REP_12.XLSM_COUNTRY" hidden="1">"[JER_1"</definedName>
    <definedName name="EV__MEMORYCVW__01_MEN_REP_12.XLSM_CUSTOM_1" hidden="1">"[DUMMY_C1"</definedName>
    <definedName name="EV__MEMORYCVW__01_MEN_REP_12.XLSM_CUSTOM_2" hidden="1">"[DUMMY_C2"</definedName>
    <definedName name="EV__MEMORYCVW__01_MEN_REP_12.XLSM_DATASRC" hidden="1">"[CONSO_2"</definedName>
    <definedName name="EV__MEMORYCVW__01_MEN_REP_12.XLSM_ENTITY" hidden="1">"[E193"</definedName>
    <definedName name="EV__MEMORYCVW__01_MEN_REP_12.XLSM_FLOW" hidden="1">"[SF"</definedName>
    <definedName name="EV__MEMORYCVW__01_MEN_REP_12.XLSM_GROUPS" hidden="1">"[G_193"</definedName>
    <definedName name="EV__MEMORYCVW__01_MEN_REP_12.XLSM_INTCO" hidden="1">"[ALL_IC"</definedName>
    <definedName name="EV__MEMORYCVW__01_MEN_REP_12.XLSM_MEASURES" hidden="1">"[YTD"</definedName>
    <definedName name="EV__MEMORYCVW__01_MEN_REP_12.XLSM_RPTCURRENCY" hidden="1">"[EUR"</definedName>
    <definedName name="EV__MEMORYCVW__01_MEN_REP_12.XLSM_SECTOR" hidden="1">"[SECTORS"</definedName>
    <definedName name="EV__MEMORYCVW__01_MEN_REP_12.XLSM_TIME" hidden="1">"[2012.JUN"</definedName>
    <definedName name="EV__MEMORYCVW__01_MEN_REP_121" hidden="1">"[Ownership"</definedName>
    <definedName name="EV__MEMORYCVW__01_MEN_REP_121_ACCOUNT_FIN" hidden="1">"[BS"</definedName>
    <definedName name="EV__MEMORYCVW__01_MEN_REP_121_CATEGORY" hidden="1">"[UPA_Y_CB"</definedName>
    <definedName name="EV__MEMORYCVW__01_MEN_REP_121_COUNTRY" hidden="1">"[JER_1"</definedName>
    <definedName name="EV__MEMORYCVW__01_MEN_REP_121_CUSTOM_1" hidden="1">"[DUMMY_C1"</definedName>
    <definedName name="EV__MEMORYCVW__01_MEN_REP_121_CUSTOM_2" hidden="1">"[DUMMY_C2"</definedName>
    <definedName name="EV__MEMORYCVW__01_MEN_REP_121_DATASRC" hidden="1">"[CONSO"</definedName>
    <definedName name="EV__MEMORYCVW__01_MEN_REP_121_ENTITY" hidden="1">"[ACTIVITY_AUTOP"</definedName>
    <definedName name="EV__MEMORYCVW__01_MEN_REP_121_FLOW" hidden="1">"[SF"</definedName>
    <definedName name="EV__MEMORYCVW__01_MEN_REP_121_GROUPS" hidden="1">"[NON_GROUP"</definedName>
    <definedName name="EV__MEMORYCVW__01_MEN_REP_121_INTCO" hidden="1">"[ALL_IC"</definedName>
    <definedName name="EV__MEMORYCVW__01_MEN_REP_121_MEASURES" hidden="1">"[YTD"</definedName>
    <definedName name="EV__MEMORYCVW__01_MEN_REP_121_RPTCURRENCY" hidden="1">"[EUR"</definedName>
    <definedName name="EV__MEMORYCVW__01_MEN_REP_121_SECTOR" hidden="1">"[SECTORS"</definedName>
    <definedName name="EV__MEMORYCVW__01_MEN_REP_121_TIME" hidden="1">"[SELECT_TIME"</definedName>
    <definedName name="EV__MEMORYCVW__01_MEN_REP_12V2.XLSM" hidden="1">"[FINANCE"</definedName>
    <definedName name="EV__MEMORYCVW__01_MEN_REP_2011.XLSM" hidden="1">"[FINANCE"</definedName>
    <definedName name="EV__MEMORYCVW__01_MEN_REP_2011.XLSM_ACCOUNT_FIN" hidden="1">"[RDOGRUPO"</definedName>
    <definedName name="EV__MEMORYCVW__01_MEN_REP_2011.XLSM_CATEGORY" hidden="1">"[ACTUAL"</definedName>
    <definedName name="EV__MEMORYCVW__01_MEN_REP_2011.XLSM_COUNTRY" hidden="1">"[JER_1"</definedName>
    <definedName name="EV__MEMORYCVW__01_MEN_REP_2011.XLSM_CUSTOM_1" hidden="1">"[DUMMY_C1"</definedName>
    <definedName name="EV__MEMORYCVW__01_MEN_REP_2011.XLSM_CUSTOM_2" hidden="1">"[DUMMY_C2"</definedName>
    <definedName name="EV__MEMORYCVW__01_MEN_REP_2011.XLSM_DATASRC" hidden="1">"[AJ_POST"</definedName>
    <definedName name="EV__MEMORYCVW__01_MEN_REP_2011.XLSM_ENTITY" hidden="1">"[1051"</definedName>
    <definedName name="EV__MEMORYCVW__01_MEN_REP_2011.XLSM_FLOW" hidden="1">"[SF"</definedName>
    <definedName name="EV__MEMORYCVW__01_MEN_REP_2011.XLSM_GROUPS" hidden="1">"[G_001"</definedName>
    <definedName name="EV__MEMORYCVW__01_MEN_REP_2011.XLSM_INTCO" hidden="1">"[ALL_IC"</definedName>
    <definedName name="EV__MEMORYCVW__01_MEN_REP_2011.XLSM_MEASURES" hidden="1">"[YTD"</definedName>
    <definedName name="EV__MEMORYCVW__01_MEN_REP_2011.XLSM_RPTCURRENCY" hidden="1">"[GBP"</definedName>
    <definedName name="EV__MEMORYCVW__01_MEN_REP_2011.XLSM_SECTOR" hidden="1">"[SECTORS"</definedName>
    <definedName name="EV__MEMORYCVW__01_MEN_REP_2011.XLSM_TIME" hidden="1">"[2010.DEC"</definedName>
    <definedName name="EV__MEMORYCVW__01_MEN_REP_AUCAT_2011_06.XLSM" hidden="1">"[FINANCE"</definedName>
    <definedName name="EV__MEMORYCVW__01_MEN_REP_AUCAT_2011_06.XLSM_ACCOUNT_ACT" hidden="1">"[ACC_ACT_000001"</definedName>
    <definedName name="EV__MEMORYCVW__01_MEN_REP_AUCAT_2011_06.XLSM_ACCOUNT_FIN" hidden="1">"[RDOGRUPO"</definedName>
    <definedName name="EV__MEMORYCVW__01_MEN_REP_AUCAT_2011_06.XLSM_ACCOUNT_RRHH" hidden="1">"[ACC_RRHH_000200"</definedName>
    <definedName name="EV__MEMORYCVW__01_MEN_REP_AUCAT_2011_06.XLSM_CATEGORY" hidden="1">"[ACTUAL"</definedName>
    <definedName name="EV__MEMORYCVW__01_MEN_REP_AUCAT_2011_06.XLSM_COUNTRY" hidden="1">"[JER_1"</definedName>
    <definedName name="EV__MEMORYCVW__01_MEN_REP_AUCAT_2011_06.XLSM_CUSTOM_1" hidden="1">"[DUMMY_C1"</definedName>
    <definedName name="EV__MEMORYCVW__01_MEN_REP_AUCAT_2011_06.XLSM_CUSTOM_2" hidden="1">"[DUMMY_C2"</definedName>
    <definedName name="EV__MEMORYCVW__01_MEN_REP_AUCAT_2011_06.XLSM_DATASRC" hidden="1">"[AJ_POST"</definedName>
    <definedName name="EV__MEMORYCVW__01_MEN_REP_AUCAT_2011_06.XLSM_DATASRC_ACT" hidden="1">"[INPUT_CORR"</definedName>
    <definedName name="EV__MEMORYCVW__01_MEN_REP_AUCAT_2011_06.XLSM_DEPARTMENT" hidden="1">"[DEP_RRHH_021700"</definedName>
    <definedName name="EV__MEMORYCVW__01_MEN_REP_AUCAT_2011_06.XLSM_ENTITY" hidden="1">"[1113"</definedName>
    <definedName name="EV__MEMORYCVW__01_MEN_REP_AUCAT_2011_06.XLSM_FLOW" hidden="1">"[SF"</definedName>
    <definedName name="EV__MEMORYCVW__01_MEN_REP_AUCAT_2011_06.XLSM_FLOW_RRHH" hidden="1">"[F_VAR"</definedName>
    <definedName name="EV__MEMORYCVW__01_MEN_REP_AUCAT_2011_06.XLSM_GROUPS" hidden="1">"[G_001"</definedName>
    <definedName name="EV__MEMORYCVW__01_MEN_REP_AUCAT_2011_06.XLSM_INTCO" hidden="1">"[ALL_IC"</definedName>
    <definedName name="EV__MEMORYCVW__01_MEN_REP_AUCAT_2011_06.XLSM_MEASURES" hidden="1">"[YTD"</definedName>
    <definedName name="EV__MEMORYCVW__01_MEN_REP_AUCAT_2011_06.XLSM_RPTCURRENCY" hidden="1">"[GBP"</definedName>
    <definedName name="EV__MEMORYCVW__01_MEN_REP_AUCAT_2011_06.XLSM_SECTIONS" hidden="1">"[TRMODUMMY"</definedName>
    <definedName name="EV__MEMORYCVW__01_MEN_REP_AUCAT_2011_06.XLSM_SECTOR" hidden="1">"[SECTORS"</definedName>
    <definedName name="EV__MEMORYCVW__01_MEN_REP_AUCAT_2011_06.XLSM_SEX" hidden="1">"[TOT_SEX"</definedName>
    <definedName name="EV__MEMORYCVW__01_MEN_REP_AUCAT_2011_06.XLSM_TIME" hidden="1">"[2013.FEB"</definedName>
    <definedName name="EV__MEMORYCVW__06_PRE_REP_12.XLSM" hidden="1">"[FINANCE"</definedName>
    <definedName name="EV__MEMORYCVW__06_PRE_REP_12.XLSM_ACCOUNT_FIN" hidden="1">"[BS"</definedName>
    <definedName name="EV__MEMORYCVW__06_PRE_REP_12.XLSM_CATEGORY" hidden="1">"[ACTUAL"</definedName>
    <definedName name="EV__MEMORYCVW__06_PRE_REP_12.XLSM_COUNTRY" hidden="1">"[JER_1"</definedName>
    <definedName name="EV__MEMORYCVW__06_PRE_REP_12.XLSM_CUSTOM_1" hidden="1">"[DUMMY_C1"</definedName>
    <definedName name="EV__MEMORYCVW__06_PRE_REP_12.XLSM_CUSTOM_2" hidden="1">"[DUMMY_C2"</definedName>
    <definedName name="EV__MEMORYCVW__06_PRE_REP_12.XLSM_DATASRC" hidden="1">"[CONSO_2"</definedName>
    <definedName name="EV__MEMORYCVW__06_PRE_REP_12.XLSM_ENTITY" hidden="1">"[1001"</definedName>
    <definedName name="EV__MEMORYCVW__06_PRE_REP_12.XLSM_FLOW" hidden="1">"[SF"</definedName>
    <definedName name="EV__MEMORYCVW__06_PRE_REP_12.XLSM_GROUPS" hidden="1">"[G_001"</definedName>
    <definedName name="EV__MEMORYCVW__06_PRE_REP_12.XLSM_INTCO" hidden="1">"[ALL_IC"</definedName>
    <definedName name="EV__MEMORYCVW__06_PRE_REP_12.XLSM_MEASURES" hidden="1">"[YTD"</definedName>
    <definedName name="EV__MEMORYCVW__06_PRE_REP_12.XLSM_RPTCURRENCY" hidden="1">"[EUR"</definedName>
    <definedName name="EV__MEMORYCVW__06_PRE_REP_12.XLSM_SECTOR" hidden="1">"[SECTORS"</definedName>
    <definedName name="EV__MEMORYCVW__06_PRE_REP_12.XLSM_TIME" hidden="1">"[2012.MAR"</definedName>
    <definedName name="EV__MEMORYCVW__06_PRE_REP_2013_DEF_RETEVISION.XLSM" hidden="1">"[TELECOM"</definedName>
    <definedName name="EV__MEMORYCVW__06_PRE_REP_2013.XLSM" hidden="1">"[FINANCE"</definedName>
    <definedName name="EV__MEMORYCVW__06_PRE_REP_INPUTOUTPUT.XLSM" hidden="1">"[HHRR"</definedName>
    <definedName name="EV__MEMORYCVW__121B.XLSM" hidden="1">"[FINANCE"</definedName>
    <definedName name="EV__MEMORYCVW__121B.XLSM_ACCOUNT_FIN" hidden="1">"[BS"</definedName>
    <definedName name="EV__MEMORYCVW__121B.XLSM_CATEGORY" hidden="1">"[ACTUAL_Y_CB"</definedName>
    <definedName name="EV__MEMORYCVW__121B.XLSM_COUNTRY" hidden="1">"[JER_1"</definedName>
    <definedName name="EV__MEMORYCVW__121B.XLSM_CUSTOM_1" hidden="1">"[DUMMY_C1"</definedName>
    <definedName name="EV__MEMORYCVW__121B.XLSM_CUSTOM_2" hidden="1">"[DUMMY_C2"</definedName>
    <definedName name="EV__MEMORYCVW__121B.XLSM_DATASRC" hidden="1">"[CONSO"</definedName>
    <definedName name="EV__MEMORYCVW__121B.XLSM_ENTITY" hidden="1">"[DUME"</definedName>
    <definedName name="EV__MEMORYCVW__121B.XLSM_FLOW" hidden="1">"[SF"</definedName>
    <definedName name="EV__MEMORYCVW__121B.XLSM_GROUPS" hidden="1">"[G_113"</definedName>
    <definedName name="EV__MEMORYCVW__121B.XLSM_INTCO" hidden="1">"[ALL_IC"</definedName>
    <definedName name="EV__MEMORYCVW__121B.XLSM_MEASURES" hidden="1">"[YTD"</definedName>
    <definedName name="EV__MEMORYCVW__121B.XLSM_RPTCURRENCY" hidden="1">"[EUR"</definedName>
    <definedName name="EV__MEMORYCVW__121B.XLSM_SECTOR" hidden="1">"[SECTORS"</definedName>
    <definedName name="EV__MEMORYCVW__121B.XLSM_TIME" hidden="1">"[SELECT_TIME"</definedName>
    <definedName name="EV__MEMORYCVW__23_VARIOS.XLSM" hidden="1">"[FINANCE"</definedName>
    <definedName name="EV__MEMORYCVW__6FEB.XLSX" hidden="1">"[FINANCE"</definedName>
    <definedName name="EV__MEMORYCVW__6FEB.XLSX_ACCOUNT_FIN" hidden="1">"[RDOGRUPO"</definedName>
    <definedName name="EV__MEMORYCVW__6FEB.XLSX_CATEGORY" hidden="1">"[ACTUAL"</definedName>
    <definedName name="EV__MEMORYCVW__6FEB.XLSX_COUNTRY" hidden="1">"[JER_1"</definedName>
    <definedName name="EV__MEMORYCVW__6FEB.XLSX_CUSTOM_1" hidden="1">"[DUMMY_C1"</definedName>
    <definedName name="EV__MEMORYCVW__6FEB.XLSX_CUSTOM_2" hidden="1">"[DUMMY_C2"</definedName>
    <definedName name="EV__MEMORYCVW__6FEB.XLSX_DATASRC" hidden="1">"[AJ_POST"</definedName>
    <definedName name="EV__MEMORYCVW__6FEB.XLSX_ENTITY" hidden="1">"[1002"</definedName>
    <definedName name="EV__MEMORYCVW__6FEB.XLSX_FLOW" hidden="1">"[SF"</definedName>
    <definedName name="EV__MEMORYCVW__6FEB.XLSX_GROUPS" hidden="1">"[G_001"</definedName>
    <definedName name="EV__MEMORYCVW__6FEB.XLSX_INTCO" hidden="1">"[ALL_IC"</definedName>
    <definedName name="EV__MEMORYCVW__6FEB.XLSX_MEASURES" hidden="1">"[YTD"</definedName>
    <definedName name="EV__MEMORYCVW__6FEB.XLSX_RPTCURRENCY" hidden="1">"[GBP"</definedName>
    <definedName name="EV__MEMORYCVW__6FEB.XLSX_SECTOR" hidden="1">"[SECTORS"</definedName>
    <definedName name="EV__MEMORYCVW__6FEB.XLSX_TIME" hidden="1">"[2004.MAY"</definedName>
    <definedName name="EV__MEMORYCVW__BORRADOR.XLSM" hidden="1">"[HHRR"</definedName>
    <definedName name="EV__MEMORYCVW__BORRADOR.XLSM_ACCOUNT_RRHH" hidden="1">"[ACC_RRHH_000200"</definedName>
    <definedName name="EV__MEMORYCVW__BORRADOR.XLSM_CATEGORY" hidden="1">"[ACTUAL"</definedName>
    <definedName name="EV__MEMORYCVW__BORRADOR.XLSM_COUNTRY" hidden="1">"[JER_1"</definedName>
    <definedName name="EV__MEMORYCVW__BORRADOR.XLSM_CUSTOM_1" hidden="1">"[DUMMY_C1"</definedName>
    <definedName name="EV__MEMORYCVW__BORRADOR.XLSM_CUSTOM_2" hidden="1">"[DUMMY_C2"</definedName>
    <definedName name="EV__MEMORYCVW__BORRADOR.XLSM_DATASRC" hidden="1">"[CONSO"</definedName>
    <definedName name="EV__MEMORYCVW__BORRADOR.XLSM_DEPARTMENT" hidden="1">"[DEP_RRHH_021700"</definedName>
    <definedName name="EV__MEMORYCVW__BORRADOR.XLSM_ENTITY" hidden="1">"[DUME"</definedName>
    <definedName name="EV__MEMORYCVW__BORRADOR.XLSM_FLOW_RRHH" hidden="1">"[F_VAR"</definedName>
    <definedName name="EV__MEMORYCVW__BORRADOR.XLSM_GROUPS" hidden="1">"[NON_GROUP"</definedName>
    <definedName name="EV__MEMORYCVW__BORRADOR.XLSM_MEASURES" hidden="1">"[PERIODIC"</definedName>
    <definedName name="EV__MEMORYCVW__BORRADOR.XLSM_SECTOR" hidden="1">"[SECTORS"</definedName>
    <definedName name="EV__MEMORYCVW__BORRADOR.XLSM_SEX" hidden="1">"[TOT_SEX"</definedName>
    <definedName name="EV__MEMORYCVW__BORRADOR.XLSM_TIME" hidden="1">"[SELECT_TIME"</definedName>
    <definedName name="EV__MEMORYCVW__CLASSEUR2_ACCOUNT_RRHH" hidden="1">"[ACC_RRHH_000200"</definedName>
    <definedName name="EV__MEMORYCVW__CLASSEUR2_DATASRC_I_HR" hidden="1">"[TOTAL_DATASRC_I_HR"</definedName>
    <definedName name="EV__MEMORYCVW__CLASSEUR2_DEPARTMENT" hidden="1">"[DEP_RRHH_021700"</definedName>
    <definedName name="EV__MEMORYCVW__CLASSEUR2_FLOW_RRHH" hidden="1">"[F_VAR"</definedName>
    <definedName name="EV__MEMORYCVW__CLASSEUR2_SEX" hidden="1">"[TOT_SEX"</definedName>
    <definedName name="EV__MEMORYCVW__COLUMNAR_CONSO_SOC_SELECCIONABLE_PL1" hidden="1">"[FINANCE"</definedName>
    <definedName name="EV__MEMORYCVW__COLUMNAR_CONSO_SOC_SELECCIONABLE_PL1_ACCOUNT_FIN" hidden="1">"[RDOGRUPO"</definedName>
    <definedName name="EV__MEMORYCVW__COLUMNAR_CONSO_SOC_SELECCIONABLE_PL1_CATEGORY" hidden="1">"[ACTUAL"</definedName>
    <definedName name="EV__MEMORYCVW__COLUMNAR_CONSO_SOC_SELECCIONABLE_PL1_COUNTRY" hidden="1">"[JER_1"</definedName>
    <definedName name="EV__MEMORYCVW__COLUMNAR_CONSO_SOC_SELECCIONABLE_PL1_CUSTOM_1" hidden="1">"[DUMMY_C1"</definedName>
    <definedName name="EV__MEMORYCVW__COLUMNAR_CONSO_SOC_SELECCIONABLE_PL1_CUSTOM_2" hidden="1">"[DUMMY_C2"</definedName>
    <definedName name="EV__MEMORYCVW__COLUMNAR_CONSO_SOC_SELECCIONABLE_PL1_DATASRC" hidden="1">"[AJ_POST"</definedName>
    <definedName name="EV__MEMORYCVW__COLUMNAR_CONSO_SOC_SELECCIONABLE_PL1_ENTITY" hidden="1">"[SUBGR_FRANCE"</definedName>
    <definedName name="EV__MEMORYCVW__COLUMNAR_CONSO_SOC_SELECCIONABLE_PL1_FLOW" hidden="1">"[SF"</definedName>
    <definedName name="EV__MEMORYCVW__COLUMNAR_CONSO_SOC_SELECCIONABLE_PL1_GROUPS" hidden="1">"[G_001"</definedName>
    <definedName name="EV__MEMORYCVW__COLUMNAR_CONSO_SOC_SELECCIONABLE_PL1_INTCO" hidden="1">"[ALL_IC"</definedName>
    <definedName name="EV__MEMORYCVW__COLUMNAR_CONSO_SOC_SELECCIONABLE_PL1_MEASURES" hidden="1">"[YTD"</definedName>
    <definedName name="EV__MEMORYCVW__COLUMNAR_CONSO_SOC_SELECCIONABLE_PL1_RPTCURRENCY" hidden="1">"[GBP"</definedName>
    <definedName name="EV__MEMORYCVW__COLUMNAR_CONSO_SOC_SELECCIONABLE_PL1_SECTOR" hidden="1">"[SECTORS"</definedName>
    <definedName name="EV__MEMORYCVW__COLUMNAR_CONSO_SOC_SELECCIONABLE_PL1_TIME" hidden="1">"[2010.DEC"</definedName>
    <definedName name="EV__MEMORYCVW__COPIA_DE_INPUTMENSUALV30.XLSM" hidden="1">"[FINANCE"</definedName>
    <definedName name="EV__MEMORYCVW__COPIA_DE_INPUTMENSUALV30.XLSM_ACCOUNT_FIN" hidden="1">"[RDOGRUPO"</definedName>
    <definedName name="EV__MEMORYCVW__COPIA_DE_INPUTMENSUALV30.XLSM_CATEGORY" hidden="1">"[ACTUAL"</definedName>
    <definedName name="EV__MEMORYCVW__COPIA_DE_INPUTMENSUALV30.XLSM_COUNTRY" hidden="1">"[JER_1"</definedName>
    <definedName name="EV__MEMORYCVW__COPIA_DE_INPUTMENSUALV30.XLSM_CUSTOM_1" hidden="1">"[DUMMY_C1"</definedName>
    <definedName name="EV__MEMORYCVW__COPIA_DE_INPUTMENSUALV30.XLSM_CUSTOM_2" hidden="1">"[DUMMY_C2"</definedName>
    <definedName name="EV__MEMORYCVW__COPIA_DE_INPUTMENSUALV30.XLSM_DATASRC" hidden="1">"[AJ_POST"</definedName>
    <definedName name="EV__MEMORYCVW__COPIA_DE_INPUTMENSUALV30.XLSM_ENTITY" hidden="1">"[SUBGR_FRANCE"</definedName>
    <definedName name="EV__MEMORYCVW__COPIA_DE_INPUTMENSUALV30.XLSM_FLOW" hidden="1">"[SF"</definedName>
    <definedName name="EV__MEMORYCVW__COPIA_DE_INPUTMENSUALV30.XLSM_GROUPS" hidden="1">"[G_001"</definedName>
    <definedName name="EV__MEMORYCVW__COPIA_DE_INPUTMENSUALV30.XLSM_INTCO" hidden="1">"[ALL_IC"</definedName>
    <definedName name="EV__MEMORYCVW__COPIA_DE_INPUTMENSUALV30.XLSM_MEASURES" hidden="1">"[YTD"</definedName>
    <definedName name="EV__MEMORYCVW__COPIA_DE_INPUTMENSUALV30.XLSM_RPTCURRENCY" hidden="1">"[GBP"</definedName>
    <definedName name="EV__MEMORYCVW__COPIA_DE_INPUTMENSUALV30.XLSM_SECTOR" hidden="1">"[SECTORS"</definedName>
    <definedName name="EV__MEMORYCVW__COPIA_DE_INPUTMENSUALV30.XLSM_TIME" hidden="1">"[2011.JUN"</definedName>
    <definedName name="EV__MEMORYCVW__COPIA_DE_INPUTOUTPUTPCBUDGETV3.2.XLSM" hidden="1">"[FINANCE"</definedName>
    <definedName name="EV__MEMORYCVW__DESSIEPL.XLSX" hidden="1">"[FINANCE"</definedName>
    <definedName name="EV__MEMORYCVW__DESSIEPL.XLSX_ACCOUNT_FIN" hidden="1">"[BS"</definedName>
    <definedName name="EV__MEMORYCVW__DESSIEPL.XLSX_CATEGORY" hidden="1">"[ACTUAL"</definedName>
    <definedName name="EV__MEMORYCVW__DESSIEPL.XLSX_COUNTRY" hidden="1">"[JER_1"</definedName>
    <definedName name="EV__MEMORYCVW__DESSIEPL.XLSX_CUSTOM_1" hidden="1">"[DUMMY_C1"</definedName>
    <definedName name="EV__MEMORYCVW__DESSIEPL.XLSX_CUSTOM_2" hidden="1">"[DUMMY_C2"</definedName>
    <definedName name="EV__MEMORYCVW__DESSIEPL.XLSX_DATASRC" hidden="1">"[CONSO"</definedName>
    <definedName name="EV__MEMORYCVW__DESSIEPL.XLSX_ENTITY" hidden="1">"[1114"</definedName>
    <definedName name="EV__MEMORYCVW__DESSIEPL.XLSX_FLOW" hidden="1">"[SF"</definedName>
    <definedName name="EV__MEMORYCVW__DESSIEPL.XLSX_GROUPS" hidden="1">"[G_219_PLANO"</definedName>
    <definedName name="EV__MEMORYCVW__DESSIEPL.XLSX_INTCO" hidden="1">"[ALL_IC"</definedName>
    <definedName name="EV__MEMORYCVW__DESSIEPL.XLSX_MEASURES" hidden="1">"[YTD"</definedName>
    <definedName name="EV__MEMORYCVW__DESSIEPL.XLSX_RPTCURRENCY" hidden="1">"[GBP"</definedName>
    <definedName name="EV__MEMORYCVW__DESSIEPL.XLSX_SECTOR" hidden="1">"[CONC_ESP"</definedName>
    <definedName name="EV__MEMORYCVW__DESSIEPL.XLSX_TIME" hidden="1">"[2010.TOTAL"</definedName>
    <definedName name="EV__MEMORYCVW__DEUDA.XLSM" hidden="1">"[FINANCE"</definedName>
    <definedName name="EV__MEMORYCVW__ETIQUETTES.INI" hidden="1">"[FINANCE"</definedName>
    <definedName name="EV__MEMORYCVW__ETIQUETTES.INI_ACCOUNT_FIN" hidden="1">"[BS"</definedName>
    <definedName name="EV__MEMORYCVW__ETIQUETTES.INI_CATEGORY" hidden="1">"[ACTUAL"</definedName>
    <definedName name="EV__MEMORYCVW__ETIQUETTES.INI_COUNTRY" hidden="1">"[JER_1"</definedName>
    <definedName name="EV__MEMORYCVW__ETIQUETTES.INI_CUSTOM_1" hidden="1">"[DUMMY_C1"</definedName>
    <definedName name="EV__MEMORYCVW__ETIQUETTES.INI_CUSTOM_2" hidden="1">"[DUMMY_C2"</definedName>
    <definedName name="EV__MEMORYCVW__ETIQUETTES.INI_DATASRC" hidden="1">"[CONSO_2"</definedName>
    <definedName name="EV__MEMORYCVW__ETIQUETTES.INI_ENTITY" hidden="1">"[DUME"</definedName>
    <definedName name="EV__MEMORYCVW__ETIQUETTES.INI_FLOW" hidden="1">"[SF"</definedName>
    <definedName name="EV__MEMORYCVW__ETIQUETTES.INI_GROUPS" hidden="1">"[G_113"</definedName>
    <definedName name="EV__MEMORYCVW__ETIQUETTES.INI_INTCO" hidden="1">"[ALL_IC"</definedName>
    <definedName name="EV__MEMORYCVW__ETIQUETTES.INI_MEASURES" hidden="1">"[YTD"</definedName>
    <definedName name="EV__MEMORYCVW__ETIQUETTES.INI_RPTCURRENCY" hidden="1">"[EUR"</definedName>
    <definedName name="EV__MEMORYCVW__ETIQUETTES.INI_SECTOR" hidden="1">"[SECTORS"</definedName>
    <definedName name="EV__MEMORYCVW__ETIQUETTES.INI_TIME" hidden="1">"[2012.MAR"</definedName>
    <definedName name="EV__MEMORYCVW__FORMULARIO_HONORARIOS_2012_INDEPENDENCIA_FINAL.XLSX" hidden="1">"[FINANCE"</definedName>
    <definedName name="EV__MEMORYCVW__FORMULARIO_HONORARIOS_2012_INDEPENDENCIA_FINAL.XLSX_ACCOUNT_FIN" hidden="1">"[705999"</definedName>
    <definedName name="EV__MEMORYCVW__FORMULARIO_HONORARIOS_2012_INDEPENDENCIA_FINAL.XLSX_CATEGORY" hidden="1">"[ACTUAL"</definedName>
    <definedName name="EV__MEMORYCVW__FORMULARIO_HONORARIOS_2012_INDEPENDENCIA_FINAL.XLSX_COUNTRY" hidden="1">"[PT"</definedName>
    <definedName name="EV__MEMORYCVW__FORMULARIO_HONORARIOS_2012_INDEPENDENCIA_FINAL.XLSX_CUSTOM_1" hidden="1">"[DUMMY_C1"</definedName>
    <definedName name="EV__MEMORYCVW__FORMULARIO_HONORARIOS_2012_INDEPENDENCIA_FINAL.XLSX_CUSTOM_2" hidden="1">"[DUMMY_C2"</definedName>
    <definedName name="EV__MEMORYCVW__FORMULARIO_HONORARIOS_2012_INDEPENDENCIA_FINAL.XLSX_DATASRC" hidden="1">"[INPUT"</definedName>
    <definedName name="EV__MEMORYCVW__FORMULARIO_HONORARIOS_2012_INDEPENDENCIA_FINAL.XLSX_ENTITY" hidden="1">"[1219"</definedName>
    <definedName name="EV__MEMORYCVW__FORMULARIO_HONORARIOS_2012_INDEPENDENCIA_FINAL.XLSX_FLOW" hidden="1">"[F99"</definedName>
    <definedName name="EV__MEMORYCVW__FORMULARIO_HONORARIOS_2012_INDEPENDENCIA_FINAL.XLSX_GROUPS" hidden="1">"[G_001"</definedName>
    <definedName name="EV__MEMORYCVW__FORMULARIO_HONORARIOS_2012_INDEPENDENCIA_FINAL.XLSX_INTCO" hidden="1">"[I_NONE"</definedName>
    <definedName name="EV__MEMORYCVW__FORMULARIO_HONORARIOS_2012_INDEPENDENCIA_FINAL.XLSX_MEASURES" hidden="1">"[YTD"</definedName>
    <definedName name="EV__MEMORYCVW__FORMULARIO_HONORARIOS_2012_INDEPENDENCIA_FINAL.XLSX_RPTCURRENCY" hidden="1">"[LC"</definedName>
    <definedName name="EV__MEMORYCVW__FORMULARIO_HONORARIOS_2012_INDEPENDENCIA_FINAL.XLSX_SECTOR" hidden="1">"[CONC_ESP"</definedName>
    <definedName name="EV__MEMORYCVW__FORMULARIO_HONORARIOS_2012_INDEPENDENCIA_FINAL.XLSX_TIME" hidden="1">"[2004.APR"</definedName>
    <definedName name="EV__MEMORYCVW__HOJA_DE_CÁLCULO_EN_BPCFRAMERCONTROL" hidden="1">"[FINANCE"</definedName>
    <definedName name="EV__MEMORYCVW__HOJA_DE_CÁLCULO_EN_BPCFRAMERCONTROL_ACCOUNT_FIN" hidden="1">"[BS"</definedName>
    <definedName name="EV__MEMORYCVW__HOJA_DE_CÁLCULO_EN_BPCFRAMERCONTROL_CATEGORY" hidden="1">"[ACTUAL"</definedName>
    <definedName name="EV__MEMORYCVW__HOJA_DE_CÁLCULO_EN_BPCFRAMERCONTROL_COUNTRY" hidden="1">"[JER_1"</definedName>
    <definedName name="EV__MEMORYCVW__HOJA_DE_CÁLCULO_EN_BPCFRAMERCONTROL_CUSTOM_1" hidden="1">"[DUMMY_C1"</definedName>
    <definedName name="EV__MEMORYCVW__HOJA_DE_CÁLCULO_EN_BPCFRAMERCONTROL_CUSTOM_2" hidden="1">"[DUMMY_C2"</definedName>
    <definedName name="EV__MEMORYCVW__HOJA_DE_CÁLCULO_EN_BPCFRAMERCONTROL_DATASRC" hidden="1">"[CONSO_2"</definedName>
    <definedName name="EV__MEMORYCVW__HOJA_DE_CÁLCULO_EN_BPCFRAMERCONTROL_ENTITY" hidden="1">"[DUME"</definedName>
    <definedName name="EV__MEMORYCVW__HOJA_DE_CÁLCULO_EN_BPCFRAMERCONTROL_FLOW" hidden="1">"[SF"</definedName>
    <definedName name="EV__MEMORYCVW__HOJA_DE_CÁLCULO_EN_BPCFRAMERCONTROL_GROUPS" hidden="1">"[G_113"</definedName>
    <definedName name="EV__MEMORYCVW__HOJA_DE_CÁLCULO_EN_BPCFRAMERCONTROL_INTCO" hidden="1">"[ALL_IC"</definedName>
    <definedName name="EV__MEMORYCVW__HOJA_DE_CÁLCULO_EN_BPCFRAMERCONTROL_MEASURES" hidden="1">"[YTD"</definedName>
    <definedName name="EV__MEMORYCVW__HOJA_DE_CÁLCULO_EN_BPCFRAMERCONTROL_RPTCURRENCY" hidden="1">"[EUR"</definedName>
    <definedName name="EV__MEMORYCVW__HOJA_DE_CÁLCULO_EN_BPCFRAMERCONTROL_SECTOR" hidden="1">"[SECTORS"</definedName>
    <definedName name="EV__MEMORYCVW__HOJA_DE_CÁLCULO_EN_BPCFRAMERCONTROL_TIME" hidden="1">"[2011.MAY"</definedName>
    <definedName name="EV__MEMORYCVW__INFO_GENERAL_V1.XLSM" hidden="1">"[FINANCE"</definedName>
    <definedName name="EV__MEMORYCVW__INFO_GENERAL_V1.XLSM_ACCOUNT_FIN" hidden="1">"[RDOGRUPO"</definedName>
    <definedName name="EV__MEMORYCVW__INFO_GENERAL_V1.XLSM_CATEGORY" hidden="1">"[ACTUAL"</definedName>
    <definedName name="EV__MEMORYCVW__INFO_GENERAL_V1.XLSM_COUNTRY" hidden="1">"[JER_1"</definedName>
    <definedName name="EV__MEMORYCVW__INFO_GENERAL_V1.XLSM_CUSTOM_1" hidden="1">"[DUMMY_C1"</definedName>
    <definedName name="EV__MEMORYCVW__INFO_GENERAL_V1.XLSM_CUSTOM_2" hidden="1">"[DUMMY_C2"</definedName>
    <definedName name="EV__MEMORYCVW__INFO_GENERAL_V1.XLSM_DATASRC" hidden="1">"[AJ_POST"</definedName>
    <definedName name="EV__MEMORYCVW__INFO_GENERAL_V1.XLSM_ENTITY" hidden="1">"[1051"</definedName>
    <definedName name="EV__MEMORYCVW__INFO_GENERAL_V1.XLSM_FLOW" hidden="1">"[SF"</definedName>
    <definedName name="EV__MEMORYCVW__INFO_GENERAL_V1.XLSM_GROUPS" hidden="1">"[G_001"</definedName>
    <definedName name="EV__MEMORYCVW__INFO_GENERAL_V1.XLSM_INTCO" hidden="1">"[ALL_IC"</definedName>
    <definedName name="EV__MEMORYCVW__INFO_GENERAL_V1.XLSM_MEASURES" hidden="1">"[YTD"</definedName>
    <definedName name="EV__MEMORYCVW__INFO_GENERAL_V1.XLSM_RPTCURRENCY" hidden="1">"[GBP"</definedName>
    <definedName name="EV__MEMORYCVW__INFO_GENERAL_V1.XLSM_SECTOR" hidden="1">"[SECTORS"</definedName>
    <definedName name="EV__MEMORYCVW__INFO_GENERAL_V1.XLSM_TIME" hidden="1">"[2010.DEC"</definedName>
    <definedName name="EV__MEMORYCVW__INPUTMENSUALV20.XLSM" hidden="1">"[FINANCE"</definedName>
    <definedName name="EV__MEMORYCVW__INPUTMENSUALV201" hidden="1">"[FINANCE"</definedName>
    <definedName name="EV__MEMORYCVW__INPUTMENSUALV21.XLSM" hidden="1">"[FINANCE"</definedName>
    <definedName name="EV__MEMORYCVW__INPUTMENSUALV211" hidden="1">"[FINANCE"</definedName>
    <definedName name="EV__MEMORYCVW__INPUTMENSUALV221" hidden="1">"[FINANCE"</definedName>
    <definedName name="EV__MEMORYCVW__INPUTMENSUALV23.XLSM" hidden="1">"[HHRR"</definedName>
    <definedName name="EV__MEMORYCVW__INPUTMENSUALV23.XLSM_ACCOUNT_FIN" hidden="1">"[BS"</definedName>
    <definedName name="EV__MEMORYCVW__INPUTMENSUALV23.XLSM_ACCOUNT_MACRO" hidden="1">"[ACC_MACRO_0001"</definedName>
    <definedName name="EV__MEMORYCVW__INPUTMENSUALV23.XLSM_ACCOUNT_RRHH" hidden="1">"[ACC_RRHH_000200"</definedName>
    <definedName name="EV__MEMORYCVW__INPUTMENSUALV23.XLSM_CATEGORY" hidden="1">"[ACTUAL"</definedName>
    <definedName name="EV__MEMORYCVW__INPUTMENSUALV23.XLSM_COUNTRY" hidden="1">"[JER_1"</definedName>
    <definedName name="EV__MEMORYCVW__INPUTMENSUALV23.XLSM_CUSTOM_1" hidden="1">"[DUMMY_C1"</definedName>
    <definedName name="EV__MEMORYCVW__INPUTMENSUALV23.XLSM_CUSTOM_2" hidden="1">"[DUMMY_C2"</definedName>
    <definedName name="EV__MEMORYCVW__INPUTMENSUALV23.XLSM_DATASRC" hidden="1">"[CONSO"</definedName>
    <definedName name="EV__MEMORYCVW__INPUTMENSUALV23.XLSM_DEPARTMENT" hidden="1">"[DEP_RRHH_021700"</definedName>
    <definedName name="EV__MEMORYCVW__INPUTMENSUALV23.XLSM_ENTITY" hidden="1">"[DUME"</definedName>
    <definedName name="EV__MEMORYCVW__INPUTMENSUALV23.XLSM_FLOW" hidden="1">"[SF"</definedName>
    <definedName name="EV__MEMORYCVW__INPUTMENSUALV23.XLSM_FLOW_RRHH" hidden="1">"[F_VAR"</definedName>
    <definedName name="EV__MEMORYCVW__INPUTMENSUALV23.XLSM_GROUPS" hidden="1">"[NON_GROUP"</definedName>
    <definedName name="EV__MEMORYCVW__INPUTMENSUALV23.XLSM_INTCO" hidden="1">"[ALL_IC"</definedName>
    <definedName name="EV__MEMORYCVW__INPUTMENSUALV23.XLSM_MEASURES" hidden="1">"[PERIODIC"</definedName>
    <definedName name="EV__MEMORYCVW__INPUTMENSUALV23.XLSM_RPTCURRENCY" hidden="1">"[GBP"</definedName>
    <definedName name="EV__MEMORYCVW__INPUTMENSUALV23.XLSM_SECTOR" hidden="1">"[SECTORS"</definedName>
    <definedName name="EV__MEMORYCVW__INPUTMENSUALV23.XLSM_SEX" hidden="1">"[TOT_SEX"</definedName>
    <definedName name="EV__MEMORYCVW__INPUTMENSUALV23.XLSM_TIME" hidden="1">"[SELECT_TIME"</definedName>
    <definedName name="EV__MEMORYCVW__INPUTMENSUALV231" hidden="1">"[FINANCE"</definedName>
    <definedName name="EV__MEMORYCVW__INPUTMENSUALV24.XLSM" hidden="1">"[HHRR"</definedName>
    <definedName name="EV__MEMORYCVW__INPUTMENSUALV25.XLSM" hidden="1">"[FINANCE"</definedName>
    <definedName name="EV__MEMORYCVW__INPUTMENSUALV26.XLSM" hidden="1">"[FINANCE"</definedName>
    <definedName name="EV__MEMORYCVW__INPUTMENSUALV26.XLSM_ACCOUNT_FIN" hidden="1">"[RDOGRUPO"</definedName>
    <definedName name="EV__MEMORYCVW__INPUTMENSUALV26.XLSM_CATEGORY" hidden="1">"[ACTUAL"</definedName>
    <definedName name="EV__MEMORYCVW__INPUTMENSUALV26.XLSM_COUNTRY" hidden="1">"[JER_1"</definedName>
    <definedName name="EV__MEMORYCVW__INPUTMENSUALV26.XLSM_CUSTOM_1" hidden="1">"[DUMMY_C1"</definedName>
    <definedName name="EV__MEMORYCVW__INPUTMENSUALV26.XLSM_CUSTOM_2" hidden="1">"[DUMMY_C2"</definedName>
    <definedName name="EV__MEMORYCVW__INPUTMENSUALV26.XLSM_DATASRC" hidden="1">"[AJ_POST"</definedName>
    <definedName name="EV__MEMORYCVW__INPUTMENSUALV26.XLSM_ENTITY" hidden="1">"[1113"</definedName>
    <definedName name="EV__MEMORYCVW__INPUTMENSUALV26.XLSM_FLOW" hidden="1">"[SF"</definedName>
    <definedName name="EV__MEMORYCVW__INPUTMENSUALV26.XLSM_GROUPS" hidden="1">"[G_001"</definedName>
    <definedName name="EV__MEMORYCVW__INPUTMENSUALV26.XLSM_INTCO" hidden="1">"[ALL_IC"</definedName>
    <definedName name="EV__MEMORYCVW__INPUTMENSUALV26.XLSM_MEASURES" hidden="1">"[YTD"</definedName>
    <definedName name="EV__MEMORYCVW__INPUTMENSUALV26.XLSM_RPTCURRENCY" hidden="1">"[GBP"</definedName>
    <definedName name="EV__MEMORYCVW__INPUTMENSUALV26.XLSM_SECTOR" hidden="1">"[SECTORS"</definedName>
    <definedName name="EV__MEMORYCVW__INPUTMENSUALV26.XLSM_TIME" hidden="1">"[2013.FEB"</definedName>
    <definedName name="EV__MEMORYCVW__INPUTMENSUALV27.XLSM" hidden="1">"[FINANCE"</definedName>
    <definedName name="EV__MEMORYCVW__INPUTMENSUALV28.XLSM" hidden="1">"[FINANCE"</definedName>
    <definedName name="EV__MEMORYCVW__INPUTMENSUALV29.XLSM" hidden="1">"[FINANCE"</definedName>
    <definedName name="EV__MEMORYCVW__INPUTMENSUALV30.XLSM" hidden="1">"[FINANCE"</definedName>
    <definedName name="EV__MEMORYCVW__INPUTMENSUALV30.XLSM_ACCOUNT_FIN" hidden="1">"[RDOGRUPO"</definedName>
    <definedName name="EV__MEMORYCVW__INPUTMENSUALV30.XLSM_CATEGORY" hidden="1">"[ACTUAL"</definedName>
    <definedName name="EV__MEMORYCVW__INPUTMENSUALV30.XLSM_COUNTRY" hidden="1">"[JER_1"</definedName>
    <definedName name="EV__MEMORYCVW__INPUTMENSUALV30.XLSM_CUSTOM_1" hidden="1">"[DUMMY_C1"</definedName>
    <definedName name="EV__MEMORYCVW__INPUTMENSUALV30.XLSM_CUSTOM_2" hidden="1">"[DUMMY_C2"</definedName>
    <definedName name="EV__MEMORYCVW__INPUTMENSUALV30.XLSM_DATASRC" hidden="1">"[AJ_POST"</definedName>
    <definedName name="EV__MEMORYCVW__INPUTMENSUALV30.XLSM_ENTITY" hidden="1">"[1113"</definedName>
    <definedName name="EV__MEMORYCVW__INPUTMENSUALV30.XLSM_FLOW" hidden="1">"[SF"</definedName>
    <definedName name="EV__MEMORYCVW__INPUTMENSUALV30.XLSM_GROUPS" hidden="1">"[G_001"</definedName>
    <definedName name="EV__MEMORYCVW__INPUTMENSUALV30.XLSM_INTCO" hidden="1">"[ALL_IC"</definedName>
    <definedName name="EV__MEMORYCVW__INPUTMENSUALV30.XLSM_MEASURES" hidden="1">"[YTD"</definedName>
    <definedName name="EV__MEMORYCVW__INPUTMENSUALV30.XLSM_RPTCURRENCY" hidden="1">"[GBP"</definedName>
    <definedName name="EV__MEMORYCVW__INPUTMENSUALV30.XLSM_SECTOR" hidden="1">"[SECTORS"</definedName>
    <definedName name="EV__MEMORYCVW__INPUTMENSUALV30.XLSM_TIME" hidden="1">"[2004.MAY"</definedName>
    <definedName name="EV__MEMORYCVW__INPUTMENSUALV31.XLSM" hidden="1">"[FINANCE"</definedName>
    <definedName name="EV__MEMORYCVW__INPUTMENSUALV31.XLSM_ACCOUNT_FIN" hidden="1">"[RDOGRUPO"</definedName>
    <definedName name="EV__MEMORYCVW__INPUTMENSUALV31.XLSM_CATEGORY" hidden="1">"[ACTUAL"</definedName>
    <definedName name="EV__MEMORYCVW__INPUTMENSUALV31.XLSM_COUNTRY" hidden="1">"[JER_1"</definedName>
    <definedName name="EV__MEMORYCVW__INPUTMENSUALV31.XLSM_CUSTOM_1" hidden="1">"[DUMMY_C1"</definedName>
    <definedName name="EV__MEMORYCVW__INPUTMENSUALV31.XLSM_CUSTOM_2" hidden="1">"[DUMMY_C2"</definedName>
    <definedName name="EV__MEMORYCVW__INPUTMENSUALV31.XLSM_DATASRC" hidden="1">"[AJ_POST"</definedName>
    <definedName name="EV__MEMORYCVW__INPUTMENSUALV31.XLSM_ENTITY" hidden="1">"[1113"</definedName>
    <definedName name="EV__MEMORYCVW__INPUTMENSUALV31.XLSM_FLOW" hidden="1">"[SF"</definedName>
    <definedName name="EV__MEMORYCVW__INPUTMENSUALV31.XLSM_GROUPS" hidden="1">"[G_001"</definedName>
    <definedName name="EV__MEMORYCVW__INPUTMENSUALV31.XLSM_INTCO" hidden="1">"[ALL_IC"</definedName>
    <definedName name="EV__MEMORYCVW__INPUTMENSUALV31.XLSM_MEASURES" hidden="1">"[YTD"</definedName>
    <definedName name="EV__MEMORYCVW__INPUTMENSUALV31.XLSM_RPTCURRENCY" hidden="1">"[GBP"</definedName>
    <definedName name="EV__MEMORYCVW__INPUTMENSUALV31.XLSM_SECTOR" hidden="1">"[SECTORS"</definedName>
    <definedName name="EV__MEMORYCVW__INPUTMENSUALV31.XLSM_TIME" hidden="1">"[2012.JUN"</definedName>
    <definedName name="EV__MEMORYCVW__INPUTMENSUALV311" hidden="1">"[FINANCE"</definedName>
    <definedName name="EV__MEMORYCVW__INPUTMENSUALV32.XLSM" hidden="1">"[HHRR"</definedName>
    <definedName name="EV__MEMORYCVW__INPUTMENSUALV32.XLSM_ACCOUNT_FIN" hidden="1">"[RDOGRUPO"</definedName>
    <definedName name="EV__MEMORYCVW__INPUTMENSUALV32.XLSM_CATEGORY" hidden="1">"[ACTUAL"</definedName>
    <definedName name="EV__MEMORYCVW__INPUTMENSUALV32.XLSM_COUNTRY" hidden="1">"[JER_1"</definedName>
    <definedName name="EV__MEMORYCVW__INPUTMENSUALV32.XLSM_CUSTOM_1" hidden="1">"[DUMMY_C1"</definedName>
    <definedName name="EV__MEMORYCVW__INPUTMENSUALV32.XLSM_CUSTOM_2" hidden="1">"[DUMMY_C2"</definedName>
    <definedName name="EV__MEMORYCVW__INPUTMENSUALV32.XLSM_DATASRC" hidden="1">"[AJ_POST"</definedName>
    <definedName name="EV__MEMORYCVW__INPUTMENSUALV32.XLSM_ENTITY" hidden="1">"[1113"</definedName>
    <definedName name="EV__MEMORYCVW__INPUTMENSUALV32.XLSM_FLOW" hidden="1">"[SF"</definedName>
    <definedName name="EV__MEMORYCVW__INPUTMENSUALV32.XLSM_GROUPS" hidden="1">"[G_001"</definedName>
    <definedName name="EV__MEMORYCVW__INPUTMENSUALV32.XLSM_INTCO" hidden="1">"[ALL_IC"</definedName>
    <definedName name="EV__MEMORYCVW__INPUTMENSUALV32.XLSM_MEASURES" hidden="1">"[YTD"</definedName>
    <definedName name="EV__MEMORYCVW__INPUTMENSUALV32.XLSM_RPTCURRENCY" hidden="1">"[GBP"</definedName>
    <definedName name="EV__MEMORYCVW__INPUTMENSUALV32.XLSM_SECTOR" hidden="1">"[SECTORS"</definedName>
    <definedName name="EV__MEMORYCVW__INPUTMENSUALV32.XLSM_TIME" hidden="1">"[2012.JAN"</definedName>
    <definedName name="EV__MEMORYCVW__INPUTOUTPUTACTUAL.XLSM" hidden="1">"[FINANCE"</definedName>
    <definedName name="EV__MEMORYCVW__INPUTOUTPUTACTUAL.XLSM_ACCOUNT_FIN" hidden="1">"[BS"</definedName>
    <definedName name="EV__MEMORYCVW__INPUTOUTPUTACTUAL.XLSM_CATEGORY" hidden="1">"[ACTUAL"</definedName>
    <definedName name="EV__MEMORYCVW__INPUTOUTPUTACTUAL.XLSM_COUNTRY" hidden="1">"[JER_1"</definedName>
    <definedName name="EV__MEMORYCVW__INPUTOUTPUTACTUAL.XLSM_CUSTOM_1" hidden="1">"[DUMMY_C1"</definedName>
    <definedName name="EV__MEMORYCVW__INPUTOUTPUTACTUAL.XLSM_CUSTOM_2" hidden="1">"[DUMMY_C2"</definedName>
    <definedName name="EV__MEMORYCVW__INPUTOUTPUTACTUAL.XLSM_DATASRC" hidden="1">"[CONSO"</definedName>
    <definedName name="EV__MEMORYCVW__INPUTOUTPUTACTUAL.XLSM_ENTITY" hidden="1">"[1001"</definedName>
    <definedName name="EV__MEMORYCVW__INPUTOUTPUTACTUAL.XLSM_FLOW" hidden="1">"[SF"</definedName>
    <definedName name="EV__MEMORYCVW__INPUTOUTPUTACTUAL.XLSM_FS_ACCOUNTFISCAL" hidden="1">"[24203009"</definedName>
    <definedName name="EV__MEMORYCVW__INPUTOUTPUTACTUAL.XLSM_FS_FLOW" hidden="1">"[F999"</definedName>
    <definedName name="EV__MEMORYCVW__INPUTOUTPUTACTUAL.XLSM_FS_GROUPS" hidden="1">"[NON_GROUP"</definedName>
    <definedName name="EV__MEMORYCVW__INPUTOUTPUTACTUAL.XLSM_GROUPS" hidden="1">"[G_113"</definedName>
    <definedName name="EV__MEMORYCVW__INPUTOUTPUTACTUAL.XLSM_INTCO" hidden="1">"[ALL_IC"</definedName>
    <definedName name="EV__MEMORYCVW__INPUTOUTPUTACTUAL.XLSM_MEASURES" hidden="1">"[YTD"</definedName>
    <definedName name="EV__MEMORYCVW__INPUTOUTPUTACTUAL.XLSM_RPTCURRENCY" hidden="1">"[LC"</definedName>
    <definedName name="EV__MEMORYCVW__INPUTOUTPUTACTUAL.XLSM_SECTOR" hidden="1">"[SECTORS"</definedName>
    <definedName name="EV__MEMORYCVW__INPUTOUTPUTACTUAL.XLSM_TIME" hidden="1">"[2011.DEC"</definedName>
    <definedName name="EV__MEMORYCVW__INPUTOUTPUTPCBUDGET.XLSM" hidden="1">"[HHRR"</definedName>
    <definedName name="EV__MEMORYCVW__INPUTOUTPUTPCBUDGETV2.XLSM" hidden="1">"[HHRR"</definedName>
    <definedName name="EV__MEMORYCVW__INPUTOUTPUTPCBUDGETV2.XLSM_ACCOUNT_RRHH" hidden="1">"[ACC_RRHH_000200"</definedName>
    <definedName name="EV__MEMORYCVW__INPUTOUTPUTPCBUDGETV2.XLSM_CATEGORY" hidden="1">"[UPA_Y_CB"</definedName>
    <definedName name="EV__MEMORYCVW__INPUTOUTPUTPCBUDGETV2.XLSM_COUNTRY" hidden="1">"[JER_1"</definedName>
    <definedName name="EV__MEMORYCVW__INPUTOUTPUTPCBUDGETV2.XLSM_CUSTOM_1" hidden="1">"[DUMMY_C1"</definedName>
    <definedName name="EV__MEMORYCVW__INPUTOUTPUTPCBUDGETV2.XLSM_CUSTOM_2" hidden="1">"[DUMMY_C2"</definedName>
    <definedName name="EV__MEMORYCVW__INPUTOUTPUTPCBUDGETV2.XLSM_DATASRC_I_HR" hidden="1">"[TOTAL_DATASRC_I_HR"</definedName>
    <definedName name="EV__MEMORYCVW__INPUTOUTPUTPCBUDGETV2.XLSM_DEPARTMENT" hidden="1">"[DEP_RRHH_021700"</definedName>
    <definedName name="EV__MEMORYCVW__INPUTOUTPUTPCBUDGETV2.XLSM_ENTITY" hidden="1">"[ACTIVITY_AUTOP"</definedName>
    <definedName name="EV__MEMORYCVW__INPUTOUTPUTPCBUDGETV2.XLSM_FLOW_RRHH" hidden="1">"[F_VAR"</definedName>
    <definedName name="EV__MEMORYCVW__INPUTOUTPUTPCBUDGETV2.XLSM_GROUPS" hidden="1">"[NON_GROUP"</definedName>
    <definedName name="EV__MEMORYCVW__INPUTOUTPUTPCBUDGETV2.XLSM_INTCO_INONE" hidden="1">"[I_NONE"</definedName>
    <definedName name="EV__MEMORYCVW__INPUTOUTPUTPCBUDGETV2.XLSM_MEASURES" hidden="1">"[PERIODIC"</definedName>
    <definedName name="EV__MEMORYCVW__INPUTOUTPUTPCBUDGETV2.XLSM_RPTCURRENCY" hidden="1">"[EUR"</definedName>
    <definedName name="EV__MEMORYCVW__INPUTOUTPUTPCBUDGETV2.XLSM_SECTOR" hidden="1">"[SECTORS"</definedName>
    <definedName name="EV__MEMORYCVW__INPUTOUTPUTPCBUDGETV2.XLSM_SEX" hidden="1">"[TOT_SEX"</definedName>
    <definedName name="EV__MEMORYCVW__INPUTOUTPUTPCBUDGETV2.XLSM_TIME" hidden="1">"[SELECT_TIME"</definedName>
    <definedName name="EV__MEMORYCVW__INPUTOUTPUTPCBUDGETV3_5.XLSM" hidden="1">"[FS_FISCAL"</definedName>
    <definedName name="EV__MEMORYCVW__INPUTOUTPUTPCBUDGETV3.1.XLSM" hidden="1">"[FINANCE"</definedName>
    <definedName name="EV__MEMORYCVW__INPUTOUTPUTPCBUDGETV3.3.XLSM" hidden="1">"[FINANCE"</definedName>
    <definedName name="EV__MEMORYCVW__INPUTOUTPUTPCBUDGETV3.4.XLSM" hidden="1">"[FINANCE"</definedName>
    <definedName name="EV__MEMORYCVW__INPUTOUTPUTPCBUDGETV3.XLSM" hidden="1">"[FINANCE"</definedName>
    <definedName name="EV__MEMORYCVW__INPUTOUTPUTV1.XLSM" hidden="1">"[FINANCE"</definedName>
    <definedName name="EV__MEMORYCVW__INPUTOUTPUTV1.XLSM_ACCOUNT_ACT" hidden="1">"[ACC_ACT_000001"</definedName>
    <definedName name="EV__MEMORYCVW__INPUTOUTPUTV1.XLSM_ACCOUNT_FIN" hidden="1">"[RDOGRUPO"</definedName>
    <definedName name="EV__MEMORYCVW__INPUTOUTPUTV1.XLSM_CATEGORY" hidden="1">"[ACTUAL"</definedName>
    <definedName name="EV__MEMORYCVW__INPUTOUTPUTV1.XLSM_COUNTRY" hidden="1">"[JER_1"</definedName>
    <definedName name="EV__MEMORYCVW__INPUTOUTPUTV1.XLSM_CUSTOM_1" hidden="1">"[DUMMY_C1"</definedName>
    <definedName name="EV__MEMORYCVW__INPUTOUTPUTV1.XLSM_CUSTOM_2" hidden="1">"[DUMMY_C2"</definedName>
    <definedName name="EV__MEMORYCVW__INPUTOUTPUTV1.XLSM_DATASRC" hidden="1">"[AJ_POST"</definedName>
    <definedName name="EV__MEMORYCVW__INPUTOUTPUTV1.XLSM_DATASRC_ACT" hidden="1">"[INPUT_CORR"</definedName>
    <definedName name="EV__MEMORYCVW__INPUTOUTPUTV1.XLSM_ENTITY" hidden="1">"[SUBGR_FRANCE"</definedName>
    <definedName name="EV__MEMORYCVW__INPUTOUTPUTV1.XLSM_FLOW" hidden="1">"[SF"</definedName>
    <definedName name="EV__MEMORYCVW__INPUTOUTPUTV1.XLSM_GROUPS" hidden="1">"[G_001"</definedName>
    <definedName name="EV__MEMORYCVW__INPUTOUTPUTV1.XLSM_INTCO" hidden="1">"[ALL_IC"</definedName>
    <definedName name="EV__MEMORYCVW__INPUTOUTPUTV1.XLSM_MEASURES" hidden="1">"[YTD"</definedName>
    <definedName name="EV__MEMORYCVW__INPUTOUTPUTV1.XLSM_RPTCURRENCY" hidden="1">"[GBP"</definedName>
    <definedName name="EV__MEMORYCVW__INPUTOUTPUTV1.XLSM_SECTIONS" hidden="1">"[TRMODUMMY"</definedName>
    <definedName name="EV__MEMORYCVW__INPUTOUTPUTV1.XLSM_SECTOR" hidden="1">"[SECTORS"</definedName>
    <definedName name="EV__MEMORYCVW__INPUTOUTPUTV1.XLSM_TIME" hidden="1">"[2004.MAY"</definedName>
    <definedName name="EV__MEMORYCVW__INPUTOUTPUTV2.XLSM" hidden="1">"[FINANCE"</definedName>
    <definedName name="EV__MEMORYCVW__INPUTOUTPUTV2.XLSM_ACCOUNT_BOLSA" hidden="1">"[ACC_BOLSA_0001"</definedName>
    <definedName name="EV__MEMORYCVW__INPUTOUTPUTV2.XLSM_ACCOUNT_FIN" hidden="1">"[RDOGRUPO"</definedName>
    <definedName name="EV__MEMORYCVW__INPUTOUTPUTV2.XLSM_ACCOUNT_INFOG" hidden="1">"[ACC_IG_001"</definedName>
    <definedName name="EV__MEMORYCVW__INPUTOUTPUTV2.XLSM_ACCOUNT_RRHH" hidden="1">"[ACC_RRHH_000200"</definedName>
    <definedName name="EV__MEMORYCVW__INPUTOUTPUTV2.XLSM_CATEGORY" hidden="1">"[ACTUAL"</definedName>
    <definedName name="EV__MEMORYCVW__INPUTOUTPUTV2.XLSM_COUNTRY" hidden="1">"[JER_1"</definedName>
    <definedName name="EV__MEMORYCVW__INPUTOUTPUTV2.XLSM_CUSTOM_1" hidden="1">"[DUMMY_C1"</definedName>
    <definedName name="EV__MEMORYCVW__INPUTOUTPUTV2.XLSM_CUSTOM_2" hidden="1">"[DUMMY_C2"</definedName>
    <definedName name="EV__MEMORYCVW__INPUTOUTPUTV2.XLSM_DATASRC" hidden="1">"[AJ_POST"</definedName>
    <definedName name="EV__MEMORYCVW__INPUTOUTPUTV2.XLSM_DATASRC_I_HR" hidden="1">"[CONSO"</definedName>
    <definedName name="EV__MEMORYCVW__INPUTOUTPUTV2.XLSM_DEPARTMENT" hidden="1">"[DEP_RRHH_021700"</definedName>
    <definedName name="EV__MEMORYCVW__INPUTOUTPUTV2.XLSM_ENTITY" hidden="1">"[SUBGR_FRANCE"</definedName>
    <definedName name="EV__MEMORYCVW__INPUTOUTPUTV2.XLSM_ENTITY_STOCK" hidden="1">"[1218"</definedName>
    <definedName name="EV__MEMORYCVW__INPUTOUTPUTV2.XLSM_FLOW" hidden="1">"[SF"</definedName>
    <definedName name="EV__MEMORYCVW__INPUTOUTPUTV2.XLSM_FLOW_RRHH" hidden="1">"[F_VAR"</definedName>
    <definedName name="EV__MEMORYCVW__INPUTOUTPUTV2.XLSM_GROUPS" hidden="1">"[G_001"</definedName>
    <definedName name="EV__MEMORYCVW__INPUTOUTPUTV2.XLSM_INTCO" hidden="1">"[ALL_IC"</definedName>
    <definedName name="EV__MEMORYCVW__INPUTOUTPUTV2.XLSM_MEASURES" hidden="1">"[YTD"</definedName>
    <definedName name="EV__MEMORYCVW__INPUTOUTPUTV2.XLSM_MONTHDAY" hidden="1">"[01"</definedName>
    <definedName name="EV__MEMORYCVW__INPUTOUTPUTV2.XLSM_RPTCURRENCY" hidden="1">"[GBP"</definedName>
    <definedName name="EV__MEMORYCVW__INPUTOUTPUTV2.XLSM_SECTOR" hidden="1">"[SECTORS"</definedName>
    <definedName name="EV__MEMORYCVW__INPUTOUTPUTV2.XLSM_SEX" hidden="1">"[TOT_SEX"</definedName>
    <definedName name="EV__MEMORYCVW__INPUTOUTPUTV2.XLSM_SHAREHOLDER" hidden="1">"[TOTAL"</definedName>
    <definedName name="EV__MEMORYCVW__INPUTOUTPUTV2.XLSM_TIME" hidden="1">"[2010.DEC"</definedName>
    <definedName name="EV__MEMORYCVW__INPUTOUTPUTV3.XLSM" hidden="1">"[HHRR"</definedName>
    <definedName name="EV__MEMORYCVW__INPUTOUTPUTV3.XLSM_ACCOUNT_RRHH" hidden="1">"[ACC_RRHH_000200"</definedName>
    <definedName name="EV__MEMORYCVW__INPUTOUTPUTV3.XLSM_CATEGORY" hidden="1">"[ACTUAL"</definedName>
    <definedName name="EV__MEMORYCVW__INPUTOUTPUTV3.XLSM_COUNTRY" hidden="1">"[JER_1"</definedName>
    <definedName name="EV__MEMORYCVW__INPUTOUTPUTV3.XLSM_CUSTOM_1" hidden="1">"[DUMMY_C1"</definedName>
    <definedName name="EV__MEMORYCVW__INPUTOUTPUTV3.XLSM_CUSTOM_2" hidden="1">"[DUMMY_C2"</definedName>
    <definedName name="EV__MEMORYCVW__INPUTOUTPUTV3.XLSM_DATASRC_I_HR" hidden="1">"[CONSO"</definedName>
    <definedName name="EV__MEMORYCVW__INPUTOUTPUTV3.XLSM_DEPARTMENT" hidden="1">"[DEP_RRHH_021700"</definedName>
    <definedName name="EV__MEMORYCVW__INPUTOUTPUTV3.XLSM_ENTITY" hidden="1">"[DUME"</definedName>
    <definedName name="EV__MEMORYCVW__INPUTOUTPUTV3.XLSM_FLOW_RRHH" hidden="1">"[F_VAR"</definedName>
    <definedName name="EV__MEMORYCVW__INPUTOUTPUTV3.XLSM_GROUPS" hidden="1">"[NON_GROUP"</definedName>
    <definedName name="EV__MEMORYCVW__INPUTOUTPUTV3.XLSM_MEASURES" hidden="1">"[PERIODIC"</definedName>
    <definedName name="EV__MEMORYCVW__INPUTOUTPUTV3.XLSM_SECTOR" hidden="1">"[SECTORS"</definedName>
    <definedName name="EV__MEMORYCVW__INPUTOUTPUTV3.XLSM_SEX" hidden="1">"[TOT_SEX"</definedName>
    <definedName name="EV__MEMORYCVW__INPUTOUTPUTV3.XLSM_TIME" hidden="1">"[SELECT_TIME"</definedName>
    <definedName name="EV__MEMORYCVW__INPUTOUTPUTV4.XLSM" hidden="1">"[FINANCE"</definedName>
    <definedName name="EV__MEMORYCVW__INPUTOUTPUTV41" hidden="1">"[FINANCE"</definedName>
    <definedName name="EV__MEMORYCVW__INPUTOUTPUTV5.XLSM" hidden="1">"[FINANCE"</definedName>
    <definedName name="EV__MEMORYCVW__INPUTOUTPUTV51" hidden="1">"[FINANCE"</definedName>
    <definedName name="EV__MEMORYCVW__INPUTOUTPUTV51_ACCOUNT_FIN" hidden="1">"[BS"</definedName>
    <definedName name="EV__MEMORYCVW__INPUTOUTPUTV51_CATEGORY" hidden="1">"[BUDGET"</definedName>
    <definedName name="EV__MEMORYCVW__INPUTOUTPUTV51_COUNTRY" hidden="1">"[JER_1"</definedName>
    <definedName name="EV__MEMORYCVW__INPUTOUTPUTV51_CUSTOM_1" hidden="1">"[DUMMY_C1"</definedName>
    <definedName name="EV__MEMORYCVW__INPUTOUTPUTV51_CUSTOM_2" hidden="1">"[DUMMY_C2"</definedName>
    <definedName name="EV__MEMORYCVW__INPUTOUTPUTV51_DATASRC" hidden="1">"[CONSO_2"</definedName>
    <definedName name="EV__MEMORYCVW__INPUTOUTPUTV51_ENTITY" hidden="1">"[E001"</definedName>
    <definedName name="EV__MEMORYCVW__INPUTOUTPUTV51_FLOW" hidden="1">"[SF"</definedName>
    <definedName name="EV__MEMORYCVW__INPUTOUTPUTV51_GROUPS" hidden="1">"[G_001"</definedName>
    <definedName name="EV__MEMORYCVW__INPUTOUTPUTV51_INTCO" hidden="1">"[ALL_IC"</definedName>
    <definedName name="EV__MEMORYCVW__INPUTOUTPUTV51_MEASURES" hidden="1">"[YTD"</definedName>
    <definedName name="EV__MEMORYCVW__INPUTOUTPUTV51_RPTCURRENCY" hidden="1">"[EUR"</definedName>
    <definedName name="EV__MEMORYCVW__INPUTOUTPUTV51_SECTOR" hidden="1">"[SECTORS"</definedName>
    <definedName name="EV__MEMORYCVW__INPUTOUTPUTV51_TIME" hidden="1">"[2007.MAR"</definedName>
    <definedName name="EV__MEMORYCVW__INPUTOUTPUTV6_V2.XLSM" hidden="1">"[FINANCE"</definedName>
    <definedName name="EV__MEMORYCVW__INPUTOUTPUTV6_V2.XLSM_ACCOUNT_FIN" hidden="1">"[BS"</definedName>
    <definedName name="EV__MEMORYCVW__INPUTOUTPUTV6_V2.XLSM_CATEGORY" hidden="1">"[COMP_BUDGET"</definedName>
    <definedName name="EV__MEMORYCVW__INPUTOUTPUTV6_V2.XLSM_COUNTRY" hidden="1">"[JER_1"</definedName>
    <definedName name="EV__MEMORYCVW__INPUTOUTPUTV6_V2.XLSM_CUSTOM_1" hidden="1">"[DUMMY_C1"</definedName>
    <definedName name="EV__MEMORYCVW__INPUTOUTPUTV6_V2.XLSM_CUSTOM_2" hidden="1">"[DUMMY_C2"</definedName>
    <definedName name="EV__MEMORYCVW__INPUTOUTPUTV6_V2.XLSM_DATASRC" hidden="1">"[CONSO_2"</definedName>
    <definedName name="EV__MEMORYCVW__INPUTOUTPUTV6_V2.XLSM_ENTITY" hidden="1">"[E193"</definedName>
    <definedName name="EV__MEMORYCVW__INPUTOUTPUTV6_V2.XLSM_FLOW" hidden="1">"[SF"</definedName>
    <definedName name="EV__MEMORYCVW__INPUTOUTPUTV6_V2.XLSM_GROUPS" hidden="1">"[G_193"</definedName>
    <definedName name="EV__MEMORYCVW__INPUTOUTPUTV6_V2.XLSM_INTCO" hidden="1">"[ALL_IC"</definedName>
    <definedName name="EV__MEMORYCVW__INPUTOUTPUTV6_V2.XLSM_MEASURES" hidden="1">"[YTD"</definedName>
    <definedName name="EV__MEMORYCVW__INPUTOUTPUTV6_V2.XLSM_RPTCURRENCY" hidden="1">"[EUR"</definedName>
    <definedName name="EV__MEMORYCVW__INPUTOUTPUTV6_V2.XLSM_SECTOR" hidden="1">"[SECTORS"</definedName>
    <definedName name="EV__MEMORYCVW__INPUTOUTPUTV6_V2.XLSM_TIME" hidden="1">"[2012.JUN"</definedName>
    <definedName name="EV__MEMORYCVW__INPUTOUTPUTV6.XLSM" hidden="1">"[FINANCE"</definedName>
    <definedName name="EV__MEMORYCVW__INPUTOUTPUTV61" hidden="1">"[FINANCE"</definedName>
    <definedName name="EV__MEMORYCVW__INTERCOS.XLS" hidden="1">"[LOCAL_FIN"</definedName>
    <definedName name="EV__MEMORYCVW__INTERCOS.XLS_ACCOUNT_LOCAL" hidden="1">"[BS"</definedName>
    <definedName name="EV__MEMORYCVW__INTERCOS.XLS_CATEGORY" hidden="1">"[ACTUAL_Y_CB"</definedName>
    <definedName name="EV__MEMORYCVW__INTERCOS.XLS_ENTITY" hidden="1">"[ACTIVITY_AUTOP"</definedName>
    <definedName name="EV__MEMORYCVW__INTERCOS.XLS_MEASURES" hidden="1">"[YTD"</definedName>
    <definedName name="EV__MEMORYCVW__INTERCOS.XLS_TIME" hidden="1">"[SELECT_TIME"</definedName>
    <definedName name="EV__MEMORYCVW__LIBRO10" hidden="1">"[HHRR"</definedName>
    <definedName name="EV__MEMORYCVW__LIBRO10_ACCOUNT_RRHH" hidden="1">"[ACC_RRHH_000200"</definedName>
    <definedName name="EV__MEMORYCVW__LIBRO10_CATEGORY" hidden="1">"[ACTUAL"</definedName>
    <definedName name="EV__MEMORYCVW__LIBRO10_COUNTRY" hidden="1">"[JER_1"</definedName>
    <definedName name="EV__MEMORYCVW__LIBRO10_CUSTOM_1" hidden="1">"[DUMMY_C1"</definedName>
    <definedName name="EV__MEMORYCVW__LIBRO10_CUSTOM_2" hidden="1">"[DUMMY_C2"</definedName>
    <definedName name="EV__MEMORYCVW__LIBRO10_DATASRC_I_HR" hidden="1">"[CORR"</definedName>
    <definedName name="EV__MEMORYCVW__LIBRO10_DEPARTMENT" hidden="1">"[DEP_RRHH_021700"</definedName>
    <definedName name="EV__MEMORYCVW__LIBRO10_ENTITY" hidden="1">"[GRUPO_CONS"</definedName>
    <definedName name="EV__MEMORYCVW__LIBRO10_FLOW_RRHH" hidden="1">"[F_VAR"</definedName>
    <definedName name="EV__MEMORYCVW__LIBRO10_GROUPS" hidden="1">"[NON_GROUP"</definedName>
    <definedName name="EV__MEMORYCVW__LIBRO10_INTCO_INONE" hidden="1">"[I_NONE"</definedName>
    <definedName name="EV__MEMORYCVW__LIBRO10_MEASURES" hidden="1">"[PERIODIC"</definedName>
    <definedName name="EV__MEMORYCVW__LIBRO10_RPTCURRENCY" hidden="1">"[EUR"</definedName>
    <definedName name="EV__MEMORYCVW__LIBRO10_SECTOR" hidden="1">"[SECTORS"</definedName>
    <definedName name="EV__MEMORYCVW__LIBRO10_SEX" hidden="1">"[TOT_SEX"</definedName>
    <definedName name="EV__MEMORYCVW__LIBRO10_TIME" hidden="1">"[SELECT_TIME"</definedName>
    <definedName name="EV__MEMORYCVW__LIBRO12" hidden="1">"[FINANCE"</definedName>
    <definedName name="EV__MEMORYCVW__LIBRO12_ACCOUNT_FIN" hidden="1">"[BS"</definedName>
    <definedName name="EV__MEMORYCVW__LIBRO12_CATEGORY" hidden="1">"[ACTUAL"</definedName>
    <definedName name="EV__MEMORYCVW__LIBRO12_COUNTRY" hidden="1">"[JER_1"</definedName>
    <definedName name="EV__MEMORYCVW__LIBRO12_CUSTOM_1" hidden="1">"[DUMMY_C1"</definedName>
    <definedName name="EV__MEMORYCVW__LIBRO12_CUSTOM_2" hidden="1">"[DUMMY_C2"</definedName>
    <definedName name="EV__MEMORYCVW__LIBRO12_DATASRC" hidden="1">"[CONSO_2"</definedName>
    <definedName name="EV__MEMORYCVW__LIBRO12_ENTITY" hidden="1">"[DUME"</definedName>
    <definedName name="EV__MEMORYCVW__LIBRO12_FLOW" hidden="1">"[SF"</definedName>
    <definedName name="EV__MEMORYCVW__LIBRO12_GROUPS" hidden="1">"[G_113"</definedName>
    <definedName name="EV__MEMORYCVW__LIBRO12_INTCO" hidden="1">"[ALL_IC"</definedName>
    <definedName name="EV__MEMORYCVW__LIBRO12_MEASURES" hidden="1">"[YTD"</definedName>
    <definedName name="EV__MEMORYCVW__LIBRO12_RPTCURRENCY" hidden="1">"[EUR"</definedName>
    <definedName name="EV__MEMORYCVW__LIBRO12_SECTOR" hidden="1">"[SECTORS"</definedName>
    <definedName name="EV__MEMORYCVW__LIBRO12_TIME" hidden="1">"[2012.MAR"</definedName>
    <definedName name="EV__MEMORYCVW__LIBRO2_ACCOUNT_ACT" hidden="1">"[ACC_ACT_AUTOP"</definedName>
    <definedName name="EV__MEMORYCVW__LIBRO2_ACCOUNT_LOCAL" hidden="1">"[BS"</definedName>
    <definedName name="EV__MEMORYCVW__LIBRO2_ACCOUNT_RRHH" hidden="1">"[ACC_RRHH_000300"</definedName>
    <definedName name="EV__MEMORYCVW__LIBRO2_DATASRC_ACT" hidden="1">"[INPUT_CORR"</definedName>
    <definedName name="EV__MEMORYCVW__LIBRO2_DATASRC_I_HR" hidden="1">"[TOTAL_DATASRC_I_HR"</definedName>
    <definedName name="EV__MEMORYCVW__LIBRO2_DEPARTMENT" hidden="1">"[DEP_RRHH_DUMMY"</definedName>
    <definedName name="EV__MEMORYCVW__LIBRO2_FLOW_RRHH" hidden="1">"[F_CIE"</definedName>
    <definedName name="EV__MEMORYCVW__LIBRO2_INTCO_INONE" hidden="1">"[I_NONE"</definedName>
    <definedName name="EV__MEMORYCVW__LIBRO2_SECTIONS" hidden="1">"[TRAMOS_DUMMY"</definedName>
    <definedName name="EV__MEMORYCVW__LIBRO2_SEX" hidden="1">"[TOT_SEX"</definedName>
    <definedName name="EV__MEMORYCVW__LIBRO20" hidden="1">"[FINANCE"</definedName>
    <definedName name="EV__MEMORYCVW__LIBRO20_ACCOUNT_FIN" hidden="1">"[BS"</definedName>
    <definedName name="EV__MEMORYCVW__LIBRO20_CATEGORY" hidden="1">"[ACTUAL"</definedName>
    <definedName name="EV__MEMORYCVW__LIBRO20_COUNTRY" hidden="1">"[JER_1"</definedName>
    <definedName name="EV__MEMORYCVW__LIBRO20_CUSTOM_1" hidden="1">"[DUMMY_C1"</definedName>
    <definedName name="EV__MEMORYCVW__LIBRO20_CUSTOM_2" hidden="1">"[DUMMY_C2"</definedName>
    <definedName name="EV__MEMORYCVW__LIBRO20_DATASRC" hidden="1">"[CONSO_2"</definedName>
    <definedName name="EV__MEMORYCVW__LIBRO20_ENTITY" hidden="1">"[DUME"</definedName>
    <definedName name="EV__MEMORYCVW__LIBRO20_FLOW" hidden="1">"[SF"</definedName>
    <definedName name="EV__MEMORYCVW__LIBRO20_GROUPS" hidden="1">"[G_113"</definedName>
    <definedName name="EV__MEMORYCVW__LIBRO20_INTCO" hidden="1">"[ALL_IC"</definedName>
    <definedName name="EV__MEMORYCVW__LIBRO20_MEASURES" hidden="1">"[YTD"</definedName>
    <definedName name="EV__MEMORYCVW__LIBRO20_RPTCURRENCY" hidden="1">"[EUR"</definedName>
    <definedName name="EV__MEMORYCVW__LIBRO20_SECTOR" hidden="1">"[SECTORS"</definedName>
    <definedName name="EV__MEMORYCVW__LIBRO20_TIME" hidden="1">"[2012.MAR"</definedName>
    <definedName name="EV__MEMORYCVW__LIBRO25" hidden="1">"[INVESTMENTS"</definedName>
    <definedName name="EV__MEMORYCVW__LIBRO25_ACCOUNT_INV" hidden="1">"[ACC_INV_00100"</definedName>
    <definedName name="EV__MEMORYCVW__LIBRO25_CATEGORY" hidden="1">"[IG_CATEGORY"</definedName>
    <definedName name="EV__MEMORYCVW__LIBRO25_COUNTRY" hidden="1">"[JER_1"</definedName>
    <definedName name="EV__MEMORYCVW__LIBRO25_CUSTOM_1" hidden="1">"[DUMMY_C1"</definedName>
    <definedName name="EV__MEMORYCVW__LIBRO25_CUSTOM_2" hidden="1">"[DUMMY_C2"</definedName>
    <definedName name="EV__MEMORYCVW__LIBRO25_DATASRC" hidden="1">"[CONSO"</definedName>
    <definedName name="EV__MEMORYCVW__LIBRO25_ENTITY" hidden="1">"[WORKSTATUS"</definedName>
    <definedName name="EV__MEMORYCVW__LIBRO25_FLOW" hidden="1">"[F99"</definedName>
    <definedName name="EV__MEMORYCVW__LIBRO25_GROUPS" hidden="1">"[NON_GROUP"</definedName>
    <definedName name="EV__MEMORYCVW__LIBRO25_INTCO_INONE" hidden="1">"[I_NONE"</definedName>
    <definedName name="EV__MEMORYCVW__LIBRO25_MEASURES" hidden="1">"[YTD"</definedName>
    <definedName name="EV__MEMORYCVW__LIBRO25_PROJECT" hidden="1">"[PROJECT_TOT"</definedName>
    <definedName name="EV__MEMORYCVW__LIBRO25_RPTCURRENCY" hidden="1">"[EUR"</definedName>
    <definedName name="EV__MEMORYCVW__LIBRO25_SECTOR" hidden="1">"[SECTORS"</definedName>
    <definedName name="EV__MEMORYCVW__LIBRO25_TIME" hidden="1">"[2012.JAN"</definedName>
    <definedName name="EV__MEMORYCVW__LIBRO3_ACCOUNT_ACT" hidden="1">"[ACC_ACT_000001"</definedName>
    <definedName name="EV__MEMORYCVW__LIBRO3_ACCOUNT_MACRO" hidden="1">"[ACC_MACRO_0001"</definedName>
    <definedName name="EV__MEMORYCVW__LIBRO3_DATASRC_ACT" hidden="1">"[INPUT_CORR"</definedName>
    <definedName name="EV__MEMORYCVW__LIBRO3_FS_ACCOUNTFISCAL" hidden="1">"[PCESAIII2.CG"</definedName>
    <definedName name="EV__MEMORYCVW__LIBRO3_FS_FLOW" hidden="1">"[F999"</definedName>
    <definedName name="EV__MEMORYCVW__LIBRO3_FS_GROUPS" hidden="1">"[G_001"</definedName>
    <definedName name="EV__MEMORYCVW__LIBRO3_SECTIONS" hidden="1">"[TRMODUMMY"</definedName>
    <definedName name="EV__MEMORYCVW__LIBRO5" hidden="1">"[FINANCE"</definedName>
    <definedName name="EV__MEMORYCVW__LIBRO5_ACCOUNT_FIN" hidden="1">"[BS"</definedName>
    <definedName name="EV__MEMORYCVW__LIBRO5_CATEGORY" hidden="1">"[ACTUAL"</definedName>
    <definedName name="EV__MEMORYCVW__LIBRO5_COUNTRY" hidden="1">"[JER_1"</definedName>
    <definedName name="EV__MEMORYCVW__LIBRO5_CUSTOM_1" hidden="1">"[DUMMY_C1"</definedName>
    <definedName name="EV__MEMORYCVW__LIBRO5_CUSTOM_2" hidden="1">"[DUMMY_C2"</definedName>
    <definedName name="EV__MEMORYCVW__LIBRO5_DATASRC" hidden="1">"[CONSO_2"</definedName>
    <definedName name="EV__MEMORYCVW__LIBRO5_ENTITY" hidden="1">"[DUME"</definedName>
    <definedName name="EV__MEMORYCVW__LIBRO5_FLOW" hidden="1">"[SF"</definedName>
    <definedName name="EV__MEMORYCVW__LIBRO5_GROUPS" hidden="1">"[G_113"</definedName>
    <definedName name="EV__MEMORYCVW__LIBRO5_INTCO" hidden="1">"[ALL_IC"</definedName>
    <definedName name="EV__MEMORYCVW__LIBRO5_MEASURES" hidden="1">"[YTD"</definedName>
    <definedName name="EV__MEMORYCVW__LIBRO5_RPTCURRENCY" hidden="1">"[EUR"</definedName>
    <definedName name="EV__MEMORYCVW__LIBRO5_SECTOR" hidden="1">"[SECTORS"</definedName>
    <definedName name="EV__MEMORYCVW__LIBRO5_TIME" hidden="1">"[2012.MAR"</definedName>
    <definedName name="EV__MEMORYCVW__LIBRO6" hidden="1">"[FINANCE"</definedName>
    <definedName name="EV__MEMORYCVW__LIBRO6_ACCOUNT_FIN" hidden="1">"[RDOGRUPO"</definedName>
    <definedName name="EV__MEMORYCVW__LIBRO6_CATEGORY" hidden="1">"[TOT_CATEGORY"</definedName>
    <definedName name="EV__MEMORYCVW__LIBRO6_COUNTRY" hidden="1">"[JER_1"</definedName>
    <definedName name="EV__MEMORYCVW__LIBRO6_CUSTOM_1" hidden="1">"[DUMMY_C1"</definedName>
    <definedName name="EV__MEMORYCVW__LIBRO6_CUSTOM_2" hidden="1">"[DUMMY_C2"</definedName>
    <definedName name="EV__MEMORYCVW__LIBRO6_DATASRC" hidden="1">"[INPUT"</definedName>
    <definedName name="EV__MEMORYCVW__LIBRO6_ENTITY" hidden="1">"[WORKSTATUS"</definedName>
    <definedName name="EV__MEMORYCVW__LIBRO6_FLOW" hidden="1">"[SF"</definedName>
    <definedName name="EV__MEMORYCVW__LIBRO6_GROUPS" hidden="1">"[G_001"</definedName>
    <definedName name="EV__MEMORYCVW__LIBRO6_INTCO" hidden="1">"[ALL_IC"</definedName>
    <definedName name="EV__MEMORYCVW__LIBRO6_MEASURES" hidden="1">"[YTD"</definedName>
    <definedName name="EV__MEMORYCVW__LIBRO6_RPTCURRENCY" hidden="1">"[EUR"</definedName>
    <definedName name="EV__MEMORYCVW__LIBRO6_SECTOR" hidden="1">"[SECTORS"</definedName>
    <definedName name="EV__MEMORYCVW__LIBRO6_TIME" hidden="1">"[2005.TOTAL"</definedName>
    <definedName name="EV__MEMORYCVW__LIBRO8" hidden="1">"[FINANCE"</definedName>
    <definedName name="EV__MEMORYCVW__LIBRO8_ACCOUNT_FIN" hidden="1">"[BS"</definedName>
    <definedName name="EV__MEMORYCVW__LIBRO8_CATEGORY" hidden="1">"[ACTUAL"</definedName>
    <definedName name="EV__MEMORYCVW__LIBRO8_COUNTRY" hidden="1">"[JER_1"</definedName>
    <definedName name="EV__MEMORYCVW__LIBRO8_CUSTOM_1" hidden="1">"[DUMMY_C1"</definedName>
    <definedName name="EV__MEMORYCVW__LIBRO8_CUSTOM_2" hidden="1">"[DUMMY_C2"</definedName>
    <definedName name="EV__MEMORYCVW__LIBRO8_DATASRC" hidden="1">"[CONSO_2"</definedName>
    <definedName name="EV__MEMORYCVW__LIBRO8_ENTITY" hidden="1">"[DUME"</definedName>
    <definedName name="EV__MEMORYCVW__LIBRO8_FLOW" hidden="1">"[SF"</definedName>
    <definedName name="EV__MEMORYCVW__LIBRO8_GROUPS" hidden="1">"[G_113"</definedName>
    <definedName name="EV__MEMORYCVW__LIBRO8_INTCO" hidden="1">"[ALL_IC"</definedName>
    <definedName name="EV__MEMORYCVW__LIBRO8_MEASURES" hidden="1">"[YTD"</definedName>
    <definedName name="EV__MEMORYCVW__LIBRO8_RPTCURRENCY" hidden="1">"[EUR"</definedName>
    <definedName name="EV__MEMORYCVW__LIBRO8_SECTOR" hidden="1">"[SECTORS"</definedName>
    <definedName name="EV__MEMORYCVW__LIBRO8_TIME" hidden="1">"[2012.MAR"</definedName>
    <definedName name="EV__MEMORYCVW__LIBRO9" hidden="1">"[FINANCE"</definedName>
    <definedName name="EV__MEMORYCVW__LIBRO9_ACCOUNT_FIN" hidden="1">"[BS"</definedName>
    <definedName name="EV__MEMORYCVW__LIBRO9_CATEGORY" hidden="1">"[ACTUAL"</definedName>
    <definedName name="EV__MEMORYCVW__LIBRO9_COUNTRY" hidden="1">"[JER_1"</definedName>
    <definedName name="EV__MEMORYCVW__LIBRO9_CUSTOM_1" hidden="1">"[DUMMY_C1"</definedName>
    <definedName name="EV__MEMORYCVW__LIBRO9_CUSTOM_2" hidden="1">"[DUMMY_C2"</definedName>
    <definedName name="EV__MEMORYCVW__LIBRO9_DATASRC" hidden="1">"[CONSO"</definedName>
    <definedName name="EV__MEMORYCVW__LIBRO9_ENTITY" hidden="1">"[DUME"</definedName>
    <definedName name="EV__MEMORYCVW__LIBRO9_FLOW" hidden="1">"[SF"</definedName>
    <definedName name="EV__MEMORYCVW__LIBRO9_GROUPS" hidden="1">"[G_001_PLANO"</definedName>
    <definedName name="EV__MEMORYCVW__LIBRO9_INTCO" hidden="1">"[ALL_IC"</definedName>
    <definedName name="EV__MEMORYCVW__LIBRO9_MEASURES" hidden="1">"[YTD"</definedName>
    <definedName name="EV__MEMORYCVW__LIBRO9_RPTCURRENCY" hidden="1">"[EUR"</definedName>
    <definedName name="EV__MEMORYCVW__LIBRO9_SECTOR" hidden="1">"[SECTORS"</definedName>
    <definedName name="EV__MEMORYCVW__LIBRO9_TIME" hidden="1">"[2012.FEB"</definedName>
    <definedName name="EV__MEMORYCVW__NOVA_PESTANYA_RRHH.XLSM" hidden="1">"[FINANCE"</definedName>
    <definedName name="EV__MEMORYCVW__PERFIL_CIAS_V3.XLSX" hidden="1">"[FINANCE"</definedName>
    <definedName name="EV__MEMORYCVW__PERFIL_CIAS_V3.XLSX_ACCOUNT_FIN" hidden="1">"[220100"</definedName>
    <definedName name="EV__MEMORYCVW__PERFIL_CIAS_V3.XLSX_CATEGORY" hidden="1">"[ACTUAL"</definedName>
    <definedName name="EV__MEMORYCVW__PERFIL_CIAS_V3.XLSX_COUNTRY" hidden="1">"[JER_1"</definedName>
    <definedName name="EV__MEMORYCVW__PERFIL_CIAS_V3.XLSX_CUSTOM_1" hidden="1">"[DUMMY_C1"</definedName>
    <definedName name="EV__MEMORYCVW__PERFIL_CIAS_V3.XLSX_CUSTOM_2" hidden="1">"[DUMMY_C2"</definedName>
    <definedName name="EV__MEMORYCVW__PERFIL_CIAS_V3.XLSX_DATASRC" hidden="1">"[AJ_POST"</definedName>
    <definedName name="EV__MEMORYCVW__PERFIL_CIAS_V3.XLSX_ENTITY" hidden="1">"[1138"</definedName>
    <definedName name="EV__MEMORYCVW__PERFIL_CIAS_V3.XLSX_FLOW" hidden="1">"[SF"</definedName>
    <definedName name="EV__MEMORYCVW__PERFIL_CIAS_V3.XLSX_GROUPS" hidden="1">"[G_001"</definedName>
    <definedName name="EV__MEMORYCVW__PERFIL_CIAS_V3.XLSX_INTCO" hidden="1">"[ALL_IC"</definedName>
    <definedName name="EV__MEMORYCVW__PERFIL_CIAS_V3.XLSX_MEASURES" hidden="1">"[YTD"</definedName>
    <definedName name="EV__MEMORYCVW__PERFIL_CIAS_V3.XLSX_RPTCURRENCY" hidden="1">"[GBP"</definedName>
    <definedName name="EV__MEMORYCVW__PERFIL_CIAS_V3.XLSX_SECTOR" hidden="1">"[SECTORS"</definedName>
    <definedName name="EV__MEMORYCVW__PERFIL_CIAS_V3.XLSX_TIME" hidden="1">"[2011.JUN"</definedName>
    <definedName name="EV__MEMORYCVW__PRESUPUESTO_V3.XLSM" hidden="1">"[FINANCE"</definedName>
    <definedName name="EV__MEMORYCVW__PRESUPUESTO_V3.XLSM_ACCOUNT_FIN" hidden="1">"[BS"</definedName>
    <definedName name="EV__MEMORYCVW__PRESUPUESTO_V3.XLSM_CATEGORY" hidden="1">"[ACTUAL"</definedName>
    <definedName name="EV__MEMORYCVW__PRESUPUESTO_V3.XLSM_COUNTRY" hidden="1">"[JER_1"</definedName>
    <definedName name="EV__MEMORYCVW__PRESUPUESTO_V3.XLSM_CUSTOM_1" hidden="1">"[DUMMY_C1"</definedName>
    <definedName name="EV__MEMORYCVW__PRESUPUESTO_V3.XLSM_CUSTOM_2" hidden="1">"[DUMMY_C2"</definedName>
    <definedName name="EV__MEMORYCVW__PRESUPUESTO_V3.XLSM_DATASRC" hidden="1">"[CONSO_2"</definedName>
    <definedName name="EV__MEMORYCVW__PRESUPUESTO_V3.XLSM_ENTITY" hidden="1">"[E001"</definedName>
    <definedName name="EV__MEMORYCVW__PRESUPUESTO_V3.XLSM_FLOW" hidden="1">"[SF"</definedName>
    <definedName name="EV__MEMORYCVW__PRESUPUESTO_V3.XLSM_GROUPS" hidden="1">"[G_001"</definedName>
    <definedName name="EV__MEMORYCVW__PRESUPUESTO_V3.XLSM_INTCO" hidden="1">"[ALL_IC"</definedName>
    <definedName name="EV__MEMORYCVW__PRESUPUESTO_V3.XLSM_MEASURES" hidden="1">"[YTD"</definedName>
    <definedName name="EV__MEMORYCVW__PRESUPUESTO_V3.XLSM_RPTCURRENCY" hidden="1">"[EUR"</definedName>
    <definedName name="EV__MEMORYCVW__PRESUPUESTO_V3.XLSM_SECTOR" hidden="1">"[SECTORS"</definedName>
    <definedName name="EV__MEMORYCVW__PRESUPUESTO_V3.XLSM_TIME" hidden="1">"[2012.APR"</definedName>
    <definedName name="EV__MEMORYCVW__PRIORIZACIÓN_TAREAS_BPC_20120127.XLS" hidden="1">"[FINANCE"</definedName>
    <definedName name="EV__MEMORYCVW__PRIORIZACIÓN_TAREAS_BPC_20120127.XLS_ACCOUNT_FIN" hidden="1">"[BS"</definedName>
    <definedName name="EV__MEMORYCVW__PRIORIZACIÓN_TAREAS_BPC_20120127.XLS_CATEGORY" hidden="1">"[ACTUAL"</definedName>
    <definedName name="EV__MEMORYCVW__PRIORIZACIÓN_TAREAS_BPC_20120127.XLS_COUNTRY" hidden="1">"[JER_1"</definedName>
    <definedName name="EV__MEMORYCVW__PRIORIZACIÓN_TAREAS_BPC_20120127.XLS_CUSTOM_1" hidden="1">"[DUMMY_C1"</definedName>
    <definedName name="EV__MEMORYCVW__PRIORIZACIÓN_TAREAS_BPC_20120127.XLS_CUSTOM_2" hidden="1">"[DUMMY_C2"</definedName>
    <definedName name="EV__MEMORYCVW__PRIORIZACIÓN_TAREAS_BPC_20120127.XLS_DATASRC" hidden="1">"[CONSO"</definedName>
    <definedName name="EV__MEMORYCVW__PRIORIZACIÓN_TAREAS_BPC_20120127.XLS_ENTITY" hidden="1">"[1231"</definedName>
    <definedName name="EV__MEMORYCVW__PRIORIZACIÓN_TAREAS_BPC_20120127.XLS_FLOW" hidden="1">"[SF"</definedName>
    <definedName name="EV__MEMORYCVW__PRIORIZACIÓN_TAREAS_BPC_20120127.XLS_GROUPS" hidden="1">"[G_001"</definedName>
    <definedName name="EV__MEMORYCVW__PRIORIZACIÓN_TAREAS_BPC_20120127.XLS_INTCO" hidden="1">"[ALL_IC"</definedName>
    <definedName name="EV__MEMORYCVW__PRIORIZACIÓN_TAREAS_BPC_20120127.XLS_MEASURES" hidden="1">"[YTD"</definedName>
    <definedName name="EV__MEMORYCVW__PRIORIZACIÓN_TAREAS_BPC_20120127.XLS_RPTCURRENCY" hidden="1">"[GBP"</definedName>
    <definedName name="EV__MEMORYCVW__PRIORIZACIÓN_TAREAS_BPC_20120127.XLS_SECTOR" hidden="1">"[CONC_ESP"</definedName>
    <definedName name="EV__MEMORYCVW__PRIORIZACIÓN_TAREAS_BPC_20120127.XLS_TIME" hidden="1">"[2010.DEC"</definedName>
    <definedName name="EV__MEMORYCVW__REPORTING_MENSUAL.XLSM" hidden="1">"[FINANCE"</definedName>
    <definedName name="EV__MEMORYCVW__REPORTING_MENSUAL.XLSM_ACCOUNT_FIN" hidden="1">"[BS"</definedName>
    <definedName name="EV__MEMORYCVW__REPORTING_MENSUAL.XLSM_CATEGORY" hidden="1">"[ACTUAL"</definedName>
    <definedName name="EV__MEMORYCVW__REPORTING_MENSUAL.XLSM_COUNTRY" hidden="1">"[JER_1"</definedName>
    <definedName name="EV__MEMORYCVW__REPORTING_MENSUAL.XLSM_CUSTOM_1" hidden="1">"[DUMMY_C1"</definedName>
    <definedName name="EV__MEMORYCVW__REPORTING_MENSUAL.XLSM_CUSTOM_2" hidden="1">"[DUMMY_C2"</definedName>
    <definedName name="EV__MEMORYCVW__REPORTING_MENSUAL.XLSM_DATASRC" hidden="1">"[CONSO_2"</definedName>
    <definedName name="EV__MEMORYCVW__REPORTING_MENSUAL.XLSM_ENTITY" hidden="1">"[1059"</definedName>
    <definedName name="EV__MEMORYCVW__REPORTING_MENSUAL.XLSM_FLOW" hidden="1">"[SF"</definedName>
    <definedName name="EV__MEMORYCVW__REPORTING_MENSUAL.XLSM_GROUPS" hidden="1">"[G_113"</definedName>
    <definedName name="EV__MEMORYCVW__REPORTING_MENSUAL.XLSM_INTCO" hidden="1">"[ALL_IC"</definedName>
    <definedName name="EV__MEMORYCVW__REPORTING_MENSUAL.XLSM_MEASURES" hidden="1">"[YTD"</definedName>
    <definedName name="EV__MEMORYCVW__REPORTING_MENSUAL.XLSM_RPTCURRENCY" hidden="1">"[EUR"</definedName>
    <definedName name="EV__MEMORYCVW__REPORTING_MENSUAL.XLSM_SECTOR" hidden="1">"[SECTORS"</definedName>
    <definedName name="EV__MEMORYCVW__REPORTING_MENSUAL.XLSM_TIME" hidden="1">"[2012.JAN"</definedName>
    <definedName name="EV__MEMORYCVW__SUMMARYDEVIATIONS_BUDGET.XLSM" hidden="1">"[FINANCE"</definedName>
    <definedName name="EV__MEMORYCVW__SUMMARYDEVIATIONS_BUDGET.XLSM_ACCOUNT_FIN" hidden="1">"[BS"</definedName>
    <definedName name="EV__MEMORYCVW__SUMMARYDEVIATIONS_BUDGET.XLSM_CATEGORY" hidden="1">"[ACTUAL"</definedName>
    <definedName name="EV__MEMORYCVW__SUMMARYDEVIATIONS_BUDGET.XLSM_COUNTRY" hidden="1">"[JER_1"</definedName>
    <definedName name="EV__MEMORYCVW__SUMMARYDEVIATIONS_BUDGET.XLSM_CUSTOM_1" hidden="1">"[DUMMY_C1"</definedName>
    <definedName name="EV__MEMORYCVW__SUMMARYDEVIATIONS_BUDGET.XLSM_CUSTOM_2" hidden="1">"[DUMMY_C2"</definedName>
    <definedName name="EV__MEMORYCVW__SUMMARYDEVIATIONS_BUDGET.XLSM_DATASRC" hidden="1">"[CONSO_2"</definedName>
    <definedName name="EV__MEMORYCVW__SUMMARYDEVIATIONS_BUDGET.XLSM_ENTITY" hidden="1">"[DUME"</definedName>
    <definedName name="EV__MEMORYCVW__SUMMARYDEVIATIONS_BUDGET.XLSM_FLOW" hidden="1">"[SF"</definedName>
    <definedName name="EV__MEMORYCVW__SUMMARYDEVIATIONS_BUDGET.XLSM_GROUPS" hidden="1">"[G_113"</definedName>
    <definedName name="EV__MEMORYCVW__SUMMARYDEVIATIONS_BUDGET.XLSM_INTCO" hidden="1">"[ALL_IC"</definedName>
    <definedName name="EV__MEMORYCVW__SUMMARYDEVIATIONS_BUDGET.XLSM_MEASURES" hidden="1">"[YTD"</definedName>
    <definedName name="EV__MEMORYCVW__SUMMARYDEVIATIONS_BUDGET.XLSM_RPTCURRENCY" hidden="1">"[EUR"</definedName>
    <definedName name="EV__MEMORYCVW__SUMMARYDEVIATIONS_BUDGET.XLSM_SECTOR" hidden="1">"[SECTORS"</definedName>
    <definedName name="EV__MEMORYCVW__SUMMARYDEVIATIONS_BUDGET.XLSM_TIME" hidden="1">"[2012.MAR"</definedName>
    <definedName name="EV__MEMORYCVW__TEST.XLSM" hidden="1">"[FINANCE"</definedName>
    <definedName name="EV__MEMORYCVW__TEST.XLSM_ACCOUNT_FIN" hidden="1">"[RDOGRUPO"</definedName>
    <definedName name="EV__MEMORYCVW__TEST.XLSM_CATEGORY" hidden="1">"[ACTUAL"</definedName>
    <definedName name="EV__MEMORYCVW__TEST.XLSM_COUNTRY" hidden="1">"[JER_1"</definedName>
    <definedName name="EV__MEMORYCVW__TEST.XLSM_CUSTOM_1" hidden="1">"[DUMMY_C1"</definedName>
    <definedName name="EV__MEMORYCVW__TEST.XLSM_CUSTOM_2" hidden="1">"[DUMMY_C2"</definedName>
    <definedName name="EV__MEMORYCVW__TEST.XLSM_DATASRC" hidden="1">"[AJ_POST"</definedName>
    <definedName name="EV__MEMORYCVW__TEST.XLSM_ENTITY" hidden="1">"[1113"</definedName>
    <definedName name="EV__MEMORYCVW__TEST.XLSM_FLOW" hidden="1">"[SF"</definedName>
    <definedName name="EV__MEMORYCVW__TEST.XLSM_GROUPS" hidden="1">"[G_001"</definedName>
    <definedName name="EV__MEMORYCVW__TEST.XLSM_INTCO" hidden="1">"[ALL_IC"</definedName>
    <definedName name="EV__MEMORYCVW__TEST.XLSM_MEASURES" hidden="1">"[YTD"</definedName>
    <definedName name="EV__MEMORYCVW__TEST.XLSM_RPTCURRENCY" hidden="1">"[GBP"</definedName>
    <definedName name="EV__MEMORYCVW__TEST.XLSM_SECTOR" hidden="1">"[SECTORS"</definedName>
    <definedName name="EV__MEMORYCVW__TEST.XLSM_TIME" hidden="1">"[2013.FEB"</definedName>
    <definedName name="EV__MEMORYCVW__TESTLV31.XLSM" hidden="1">"[FINANCE"</definedName>
    <definedName name="EV__MEMORYCVW__TESTV31.XLSM" hidden="1">"[FINANCE"</definedName>
    <definedName name="EV__MEMORYCVW__TESTV31.XLSM_ACCOUNT_FIN" hidden="1">"[RDOGRUPO"</definedName>
    <definedName name="EV__MEMORYCVW__TESTV31.XLSM_CATEGORY" hidden="1">"[ACTUAL"</definedName>
    <definedName name="EV__MEMORYCVW__TESTV31.XLSM_COUNTRY" hidden="1">"[JER_1"</definedName>
    <definedName name="EV__MEMORYCVW__TESTV31.XLSM_CUSTOM_1" hidden="1">"[DUMMY_C1"</definedName>
    <definedName name="EV__MEMORYCVW__TESTV31.XLSM_CUSTOM_2" hidden="1">"[DUMMY_C2"</definedName>
    <definedName name="EV__MEMORYCVW__TESTV31.XLSM_DATASRC" hidden="1">"[AJ_POST"</definedName>
    <definedName name="EV__MEMORYCVW__TESTV31.XLSM_ENTITY" hidden="1">"[1042"</definedName>
    <definedName name="EV__MEMORYCVW__TESTV31.XLSM_FLOW" hidden="1">"[SF"</definedName>
    <definedName name="EV__MEMORYCVW__TESTV31.XLSM_GROUPS" hidden="1">"[G_001"</definedName>
    <definedName name="EV__MEMORYCVW__TESTV31.XLSM_INTCO" hidden="1">"[ALL_IC"</definedName>
    <definedName name="EV__MEMORYCVW__TESTV31.XLSM_MEASURES" hidden="1">"[YTD"</definedName>
    <definedName name="EV__MEMORYCVW__TESTV31.XLSM_RPTCURRENCY" hidden="1">"[GBP"</definedName>
    <definedName name="EV__MEMORYCVW__TESTV31.XLSM_SECTOR" hidden="1">"[SECTORS"</definedName>
    <definedName name="EV__MEMORYCVW__TESTV31.XLSM_TIME" hidden="1">"[2012.JUN"</definedName>
    <definedName name="EV__MEMORYCVW__TRAMS2.XLSX" hidden="1">"[ACTIVITY"</definedName>
    <definedName name="EV__MEMORYCVW__TRAMS2.XLSX_ACCOUNT_ACT" hidden="1">"[ACC_ACT_000001"</definedName>
    <definedName name="EV__MEMORYCVW__TRAMS2.XLSX_CATEGORY" hidden="1">"[ACTUAL"</definedName>
    <definedName name="EV__MEMORYCVW__TRAMS2.XLSX_COUNTRY" hidden="1">"[JER_1"</definedName>
    <definedName name="EV__MEMORYCVW__TRAMS2.XLSX_CUSTOM_1" hidden="1">"[DUMMY_C1"</definedName>
    <definedName name="EV__MEMORYCVW__TRAMS2.XLSX_CUSTOM_2" hidden="1">"[DUMMY_C2"</definedName>
    <definedName name="EV__MEMORYCVW__TRAMS2.XLSX_DATASRC_ACT" hidden="1">"[INPUT_CORR"</definedName>
    <definedName name="EV__MEMORYCVW__TRAMS2.XLSX_ENTITY" hidden="1">"[1113"</definedName>
    <definedName name="EV__MEMORYCVW__TRAMS2.XLSX_MEASURES" hidden="1">"[YTD"</definedName>
    <definedName name="EV__MEMORYCVW__TRAMS2.XLSX_SECTIONS" hidden="1">"[TRMODUMMY"</definedName>
    <definedName name="EV__MEMORYCVW__TRAMS2.XLSX_SECTOR" hidden="1">"[SECTORS"</definedName>
    <definedName name="EV__MEMORYCVW__TRAMS2.XLSX_TIME" hidden="1">"[2011.JUN"</definedName>
    <definedName name="EV__WBEVMODE__" hidden="1">0</definedName>
    <definedName name="EV__WBREFOPTIONS__" hidden="1">134217732</definedName>
    <definedName name="EV__WBVERSION__" hidden="1">0</definedName>
    <definedName name="EV__WSINFO__" hidden="1">"d"</definedName>
    <definedName name="ev.Calculation" hidden="1">-4135</definedName>
    <definedName name="ev.Initialized" hidden="1">FALSE</definedName>
    <definedName name="ewde" hidden="1">1</definedName>
    <definedName name="FBFFF" hidden="1">{#N/A,#N/A,FALSE,"IR E CS 1997";#N/A,#N/A,FALSE,"PR ND";#N/A,#N/A,FALSE,"8191";#N/A,#N/A,FALSE,"8383";#N/A,#N/A,FALSE,"MP 1024";#N/A,#N/A,FALSE,"AD_EX_97";#N/A,#N/A,FALSE,"BD 97"}</definedName>
    <definedName name="fdç" hidden="1">{#N/A,#N/A,FALSE,"CA";#N/A,#N/A,FALSE,"CN";#N/A,#N/A,FALSE,"Inv";#N/A,#N/A,FALSE,"Inv Acc";"Miguel_balance",#N/A,FALSE,"Bal";#N/A,#N/A,FALSE,"Plantilla";#N/A,#N/A,FALSE,"CA (2)";#N/A,#N/A,FALSE,"CN (2)"}</definedName>
    <definedName name="fh" hidden="1">{#N/A,#N/A,FALSE,"CA";#N/A,#N/A,FALSE,"CN";#N/A,#N/A,FALSE,"Inv";#N/A,#N/A,FALSE,"Inv Acc";"Miguel_balance",#N/A,FALSE,"Bal";#N/A,#N/A,FALSE,"Plantilla";#N/A,#N/A,FALSE,"CA (2)";#N/A,#N/A,FALSE,"CN (2)"}</definedName>
    <definedName name="fhf" hidden="1">{#N/A,#N/A,FALSE,"CA";#N/A,#N/A,FALSE,"CN";#N/A,#N/A,FALSE,"Inv";#N/A,#N/A,FALSE,"Inv Acc";"Miguel_balance",#N/A,FALSE,"Bal";#N/A,#N/A,FALSE,"Plantilla";#N/A,#N/A,FALSE,"CA (2)";#N/A,#N/A,FALSE,"CN (2)"}</definedName>
    <definedName name="Find"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fjjashfja" hidden="1">#REF!</definedName>
    <definedName name="FLUJOS.PÁG.113" hidden="1">{#N/A,#N/A,FALSE,"Aging Summary";#N/A,#N/A,FALSE,"Ratio Analysis";#N/A,#N/A,FALSE,"Test 120 Day Accts";#N/A,#N/A,FALSE,"Tickmarks"}</definedName>
    <definedName name="FVVVFE" hidden="1">{"PARTE1",#N/A,FALSE,"Plan1"}</definedName>
    <definedName name="G"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GAF" hidden="1">{#N/A,#N/A,FALSE,"Venta"}</definedName>
    <definedName name="Gastos" hidden="1">{#N/A,#N/A,FALSE,"Venta"}</definedName>
    <definedName name="GC" hidden="1">{#N/A,#N/A,TRUE,"MEMO";#N/A,#N/A,TRUE,"PARAMETROS";#N/A,#N/A,TRUE,"RLI ";#N/A,#N/A,TRUE,"IMPTO.DET.";#N/A,#N/A,TRUE,"FUT-FUNT";#N/A,#N/A,TRUE,"CPI-PATR.";#N/A,#N/A,TRUE,"CM CPI";#N/A,#N/A,TRUE,"PROV";#N/A,#N/A,TRUE,"A FIJO";#N/A,#N/A,TRUE,"LEASING";#N/A,#N/A,TRUE,"VPP";#N/A,#N/A,TRUE,"PPM";#N/A,#N/A,TRUE,"OTROS"}</definedName>
    <definedName name="gdrgs" hidden="1">{#N/A,#N/A,FALSE,"CA";#N/A,#N/A,FALSE,"CN";#N/A,#N/A,FALSE,"Inv";#N/A,#N/A,FALSE,"Inv Acc";"Miguel_balance",#N/A,FALSE,"Bal";#N/A,#N/A,FALSE,"Plantilla";#N/A,#N/A,FALSE,"CA (2)";#N/A,#N/A,FALSE,"CN (2)"}</definedName>
    <definedName name="ggg" hidden="1">{0,0,0,0;0,0,0,0;0,0,0,0;0,0,0,0;0,0,0,0;0,0,0,0}</definedName>
    <definedName name="GrpAcct1" hidden="1">"5611"</definedName>
    <definedName name="GrpAcct2" hidden="1">"5612"</definedName>
    <definedName name="GrpLevel" hidden="1">2</definedName>
    <definedName name="gv" hidden="1">{"Pèrdues i Guanys analític.Català",#N/A,FALSE,"Català";"Pèrdues i G. analític.castellà",#N/A,FALSE,"Castellà"}</definedName>
    <definedName name="GWSGWETH" hidden="1">#REF!</definedName>
    <definedName name="h" hidden="1">{#N/A,#N/A,FALSE,"CA";#N/A,#N/A,FALSE,"CN";#N/A,#N/A,FALSE,"Inv";#N/A,#N/A,FALSE,"Inv Acc";"Miguel_balance",#N/A,FALSE,"Bal";#N/A,#N/A,FALSE,"Plantilla";#N/A,#N/A,FALSE,"CA (2)";#N/A,#N/A,FALSE,"CN (2)"}</definedName>
    <definedName name="HG" hidden="1">'[17]Aplic. Finac. - 30.09.02'!$U$1:$U$65536</definedName>
    <definedName name="hh" hidden="1">{#N/A,#N/A,FALSE,"Graficos";#N/A,#N/A,FALSE,"P.Ingresos";#N/A,#N/A,FALSE,"P.Gastos";#N/A,#N/A,FALSE,"I.Trafico";#N/A,#N/A,FALSE,"I.Peajes";#N/A,#N/A,FALSE,"G.Operativos";#N/A,#N/A,FALSE,"Cf Proyecto";#N/A,#N/A,FALSE,"C.PYG";#N/A,#N/A,FALSE,"Balance";#N/A,#N/A,FALSE,"TIR AC";#N/A,#N/A,FALSE,"TIR E"}</definedName>
    <definedName name="HHGF"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hhhh" hidden="1">{#N/A,#N/A,FALSE,"IR E CS 1997";#N/A,#N/A,FALSE,"PR ND";#N/A,#N/A,FALSE,"8191";#N/A,#N/A,FALSE,"8383";#N/A,#N/A,FALSE,"MP 1024";#N/A,#N/A,FALSE,"AD_EX_97";#N/A,#N/A,FALSE,"BD 97"}</definedName>
    <definedName name="HI" hidden="1">#REF!</definedName>
    <definedName name="HMA" hidden="1">{#N/A,#N/A,FALSE,"Graficos";#N/A,#N/A,FALSE,"P.Ingresos";#N/A,#N/A,FALSE,"P.Gastos";#N/A,#N/A,FALSE,"I.Trafico";#N/A,#N/A,FALSE,"I.Peajes";#N/A,#N/A,FALSE,"G.Operativos";#N/A,#N/A,FALSE,"Cf Proyecto";#N/A,#N/A,FALSE,"C.PYG";#N/A,#N/A,FALSE,"Balance";#N/A,#N/A,FALSE,"TIR AC";#N/A,#N/A,FALSE,"TIR E"}</definedName>
    <definedName name="hn.ConvertZero1" hidden="1">[14]LTM!$G$22:$J$22,[14]LTM!$G$24:$J$25,[14]LTM!$G$29:$J$30,[14]LTM!$G$34:$J$36,[14]LTM!$G$41:$J$41,[14]LTM!$G$45:$J$46,[14]LTM!$G$51:$J$51,[14]LTM!$G$75:$J$79,[14]LTM!$G$86:$J$87,[14]LTM!$G$93:$J$98</definedName>
    <definedName name="hn.ConvertZero2" hidden="1">[14]LTM!$G$121:$J$121,[14]LTM!$H$151:$J$152,[14]LTM!$H$175:$J$175,[14]LTM!$H$196:$J$197,[14]LTM!$G$237:$J$241,[14]LTM!$G$247:$J$247,[14]LTM!$G$249:$J$255,[14]LTM!$G$242:$J$243</definedName>
    <definedName name="hn.ConvertZero3" hidden="1">[14]LTM!$G$260:$J$267,[14]LTM!$G$271:$J$275,[14]LTM!$G$278:$J$295,[14]LTM!$G$299:$J$299,[14]LTM!$G$306:$J$312</definedName>
    <definedName name="hn.ConvertZero4" hidden="1">[14]LTM!$G$398:$J$399,[14]LTM!$H$406:$J$406,[14]LTM!$G$407:$J$407,[14]LTM!$J$409:$J$412,[14]LTM!$G$413:$J$416,[14]LTM!$J$417,[14]LTM!$J$418,[14]LTM!$G$423:$J$424</definedName>
    <definedName name="hn.ConvertZeroUnhide1" hidden="1">[14]LTM!$G$424:$J$424,[14]LTM!$L$424:$N$424,[14]LTM!$H$406:$J$406</definedName>
    <definedName name="hn.Delete015" hidden="1">'[14]CREDIT STATS'!$B$9:$K$11,'[14]CREDIT STATS'!$O$11:$X$14,'[14]CREDIT STATS'!$B$25:$K$30,'[14]CREDIT STATS'!$O$25:$X$26</definedName>
    <definedName name="hn.DZ_MultByFXRates" hidden="1">[14]DropZone!$B$2:$I$118,[14]DropZone!$B$120:$I$132,[14]DropZone!$B$134:$I$136,[14]DropZone!$B$138:$I$146</definedName>
    <definedName name="hn.dz_ThouToMil" hidden="1">[14]DropZone!$B$2:$I$119,[14]DropZone!$E$120:$I$123,[14]DropZone!$B$124:$I$126,[14]DropZone!$B$131:$I$132,[14]DropZone!$B$137:$I$147</definedName>
    <definedName name="hn.ExtDb" hidden="1">FALSE</definedName>
    <definedName name="hn.LTM_CS" hidden="1">[14]LTM!$H$121:$J$121,[14]LTM!$I$146:$J$146,[14]LTM!$I$151:$J$152,[14]LTM!$I$175:$J$192,[14]LTM!$I$196:$J$197,[14]LTM!$I$204:$J$221</definedName>
    <definedName name="hn.LTM_Misc" hidden="1">[14]LTM!$H$398:$J$407,[14]LTM!$H$413:$J$416,[14]LTM!$H$423:$J$424</definedName>
    <definedName name="hn.LTM_MultByFXRates" hidden="1">[14]LTM!$G$22:$N$38,[14]LTM!$G$41:$N$100,[14]LTM!$G$109:$N$228,[14]LTM!$G$237:$N$406,[14]LTM!$G$409:$N$416,[14]LTM!$G$418:$N$420,[14]LTM!$G$423:$N$424</definedName>
    <definedName name="hn.ModelType" hidden="1">"DEAL"</definedName>
    <definedName name="hn.ModelVersion" hidden="1">1</definedName>
    <definedName name="hn.MultbyFXRates" hidden="1">[14]LTM!$G$22:$N$38,[14]LTM!$G$41:$N$100,[14]LTM!$G$109:$N$228,[14]LTM!$G$237:$N$406,[14]LTM!$G$409:$N$416,[14]LTM!$G$418:$N$420,[14]LTM!$G$423:$N$424</definedName>
    <definedName name="hn.MultByFXRates1" hidden="1">[14]LTM!$G$22:$G$38,[14]LTM!$G$41:$G$100,[14]LTM!$G$109:$G$123,[14]LTM!$G$237:$G$401,[14]LTM!$G$409:$G$424</definedName>
    <definedName name="hn.MultByFXRates2" hidden="1">[14]LTM!$H$22:$H$38,[14]LTM!$H$41:$H$100,[14]LTM!$H$109:$H$228,[14]LTM!$H$237:$H$406,[14]LTM!$H$409:$H$424</definedName>
    <definedName name="hn.MultByFXRates3" hidden="1">[14]LTM!$I$22:$I$38,[14]LTM!$I$41:$I$100,[14]LTM!$I$109:$I$228,[14]LTM!$I$237:$I$406,[14]LTM!$I$409:$I$424</definedName>
    <definedName name="hn.MultbyFxrates4" hidden="1">[14]LTM!$J$22:$J$38,[14]LTM!$J$41:$J$100,[14]LTM!$J$109:$J$229,[14]LTM!$J$237:$J$406,[14]LTM!$J$409:$J$416,[14]LTM!$J$418:$J$420,[14]LTM!$J$423</definedName>
    <definedName name="hn.multbyfxrates5" hidden="1">[14]LTM!$L$22:$L$38,[14]LTM!$L$41:$L$100,[14]LTM!$L$109:$L$123,[14]LTM!$L$237:$L$401,[14]LTM!$L$409:$L$424</definedName>
    <definedName name="hn.multbyfxrates6" hidden="1">[14]LTM!$M$22:$M$38,[14]LTM!$M$41:$M$100,[14]LTM!$M$109:$M$229,[14]LTM!$M$237:$M$406,[14]LTM!$M$409:$M$424</definedName>
    <definedName name="hn.multbyfxrates7" hidden="1">[14]LTM!$N$22:$N$38,[14]LTM!$N$41:$N$100,[14]LTM!$N$109:$N$228,[14]LTM!$N$237:$N$406,[14]LTM!$N$409:$N$424</definedName>
    <definedName name="hn.MultByFXRatesBot1" hidden="1">[14]LTM!$G$237:$G$243,[14]LTM!$G$247,[14]LTM!$G$249:$G$255,[14]LTM!$G$260:$G$267,[14]LTM!$G$271:$G$275,[14]LTM!$G$278:$G$295,[14]LTM!$G$299,[14]LTM!$G$299,[14]LTM!$G$306:$G$312,[14]LTM!$G$401,[14]LTM!$G$409:$G$416,[14]LTM!$G$423:$G$424</definedName>
    <definedName name="hn.MultByFXRatesBot2" hidden="1">[14]LTM!$H$237:$H$243,[14]LTM!$H$247,[14]LTM!$H$249:$H$255,[14]LTM!$H$260:$H$267,[14]LTM!$H$271:$H$275,[14]LTM!$H$278:$H$295,[14]LTM!$H$299,[14]LTM!$H$306:$H$312,[14]LTM!$H$401,[14]LTM!$H$406,[14]LTM!$H$409:$H$416,[14]LTM!$H$423:$H$424</definedName>
    <definedName name="hn.MultByFXRatesBot3" hidden="1">[14]LTM!$I$237:$I$243,[14]LTM!$I$247,[14]LTM!$I$249:$I$255,[14]LTM!$I$260:$I$267,[14]LTM!$I$271:$I$275,[14]LTM!$I$278:$I$295,[14]LTM!$I$299,[14]LTM!$I$306:$I$312,[14]LTM!$I$401,[14]LTM!$I$406,[14]LTM!$I$409:$I$416,[14]LTM!$I$423:$I$424</definedName>
    <definedName name="hn.MultByFXRatesBot4" hidden="1">[14]LTM!$J$237:$J$243,[14]LTM!$J$247,[14]LTM!$J$249:$J$255,[14]LTM!$J$260:$J$267,[14]LTM!$J$271:$J$275,[14]LTM!$J$278:$J$295,[14]LTM!$J$299,[14]LTM!$J$306:$J$312,[14]LTM!$J$401,[14]LTM!$J$406,[14]LTM!$J$409:$J$416,[14]LTM!$J$418:$J$420,[14]LTM!$J$423</definedName>
    <definedName name="hn.MultByFXRatesBot5" hidden="1">[14]LTM!$L$237:$L$243,[14]LTM!$L$247,[14]LTM!$L$249:$L$255,[14]LTM!$L$260:$L$267,[14]LTM!$L$271:$L$275,[14]LTM!$L$278:$L$295,[14]LTM!$L$299,[14]LTM!$L$306:$L$312,[14]LTM!$L$398:$L$399,[14]LTM!$L$409:$L$413,[14]LTM!$L$423:$L$424</definedName>
    <definedName name="hn.MultByFXRatesBot6" hidden="1">[14]LTM!$M$237:$M$243,[14]LTM!$M$247,[14]LTM!$M$249:$M$255,[14]LTM!$M$260:$M$267,[14]LTM!$M$271:$M$275,[14]LTM!$M$278:$M$295,[14]LTM!$M$299,[14]LTM!$M$306:$M$312,[14]LTM!$M$398:$M$399,[14]LTM!$M$409:$M$413,[14]LTM!$M$423:$M$424</definedName>
    <definedName name="hn.MultByFXRatesBot7" hidden="1">[14]LTM!$N$237:$N$243,[14]LTM!$N$247,[14]LTM!$N$249:$N$255,[14]LTM!$N$260:$N$267,[14]LTM!$N$271:$N$275,[14]LTM!$N$278:$N$295,[14]LTM!$N$299,[14]LTM!$N$306:$N$312,[14]LTM!$N$398:$N$399,[14]LTM!$N$409:$N$413,[14]LTM!$N$423:$N$424</definedName>
    <definedName name="hn.MultByFXRatesTop1" hidden="1">[14]LTM!$G$22,[14]LTM!$G$24:$G$25,[14]LTM!$G$29:$G$30,[14]LTM!$G$34:$G$36,[14]LTM!$G$41,[14]LTM!$G$45:$G$46,[14]LTM!$G$51:$G$70,[14]LTM!$G$73,[14]LTM!$G$75:$G$79,[14]LTM!$G$86:$G$87,[14]LTM!$G$93:$G$98,[14]LTM!$G$121</definedName>
    <definedName name="hn.MultByFXRatesTop2" hidden="1">[14]LTM!$H$22,[14]LTM!$H$24:$H$25,[14]LTM!$H$29:$H$30,[14]LTM!$H$34:$H$36,[14]LTM!$H$41,[14]LTM!$H$45:$H$46,[14]LTM!$H$51:$H$70,[14]LTM!$H$73,[14]LTM!$H$75:$H$79,[14]LTM!$H$86:$H$87,[14]LTM!$H$93:$H$98,[14]LTM!$H$121,[14]LTM!$H$151:$H$152,[14]LTM!$H$175:$H$192,[14]LTM!$H$196:$H$197</definedName>
    <definedName name="hn.MultByFXRatesTop3" hidden="1">[14]LTM!$I$22,[14]LTM!$I$24:$I$25,[14]LTM!$I$29:$I$30,[14]LTM!$I$34:$I$36,[14]LTM!$I$41,[14]LTM!$I$45:$I$46,[14]LTM!$I$51:$I$70,[14]LTM!$I$73,[14]LTM!$I$75:$I$79,[14]LTM!$I$86:$I$87,[14]LTM!$I$93:$I$98,[14]LTM!$I$121,[14]LTM!$I$151:$I$152,[14]LTM!$I$175:$I$192,[14]LTM!$I$196:$I$197</definedName>
    <definedName name="hn.MultByFXRatesTop4" hidden="1">[14]LTM!$J$22,[14]LTM!$J$24:$J$25,[14]LTM!$J$29:$J$30,[14]LTM!$J$34:$J$36,[14]LTM!$J$41,[14]LTM!$J$45:$J$46,[14]LTM!$J$51:$J$70,[14]LTM!$J$73,[14]LTM!$J$75:$J$79,[14]LTM!$J$86:$J$87,[14]LTM!$J$93:$J$98,[14]LTM!$J$121,[14]LTM!$J$151:$J$152,[14]LTM!$J$175:$J$192,[14]LTM!$J$196:$J$197</definedName>
    <definedName name="hn.MultByFXRatesTop5" hidden="1">[14]LTM!$L$22,[14]LTM!$L$24:$L$25,[14]LTM!$L$29:$L$30,[14]LTM!$L$34:$L$36,[14]LTM!$L$41,[14]LTM!$L$45:$L$46,[14]LTM!$L$51:$L$70,[14]LTM!$L$73,[14]LTM!$L$75:$L$79,[14]LTM!$L$86:$L$87,[14]LTM!$L$93:$L$98,[14]LTM!$L$121</definedName>
    <definedName name="hn.MultByFXRatesTop6" hidden="1">[14]LTM!$M$22,[14]LTM!$M$24:$M$25,[14]LTM!$M$29:$M$30,[14]LTM!$M$34:$M$36,[14]LTM!$M$41,[14]LTM!$M$45:$M$46,[14]LTM!$M$51:$M$70,[14]LTM!$M$73,[14]LTM!$M$75:$M$79,[14]LTM!$M$86:$M$87,[14]LTM!$M$93:$M$98,[14]LTM!$M$121,[14]LTM!$M$151:$M$152,[14]LTM!$M$175:$M$192,[14]LTM!$M$196:$M$197</definedName>
    <definedName name="hn.MultByFXRatesTop7" hidden="1">[14]LTM!$N$22,[14]LTM!$N$24:$N$25,[14]LTM!$N$29:$N$30,[14]LTM!$N$34:$N$36,[14]LTM!$N$41,[14]LTM!$N$45:$N$46,[14]LTM!$N$51:$N$70,[14]LTM!$N$73,[14]LTM!$N$75:$N$79,[14]LTM!$N$86:$N$87,[14]LTM!$N$93:$N$98,[14]LTM!$N$121,[14]LTM!$N$151:$N$152,[14]LTM!$N$175:$N$192,[14]LTM!$N$196:$N$197</definedName>
    <definedName name="hn.NoUpload" hidden="1">0</definedName>
    <definedName name="hn.RolledForward" hidden="1">FALSE</definedName>
    <definedName name="hn.YearLabel" hidden="1">#REF!</definedName>
    <definedName name="hola" hidden="1">{#N/A,#N/A,FALSE,"CA";#N/A,#N/A,FALSE,"CN";#N/A,#N/A,FALSE,"Inv";#N/A,#N/A,FALSE,"Inv Acc";"Miguel_balance",#N/A,FALSE,"Bal";#N/A,#N/A,FALSE,"Plantilla";#N/A,#N/A,FALSE,"CA (2)";#N/A,#N/A,FALSE,"CN (2)"}</definedName>
    <definedName name="HTML_CodePage" hidden="1">1252</definedName>
    <definedName name="HTML_Control" localSheetId="1" hidden="1">{"'Sheet1'!$A$1:$H$145"}</definedName>
    <definedName name="HTML_Control" hidden="1">{"'Boletín Diario 060198'!$B$4:$S$65","'Boletín Diario 060198'!$B$4:$S$65"}</definedName>
    <definedName name="HTML_Description" hidden="1">""</definedName>
    <definedName name="HTML_Email" hidden="1">""</definedName>
    <definedName name="HTML_Header" localSheetId="1" hidden="1">"Country Risk Premiums"</definedName>
    <definedName name="HTML_Header" hidden="1">"Boletín Diario 060198"</definedName>
    <definedName name="HTML_LastUpdate" localSheetId="1" hidden="1">"2/19/99"</definedName>
    <definedName name="HTML_LastUpdate" hidden="1">"5/01/98"</definedName>
    <definedName name="HTML_LineAfter" hidden="1">TRUE</definedName>
    <definedName name="HTML_LineBefore" hidden="1">TRUE</definedName>
    <definedName name="HTML_Name" localSheetId="1" hidden="1">"Aswath Damodaran"</definedName>
    <definedName name="HTML_Name" hidden="1">"AAA"</definedName>
    <definedName name="HTML_OBDlg2" hidden="1">TRUE</definedName>
    <definedName name="HTML_OBDlg4" hidden="1">TRUE</definedName>
    <definedName name="HTML_OS" localSheetId="1" hidden="1">1</definedName>
    <definedName name="HTML_OS" hidden="1">0</definedName>
    <definedName name="HTML_PathFile" hidden="1">"C:\Trabajo\HTML.htm"</definedName>
    <definedName name="HTML_PathFileMac" hidden="1">"Macintosh HD:HomePageStuff:New_Home_Page:datafile:ctryprem.html"</definedName>
    <definedName name="HTML_Title" localSheetId="1" hidden="1">"Country Risk Premiums"</definedName>
    <definedName name="HTML_Title" hidden="1">"Centro de Gestión de la Energía"</definedName>
    <definedName name="hwr" hidden="1">{#N/A,#N/A,FALSE,"CA";#N/A,#N/A,FALSE,"CN";#N/A,#N/A,FALSE,"Inv";#N/A,#N/A,FALSE,"Inv Acc";"Miguel_balance",#N/A,FALSE,"Bal";#N/A,#N/A,FALSE,"Plantilla";#N/A,#N/A,FALSE,"CA (2)";#N/A,#N/A,FALSE,"CN (2)"}</definedName>
    <definedName name="IJFLUYF" hidden="1">#REF!</definedName>
    <definedName name="Img_ML_1s1r9i6q" hidden="1">"IMG_13"</definedName>
    <definedName name="Img_ML_3c7g1a7g" hidden="1">"IMG_10"</definedName>
    <definedName name="Img_ML_4u3z1k5l" hidden="1">"IMG_10"</definedName>
    <definedName name="Img_ML_9k9z1u3w" hidden="1">"IMG_10"</definedName>
    <definedName name="INTERCO" hidden="1">{"Pèrdues i Guanys analític.Català",#N/A,FALSE,"Català";"Pèrdues i G. analític.castellà",#N/A,FALSE,"Castellà"}</definedName>
    <definedName name="INTERCODIEZ" hidden="1">{"Pèrdues i Guanys analític.Català",#N/A,FALSE,"Català";"Pèrdues i G. analític.castellà",#N/A,FALSE,"Castellà"}</definedName>
    <definedName name="Inversiones" hidden="1">{#N/A,#N/A,FALSE,"Venta"}</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"c2108"</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GROWTH_1YR" hidden="1">"c1636"</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REPAIR" hidden="1">"c2087"</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TD" hidden="1">800000</definedName>
    <definedName name="IQ_NAMES_REVISION_DATE_" localSheetId="7" hidden="1">43950.2119907407</definedName>
    <definedName name="IQ_NAMES_REVISION_DATE_" localSheetId="8" hidden="1">43950.2119907407</definedName>
    <definedName name="IQ_NAMES_REVISION_DATE_" localSheetId="6" hidden="1">43950.2119907407</definedName>
    <definedName name="IQ_NAMES_REVISION_DATE_" localSheetId="9" hidden="1">43950.2119907407</definedName>
    <definedName name="IQ_NAMES_REVISION_DATE_" hidden="1">"02/19/2017 11:05:59"</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 hidden="1">50000</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YTDMONTH" hidden="1">130000</definedName>
    <definedName name="IQ_Z_SCORE" hidden="1">"c1339"</definedName>
    <definedName name="iQShowHideColumns" hidden="1">"iQShowAnnual"</definedName>
    <definedName name="IRPJ98" hidden="1">{#N/A,#N/A,FALSE,"IR E CS 1997";#N/A,#N/A,FALSE,"PR ND";#N/A,#N/A,FALSE,"8191";#N/A,#N/A,FALSE,"8383";#N/A,#N/A,FALSE,"MP 1024";#N/A,#N/A,FALSE,"AD_EX_97";#N/A,#N/A,FALSE,"BD 97"}</definedName>
    <definedName name="IsColHidden" hidden="1">FALSE</definedName>
    <definedName name="IsLTMColHidden" hidden="1">FALSE</definedName>
    <definedName name="j" hidden="1">{#N/A,#N/A,FALSE,"CA";#N/A,#N/A,FALSE,"CN";#N/A,#N/A,FALSE,"Inv";#N/A,#N/A,FALSE,"Inv Acc";"Miguel_balance",#N/A,FALSE,"Bal";#N/A,#N/A,FALSE,"Plantilla";#N/A,#N/A,FALSE,"CA (2)";#N/A,#N/A,FALSE,"CN (2)"}</definedName>
    <definedName name="JJJY" hidden="1">{#N/A,#N/A,FALSE,"Aging Summary";#N/A,#N/A,FALSE,"Ratio Analysis";#N/A,#N/A,FALSE,"Test 120 Day Accts";#N/A,#N/A,FALSE,"Tickmarks"}</definedName>
    <definedName name="JKHZDG" hidden="1">[18]XREF!#REF!</definedName>
    <definedName name="JKJ" hidden="1">{#N/A,#N/A,FALSE,"Aging Summary";#N/A,#N/A,FALSE,"Ratio Analysis";#N/A,#N/A,FALSE,"Test 120 Day Accts";#N/A,#N/A,FALSE,"Tickmarks"}</definedName>
    <definedName name="k" hidden="1">[19]Lead!A1</definedName>
    <definedName name="KGZFKJSZKJGD" hidden="1">1</definedName>
    <definedName name="KHFSLFHGA" hidden="1">#REF!</definedName>
    <definedName name="KHSKFASKLF" hidden="1">[18]XREF!#REF!</definedName>
    <definedName name="KJFDGLS" hidden="1">#REF!</definedName>
    <definedName name="kjh" hidden="1">{"IMD AUTOPISTAS",#N/A,FALSE,"IMD 00-01 e incrs por autop.";"CURVAS IMD CONCESION",#N/A,FALSE,"IMD 00-01 e incrs por autop.";"TAM",#N/A,FALSE,"Crecimiento IMD 99-01 mes-acum";"IMD ASETA",#N/A,FALSE,"IMD ASETA- crecs. mens-acums.";"INGRESOS",#N/A,FALSE,"GRÁFICO"}</definedName>
    <definedName name="KKFGSDKJGFLKS" hidden="1">#REF!</definedName>
    <definedName name="kl" hidden="1">#REF!</definedName>
    <definedName name="KLKZDLKSGF" hidden="1">#REF!</definedName>
    <definedName name="KSFKASKF" hidden="1">#REF!</definedName>
    <definedName name="KU" hidden="1">{#N/A,#N/A,FALSE,"Aging Summary";#N/A,#N/A,FALSE,"Ratio Analysis";#N/A,#N/A,FALSE,"Test 120 Day Accts";#N/A,#N/A,FALSE,"Tickmarks"}</definedName>
    <definedName name="KUKR" hidden="1">{#N/A,#N/A,FALSE,"Aging Summary";#N/A,#N/A,FALSE,"Ratio Analysis";#N/A,#N/A,FALSE,"Test 120 Day Accts";#N/A,#N/A,FALSE,"Tickmarks"}</definedName>
    <definedName name="l" hidden="1">{"IS",#N/A,FALSE,"IS";"RPTIS",#N/A,FALSE,"RPTIS";"STATS",#N/A,FALSE,"STATS";"CELL",#N/A,FALSE,"CELL";"BS",#N/A,FALSE,"BS"}</definedName>
    <definedName name="LGE" hidden="1">{#N/A,#N/A,FALSE,"IR E CS 1997";#N/A,#N/A,FALSE,"PR ND";#N/A,#N/A,FALSE,"8191";#N/A,#N/A,FALSE,"8383";#N/A,#N/A,FALSE,"MP 1024";#N/A,#N/A,FALSE,"AD_EX_97";#N/A,#N/A,FALSE,"BD 97"}</definedName>
    <definedName name="LK" hidden="1">'[17]Aplic. Finac. - 30.09.02'!$N$1:$N$65536</definedName>
    <definedName name="LKTE" hidden="1">[20]XREF!$A$4:$IV$4</definedName>
    <definedName name="ll" hidden="1">{#N/A,#N/A,FALSE,"Graficos";#N/A,#N/A,FALSE,"P.Ingresos";#N/A,#N/A,FALSE,"P.Gastos";#N/A,#N/A,FALSE,"I.Trafico";#N/A,#N/A,FALSE,"I.Peajes";#N/A,#N/A,FALSE,"G.Operativos";#N/A,#N/A,FALSE,"Cf Proyecto";#N/A,#N/A,FALSE,"C.PYG";#N/A,#N/A,FALSE,"Balance";#N/A,#N/A,FALSE,"TIR AC";#N/A,#N/A,FALSE,"TIR E"}</definedName>
    <definedName name="LP" hidden="1">#REF!</definedName>
    <definedName name="m" hidden="1">{#N/A,#N/A,FALSE,"CA";#N/A,#N/A,FALSE,"CN";#N/A,#N/A,FALSE,"Inv";#N/A,#N/A,FALSE,"Inv Acc";"Miguel_balance",#N/A,FALSE,"Bal";#N/A,#N/A,FALSE,"Plantilla";#N/A,#N/A,FALSE,"CA (2)";#N/A,#N/A,FALSE,"CN (2)"}</definedName>
    <definedName name="M_PlaceofPath" hidden="1">"G:\SECTORS\Household\HOUSEHOL\WILKE\GILLETTE\GENERAL\G_VDF.xls"</definedName>
    <definedName name="MATT" hidden="1">{#N/A,#N/A,TRUE,"Main Issues";#N/A,#N/A,TRUE,"Income statement ($)"}</definedName>
    <definedName name="MATT_2" hidden="1">{#N/A,#N/A,TRUE,"Main Issues";#N/A,#N/A,TRUE,"Income statement ($)"}</definedName>
    <definedName name="mcm" hidden="1">{"Pèrdues i Guanys analític.Català",#N/A,FALSE,"Català";"Pèrdues i G. analític.castellà",#N/A,FALSE,"Castellà"}</definedName>
    <definedName name="MEWarning" hidden="1">1</definedName>
    <definedName name="n" hidden="1">{"v1",#N/A,FALSE,"financial information";"v2",#N/A,FALSE,"financial information";"v3",#N/A,FALSE,"financial information";"v4",#N/A,FALSE,"financial information";"v5",#N/A,FALSE,"financial information"}</definedName>
    <definedName name="ñ" hidden="1">{#N/A,#N/A,FALSE,"CA";#N/A,#N/A,FALSE,"CN";#N/A,#N/A,FALSE,"Inv";#N/A,#N/A,FALSE,"Inv Acc";"Miguel_balance",#N/A,FALSE,"Bal";#N/A,#N/A,FALSE,"Plantilla";#N/A,#N/A,FALSE,"CA (2)";#N/A,#N/A,FALSE,"CN (2)"}</definedName>
    <definedName name="nada"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NameUnknownDelete" hidden="1">{"Pèrdues i Guanys analític.Català",#N/A,FALSE,"Català";"Pèrdues i G. analític.castellà",#N/A,FALSE,"Castellà"}</definedName>
    <definedName name="NB" hidden="1">#REF!</definedName>
    <definedName name="NEW" hidden="1">{#N/A,#N/A,FALSE,"Aging Summary";#N/A,#N/A,FALSE,"Ratio Analysis";#N/A,#N/A,FALSE,"Test 120 Day Accts";#N/A,#N/A,FALSE,"Tickmarks"}</definedName>
    <definedName name="newbel" hidden="1">{"IS",#N/A,FALSE,"IS";"RPTIS",#N/A,FALSE,"RPTIS";"STATS",#N/A,FALSE,"STATS";"CELL",#N/A,FALSE,"CELL";"BS",#N/A,FALSE,"BS"}</definedName>
    <definedName name="NumofGrpAccts" hidden="1">2</definedName>
    <definedName name="nvnvnvnv" hidden="1">{#N/A,#N/A,FALSE,"Aging Summary";#N/A,#N/A,FALSE,"Ratio Analysis";#N/A,#N/A,FALSE,"Test 120 Day Accts";#N/A,#N/A,FALSE,"Tickmarks"}</definedName>
    <definedName name="oli" hidden="1">{#N/A,#N/A,FALSE,"CA";#N/A,#N/A,FALSE,"CN";#N/A,#N/A,FALSE,"Inv";#N/A,#N/A,FALSE,"Inv Acc";"Miguel_balance",#N/A,FALSE,"Bal";#N/A,#N/A,FALSE,"Plantilla";#N/A,#N/A,FALSE,"CA (2)";#N/A,#N/A,FALSE,"CN (2)"}</definedName>
    <definedName name="oo" hidden="1">#REF!</definedName>
    <definedName name="Otroa" hidden="1">{"IMD AUTOPISTAS",#N/A,FALSE,"IMD 00-01 e incrs por autop.";"CURVAS IMD CONCESION",#N/A,FALSE,"IMD 00-01 e incrs por autop.";"TAM",#N/A,FALSE,"Crecimiento IMD 99-01 mes-acum";"IMD ASETA",#N/A,FALSE,"IMD ASETA- crecs. mens-acums.";"INGRESOS",#N/A,FALSE,"GRÁFICO"}</definedName>
    <definedName name="Otros" hidden="1">{"Pèrdues i Guanys analític.Català",#N/A,FALSE,"Català";"Pèrdues i G. analític.castellà",#N/A,FALSE,"Castellà"}</definedName>
    <definedName name="p" hidden="1">{#N/A,#N/A,FALSE,"Venta"}</definedName>
    <definedName name="parametro" hidden="1">{#N/A,#N/A,FALSE,"IR E CS 1997";#N/A,#N/A,FALSE,"PR ND";#N/A,#N/A,FALSE,"8191";#N/A,#N/A,FALSE,"8383";#N/A,#N/A,FALSE,"MP 1024";#N/A,#N/A,FALSE,"AD_EX_97";#N/A,#N/A,FALSE,"BD 97"}</definedName>
    <definedName name="paranetro" hidden="1">{#N/A,#N/A,TRUE,"BD 97";#N/A,#N/A,TRUE,"IR E CS 1997";#N/A,#N/A,TRUE,"CONTINGÊNCIAS";#N/A,#N/A,TRUE,"AD_EX_97";#N/A,#N/A,TRUE,"PR ND";#N/A,#N/A,TRUE,"8191";#N/A,#N/A,TRUE,"8383";#N/A,#N/A,TRUE,"MP 1024"}</definedName>
    <definedName name="Parte1a." hidden="1">{"PARTE1",#N/A,FALSE,"Plan1"}</definedName>
    <definedName name="Parte2" hidden="1">{"PARTE1",#N/A,FALSE,"Plan1"}</definedName>
    <definedName name="PARTE3" hidden="1">{"PARTE1",#N/A,FALSE,"Plan1"}</definedName>
    <definedName name="Pending" hidden="1">#REF!</definedName>
    <definedName name="Personal" hidden="1">{"Pèrdues i Guanys analític.Català",#N/A,FALSE,"Català";"Pèrdues i G. analític.castellà",#N/A,FALSE,"Castellà"}</definedName>
    <definedName name="pilar" hidden="1">{#N/A,#N/A,FALSE,"CA";#N/A,#N/A,FALSE,"CN";#N/A,#N/A,FALSE,"Inv";#N/A,#N/A,FALSE,"Inv Acc";"Miguel_balance",#N/A,FALSE,"Bal";#N/A,#N/A,FALSE,"Plantilla";#N/A,#N/A,FALSE,"CA (2)";#N/A,#N/A,FALSE,"CN (2)"}</definedName>
    <definedName name="PO" hidden="1">4</definedName>
    <definedName name="pp" hidden="1">#REF!</definedName>
    <definedName name="pppp" hidden="1">{#N/A,#N/A,FALSE,"trafmes PROPOSTA";#N/A,#N/A,FALSE,"trafacum PROPOSTA";#N/A,#N/A,FALSE,"grafimd";#N/A,#N/A,FALSE,"grafimdmes";#N/A,#N/A,FALSE,"grafimdperiodo";#N/A,#N/A,FALSE,"dtamgrafic (1)";#N/A,#N/A,FALSE,"dtamgrafic (2)";#N/A,#N/A,FALSE,"ingmes";#N/A,#N/A,FALSE,"ingacum";#N/A,#N/A,FALSE,"asetapantalla"}</definedName>
    <definedName name="_xlnm.Print_Area" localSheetId="5">DCF!$A$1:$H$53,DCF!$J$55:$P$62</definedName>
    <definedName name="_xlnm.Print_Area" localSheetId="3">WACC!$A$1:$W$63</definedName>
    <definedName name="_xlnm.Print_Titles" localSheetId="7">'Balance Sheet'!$1:$3</definedName>
    <definedName name="_xlnm.Print_Titles" localSheetId="8">'Cash Flow'!$1:$3</definedName>
    <definedName name="_xlnm.Print_Titles" localSheetId="6">'Income Statement'!$1:$3</definedName>
    <definedName name="_xlnm.Print_Titles" localSheetId="9">'Key Stats'!$1:$3</definedName>
    <definedName name="PrintBuyer" hidden="1">{#N/A,"DR",FALSE,"increm pf";#N/A,"MAMSI",FALSE,"increm pf";#N/A,"MAXI",FALSE,"increm pf";#N/A,"PCAM",FALSE,"increm pf";#N/A,"PHSV",FALSE,"increm pf";#N/A,"SIE",FALSE,"increm pf"}</definedName>
    <definedName name="pwoefù" hidden="1">{#N/A,#N/A,TRUE,"Proposal";#N/A,#N/A,TRUE,"Assumptions";#N/A,#N/A,TRUE,"Net Income";#N/A,#N/A,TRUE,"Balsheet";#N/A,#N/A,TRUE,"Capex";#N/A,#N/A,TRUE,"Volumes";#N/A,#N/A,TRUE,"Revenues";#N/A,#N/A,TRUE,"Var.Costs";#N/A,#N/A,TRUE,"Personnel";#N/A,#N/A,TRUE,"Other costs";#N/A,#N/A,TRUE,"MKTG and G&amp;A"}</definedName>
    <definedName name="pwoefu_2" hidden="1">{#N/A,#N/A,TRUE,"Proposal";#N/A,#N/A,TRUE,"Assumptions";#N/A,#N/A,TRUE,"Net Income";#N/A,#N/A,TRUE,"Balsheet";#N/A,#N/A,TRUE,"Capex";#N/A,#N/A,TRUE,"Volumes";#N/A,#N/A,TRUE,"Revenues";#N/A,#N/A,TRUE,"Var.Costs";#N/A,#N/A,TRUE,"Personnel";#N/A,#N/A,TRUE,"Other costs";#N/A,#N/A,TRUE,"MKTG and G&amp;A"}</definedName>
    <definedName name="QA" hidden="1">#REF!</definedName>
    <definedName name="qq" hidden="1">{"Pèrdues i Guanys analític.Català",#N/A,FALSE,"Català";"Pèrdues i G. analític.castellà",#N/A,FALSE,"Castellà"}</definedName>
    <definedName name="qs" hidden="1">{#N/A,#N/A,TRUE,"BD 97";#N/A,#N/A,TRUE,"IR E CS 1997";#N/A,#N/A,TRUE,"CONTINGÊNCIAS";#N/A,#N/A,TRUE,"AD_EX_97";#N/A,#N/A,TRUE,"PR ND";#N/A,#N/A,TRUE,"8191";#N/A,#N/A,TRUE,"8383";#N/A,#N/A,TRUE,"MP 1024"}</definedName>
    <definedName name="r.CashFlow" hidden="1">#REF!</definedName>
    <definedName name="r.Leverage" hidden="1">#REF!</definedName>
    <definedName name="r.Liquidity" hidden="1">#REF!</definedName>
    <definedName name="r.Market" hidden="1">#REF!</definedName>
    <definedName name="r.Profitability" hidden="1">#REF!</definedName>
    <definedName name="r.Summary" hidden="1">#REF!</definedName>
    <definedName name="RHTHNT" hidden="1">[21]XREF!#REF!</definedName>
    <definedName name="RowLevel" hidden="1">1</definedName>
    <definedName name="rr" hidden="1">#REF!</definedName>
    <definedName name="rrhh_..2010" hidden="1">{"Pèrdues i Guanys analític.Català",#N/A,FALSE,"Català";"Pèrdues i G. analític.castellà",#N/A,FALSE,"Castellà"}</definedName>
    <definedName name="rrr" hidden="1">"AS2DocumentBrowse"</definedName>
    <definedName name="Rwvu.CE_BF_AG." hidden="1">#REF!</definedName>
    <definedName name="Rwvu.CE_BF_MGD." hidden="1">#REF!</definedName>
    <definedName name="Rwvu.CE_BF_UTILE." hidden="1">#REF!</definedName>
    <definedName name="Rwvu.FASE1_BUDGET." hidden="1">#REF!,#REF!</definedName>
    <definedName name="Rwvu.FASE1_REVBUDGET." hidden="1">#REF!,#REF!</definedName>
    <definedName name="Rwvu.FASE2_BUDGET." hidden="1">#REF!,#REF!</definedName>
    <definedName name="Rwvu.FASE2_REVBUDGET." hidden="1">#REF!,#REF!</definedName>
    <definedName name="Rwvu.FASE3_BUDGET." hidden="1">#REF!,#REF!</definedName>
    <definedName name="Rwvu.FASE3_REVBUDGET." hidden="1">#REF!,#REF!</definedName>
    <definedName name="Rwvu.FASE4_BUDGET." hidden="1">#REF!,#REF!</definedName>
    <definedName name="Rwvu.FASE4_REVBUDGET." hidden="1">#REF!,#REF!</definedName>
    <definedName name="Rwvu.FASI_RIEPILOGO_BUDGET." hidden="1">#REF!,#REF!</definedName>
    <definedName name="Rwvu.FASI_RIEPILOGO_REVBUDGET." hidden="1">#REF!,#REF!</definedName>
    <definedName name="Rwvu.IMPOSTE_BF." hidden="1">#REF!</definedName>
    <definedName name="Rwvu.RACC_IMP." hidden="1">#REF!</definedName>
    <definedName name="Rwvu.REV_DIV." hidden="1">#REF!</definedName>
    <definedName name="ryujyu"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saa" hidden="1">{#N/A,#N/A,FALSE,"CA";#N/A,#N/A,FALSE,"CN";#N/A,#N/A,FALSE,"Inv";#N/A,#N/A,FALSE,"Inv Acc";"Miguel_balance",#N/A,FALSE,"Bal";#N/A,#N/A,FALSE,"Plantilla";#N/A,#N/A,FALSE,"CA (2)";#N/A,#N/A,FALSE,"CN (2)"}</definedName>
    <definedName name="sacwe" hidden="1">{#N/A,#N/A,FALSE,"Graficos";#N/A,#N/A,FALSE,"P.Ingresos";#N/A,#N/A,FALSE,"P.Gastos";#N/A,#N/A,FALSE,"I.Trafico";#N/A,#N/A,FALSE,"I.Peajes";#N/A,#N/A,FALSE,"G.Operativos";#N/A,#N/A,FALSE,"Cf Proyecto";#N/A,#N/A,FALSE,"C.PYG";#N/A,#N/A,FALSE,"Balance";#N/A,#N/A,FALSE,"TIR AC";#N/A,#N/A,FALSE,"TIR E"}</definedName>
    <definedName name="SAPBEXdnldView" hidden="1">"2RFPGMR7PPPZ89XTIOBIT0RQK"</definedName>
    <definedName name="SAPBEXhrIndnt" hidden="1">1</definedName>
    <definedName name="SAPBEXrevision" hidden="1">1</definedName>
    <definedName name="SAPBEXsysID" hidden="1">"BWP"</definedName>
    <definedName name="SAPBEXwbID" hidden="1">"4YGER01BHBG18H90L7U8DE5QV"</definedName>
    <definedName name="scen_change" hidden="1">#REF!</definedName>
    <definedName name="scen_result" hidden="1">#REF!</definedName>
    <definedName name="sd" hidden="1">{#N/A,#N/A,FALSE,"Graficos";#N/A,#N/A,FALSE,"P.Ingresos";#N/A,#N/A,FALSE,"P.Gastos";#N/A,#N/A,FALSE,"I.Trafico";#N/A,#N/A,FALSE,"I.Peajes";#N/A,#N/A,FALSE,"G.Operativos";#N/A,#N/A,FALSE,"Cf Proyecto";#N/A,#N/A,FALSE,"C.PYG";#N/A,#N/A,FALSE,"Balance";#N/A,#N/A,FALSE,"TIR AC";#N/A,#N/A,FALSE,"TIR E"}</definedName>
    <definedName name="sencount" hidden="1">1</definedName>
    <definedName name="serveis" hidden="1">{#N/A,#N/A,FALSE,"CA";#N/A,#N/A,FALSE,"CN";#N/A,#N/A,FALSE,"Inv";#N/A,#N/A,FALSE,"Inv Acc";"Miguel_balance",#N/A,FALSE,"Bal";#N/A,#N/A,FALSE,"Plantilla";#N/A,#N/A,FALSE,"CA (2)";#N/A,#N/A,FALSE,"CN (2)"}</definedName>
    <definedName name="sew" hidden="1">[2]CMI!#REF!</definedName>
    <definedName name="SGAREHHUJ" hidden="1">#REF!</definedName>
    <definedName name="sogsafra" hidden="1">[22]ICATU!#REF!</definedName>
    <definedName name="solver_adj" hidden="1">#REF!</definedName>
    <definedName name="solver_drv" hidden="1">1</definedName>
    <definedName name="solver_est" hidden="1">1</definedName>
    <definedName name="solver_itr" hidden="1">100</definedName>
    <definedName name="solver_lhs1" hidden="1">#REF!</definedName>
    <definedName name="solver_lhs2" hidden="1">#REF!</definedName>
    <definedName name="solver_lhs3" hidden="1">#REF!</definedName>
    <definedName name="solver_lin" hidden="1">0</definedName>
    <definedName name="solver_num" hidden="1">0</definedName>
    <definedName name="solver_nwt" hidden="1">1</definedName>
    <definedName name="solver_opt" hidden="1">#REF!</definedName>
    <definedName name="solver_pre" hidden="1">0.000001</definedName>
    <definedName name="solver_rel1" hidden="1">4</definedName>
    <definedName name="solver_rel2" hidden="1">1</definedName>
    <definedName name="solver_rel3" hidden="1">3</definedName>
    <definedName name="solver_rhs1" hidden="1">[23]!Integer</definedName>
    <definedName name="solver_rhs2" hidden="1">1</definedName>
    <definedName name="solver_rhs3" hidden="1">0</definedName>
    <definedName name="solver_scl" hidden="1">0</definedName>
    <definedName name="solver_sho" hidden="1">0</definedName>
    <definedName name="solver_tim" hidden="1">100</definedName>
    <definedName name="solver_tmp" hidden="1">0</definedName>
    <definedName name="solver_tol" hidden="1">0.05</definedName>
    <definedName name="solver_typ" hidden="1">2</definedName>
    <definedName name="solver_val" hidden="1">0</definedName>
    <definedName name="SPO" hidden="1">'[17]Aplic. Finac. - 30.09.02'!$D$46</definedName>
    <definedName name="SS_2" hidden="1">{#N/A,#N/A,TRUE,"Proposal";#N/A,#N/A,TRUE,"Assumptions";#N/A,#N/A,TRUE,"Net Income";#N/A,#N/A,TRUE,"Balsheet";#N/A,#N/A,TRUE,"Capex";#N/A,#N/A,TRUE,"Volumes";#N/A,#N/A,TRUE,"Revenues";#N/A,#N/A,TRUE,"Var.Costs";#N/A,#N/A,TRUE,"Personnel";#N/A,#N/A,TRUE,"Other costs";#N/A,#N/A,TRUE,"MKTG and G&amp;A"}</definedName>
    <definedName name="SSPP" hidden="1">{#N/A,#N/A,FALSE,"CA";#N/A,#N/A,FALSE,"CN";#N/A,#N/A,FALSE,"Inv";#N/A,#N/A,FALSE,"Inv Acc";"Miguel_balance",#N/A,FALSE,"Bal";#N/A,#N/A,FALSE,"Plantilla";#N/A,#N/A,FALSE,"CA (2)";#N/A,#N/A,FALSE,"CN (2)"}</definedName>
    <definedName name="sspp_bis" hidden="1">{#N/A,#N/A,FALSE,"CA";#N/A,#N/A,FALSE,"CN";#N/A,#N/A,FALSE,"Inv";#N/A,#N/A,FALSE,"Inv Acc";"Miguel_balance",#N/A,FALSE,"Bal";#N/A,#N/A,FALSE,"Plantilla";#N/A,#N/A,FALSE,"CA (2)";#N/A,#N/A,FALSE,"CN (2)"}</definedName>
    <definedName name="sspp2" hidden="1">{#N/A,#N/A,FALSE,"CA";#N/A,#N/A,FALSE,"CN";#N/A,#N/A,FALSE,"Inv";#N/A,#N/A,FALSE,"Inv Acc";"Miguel_balance",#N/A,FALSE,"Bal";#N/A,#N/A,FALSE,"Plantilla";#N/A,#N/A,FALSE,"CA (2)";#N/A,#N/A,FALSE,"CN (2)"}</definedName>
    <definedName name="sspp3" hidden="1">{#N/A,#N/A,FALSE,"CA";#N/A,#N/A,FALSE,"CN";#N/A,#N/A,FALSE,"Inv";#N/A,#N/A,FALSE,"Inv Acc";"Miguel_balance",#N/A,FALSE,"Bal";#N/A,#N/A,FALSE,"Plantilla";#N/A,#N/A,FALSE,"CA (2)";#N/A,#N/A,FALSE,"CN (2)"}</definedName>
    <definedName name="SSPPkk" hidden="1">{#N/A,#N/A,FALSE,"CA";#N/A,#N/A,FALSE,"CN";#N/A,#N/A,FALSE,"Inv";#N/A,#N/A,FALSE,"Inv Acc";"Miguel_balance",#N/A,FALSE,"Bal";#N/A,#N/A,FALSE,"Plantilla";#N/A,#N/A,FALSE,"CA (2)";#N/A,#N/A,FALSE,"CN (2)"}</definedName>
    <definedName name="sss" hidden="1">{#N/A,#N/A,FALSE,"CA";#N/A,#N/A,FALSE,"CN";#N/A,#N/A,FALSE,"Inv";#N/A,#N/A,FALSE,"Inv Acc";"Miguel_balance",#N/A,FALSE,"Bal";#N/A,#N/A,FALSE,"Plantilla";#N/A,#N/A,FALSE,"CA (2)";#N/A,#N/A,FALSE,"CN (2)"}</definedName>
    <definedName name="sssss" hidden="1">{"PARTE1",#N/A,FALSE,"Plan1"}</definedName>
    <definedName name="SSSSSSSSS" hidden="1">{"PARTE1",#N/A,FALSE,"Plan1"}</definedName>
    <definedName name="sstttttt" hidden="1">#REF!</definedName>
    <definedName name="Summary" hidden="1">#REF!</definedName>
    <definedName name="sw" hidden="1">{#N/A,#N/A,FALSE,"Aging Summary";#N/A,#N/A,FALSE,"Ratio Analysis";#N/A,#N/A,FALSE,"Test 120 Day Accts";#N/A,#N/A,FALSE,"Tickmarks"}</definedName>
    <definedName name="Swvu.ACC." hidden="1">#REF!</definedName>
    <definedName name="Swvu.AFAC." hidden="1">#REF!</definedName>
    <definedName name="Swvu.CE_BF_AG." hidden="1">#REF!</definedName>
    <definedName name="Swvu.CE_BF_MGD." hidden="1">#REF!</definedName>
    <definedName name="Swvu.CE_BF_RICLASS." hidden="1">#REF!</definedName>
    <definedName name="Swvu.ELIMLUCRO." hidden="1">#REF!</definedName>
    <definedName name="Swvu.ESTOQUES." hidden="1">#REF!</definedName>
    <definedName name="Swvu.Extracommissioni." hidden="1">#REF!</definedName>
    <definedName name="Swvu.Fabio." hidden="1">#REF!</definedName>
    <definedName name="Swvu.FASE1_BUDGET." hidden="1">#REF!</definedName>
    <definedName name="Swvu.FASE1_PREC." hidden="1">#REF!</definedName>
    <definedName name="Swvu.FASE1_REVBUDGET." hidden="1">#REF!</definedName>
    <definedName name="Swvu.FASE2_BUDGET." hidden="1">#REF!</definedName>
    <definedName name="Swvu.FASE2_PREC." hidden="1">#REF!</definedName>
    <definedName name="Swvu.FASE2_REVBUDGET." hidden="1">#REF!</definedName>
    <definedName name="Swvu.FASE3_BUDGET." hidden="1">#REF!</definedName>
    <definedName name="Swvu.FASE3_PREC." hidden="1">#REF!</definedName>
    <definedName name="Swvu.FASE3_REVBUDGET." hidden="1">#REF!</definedName>
    <definedName name="Swvu.FASE4_BUDGET." hidden="1">#REF!</definedName>
    <definedName name="Swvu.FASE4_PREC." hidden="1">#REF!</definedName>
    <definedName name="Swvu.FASE4_REVBUDGET." hidden="1">#REF!</definedName>
    <definedName name="Swvu.FASI_RIEPILOGO_BUDGET." hidden="1">#REF!</definedName>
    <definedName name="Swvu.FASI_RIEPILOGO_PREC." hidden="1">#REF!</definedName>
    <definedName name="Swvu.FASI_RIEPILOGO_REVBUDGET." hidden="1">#REF!</definedName>
    <definedName name="Swvu.IMPOSTE_BF." hidden="1">#REF!</definedName>
    <definedName name="Swvu.inputs._.raw._.data." hidden="1">[5]Input!#REF!</definedName>
    <definedName name="Swvu.LPERDAS." hidden="1">#REF!</definedName>
    <definedName name="Swvu.PREC_CE_BF_AREE_GEST." hidden="1">#REF!</definedName>
    <definedName name="Swvu.PREC_CE_BF_MGD." hidden="1">#REF!</definedName>
    <definedName name="Swvu.PREC_CE_BF_UTILE." hidden="1">#REF!</definedName>
    <definedName name="Swvu.RACC_IMP." hidden="1">#REF!</definedName>
    <definedName name="Swvu.RES432." hidden="1">#REF!</definedName>
    <definedName name="Swvu.REV_DIV." hidden="1">#REF!</definedName>
    <definedName name="Swvu.RIEPILOGOFASI_BUDGET." hidden="1">#REF!</definedName>
    <definedName name="Swvu.Servizi_bancari." hidden="1">#REF!</definedName>
    <definedName name="Swvu.Servizi_finanziari." hidden="1">#REF!</definedName>
    <definedName name="Swvu.summary1." hidden="1">[6]Comps!$A$1:$AA$49</definedName>
    <definedName name="Swvu.summary2." hidden="1">[6]Comps!$A$147:$AA$192</definedName>
    <definedName name="Swvu.summary3." hidden="1">[6]Comps!$A$103:$AA$146</definedName>
    <definedName name="Swvu.VERLUCRO." hidden="1">#REF!</definedName>
    <definedName name="SWW" hidden="1">{#N/A,#N/A,FALSE,"Aging Summary";#N/A,#N/A,FALSE,"Ratio Analysis";#N/A,#N/A,FALSE,"Test 120 Day Accts";#N/A,#N/A,FALSE,"Tickmarks"}</definedName>
    <definedName name="synthese" hidden="1">{"tbl1",#N/A,FALSE,"regul";"tbl2",#N/A,FALSE,"regul"}</definedName>
    <definedName name="tabta" hidden="1">{#N/A,#N/A,FALSE,"Aging Summary";#N/A,#N/A,FALSE,"Ratio Analysis";#N/A,#N/A,FALSE,"Test 120 Day Accts";#N/A,#N/A,FALSE,"Tickmarks"}</definedName>
    <definedName name="TBdbName" hidden="1">"88D5BF544BE111D2B8C5006097494125.mdb"</definedName>
    <definedName name="tedi" hidden="1">{"print 1",#N/A,FALSE,"PrimeCo PCS";"print 2",#N/A,FALSE,"PrimeCo PCS";"valuation",#N/A,FALSE,"PrimeCo PCS"}</definedName>
    <definedName name="telefonia" hidden="1">{#N/A,#N/A,FALSE,"CA";#N/A,#N/A,FALSE,"CN";#N/A,#N/A,FALSE,"Inv";#N/A,#N/A,FALSE,"Inv Acc";"Miguel_balance",#N/A,FALSE,"Bal";#N/A,#N/A,FALSE,"Plantilla";#N/A,#N/A,FALSE,"CA (2)";#N/A,#N/A,FALSE,"CN (2)"}</definedName>
    <definedName name="telefonia_bis" hidden="1">{#N/A,#N/A,FALSE,"CA";#N/A,#N/A,FALSE,"CN";#N/A,#N/A,FALSE,"Inv";#N/A,#N/A,FALSE,"Inv Acc";"Miguel_balance",#N/A,FALSE,"Bal";#N/A,#N/A,FALSE,"Plantilla";#N/A,#N/A,FALSE,"CA (2)";#N/A,#N/A,FALSE,"CN (2)"}</definedName>
    <definedName name="TextRefCopyRangeCount" hidden="1">69</definedName>
    <definedName name="Tigr_Exhibit0aaa4493_eca3_40d1_a6e6_3e497fb1da9c" hidden="1">#REF!</definedName>
    <definedName name="Tigr_Exhibit18734a90_93de_4a48_96f1_a7b49ee81fc3" hidden="1">#REF!</definedName>
    <definedName name="Tigr_Exhibit1c0631d0_13bd_46a7_b2b9_f89a1e6de905" hidden="1">#REF!</definedName>
    <definedName name="Tigr_Exhibit1e0c1ac4_1228_4260_82a2_347fcf93555a" hidden="1">#REF!</definedName>
    <definedName name="Tigr_Exhibit2336cf4f_2bf0_4a8c_99f8_9beeedd9245a" hidden="1">'[24]Consensus + guidance'!#REF!</definedName>
    <definedName name="Tigr_Exhibit350318bb_7812_4c72_9891_41f729d5e95b" hidden="1">#REF!</definedName>
    <definedName name="Tigr_Exhibit55fe299d_fdad_495e_95eb_d00757071417" hidden="1">#REF!</definedName>
    <definedName name="Tigr_Exhibit596a975f_6a0e_47b5_bccc_4c8087da55c6" hidden="1">'[24]Consensus + guidance'!#REF!</definedName>
    <definedName name="Tigr_Exhibit5a0dfa92_8a32_4bd9_b6ff_4f3297386104" hidden="1">#REF!</definedName>
    <definedName name="Tigr_Exhibit6bc5ec73_9137_433e_b3c2_a37c7f818cfd" hidden="1">#REF!</definedName>
    <definedName name="Tigr_Exhibit8186e84e_54a2_4c15_93af_b636b9c95612" hidden="1">'[24]Consensus + guidance'!#REF!</definedName>
    <definedName name="Tigr_Exhibit87deb6c2_ce68_44b3_bef0_c766ff962367" hidden="1">#REF!</definedName>
    <definedName name="Tigr_Exhibit980edf5b_7858_4a5e_a96e_ee922b295d1b" hidden="1">#REF!</definedName>
    <definedName name="Tigr_Exhibit9ef56d6b_355a_4022_80f7_53bdcf669ed6" hidden="1">#REF!</definedName>
    <definedName name="Tigr_Exhibita22da426_afc5_46f1_8504_c7106f5b888d" hidden="1">#REF!</definedName>
    <definedName name="Tigr_Exhibita477c875_3d82_46ef_9f72_586e0717a4f7" hidden="1">'[24]Consensus + guidance'!#REF!</definedName>
    <definedName name="Tigr_Exhibitaa6aa0b8_195d_4c8a_a7c7_2b96aa1cc9c4" hidden="1">#REF!</definedName>
    <definedName name="Tigr_Exhibitabd283f8_eebc_41a5_9931_53702372db35" hidden="1">#REF!</definedName>
    <definedName name="Tigr_Exhibitb55768c3_32ad_47d1_a750_83b8111d3086" hidden="1">#REF!</definedName>
    <definedName name="Tigr_Exhibitb5765758_d7e4_43aa_b09b_7cf5a88fbf77" hidden="1">#REF!</definedName>
    <definedName name="Tigr_Exhibitcb80a8b0_107e_43eb_8c6f_286424a45fa0" hidden="1">'[24]Consensus + guidance'!#REF!</definedName>
    <definedName name="Tigr_Exhibite087e757_da20_4281_baea_80b78ca00656" hidden="1">#REF!</definedName>
    <definedName name="Tigr_Exhibite1150ab0_cfe7_4f29_9341_00f6b00e07d3" hidden="1">#REF!</definedName>
    <definedName name="Tigr_Exhibitfb2f29f9_1ccc_406d_8de6_cc7c14faa075" hidden="1">#REF!</definedName>
    <definedName name="Tigr_Exhibitff904933_299f_40d8_b501_4535c806b697" hidden="1">#REF!</definedName>
    <definedName name="TOM" hidden="1">{#N/A,#N/A,TRUE,"Main Issues";#N/A,#N/A,TRUE,"Income statement ($)"}</definedName>
    <definedName name="TOM_2" hidden="1">{#N/A,#N/A,TRUE,"Main Issues";#N/A,#N/A,TRUE,"Income statement ($)"}</definedName>
    <definedName name="TOTAL_IN" hidden="1">{"Informes",#N/A,FALSE,"CA";"Informes",#N/A,FALSE,"CN";"Informes",#N/A,FALSE,"INVERSIONES";"Informes",#N/A,FALSE,"CN Oficial";"Informes",#N/A,FALSE,"CA Oficial";"Informes",#N/A,FALSE,"Res Datos Areas"}</definedName>
    <definedName name="TOTAL_INFORMES" hidden="1">{"Informes",#N/A,FALSE,"CA";"Informes",#N/A,FALSE,"CN";"Informes",#N/A,FALSE,"INVERSIONES";"Informes",#N/A,FALSE,"CN Oficial";"Informes",#N/A,FALSE,"CA Oficial";"Informes",#N/A,FALSE,"Res Datos Areas"}</definedName>
    <definedName name="TP" hidden="1">#REF!</definedName>
    <definedName name="TR\" hidden="1">{#N/A,#N/A,FALSE,"Aging Summary";#N/A,#N/A,FALSE,"Ratio Analysis";#N/A,#N/A,FALSE,"Test 120 Day Accts";#N/A,#N/A,FALSE,"Tickmarks"}</definedName>
    <definedName name="tt" hidden="1">#REF!</definedName>
    <definedName name="tukui"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ty" hidden="1">#REF!</definedName>
    <definedName name="TYUJ" hidden="1">#REF!</definedName>
    <definedName name="UK" hidden="1">{"PARTE1",#N/A,FALSE,"Plan1"}</definedName>
    <definedName name="uu" hidden="1">#REF!</definedName>
    <definedName name="v" hidden="1">{"IS",#N/A,FALSE,"IS";"RPTIS",#N/A,FALSE,"RPTIS";"STATS",#N/A,FALSE,"STATS";"CELL",#N/A,FALSE,"CELL";"BS",#N/A,FALSE,"BS"}</definedName>
    <definedName name="vds" hidden="1">{"Pèrdues i Guanys analític.Català",#N/A,FALSE,"Català";"Pèrdues i G. analític.castellà",#N/A,FALSE,"Castellà"}</definedName>
    <definedName name="VERLUCRO" hidden="1">{FALSE,FALSE,-1.25,-15.5,484.5,278.25,FALSE,FALSE,TRUE,FALSE,0,1,#N/A,1106,#N/A,12.4059405940594,23.2666666666667,1,FALSE,FALSE,3,TRUE,1,FALSE,100,"Swvu.VERLUCRO.","ACwvu.VERLUCRO.",#N/A,FALSE,FALSE,0,0,0,0,1,"","",TRUE,FALSE,FALSE,FALSE,1,95,#N/A,#N/A,FALSE,FALSE,FALSE,FALSE,FALSE,FALSE,FALSE,1,65532,65532,FALSE,FALSE,TRUE,TRUE,TRUE}</definedName>
    <definedName name="VFVV" hidden="1">{#N/A,#N/A,FALSE,"Aging Summary";#N/A,#N/A,FALSE,"Ratio Analysis";#N/A,#N/A,FALSE,"Test 120 Day Accts";#N/A,#N/A,FALSE,"Tickmarks"}</definedName>
    <definedName name="VGT" hidden="1">{#N/A,#N/A,FALSE,"Aging Summary";#N/A,#N/A,FALSE,"Ratio Analysis";#N/A,#N/A,FALSE,"Test 120 Day Accts";#N/A,#N/A,FALSE,"Tickmarks"}</definedName>
    <definedName name="VGTS" hidden="1">{#N/A,#N/A,FALSE,"Aging Summary";#N/A,#N/A,FALSE,"Ratio Analysis";#N/A,#N/A,FALSE,"Test 120 Day Accts";#N/A,#N/A,FALSE,"Tickmarks"}</definedName>
    <definedName name="w"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wcom" hidden="1">{"IS",#N/A,FALSE,"IS";"RPTIS",#N/A,FALSE,"RPTIS";"STATS",#N/A,FALSE,"STATS";"BS",#N/A,FALSE,"BS"}</definedName>
    <definedName name="wedfwe"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wef"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efd"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EHAERHTUY7J" hidden="1">#REF!</definedName>
    <definedName name="wrn" hidden="1">{"cap_structure",#N/A,FALSE,"Graph-Mkt Cap";"price",#N/A,FALSE,"Graph-Price";"ebit",#N/A,FALSE,"Graph-EBITDA";"ebitda",#N/A,FALSE,"Graph-EBITDA"}</definedName>
    <definedName name="wrn.AG_riepilogo." hidden="1">{"AG_Rete",#N/A,FALSE,"Area Rete";"AG_intergruppo",#N/A,FALSE,"Area Intergruppo";"AG_filiali",#N/A,FALSE,"Area Filiali";"AG_finanza",#N/A,FALSE,"Area Finanza";"AG_struttura",#N/A,FALSE,"Area Struttura"}</definedName>
    <definedName name="wrn.Aging._.and._.Trend._.Analysis." hidden="1">{#N/A,#N/A,FALSE,"Aging Summary";#N/A,#N/A,FALSE,"Ratio Analysis";#N/A,#N/A,FALSE,"Test 120 Day Accts";#N/A,#N/A,FALSE,"Tickmarks"}</definedName>
    <definedName name="wrn.AIJS._.Print._.Out." hidden="1">{"Assumptions",#N/A,FALSE,"Assumptions";"Revenues",#N/A,FALSE,"Revenues";"Expenses",#N/A,FALSE,"Expenses";"Construction",#N/A,FALSE,"Construction Costs";"Income Statement",#N/A,FALSE,"Income Statement";"Depreciation",#N/A,FALSE,"Depreciation";"Cash Flow",#N/A,FALSE,"Cash Flow";"Balance Sheet",#N/A,FALSE,"Balance Sheet";"Debt Pro Forma",#N/A,FALSE,"Debt Pro Forma";"Sources &amp; Uses",#N/A,FALSE,"Sources &amp; Uses";"Debt S&amp;U",#N/A,FALSE,"Debt S&amp;U";"Debt Pro Forma 3",#N/A,FALSE,"Debt Pro Forma 3";"Debt Pro Forma 2",#N/A,FALSE,"Debt Pro Forma 2"}</definedName>
    <definedName name="wrn.Alex." hidden="1">{#N/A,#N/A,FALSE,"TradeSumm";#N/A,#N/A,FALSE,"StatsSumm"}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ppendix." hidden="1">{#N/A,#N/A,TRUE,"Lines";#N/A,#N/A,TRUE,"Stations";#N/A,#N/A,TRUE,"Cap. Expenses";#N/A,#N/A,TRUE,"Land";#N/A,#N/A,TRUE,"Cen Proces Sys";#N/A,#N/A,TRUE,"telecom";#N/A,#N/A,TRUE,"Other"}</definedName>
    <definedName name="wrn.appendix.1" hidden="1">{#N/A,#N/A,TRUE,"Lines";#N/A,#N/A,TRUE,"Stations";#N/A,#N/A,TRUE,"Cap. Expenses";#N/A,#N/A,TRUE,"Land";#N/A,#N/A,TRUE,"Cen Proces Sys";#N/A,#N/A,TRUE,"telecom";#N/A,#N/A,TRUE,"Other"}</definedName>
    <definedName name="wrn.BEL." hidden="1">{"IS",#N/A,FALSE,"IS";"RPTIS",#N/A,FALSE,"RPTIS";"STATS",#N/A,FALSE,"STATS";"CELL",#N/A,FALSE,"CELL";"BS",#N/A,FALSE,"BS"}</definedName>
    <definedName name="wrn.CASO._.BASE." hidden="1">{"SCENARIOS",#N/A,FALSE,"Resumen de escenario";"INFORHIPOT",#N/A,FALSE,"hipotesis";"INFORA8",#N/A,FALSE,"A-8";"INFORSS",#N/A,FALSE,"SSUR";"SCENARIOS",#N/A,FALSE,"consolidado"}</definedName>
    <definedName name="wrn.COMPLETA." hidden="1">{"IMD AUTOPISTAS",#N/A,FALSE,"IMD 00-01 e incrs por autop.";"CURVAS IMD CONCESION",#N/A,FALSE,"IMD 00-01 e incrs por autop.";"TAM",#N/A,FALSE,"Crecimiento IMD 99-01 mes-acum";"IMD ASETA",#N/A,FALSE,"IMD ASETA- crecs. mens-acums.";"INGRESOS",#N/A,FALSE,"GRÁFICO"}</definedName>
    <definedName name="wrn.CONSELL." hidden="1">{#N/A,#N/A,FALSE,"trafmes PROPOSTA";#N/A,#N/A,FALSE,"trafacum PROPOSTA";#N/A,#N/A,FALSE,"grafimd";#N/A,#N/A,FALSE,"grafimdmes";#N/A,#N/A,FALSE,"grafimdperiodo";#N/A,#N/A,FALSE,"dtamgrafic (1)";#N/A,#N/A,FALSE,"dtamgrafic (2)";#N/A,#N/A,FALSE,"ingmes";#N/A,#N/A,FALSE,"ingacum";#N/A,#N/A,FALSE,"asetapantalla"}</definedName>
    <definedName name="wrn.Danilo." hidden="1">{#N/A,#N/A,TRUE,"Main Issues";#N/A,#N/A,TRUE,"Income statement ($)"}</definedName>
    <definedName name="wrn.Danilo._2" hidden="1">{#N/A,#N/A,TRUE,"Main Issues";#N/A,#N/A,TRUE,"Income statement ($)"}</definedName>
    <definedName name="wrn.database." hidden="1">{"subs",#N/A,FALSE,"database ";"proportional",#N/A,FALSE,"database "}</definedName>
    <definedName name="wrn.Employee._.Efficiency." hidden="1">{"Employee Efficiency",#N/A,FALSE,"Benchmarking"}</definedName>
    <definedName name="wrn.enyém." hidden="1">{#N/A,#N/A,FALSE,"content";#N/A,#N/A,FALSE,"summary";#N/A,#N/A,FALSE,"historicBS";#N/A,#N/A,FALSE,"historicIS";#N/A,#N/A,FALSE,"historicCF";#N/A,#N/A,FALSE,"ratios";#N/A,#N/A,FALSE,"ForecastIS";#N/A,#N/A,FALSE,"DCF-WACC";#N/A,#N/A,FALSE,"DCF-CAPM";#N/A,#N/A,FALSE,"debt";#N/A,#N/A,FALSE,"depreciation";#N/A,#N/A,FALSE,"wacc";"view_a",#N/A,FALSE,"GLC";"view_b",#N/A,FALSE,"GLC";"view_c",#N/A,FALSE,"GLC";"view_d",#N/A,FALSE,"GLC";"view_e",#N/A,FALSE,"GLC";#N/A,#N/A,FALSE,"riskfree";#N/A,#N/A,FALSE,"glcapproach";#N/A,#N/A,FALSE,"control";#N/A,#N/A,FALSE,"marketibility";#N/A,#N/A,FALSE,"rev";#N/A,#N/A,FALSE,"customers";#N/A,#N/A,FALSE,"suppliers";#N/A,#N/A,FALSE,"own.str.";"view_a",#N/A,FALSE,"season";"view_b",#N/A,FALSE,"season"}</definedName>
    <definedName name="wrn.Esquema._.de._.Convenio." hidden="1">{#N/A,#N/A,TRUE,"Tapa 1";#N/A,#N/A,TRUE,"Tapa 2"}</definedName>
    <definedName name="wrn.EXPEDIENT." hidden="1">{#N/A,#N/A,FALSE,"TARIFAS";#N/A,#N/A,FALSE,"INCREMENTOS";#N/A,#N/A,FALSE,"LONGITUDES";#N/A,#N/A,FALSE,"LONG_A17";#N/A,#N/A,FALSE,"CALCULOS";"Bonificacions",#N/A,FALSE,"CALCULOS (2)";"Montgat-Mataró",#N/A,FALSE,"PEAJES";"Mataró-Palafolls",#N/A,FALSE,"PEAJES";"Rec.Mataró-Palafolls",#N/A,FALSE,"PEAJES";#N/A,#N/A,FALSE,"PEATGES_A17"}</definedName>
    <definedName name="wrn.FASIVALUTA_PREC." hidden="1">{"FASE1_PREC",#N/A,FALSE;"FASE2_PREC",#N/A,FALSE;"FASE3_PREC",#N/A,FALSE;"FASE4_PREC",#N/A,FALSE;"RIEPILOGOFASI_PREC",#N/A,FALSE}</definedName>
    <definedName name="wrn.for._.TenneT."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wrn.for._.TenneT.1"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wrn.Gioia." hidden="1">{#N/A,#N/A,FALSE,"Dettaglio x società";#N/A,#N/A,FALSE,"Dettaglio SPI 2002";#N/A,#N/A,FALSE,"Dettaglio SPI";#N/A,#N/A,FALSE,"Dettaglio W";#N/A,#N/A,FALSE,"Comparto SPI 2002";#N/A,#N/A,FALSE,"Comparto SPI";#N/A,#N/A,FALSE,"Comparto W";#N/A,#N/A,FALSE,"Comm x comparto";#N/A,#N/A,FALSE,"Comm x class"}</definedName>
    <definedName name="wrn.Historical._.Cost._.PWC." hidden="1">{#N/A,#N/A,TRUE,"Cover His PWC";#N/A,#N/A,TRUE,"P&amp;L";#N/A,#N/A,TRUE,"BS";#N/A,#N/A,TRUE,"Depreciation";#N/A,#N/A,TRUE,"GRAPHS";#N/A,#N/A,TRUE,"DCF EBITDA Multiple";#N/A,#N/A,TRUE,"DCF Perpetual Growth"}</definedName>
    <definedName name="wrn.Historical._.Cost._.PWC.1" hidden="1">{#N/A,#N/A,TRUE,"Cover His PWC";#N/A,#N/A,TRUE,"P&amp;L";#N/A,#N/A,TRUE,"BS";#N/A,#N/A,TRUE,"Depreciation";#N/A,#N/A,TRUE,"GRAPHS";#N/A,#N/A,TRUE,"DCF EBITDA Multiple";#N/A,#N/A,TRUE,"DCF Perpetual Growth"}</definedName>
    <definedName name="wrn.Historical._.Cost._.TenneT." hidden="1">{#N/A,#N/A,TRUE,"Cover His T";#N/A,#N/A,TRUE,"P&amp;L";#N/A,#N/A,TRUE,"BS";#N/A,#N/A,TRUE,"Depreciation";#N/A,#N/A,TRUE,"GRAPHS";#N/A,#N/A,TRUE,"DCF EBITDA Multiple";#N/A,#N/A,TRUE,"DCF Perpetual Growth"}</definedName>
    <definedName name="wrn.Historical._.Cost._.TenneT.1" hidden="1">{#N/A,#N/A,TRUE,"Cover His T";#N/A,#N/A,TRUE,"P&amp;L";#N/A,#N/A,TRUE,"BS";#N/A,#N/A,TRUE,"Depreciation";#N/A,#N/A,TRUE,"GRAPHS";#N/A,#N/A,TRUE,"DCF EBITDA Multiple";#N/A,#N/A,TRUE,"DCF Perpetual Growth"}</definedName>
    <definedName name="wrn.Hyg._.Acq." hidden="1">{#N/A,#N/A,FALSE,"main";#N/A,#N/A,FALSE,"100% Cash";#N/A,#N/A,FALSE,"100% Stock"}</definedName>
    <definedName name="wrn.INDICADORES." hidden="1">{"PARTE1",#N/A,FALSE,"Plan1"}</definedName>
    <definedName name="wrn.INFORME." hidden="1">{#N/A,#N/A,FALSE,"TOTAL COMP";#N/A,#N/A,FALSE,"COMP BP";#N/A,#N/A,FALSE,"EMPRESA";#N/A,#N/A,FALSE,"RESIDENCIAL";#N/A,#N/A,FALSE,"AMENA SA";#N/A,#N/A,FALSE,"INV BP"}</definedName>
    <definedName name="wrn.Informe._.RLI." hidden="1">{#N/A,#N/A,TRUE,"MEMO";#N/A,#N/A,TRUE,"PARAMETROS";#N/A,#N/A,TRUE,"RLI ";#N/A,#N/A,TRUE,"IMPTO.DET.";#N/A,#N/A,TRUE,"FUT-FUNT";#N/A,#N/A,TRUE,"CPI-PATR.";#N/A,#N/A,TRUE,"CM CPI";#N/A,#N/A,TRUE,"PROV";#N/A,#N/A,TRUE,"A FIJO";#N/A,#N/A,TRUE,"LEASING";#N/A,#N/A,TRUE,"VPP";#N/A,#N/A,TRUE,"PPM";#N/A,#N/A,TRUE,"OTROS"}</definedName>
    <definedName name="wrn.INFORME1." hidden="1">{#N/A,#N/A,FALSE,"Principal"}</definedName>
    <definedName name="wrn.Informes." hidden="1">{#N/A,#N/A,FALSE,"CN Oficial Resumida";#N/A,#N/A,FALSE,"CN Margenes Resumida";#N/A,#N/A,FALSE,"CA Margenes Resumida";#N/A,#N/A,FALSE,"MARGEN BRUTO";#N/A,#N/A,FALSE,"CN Oficial";#N/A,#N/A,FALSE,"INVERSIONES BIEN";#N/A,#N/A,FALSE,"INVERSIONES Resumidas";#N/A,#N/A,FALSE,"EOAF (Auna)";#N/A,#N/A,FALSE,"BAL";#N/A,#N/A,FALSE,"Datos Areas";#N/A,#N/A,FALSE,"PLANTILLA";#N/A,#N/A,FALSE,"Detalle clientes";#N/A,#N/A,FALSE,"Detalle Ingresos Trafico"}</definedName>
    <definedName name="wrn.international." hidden="1">{"sweden",#N/A,FALSE,"Sweden";"germany",#N/A,FALSE,"Germany";"portugal",#N/A,FALSE,"Portugal";"belgium",#N/A,FALSE,"Belgium";"japan",#N/A,FALSE,"Japan ";"italy",#N/A,FALSE,"Italy";"spain",#N/A,FALSE,"Spain";"korea",#N/A,FALSE,"Korea"}</definedName>
    <definedName name="wrn.Introduction."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wrn.Introduction.1"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wrn.Line._.Efficiency." hidden="1">{"Line Efficiency",#N/A,FALSE,"Benchmarking"}</definedName>
    <definedName name="wrn.May._.2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wrn.May._.21.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wrn.MENSILE." hidden="1">{#N/A,#N/A,TRUE,"covmen";#N/A,#N/A,TRUE,"ECORID";#N/A,#N/A,TRUE,"ECOTRA";#N/A,#N/A,TRUE,"ECOTOT";#N/A,#N/A,TRUE,"FATSOC";#N/A,#N/A,TRUE,"FATDIV";#N/A,#N/A,TRUE,"FATGEO";#N/A,#N/A,TRUE,"ORDINI";#N/A,#N/A,TRUE,"TESORI";#N/A,#N/A,TRUE,"RENDFIN"}</definedName>
    <definedName name="wrn.Modello." hidden="1">{#N/A,#N/A,TRUE,"Proposal";#N/A,#N/A,TRUE,"Assumptions";#N/A,#N/A,TRUE,"Net Income";#N/A,#N/A,TRUE,"Balsheet";#N/A,#N/A,TRUE,"Capex";#N/A,#N/A,TRUE,"Volumes";#N/A,#N/A,TRUE,"Revenues";#N/A,#N/A,TRUE,"Var.Costs";#N/A,#N/A,TRUE,"Personnel";#N/A,#N/A,TRUE,"Other costs";#N/A,#N/A,TRUE,"MKTG and G&amp;A"}</definedName>
    <definedName name="wrn.Modello._2" hidden="1">{#N/A,#N/A,TRUE,"Proposal";#N/A,#N/A,TRUE,"Assumptions";#N/A,#N/A,TRUE,"Net Income";#N/A,#N/A,TRUE,"Balsheet";#N/A,#N/A,TRUE,"Capex";#N/A,#N/A,TRUE,"Volumes";#N/A,#N/A,TRUE,"Revenues";#N/A,#N/A,TRUE,"Var.Costs";#N/A,#N/A,TRUE,"Personnel";#N/A,#N/A,TRUE,"Other costs";#N/A,#N/A,TRUE,"MKTG and G&amp;A"}</definedName>
    <definedName name="wrn.MODELO." hidden="1">{"BALANCE",#N/A,FALSE,"OUTPUT";"PRESUPUESTO",#N/A,FALSE,"OUTPUT";"CUENTA",#N/A,FALSE,"OUTPUT";"HIPOTESIS",#N/A,FALSE,"MARGEN";"MARGEN",#N/A,FALSE,"MARGEN";"GASTOS",#N/A,FALSE,"MARGEN";"COSTE",#N/A,FALSE,"AMORTIZACIONES";"MOVIMIENTO",#N/A,FALSE,"AMORTIZACIONES";"AMORTIZACION",#N/A,FALSE,"AMORTIZACIONES";"INMATERIAL",#N/A,FALSE,"AMORTIZACIONES";"IMPUESTO",#N/A,FALSE,"TAX";"DISTRIBUCION",#N/A,FALSE,"TAX";"ESCENARIO",#N/A,FALSE,"ESCENARIOS"}</definedName>
    <definedName name="wrn.Parque." hidden="1">{#N/A,#N/A,FALSE,"Resultados";#N/A,#N/A,FALSE,"PyG";#N/A,#N/A,FALSE,"Config. Parque";#N/A,#N/A,FALSE,"Sup. Productiva";#N/A,#N/A,FALSE,"inversiones";#N/A,#N/A,FALSE,"Amortizaciones";#N/A,#N/A,FALSE,"Detall.Naves";#N/A,#N/A,FALSE,"Precios";#N/A,#N/A,FALSE,"Sup. NO productiva";#N/A,#N/A,FALSE,"Ocupación"}</definedName>
    <definedName name="wrn.Pèrdues._.i._.G.._.analític." hidden="1">{"Pèrdues i Guanys analític.Català",#N/A,FALSE,"Català";"Pèrdues i G. analític.castellà",#N/A,FALSE,"Castellà"}</definedName>
    <definedName name="wrn.PIANO." hidden="1">{#N/A,#N/A,TRUE,"INPUT";#N/A,#N/A,TRUE,"ECO97";#N/A,#N/A,TRUE,"eco98-99";#N/A,#N/A,TRUE,"SP";#N/A,#N/A,TRUE,"FIN";#N/A,#N/A,TRUE,"SP_COMM";#N/A,#N/A,TRUE,"RECPAY";#N/A,#N/A,TRUE,"FIXASS";#N/A,#N/A,TRUE,"TFR";#N/A,#N/A,TRUE,"TAX";#N/A,#N/A,TRUE,"FINANZ";#N/A,#N/A,TRUE,"PATNET";#N/A,#N/A,TRUE,"LEAS";#N/A,#N/A,TRUE,"AMMLEAS"}</definedName>
    <definedName name="wrn.Precio._.Venta." hidden="1">{#N/A,#N/A,FALSE,"Venta"}</definedName>
    <definedName name="wrn.Presentacion." hidden="1">{#N/A,#N/A,FALSE,"Graficos";#N/A,#N/A,FALSE,"P.Ingresos";#N/A,#N/A,FALSE,"P.Gastos";#N/A,#N/A,FALSE,"I.Trafico";#N/A,#N/A,FALSE,"I.Peajes";#N/A,#N/A,FALSE,"G.Operativos";#N/A,#N/A,FALSE,"Cf Proyecto";#N/A,#N/A,FALSE,"C.PYG";#N/A,#N/A,FALSE,"Balance";#N/A,#N/A,FALSE,"TIR AC";#N/A,#N/A,FALSE,"TIR E"}</definedName>
    <definedName name="wrn.PrimeCo." hidden="1">{"print 1",#N/A,FALSE,"PrimeCo PCS";"print 2",#N/A,FALSE,"PrimeCo PCS";"valuation",#N/A,FALSE,"PrimeCo PCS"}</definedName>
    <definedName name="wrn.Print_Buyer." hidden="1">{#N/A,"DR",FALSE,"increm pf";#N/A,"MAMSI",FALSE,"increm pf";#N/A,"MAXI",FALSE,"increm pf";#N/A,"PCAM",FALSE,"increm pf";#N/A,"PHSV",FALSE,"increm pf";#N/A,"SIE",FALSE,"increm pf"}</definedName>
    <definedName name="wrn.Print_Main_All."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wrn.Print_Main_All._2"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 hidden="1">{"v1",#N/A,FALSE,"financial information";"v2",#N/A,FALSE,"financial information";"v3",#N/A,FALSE,"financial information";"v4",#N/A,FALSE,"financial information";"v5",#N/A,FALSE,"financial information"}</definedName>
    <definedName name="wrn.print._.graphs." hidden="1">{"cap_structure",#N/A,FALSE,"Graph-Mkt Cap";"price",#N/A,FALSE,"Graph-Price";"ebit",#N/A,FALSE,"Graph-EBITDA";"ebitda",#N/A,FALSE,"Graph-EBITDA"}</definedName>
    <definedName name="wrn.print._.pages." hidden="1">{#N/A,#N/A,FALSE,"Spain MKT";#N/A,#N/A,FALSE,"Assumptions";#N/A,#N/A,FALSE,"Adve";#N/A,#N/A,FALSE,"E-Commerce";#N/A,#N/A,FALSE,"Opex";#N/A,#N/A,FALSE,"P&amp;L";#N/A,#N/A,FALSE,"FCF &amp; DCF"}</definedName>
    <definedName name="wrn.print._.raw._.data._.entry." hidden="1">{"inputs raw data",#N/A,TRUE,"INPUT"}</definedName>
    <definedName name="wrn.print._.summary._.sheets." hidden="1">{"summary1",#N/A,TRUE,"Comps";"summary2",#N/A,TRUE,"Comps";"summary3",#N/A,TRUE,"Comps"}</definedName>
    <definedName name="wrn.Projeccions." hidden="1">{#N/A,#N/A,FALSE,"ACESA"}</definedName>
    <definedName name="wrn.PROVIR97." hidden="1">{#N/A,#N/A,FALSE,"IR E CS 1997";#N/A,#N/A,FALSE,"PR ND";#N/A,#N/A,FALSE,"8191";#N/A,#N/A,FALSE,"8383";#N/A,#N/A,FALSE,"MP 1024";#N/A,#N/A,FALSE,"AD_EX_97";#N/A,#N/A,FALSE,"BD 97"}</definedName>
    <definedName name="wrn.REL_IR_97." hidden="1">{#N/A,#N/A,TRUE,"BD 97";#N/A,#N/A,TRUE,"IR E CS 1997";#N/A,#N/A,TRUE,"CONTINGÊNCIAS";#N/A,#N/A,TRUE,"AD_EX_97";#N/A,#N/A,TRUE,"PR ND";#N/A,#N/A,TRUE,"8191";#N/A,#N/A,TRUE,"8383";#N/A,#N/A,TRUE,"MP 1024"}</definedName>
    <definedName name="wrn.REP_BDG_R." hidden="1">{#N/A,#N/A,TRUE,"INPUT";#N/A,#N/A,TRUE,"vend_rid";#N/A,#N/A,TRUE,"vend_tra";#N/A,#N/A,TRUE,"ordinato";#N/A,#N/A,TRUE,"costi_rid";#N/A,#N/A,TRUE,"costi_tra";#N/A,#N/A,TRUE,"dipendenti";#N/A,#N/A,TRUE,"costo_pers";#N/A,#N/A,TRUE,"inv_98";#N/A,#N/A,TRUE,"ECO_COMP";#N/A,#N/A,TRUE,"anal_gen";#N/A,#N/A,TRUE,"dett_inv";#N/A,#N/A,TRUE,"cover";#N/A,#N/A,TRUE,"indice_R"}</definedName>
    <definedName name="wrn.rep_bdg." hidden="1">{#N/A,#N/A,TRUE,"INPUT";#N/A,#N/A,TRUE,"ECO_COMP";#N/A,#N/A,TRUE,"BDG_98";#N/A,#N/A,TRUE,"ordinato";#N/A,#N/A,TRUE,"vend_rid";#N/A,#N/A,TRUE,"vend_tra";#N/A,#N/A,TRUE,"costi_rid";#N/A,#N/A,TRUE,"costi_tra";#N/A,#N/A,TRUE,"dipendenti";#N/A,#N/A,TRUE,"costo_pers";#N/A,#N/A,TRUE,"inv_98";#N/A,#N/A,TRUE,"dett_inv";#N/A,#N/A,TRUE,"spese_gen";#N/A,#N/A,TRUE,"cover";#N/A,#N/A,TRUE,"indice"}</definedName>
    <definedName name="wrn.Replacement._.Cost." hidden="1">{#N/A,#N/A,TRUE,"Cover Repl";#N/A,#N/A,TRUE,"P&amp;L";#N/A,#N/A,TRUE,"P&amp;L (2)";#N/A,#N/A,TRUE,"BS";#N/A,#N/A,TRUE,"Depreciation";#N/A,#N/A,TRUE,"GRAPHS";#N/A,#N/A,TRUE,"DCF EBITDA Multiple";#N/A,#N/A,TRUE,"DCF Perpetual Growth"}</definedName>
    <definedName name="wrn.Replacement._.Cost.1" hidden="1">{#N/A,#N/A,TRUE,"Cover Repl";#N/A,#N/A,TRUE,"P&amp;L";#N/A,#N/A,TRUE,"P&amp;L (2)";#N/A,#N/A,TRUE,"BS";#N/A,#N/A,TRUE,"Depreciation";#N/A,#N/A,TRUE,"GRAPHS";#N/A,#N/A,TRUE,"DCF EBITDA Multiple";#N/A,#N/A,TRUE,"DCF Perpetual Growth"}</definedName>
    <definedName name="wrn.report." hidden="1">{"a",#N/A,FALSE,"Fact Sheet";"a",#N/A,FALSE,"DCFEVA";"a",#N/A,FALSE,"Statements";"a",#N/A,FALSE,"Quarterly";"a",#N/A,FALSE,"Q Grid";"a",#N/A,FALSE,"Stockval";"a",#N/A,FALSE,"DDM"}</definedName>
    <definedName name="wrn.SCA._.Acq.." hidden="1">{#N/A,#N/A,FALSE,"main";#N/A,#N/A,FALSE,"Pooling";#N/A,#N/A,FALSE,"Purchase"}</definedName>
    <definedName name="wrn.SCA._.AcqDisv." hidden="1">{#N/A,#N/A,FALSE,"main";#N/A,#N/A,FALSE,"Purchase"}</definedName>
    <definedName name="wrn.SUDDIVISIONE._.UTILI." hidden="1">{#N/A,#N/A,TRUE,"UTIFAC";#N/A,#N/A,TRUE,"UTIESP";#N/A,#N/A,TRUE,"UTIFRA";#N/A,#N/A,TRUE,"UTIGBR";#N/A,#N/A,TRUE,"UTIGER";#N/A,#N/A,TRUE,"UTIGRE";#N/A,#N/A,TRUE,"UTISWE";#N/A,#N/A,TRUE,"UTIAUS";#N/A,#N/A,TRUE,"UTISAF";#N/A,#N/A,TRUE,"UTICAN"}</definedName>
    <definedName name="wrn.suibud." hidden="1">{"tbl1",#N/A,FALSE,"regul";"tbl2",#N/A,FALSE,"regul"}</definedName>
    <definedName name="wrn.suivi." hidden="1">{"moy",#N/A,FALSE,"CAMBRAI";"paie",#N/A,FALSE,"CAMBRAI"}</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avole_supporto." hidden="1">{"Cop_tav_supp",#N/A,FALSE,"Copertine";"pag1e2_s",#N/A,FALSE,"Indici";"pag3_6_s",#N/A,FALSE,"P.F.";"pag7e8_s",#N/A,FALSE,"Fondi";"pag9_s",#N/A,FALSE,"Fondi";"pag10_12_s",#N/A,FALSE,"Commissioni rete";"pag13e14_s",#N/A,FALSE,"Titoli";"pag15_s",#N/A,FALSE,"C.C. e P.E.";"pag16_20_s",#N/A,FALSE,"C.E_BF";"pag21_s",#N/A,FALSE,"C.E_BF";"pag22_s",#N/A,FALSE,"C.E_BF"}</definedName>
    <definedName name="wrn.testo." hidden="1">{"Cop_testo",#N/A,FALSE,"Copertine";"testo_pag1_4",#N/A,FALSE,"Testo";"pag5",#N/A,FALSE,"P.F.";"pag6.7",#N/A,FALSE,"Ipotesi generali";"testo_pag8_9",#N/A,FALSE,"Testo";"pag10",#N/A,FALSE,"Flussi e stock";"testo_pag_11",#N/A,FALSE,"Testo";"pag12.14",#N/A,FALSE,"Fondi";"testo_pag_15",#N/A,FALSE,"Testo";"pag16_17",#N/A,FALSE,"Fondi";"pag18",#N/A,FALSE,"Fondi";"testo_pag_19",#N/A,FALSE,"Testo";"pag20",#N/A,FALSE,"Commissioni rete";"testo_pag_21",#N/A,FALSE,"Testo";"pag22",#N/A,FALSE,"NVV";"testo_pag_23",#N/A,FALSE,"Testo";"pag24",#N/A,FALSE,"Costi operativi";"testo_pag_25",#N/A,FALSE,"Testo";"pag26",#N/A,FALSE,"C.E_BF";"pag27",#N/A,FALSE,"C.E_BF";"testo_pag_28_29",#N/A,FALSE,"Testo";"pag30_36",#N/A,FALSE,"C.E_Soc_prod";"testo_pag37_42",#N/A,FALSE,"Testo"}</definedName>
    <definedName name="wrn.Todo."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wrn.Total._.Informes." hidden="1">{#N/A,#N/A,FALSE,"CA";#N/A,#N/A,FALSE,"CN";#N/A,#N/A,FALSE,"Inv";#N/A,#N/A,FALSE,"Inv Acc";"Miguel_balance",#N/A,FALSE,"Bal";#N/A,#N/A,FALSE,"Plantilla";#N/A,#N/A,FALSE,"CA (2)";#N/A,#N/A,FALSE,"CN (2)"}</definedName>
    <definedName name="wrn.totsuivi." hidden="1">{"TOTMOY",#N/A,FALSE,"TOTFDP";"TOTPAIE",#N/A,FALSE,"TOTFDP"}</definedName>
    <definedName name="wrn.TRIMESTRALE." hidden="1">{#N/A,#N/A,TRUE,"covtri";#N/A,#N/A,TRUE,"indtri";#N/A,#N/A,TRUE,"ECORID";#N/A,#N/A,TRUE,"ECOTRA";#N/A,#N/A,TRUE,"ECOTOT";#N/A,#N/A,TRUE,"FATSOC";#N/A,#N/A,TRUE,"FATDIV";#N/A,#N/A,TRUE,"FATGEO";#N/A,#N/A,TRUE,"ORDINI";#N/A,#N/A,TRUE,"SITPAT";#N/A,#N/A,TRUE,"RENDFIN";#N/A,#N/A,TRUE,"TESORI";#N/A,#N/A,TRUE,"PERSONE"}</definedName>
    <definedName name="wrn.USW." hidden="1">{"IS",#N/A,FALSE,"IS";"RPTIS",#N/A,FALSE,"RPTIS";"STATS",#N/A,FALSE,"STATS";"BS",#N/A,FALSE,"BS"}</definedName>
    <definedName name="wrn.UTILI._.SPAGNA." hidden="1">{#N/A,#N/A,TRUE,"UTIESP"}</definedName>
    <definedName name="wrn.UTILI._.SUD._.AFRICA." hidden="1">{#N/A,#N/A,TRUE,"UTISAF"}</definedName>
    <definedName name="wrn.Valuation._.Committee."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wrn.Valuation._.Committee.1"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wrn.wag." hidden="1">{"inc.ann",#N/A,FALSE,"WAG";"inc.quart",#N/A,FALSE,"WAG"}</definedName>
    <definedName name="WS" hidden="1">{#N/A,#N/A,FALSE,"IR E CS 1997";#N/A,#N/A,FALSE,"PR ND";#N/A,#N/A,FALSE,"8191";#N/A,#N/A,FALSE,"8383";#N/A,#N/A,FALSE,"MP 1024";#N/A,#N/A,FALSE,"AD_EX_97";#N/A,#N/A,FALSE,"BD 97"}</definedName>
    <definedName name="wvu.ACC." hidden="1">{TRUE,TRUE,-1.25,-15.5,484.5,278.25,FALSE,FALSE,TRUE,FALSE,0,1,#N/A,452,#N/A,5.92592592592593,22.5714285714286,1,FALSE,FALSE,3,TRUE,1,FALSE,100,"Swvu.ACC.","ACwvu.ACC.",#N/A,FALSE,FALSE,0,0,0,0,2,"","",FALSE,FALSE,FALSE,FALSE,1,90,#N/A,#N/A,"=R1C1:R650C11",FALSE,#N/A,#N/A,FALSE,FALSE,FALSE,1,65532,65532,FALSE,FALSE,TRUE,TRUE,TRUE}</definedName>
    <definedName name="wvu.AFAC." hidden="1">{TRUE,TRUE,-1.25,-15.5,484.5,278.25,FALSE,FALSE,TRUE,FALSE,0,1,#N/A,551,#N/A,5.92592592592593,22.5714285714286,1,FALSE,FALSE,3,TRUE,1,FALSE,100,"Swvu.AFAC.","ACwvu.AFAC.",#N/A,FALSE,FALSE,0,0,0,0,2,"","",FALSE,FALSE,FALSE,FALSE,1,90,#N/A,#N/A,"=R1C1:R650C11",FALSE,#N/A,#N/A,FALSE,FALSE,FALSE,1,65532,65532,FALSE,FALSE,TRUE,TRUE,TRUE}</definedName>
    <definedName name="wvu.CE_BF_AG." hidden="1">{TRUE,TRUE,-1.25,-15.5,484.5,276.75,FALSE,FALSE,TRUE,TRUE,0,1,#N/A,55,#N/A,6.54430379746835,17.0952380952381,1,FALSE,FALSE,3,TRUE,1,FALSE,100,"Swvu.CE_BF_AG.","ACwvu.CE_BF_AG.",1,FALSE,FALSE,0.196850393700787,0.196850393700787,0.78740157480315,0.196850393700787,2,"","",TRUE,TRUE,FALSE,FALSE,1,#N/A,1,1,"=R2C2:R66C22",FALSE,"Rwvu.CE_BF_AG.","Cwvu.CE_BF_AG.",FALSE,FALSE,FALSE,9,65532,65532,FALSE,FALSE,TRUE,TRUE,TRUE}</definedName>
    <definedName name="wvu.CE_BF_MGD." hidden="1">{TRUE,TRUE,-1.25,-15.5,484.5,276.75,FALSE,FALSE,TRUE,TRUE,0,1,#N/A,62,#N/A,6.54430379746835,15.7272727272727,1,FALSE,FALSE,3,TRUE,1,FALSE,100,"Swvu.CE_BF_MGD.","ACwvu.CE_BF_MGD.",1,FALSE,FALSE,0.196850393700787,0.196850393700787,0.78740157480315,0.196850393700787,2,"","",TRUE,TRUE,FALSE,FALSE,1,#N/A,1,1,"=R70C2:R132C22",FALSE,"Rwvu.CE_BF_MGD.","Cwvu.CE_BF_MGD.",FALSE,FALSE,FALSE,9,65532,65532,FALSE,FALSE,TRUE,TRUE,TRUE}</definedName>
    <definedName name="wvu.CE_BF_RICLASS." hidden="1">{TRUE,TRUE,-1.25,-15.5,484.5,253.5,FALSE,FALSE,TRUE,TRUE,0,2,#N/A,5,#N/A,10.5454545454545,21.4615384615385,1,FALSE,FALSE,3,TRUE,1,FALSE,75,"Swvu.CE_BF_RICLASS.","ACwvu.CE_BF_RICLASS.",#N/A,FALSE,FALSE,0.78740157480315,0.78740157480315,0.6,0.66,2,"","&amp;LPianificazione&amp;R&amp;D",TRUE,FALSE,FALSE,FALSE,1,#N/A,1,1,"=R5C2:R62C16",FALSE,#N/A,#N/A,FALSE,FALSE,FALSE,9,65532,300,FALSE,FALSE,TRUE,TRUE,TRUE}</definedName>
    <definedName name="wvu.CE_BF_UTILE." hidden="1">{TRUE,TRUE,-1.25,-15.5,484.5,276.75,FALSE,FALSE,TRUE,TRUE,0,1,#N/A,69,#N/A,6.74683544303798,14.4285714285714,1,FALSE,FALSE,3,TRUE,1,FALSE,100,"Swvu.CE_BF_UTILE.","ACwvu.CE_BF_UTILE.",1,FALSE,FALSE,0.196850393700787,0.196850393700787,0.78740157480315,0.196850393700787,2,"","",TRUE,FALSE,FALSE,FALSE,1,53,#N/A,#N/A,"=R134C2:R187C22","=R70:R71","Rwvu.CE_BF_UTILE.","Cwvu.CE_BF_UTILE.",FALSE,FALSE,TRUE,9,65532,65532,FALSE,FALSE,TRUE,TRUE,TRUE}</definedName>
    <definedName name="wvu.daily._.update._.global._.sheet." hidden="1">{TRUE,TRUE,-1.25,-15.5,456.75,276.75,FALSE,FALSE,TRUE,TRUE,0,1,2,1,21,1,4,4,TRUE,TRUE,3,TRUE,1,TRUE,100,"Swvu.daily._.update._.global._.sheet.","ACwvu.daily._.update._.global._.sheet.",#N/A,FALSE,FALSE,0.393700787401575,0.393700787401575,0.984251968503937,0.984251968503937,1,"&amp;CUTILITIES : KEY DATA
&amp;A&amp;R&amp;D","&amp;LNB : Lyonnaise, Viag estimates based upon TED&amp;CPage &amp;P&amp;REuropean Yields are Gross",TRUE,FALSE,FALSE,FALSE,1,#N/A,1,1,FALSE,FALSE,#N/A,#N/A,FALSE,FALSE,FALSE,9,65532,65532,FALSE,FALSE,TRUE,TRUE,TRUE}</definedName>
    <definedName name="wvu.daily._.update._.summary." hidden="1">{TRUE,TRUE,-1.25,-15.5,456.75,276.75,FALSE,FALSE,TRUE,TRUE,0,1,2,1,5,1,4,4,TRUE,TRUE,3,TRUE,1,TRUE,100,"Swvu.daily._.update._.summary.","ACwvu.daily._.update._.summary.",#N/A,FALSE,FALSE,0.393700787401575,0.393700787401575,0.984251968503937,0.984251968503937,2,"&amp;C&amp;A&amp;R&amp;D","&amp;LNB : Lyonnaise, Viag estimates based upon TED&amp;CPage &amp;P&amp;REuropean Yields are Gross",TRUE,FALSE,FALSE,FALSE,1,#N/A,1,1,"=R1C1:R37C16",FALSE,#N/A,#N/A,FALSE,FALSE,FALSE,9,65532,65532,FALSE,FALSE,TRUE,TRUE,TRUE}</definedName>
    <definedName name="wvu.ELIMLUCRO." hidden="1">{TRUE,TRUE,-1.25,-15.5,484.5,278.25,FALSE,FALSE,TRUE,FALSE,0,3,#N/A,574,#N/A,6.75,22.5714285714286,1,FALSE,FALSE,3,TRUE,1,FALSE,100,"Swvu.ELIMLUCRO.","ACwvu.ELIMLUCRO.",#N/A,FALSE,FALSE,0,0,0,0,2,"","",FALSE,FALSE,FALSE,FALSE,1,90,#N/A,#N/A,"=R1C1:R650C11",FALSE,#N/A,#N/A,FALSE,FALSE,FALSE,1,65532,65532,FALSE,FALSE,TRUE,TRUE,TRUE}</definedName>
    <definedName name="wvu.ESTOQUES." hidden="1">{TRUE,TRUE,-1.25,-15.5,484.5,278.25,FALSE,FALSE,TRUE,FALSE,0,1,#N/A,183,#N/A,5.92592592592593,22.5714285714286,1,FALSE,FALSE,3,TRUE,1,FALSE,100,"Swvu.ESTOQUES.","ACwvu.ESTOQUES.",#N/A,FALSE,FALSE,0,0,0,0,2,"","",FALSE,FALSE,FALSE,FALSE,1,90,#N/A,#N/A,"=R1C1:R650C11",FALSE,#N/A,#N/A,FALSE,FALSE,FALSE,1,65532,65532,FALSE,FALSE,TRUE,TRUE,TRUE}</definedName>
    <definedName name="wvu.Extracommissioni." hidden="1">{TRUE,TRUE,-1.25,-15.5,484.5,253.5,FALSE,TRUE,TRUE,TRUE,0,6,#N/A,62,#N/A,9.10416666666667,21.6923076923077,1,FALSE,FALSE,3,TRUE,1,FALSE,75,"Swvu.Extracommissioni.","ACwvu.Extracommissioni.",#N/A,FALSE,FALSE,0.78740157480315,0.78740157480315,0.984251968503937,0.984251968503937,1,"","&amp;LPianificazione&amp;R&amp;D",TRUE,FALSE,FALSE,FALSE,1,#N/A,1,1,"=R72C12:R98C18",FALSE,#N/A,#N/A,FALSE,FALSE,FALSE,9,65532,65532,FALSE,FALSE,TRUE,TRUE,TRUE}</definedName>
    <definedName name="wvu.Fabio." hidden="1">{TRUE,TRUE,-1.25,-15.5,484.5,276.75,FALSE,FALSE,TRUE,TRUE,0,2,3,6,469,1,1,4,TRUE,TRUE,3,TRUE,1,TRUE,100,"Swvu.Fabio.","ACwvu.Fabio.",#N/A,FALSE,FALSE,0,0,0.393700787401575,0.393700787401575,2,"","&amp;C&amp;""Times New Roman,Bold Italic""&amp;P",TRUE,FALSE,FALSE,FALSE,1,67,#N/A,#N/A,"=R1C2:R497C25","=R1:R7",#N/A,#N/A,FALSE,FALSE,FALSE,1,65532,65532,FALSE,FALSE,TRUE,TRUE,TRUE}</definedName>
    <definedName name="wvu.FASE1_BUDGET." hidden="1">{TRUE,TRUE,-1.25,-15.5,484.5,276.75,FALSE,TRUE,TRUE,TRUE,0,38,#N/A,61,#N/A,12.4473684210526,31.7272727272727,1,FALSE,FALSE,3,TRUE,1,FALSE,50,"Swvu.FASE1_BUDGET.","ACwvu.FASE1_BUDGET.",#N/A,FALSE,FALSE,0.196850393700787,0.196850393700787,0.393700787401575,0.196850393700787,2,"","",TRUE,TRUE,FALSE,FALSE,1,75,#N/A,#N/A,"=R78C44:R99C57","=R72:R76","Rwvu.FASE1_BUDGET.","Cwvu.FASE1_BUDGET.",FALSE,FALSE,TRUE,9,65532,65532,FALSE,FALSE,TRUE,TRUE,TRUE}</definedName>
    <definedName name="wvu.FASE1_PREC." hidden="1">{TRUE,TRUE,-2,-16.25,484.5,288,FALSE,TRUE,TRUE,TRUE,0,25,#N/A,75,#N/A,19.6470588235294,29.8888888888889,1,FALSE,FALSE,3,TRUE,1,FALSE,50,"Swvu.FASE1_PREC.","ACwvu.FASE1_PREC.",1,FALSE,FALSE,0.196850393700787,0.196850393700787,0.393700787401575,0.196850393700787,2,"","",TRUE,TRUE,FALSE,FALSE,1,#N/A,1,1,"=R78C31:R98C59","=R74:R77",#N/A,#N/A,FALSE,FALSE}</definedName>
    <definedName name="wvu.FASE1_REVBUDGET." hidden="1">{TRUE,TRUE,-1.25,-15.5,484.5,276.75,FALSE,TRUE,TRUE,TRUE,0,63,#N/A,76,#N/A,13.9459459459459,29.0909090909091,1,FALSE,FALSE,3,TRUE,1,FALSE,50,"Swvu.FASE1_REVBUDGET.","ACwvu.FASE1_REVBUDGET.",1,FALSE,FALSE,0.393700787401575,0.393700787401575,0,0,2,"","",TRUE,TRUE,FALSE,FALSE,1,#N/A,1,1,"=R78C65:R99C78","=R72:R76","Rwvu.FASE1_REVBUDGET.","Cwvu.FASE1_REVBUDGET.",FALSE,FALSE,FALSE,9,65532,65532,FALSE,FALSE,TRUE,TRUE,TRUE}</definedName>
    <definedName name="wvu.FASE2_BUDGET." hidden="1">{TRUE,TRUE,-1.25,-15.5,484.5,276.75,FALSE,TRUE,TRUE,TRUE,0,38,#N/A,88,#N/A,12.4473684210526,29.7272727272727,1,FALSE,FALSE,3,TRUE,1,FALSE,50,"Swvu.FASE2_BUDGET.","ACwvu.FASE2_BUDGET.",#N/A,FALSE,FALSE,0.196850393700787,0.196850393700787,0.393700787401575,0.196850393700787,2,"","",TRUE,TRUE,FALSE,FALSE,1,75,#N/A,#N/A,"=R102C44:R120C57","=R72:R76","Rwvu.FASE2_BUDGET.","Cwvu.FASE2_BUDGET.",FALSE,FALSE,TRUE,9,65532,65532,FALSE,FALSE,TRUE,TRUE,TRUE}</definedName>
    <definedName name="wvu.FASE2_PREC." hidden="1">{TRUE,TRUE,-2,-16.25,484.5,288,FALSE,TRUE,TRUE,TRUE,0,25,#N/A,94,#N/A,19.6470588235294,29.8181818181818,1,FALSE,FALSE,3,TRUE,1,FALSE,50,"Swvu.FASE2_PREC.","ACwvu.FASE2_PREC.",1,FALSE,FALSE,0.196850393700787,0.196850393700787,0.393700787401575,0.196850393700787,2,"","",TRUE,TRUE,FALSE,FALSE,1,#N/A,1,1,"=R99C31:R116C59","=R74:R77",#N/A,#N/A,FALSE,FALSE}</definedName>
    <definedName name="wvu.FASE2_REVBUDGET." hidden="1">{TRUE,TRUE,-1.25,-15.5,484.5,276.75,FALSE,TRUE,TRUE,TRUE,0,58,#N/A,89,#N/A,15.2,29.6666666666667,1,FALSE,FALSE,3,TRUE,1,FALSE,50,"Swvu.FASE2_REVBUDGET.","ACwvu.FASE2_REVBUDGET.",1,FALSE,FALSE,0.393700787401575,0.393700787401575,0,0,2,"","",TRUE,TRUE,FALSE,FALSE,1,#N/A,1,1,"=R103C65:R121C78","=R72:R76","Rwvu.FASE2_REVBUDGET.","Cwvu.FASE2_REVBUDGET.",FALSE,FALSE,FALSE,9,65532,65532,FALSE,FALSE,TRUE,TRUE,TRUE}</definedName>
    <definedName name="wvu.FASE3_BUDGET." hidden="1">{TRUE,TRUE,-1.25,-15.5,484.5,276.75,FALSE,TRUE,TRUE,TRUE,0,38,#N/A,117,#N/A,12.4473684210526,30.4444444444444,1,FALSE,FALSE,3,TRUE,1,FALSE,50,"Swvu.FASE3_BUDGET.","ACwvu.FASE3_BUDGET.",#N/A,FALSE,FALSE,0.196850393700787,0.196850393700787,0.393700787401575,0.196850393700787,2,"","",TRUE,TRUE,FALSE,FALSE,1,75,#N/A,#N/A,"=R122C44:R140C57","=R72:R76","Rwvu.FASE3_BUDGET.","Cwvu.FASE3_BUDGET.",FALSE,FALSE,TRUE,9,65532,65532,FALSE,FALSE,TRUE,TRUE,TRUE}</definedName>
    <definedName name="wvu.FASE3_PREC." hidden="1">{TRUE,TRUE,-2,-16.25,486,289.5,FALSE,TRUE,TRUE,TRUE,0,38,#N/A,103,#N/A,23.9318181818182,29.8181818181818,1,FALSE,FALSE,3,TRUE,1,FALSE,50,"Swvu.FASE3_PREC.","ACwvu.FASE3_PREC.",1,FALSE,FALSE,0.196850393700787,0.196850393700787,0.393700787401575,0.196850393700787,2,"","",TRUE,TRUE,FALSE,FALSE,1,#N/A,1,1,"=R99C31:R116C59","=R74:R77",#N/A,#N/A,FALSE,FALSE}</definedName>
    <definedName name="wvu.FASE3_REVBUDGET." hidden="1">{TRUE,TRUE,-1.25,-15.5,484.5,276.75,FALSE,TRUE,TRUE,TRUE,0,62,#N/A,122,#N/A,14.1891891891892,29.5454545454545,1,FALSE,FALSE,3,TRUE,1,FALSE,50,"Swvu.FASE3_REVBUDGET.","ACwvu.FASE3_REVBUDGET.",1,FALSE,FALSE,0.393700787401575,0.393700787401575,0,0,2,"","",TRUE,TRUE,FALSE,FALSE,1,78,#N/A,#N/A,"=R124C65:R139C75","=R72:R76","Rwvu.FASE3_REVBUDGET.","Cwvu.FASE3_REVBUDGET.",FALSE,FALSE,TRUE,9,65532,65532,FALSE,FALSE,TRUE,TRUE,TRUE}</definedName>
    <definedName name="wvu.FASE4_BUDGET." hidden="1">{TRUE,TRUE,-1.25,-15.5,484.5,276.75,FALSE,TRUE,TRUE,TRUE,0,38,#N/A,126,#N/A,12.4473684210526,31.7272727272727,1,FALSE,FALSE,3,TRUE,1,FALSE,50,"Swvu.FASE4_BUDGET.","ACwvu.FASE4_BUDGET.",#N/A,FALSE,FALSE,0.196850393700787,0.196850393700787,0.393700787401575,0.196850393700787,2,"","",TRUE,TRUE,FALSE,FALSE,1,75,#N/A,#N/A,"=R141C44:R168C57","=R72:R76","Rwvu.FASE4_BUDGET.","Cwvu.FASE4_BUDGET.",FALSE,FALSE,TRUE,9,65532,65532,FALSE,FALSE,TRUE,TRUE,TRUE}</definedName>
    <definedName name="wvu.FASE4_PREC." hidden="1">{TRUE,TRUE,-2,-16.25,486,289.5,FALSE,TRUE,TRUE,TRUE,0,35,#N/A,137,#N/A,25.5909090909091,30.0909090909091,1,FALSE,FALSE,3,TRUE,1,FALSE,50,"Swvu.FASE4_PREC.","ACwvu.FASE4_PREC.",1,FALSE,FALSE,0.196850393700787,0.196850393700787,0.393700787401575,0.196850393700787,2,"","",TRUE,TRUE,FALSE,FALSE,1,#N/A,1,1,"=R99C31:R116C59","=R74:R77",#N/A,#N/A,FALSE,FALSE}</definedName>
    <definedName name="wvu.FASE4_REVBUDGET." hidden="1">{TRUE,TRUE,-1.25,-15.5,484.5,276.75,FALSE,TRUE,TRUE,TRUE,0,63,#N/A,128,#N/A,13.9459459459459,29.5454545454545,1,FALSE,FALSE,3,TRUE,1,FALSE,50,"Swvu.FASE4_REVBUDGET.","ACwvu.FASE4_REVBUDGET.",1,FALSE,FALSE,0.393700787401575,0.393700787401575,0,0,2,"","",TRUE,TRUE,FALSE,FALSE,1,78,#N/A,#N/A,"=R143C65:R167C74","=R72:R76","Rwvu.FASE4_REVBUDGET.","Cwvu.FASE4_REVBUDGET.",FALSE,FALSE,TRUE,9,65532,65532,FALSE,FALSE,TRUE,TRUE,TRUE}</definedName>
    <definedName name="wvu.FASI_RIEPILOGO_BUDGET." hidden="1">{TRUE,TRUE,-1.25,-15.5,484.5,276.75,FALSE,TRUE,TRUE,TRUE,0,38,#N/A,157,#N/A,12.4473684210526,30.8888888888889,1,FALSE,FALSE,3,TRUE,1,FALSE,50,"Swvu.FASI_RIEPILOGO_BUDGET.","ACwvu.FASI_RIEPILOGO_BUDGET.",#N/A,FALSE,FALSE,0.196850393700787,0.196850393700787,0.393700787401575,0.196850393700787,2,"","",TRUE,TRUE,FALSE,FALSE,1,75,#N/A,#N/A,"=R172C44:R184C57","=R72:R76","Rwvu.FASI_RIEPILOGO_BUDGET.","Cwvu.FASI_RIEPILOGO_BUDGET.",FALSE,FALSE,TRUE,9,65532,65532,FALSE,FALSE,TRUE,TRUE,TRUE}</definedName>
    <definedName name="wvu.FASI_RIEPILOGO_PREC." hidden="1">{TRUE,TRUE,-2,-16.25,486,289.5,FALSE,TRUE,TRUE,TRUE,0,38,#N/A,154,#N/A,23.9318181818182,30.1818181818182,1,FALSE,FALSE,3,TRUE,1,FALSE,50,"Swvu.FASI_RIEPILOGO_PREC.","ACwvu.FASI_RIEPILOGO_PREC.",1,FALSE,FALSE,0.196850393700787,0.196850393700787,0.393700787401575,0.196850393700787,2,"","",TRUE,TRUE,FALSE,FALSE,1,#N/A,1,1,"=R99C31:R116C59","=R74:R77",#N/A,#N/A,FALSE,FALSE}</definedName>
    <definedName name="wvu.FASI_RIEPILOGO_REVBUDGET." hidden="1">{TRUE,TRUE,-1.25,-15.5,484.5,276.75,FALSE,TRUE,TRUE,TRUE,0,63,#N/A,163,#N/A,13.9459459459459,28.7272727272727,1,FALSE,FALSE,3,TRUE,1,FALSE,50,"Swvu.FASI_RIEPILOGO_REVBUDGET.","ACwvu.FASI_RIEPILOGO_REVBUDGET.",1,FALSE,FALSE,0.393700787401575,0.393700787401575,0,0,2,"","",TRUE,TRUE,FALSE,FALSE,1,120,#N/A,#N/A,"=R174C65:R185C70","=R72:R76","Rwvu.FASI_RIEPILOGO_REVBUDGET.","Cwvu.FASI_RIEPILOGO_REVBUDGET.",FALSE,FALSE,TRUE,9,65532,65532,FALSE,FALSE,TRUE,TRUE,TRUE}</definedName>
    <definedName name="wvu.IMPOSTE_BF." hidden="1">{TRUE,TRUE,-1.25,-15.5,484.5,276.75,FALSE,FALSE,TRUE,TRUE,0,3,#N/A,194,#N/A,5.35443037974684,14.952380952381,1,FALSE,FALSE,3,TRUE,1,FALSE,100,"Swvu.IMPOSTE_BF.","ACwvu.IMPOSTE_BF.",1,FALSE,FALSE,0.196850393700787,0.196850393700787,0.78740157480315,0.196850393700787,2,"","",TRUE,FALSE,FALSE,FALSE,1,#N/A,1,1,"=R194C3:R231C7",FALSE,"Rwvu.IMPOSTE_BF.","Cwvu.IMPOSTE_BF.",FALSE,FALSE,FALSE,9,65532,300,FALSE,FALSE,TRUE,TRUE,TRU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data.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LPERDAS." hidden="1">{TRUE,TRUE,-1.25,-15.5,484.5,278.25,FALSE,FALSE,TRUE,FALSE,0,5,#N/A,63,#N/A,7.47457627118644,22.5714285714286,1,FALSE,FALSE,3,TRUE,1,FALSE,100,"Swvu.LPERDAS.","ACwvu.LPERDAS.",#N/A,FALSE,FALSE,0,0,0,0,2,"","",FALSE,FALSE,FALSE,FALSE,1,90,#N/A,#N/A,"=R1C1:R650C11",FALSE,#N/A,#N/A,FALSE,FALSE,FALSE,1,65532,65532,FALSE,FALSE,TRUE,TRUE,TRUE}</definedName>
    <definedName name="wvu.PREC_CE_BF_AREE_GEST." hidden="1">{TRUE,TRUE,-2,-16.25,486,289.5,FALSE,TRUE,TRUE,TRUE,0,5,5,54,#N/A,2.8,30.0909090909091,2,TRUE,FALSE,3,TRUE,1,FALSE,50,"Swvu.PREC_CE_BF_AREE_GEST.","ACwvu.PREC_CE_BF_AREE_GEST.",1,FALSE,FALSE,0.196850393700787,0.196850393700787,0.393700787401575,0.196850393700787,1,"","",TRUE,TRUE,FALSE,FALSE,1,#N/A,1,1,"=R71C2:R145C11","=R1:R8",#N/A,#N/A,FALSE,FALSE}</definedName>
    <definedName name="wvu.PREC_CE_BF_MGD." hidden="1">{TRUE,TRUE,-2,-16.25,486,289.5,FALSE,TRUE,TRUE,TRUE,0,2,5,125,#N/A,2.56497175141243,30,2,TRUE,FALSE,3,TRUE,1,FALSE,50,"Swvu.PREC_CE_BF_MGD.","ACwvu.PREC_CE_BF_MGD.",1,FALSE,FALSE,0.196850393700787,0.196850393700787,0.393700787401575,0.196850393700787,1,"","",TRUE,TRUE,FALSE,FALSE,1,#N/A,1,1,"=R71C2:R145C11","=R1:R8",#N/A,#N/A,FALSE,FALSE}</definedName>
    <definedName name="wvu.PREC_CE_BF_UTILE." hidden="1">{TRUE,TRUE,-2,-16.25,486,289.5,FALSE,TRUE,TRUE,TRUE,0,2,5,182,#N/A,2.57627118644068,30.1818181818182,2,TRUE,FALSE,3,TRUE,1,FALSE,50,"Swvu.PREC_CE_BF_UTILE.","ACwvu.PREC_CE_BF_UTILE.",1,FALSE,FALSE,0.196850393700787,0.196850393700787,0.393700787401575,0.196850393700787,1,"","",TRUE,TRUE,FALSE,FALSE,1,#N/A,1,1,"=R71C2:R145C11","=R1:R8",#N/A,#N/A,FALSE,FALSE}</definedName>
    <definedName name="wvu.RACC_IMP." hidden="1">{TRUE,TRUE,-1.25,-15.5,484.5,276.75,FALSE,FALSE,TRUE,TRUE,0,32,#N/A,1,#N/A,4.80412371134021,17.3529411764706,1,FALSE,FALSE,3,TRUE,1,FALSE,100,"Swvu.RACC_IMP.","ACwvu.RACC_IMP.",1,FALSE,FALSE,0.196850393700787,0.196850393700787,0.78740157480315,0.196850393700787,2,"","",TRUE,TRUE,FALSE,FALSE,1,#N/A,1,1,"=R1C33:R49C40",FALSE,"Rwvu.RACC_IMP.","Cwvu.RACC_IMP.",FALSE,FALSE,FALSE,9,65532,65532,FALSE,FALSE,TRUE,TRUE,TRUE}</definedName>
    <definedName name="wvu.RES432." hidden="1">{TRUE,TRUE,-1.25,-15.5,484.5,278.25,FALSE,FALSE,TRUE,FALSE,0,5,#N/A,593,#N/A,7.47457627118644,22.5714285714286,1,FALSE,FALSE,3,TRUE,1,FALSE,100,"Swvu.RES432.","ACwvu.RES432.",#N/A,FALSE,FALSE,0,0,0,0,2,"","",FALSE,FALSE,FALSE,FALSE,1,90,#N/A,#N/A,"=R1C1:R650C11",FALSE,#N/A,#N/A,FALSE,FALSE,FALSE,1,65532,65532,FALSE,FALSE,TRUE,TRUE,TRUE}</definedName>
    <definedName name="wvu.REV_DIV." hidden="1">{TRUE,TRUE,-1.25,-15.5,484.5,276.75,FALSE,FALSE,TRUE,TRUE,0,2,#N/A,236,#N/A,5.73417721518987,16.4117647058824,1,FALSE,FALSE,3,TRUE,1,FALSE,100,"Swvu.REV_DIV.","ACwvu.REV_DIV.",1,FALSE,FALSE,0.393700787401575,0.393700787401575,0,0,2,"","",TRUE,TRUE,FALSE,FALSE,1,#N/A,1,1,"=R236C2:R263C8",FALSE,"Rwvu.REV_DIV.","Cwvu.REV_DIV.",FALSE,FALSE,FALSE,9,65532,300,FALSE,FALSE,TRUE,TRUE,TRUE}</definedName>
    <definedName name="wvu.RIEPILOGOFASI_BUDGET." hidden="1">{TRUE,TRUE,-1.25,-15.5,484.5,279.75,FALSE,TRUE,TRUE,TRUE,0,78,#N/A,157,#N/A,20.1818181818182,29.1818181818182,1,FALSE,FALSE,3,TRUE,1,FALSE,50,"Swvu.RIEPILOGOFASI_BUDGET.","ACwvu.RIEPILOGOFASI_BUDGET.",1,FALSE,FALSE,0.196850393700787,0.196850393700787,0.393700787401575,0.196850393700787,2,"","",TRUE,TRUE,FALSE,FALSE,1,#N/A,1,1,"=R135C66:R161C94","=R74:R77",#N/A,#N/A,FALSE,FALSE}</definedName>
    <definedName name="wvu.Servizi_bancari." hidden="1">{TRUE,TRUE,-1.25,-15.5,484.5,253.5,FALSE,TRUE,TRUE,TRUE,0,20,#N/A,96,#N/A,8.95833333333333,21.6923076923077,1,FALSE,FALSE,3,TRUE,1,FALSE,75,"Swvu.Servizi_bancari.","ACwvu.Servizi_bancari.",#N/A,FALSE,FALSE,0.78740157480315,0.78740157480315,0.984251968503937,0.984251968503937,1,"","&amp;LPianificazione&amp;R&amp;D",TRUE,FALSE,FALSE,FALSE,1,#N/A,1,1,"=R106C21:R152C27",FALSE,#N/A,#N/A,FALSE,FALSE,FALSE,9,65532,65532,FALSE,FALSE,TRUE,TRUE,TRUE}</definedName>
    <definedName name="wvu.Servizi_finanziari." hidden="1">{TRUE,TRUE,-1.25,-15.5,484.5,253.5,FALSE,TRUE,TRUE,TRUE,0,1,#N/A,7,#N/A,10.2916666666667,21.5384615384615,1,FALSE,FALSE,3,TRUE,1,FALSE,75,"Swvu.Servizi_finanziari.","ACwvu.Servizi_finanziari.",#N/A,FALSE,FALSE,0.78740157480315,0.78740157480315,0.984251968503937,0.984251968503937,1,"","&amp;LPianificazione&amp;R&amp;D",TRUE,FALSE,FALSE,FALSE,1,#N/A,1,1,"=R7C3:R67C9",FALSE,#N/A,#N/A,FALSE,FALSE,FALSE,9,65532,65532,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VERLUCRO." hidden="1">{FALSE,FALSE,-1.25,-15.5,484.5,278.25,FALSE,FALSE,TRUE,FALSE,0,1,#N/A,1106,#N/A,12.4059405940594,23.2666666666667,1,FALSE,FALSE,3,TRUE,1,FALSE,100,"Swvu.VERLUCRO.","ACwvu.VERLUCRO.",#N/A,FALSE,FALSE,0,0,0,0,1,"","",TRUE,FALSE,FALSE,FALSE,1,95,#N/A,#N/A,FALSE,FALSE,FALSE,FALSE,FALSE,FALSE,FALSE,1,65532,65532,FALSE,FALSE,TRUE,TRUE,TRUE}</definedName>
    <definedName name="ww" hidden="1">'[25]Conciliação Custos - Guarani'!#REF!</definedName>
    <definedName name="wwwww" hidden="1">{"IMD AUTOPISTAS",#N/A,FALSE,"IMD 00-01 e incrs por autop.";"CURVAS IMD CONCESION",#N/A,FALSE,"IMD 00-01 e incrs por autop.";"TAM",#N/A,FALSE,"Crecimiento IMD 99-01 mes-acum";"IMD ASETA",#N/A,FALSE,"IMD ASETA- crecs. mens-acums.";"INGRESOS",#N/A,FALSE,"GRÁFICO"}</definedName>
    <definedName name="wwwwww" hidden="1">{#N/A,#N/A,FALSE,"trafmes PROPOSTA";#N/A,#N/A,FALSE,"trafacum PROPOSTA";#N/A,#N/A,FALSE,"grafimd";#N/A,#N/A,FALSE,"grafimdmes";#N/A,#N/A,FALSE,"grafimdperiodo";#N/A,#N/A,FALSE,"dtamgrafic (1)";#N/A,#N/A,FALSE,"dtamgrafic (2)";#N/A,#N/A,FALSE,"ingmes";#N/A,#N/A,FALSE,"ingacum";#N/A,#N/A,FALSE,"asetapantalla"}</definedName>
    <definedName name="x" hidden="1">#REF!</definedName>
    <definedName name="XREF_COLUMN_1" hidden="1">#REF!</definedName>
    <definedName name="XREF_COLUMN_10" hidden="1">'[26]Moeda Estrangeira'!#REF!</definedName>
    <definedName name="XREF_COLUMN_11" hidden="1">#REF!</definedName>
    <definedName name="XREF_COLUMN_12" hidden="1">'[27]AUXILIAR DOAR'!#REF!</definedName>
    <definedName name="XREF_COLUMN_13" hidden="1">#REF!</definedName>
    <definedName name="XREF_COLUMN_14" hidden="1">#REF!</definedName>
    <definedName name="XREF_COLUMN_15" hidden="1">#REF!</definedName>
    <definedName name="XREF_COLUMN_16" hidden="1">#REF!</definedName>
    <definedName name="XREF_COLUMN_17" hidden="1">#REF!</definedName>
    <definedName name="XREF_COLUMN_18" hidden="1">'[28]PAS Despesa pessoal'!#REF!</definedName>
    <definedName name="XREF_COLUMN_19" hidden="1">#REF!</definedName>
    <definedName name="XREF_COLUMN_2" hidden="1">[29]BP!#REF!</definedName>
    <definedName name="XREF_COLUMN_20" hidden="1">#REF!</definedName>
    <definedName name="XREF_COLUMN_21" hidden="1">#REF!</definedName>
    <definedName name="XREF_COLUMN_22" hidden="1">[30]Lead!#REF!</definedName>
    <definedName name="XREF_COLUMN_23" hidden="1">#REF!</definedName>
    <definedName name="XREF_COLUMN_24" hidden="1">#REF!</definedName>
    <definedName name="XREF_COLUMN_25" hidden="1">#REF!</definedName>
    <definedName name="XREF_COLUMN_26" hidden="1">#REF!</definedName>
    <definedName name="XREF_COLUMN_27" hidden="1">'[31]Receitas Vendas Inpacel'!#REF!</definedName>
    <definedName name="XREF_COLUMN_28" hidden="1">'[31]Receitas Vendas Inpacel'!#REF!</definedName>
    <definedName name="XREF_COLUMN_29" hidden="1">#REF!</definedName>
    <definedName name="XREF_COLUMN_3" hidden="1">[29]BP!#REF!</definedName>
    <definedName name="XREF_COLUMN_30" hidden="1">#REF!</definedName>
    <definedName name="XREF_COLUMN_31" hidden="1">'[32]PAS Vendas'!#REF!</definedName>
    <definedName name="XREF_COLUMN_32" hidden="1">#REF!</definedName>
    <definedName name="XREF_COLUMN_33" hidden="1">#REF!</definedName>
    <definedName name="XREF_COLUMN_34" hidden="1">#REF!</definedName>
    <definedName name="XREF_COLUMN_35" hidden="1">#REF!</definedName>
    <definedName name="XREF_COLUMN_36" hidden="1">#REF!</definedName>
    <definedName name="XREF_COLUMN_37" hidden="1">#REF!</definedName>
    <definedName name="XREF_COLUMN_38" hidden="1">'[33]PAS Vendas'!#REF!</definedName>
    <definedName name="XREF_COLUMN_39" hidden="1">'[33]PAS Vendas'!#REF!</definedName>
    <definedName name="XREF_COLUMN_4" hidden="1">[29]DRE!#REF!</definedName>
    <definedName name="XREF_COLUMN_40" hidden="1">#REF!</definedName>
    <definedName name="XREF_COLUMN_41" hidden="1">'[33]PAS Vendas'!#REF!</definedName>
    <definedName name="XREF_COLUMN_42" hidden="1">'[31]Deducoes venda IP'!#REF!</definedName>
    <definedName name="XREF_COLUMN_43" hidden="1">#REF!</definedName>
    <definedName name="XREF_COLUMN_44" hidden="1">#REF!</definedName>
    <definedName name="XREF_COLUMN_45" hidden="1">'[31]PAS Deduções venda Inpacel'!#REF!</definedName>
    <definedName name="XREF_COLUMN_5" hidden="1">'[34]Circularização Emprestimos'!$J$1:$J$65536</definedName>
    <definedName name="XREF_COLUMN_6" hidden="1">'[35]Mútuo {ppc}'!#REF!</definedName>
    <definedName name="XREF_COLUMN_7" hidden="1">#REF!</definedName>
    <definedName name="XREF_COLUMN_8" hidden="1">#REF!</definedName>
    <definedName name="XREF_COLUMN_9" hidden="1">'[26]Moeda Estrangeira'!#REF!</definedName>
    <definedName name="XRefActiveRow" hidden="1">#REF!</definedName>
    <definedName name="XRefColumnsCount" hidden="1">2</definedName>
    <definedName name="XRefCopy1" hidden="1">#REF!</definedName>
    <definedName name="XRefCopy10" hidden="1">'[36]Anexo 15 - Moeda Estrangeira'!#REF!</definedName>
    <definedName name="XRefCopy10Row" hidden="1">[35]XREF!#REF!</definedName>
    <definedName name="XRefCopy11" hidden="1">'[37]Emprestimos 102003 {ppc}'!$X$50</definedName>
    <definedName name="XRefCopy11Row" hidden="1">[37]XREF!$A$2:$IV$2</definedName>
    <definedName name="XRefCopy12" hidden="1">'[37]Emprestimos 102003 {ppc}'!$X$57</definedName>
    <definedName name="XRefCopy12Row" hidden="1">[37]XREF!$A$3:$IV$3</definedName>
    <definedName name="XRefCopy13" hidden="1">[37]Report!$K$15</definedName>
    <definedName name="XRefCopy13Row" hidden="1">[37]XREF!$A$4:$IV$4</definedName>
    <definedName name="XRefCopy14" hidden="1">'[36]Anexo 15 - Moeda Estrangeira'!#REF!</definedName>
    <definedName name="XRefCopy14Row" hidden="1">[26]XREF!#REF!</definedName>
    <definedName name="XRefCopy15" hidden="1">'[26]Moeda Estrangeira'!#REF!</definedName>
    <definedName name="XRefCopy15Row" hidden="1">[26]XREF!#REF!</definedName>
    <definedName name="XRefCopy16" hidden="1">'[36]Anexo 15 - Moeda Estrangeira'!#REF!</definedName>
    <definedName name="XRefCopy16Row" hidden="1">[26]XREF!#REF!</definedName>
    <definedName name="XRefCopy17" hidden="1">[38]BP!#REF!</definedName>
    <definedName name="XRefCopy17Row" hidden="1">#REF!</definedName>
    <definedName name="XRefCopy18" hidden="1">'[36]Anexo 15 - Moeda Estrangeira'!#REF!</definedName>
    <definedName name="XRefCopy18Row" hidden="1">[39]XREF!#REF!</definedName>
    <definedName name="XRefCopy19" hidden="1">#REF!</definedName>
    <definedName name="XRefCopy19Row" hidden="1">[39]XREF!#REF!</definedName>
    <definedName name="XRefCopy1Row" hidden="1">#REF!</definedName>
    <definedName name="XRefCopy2" hidden="1">#REF!</definedName>
    <definedName name="XRefCopy20" hidden="1">#REF!</definedName>
    <definedName name="XRefCopy20Row" hidden="1">#REF!</definedName>
    <definedName name="XRefCopy21" hidden="1">#REF!</definedName>
    <definedName name="XRefCopy21Row" hidden="1">#REF!</definedName>
    <definedName name="XRefCopy22" hidden="1">#REF!</definedName>
    <definedName name="XRefCopy22Row" hidden="1">#REF!</definedName>
    <definedName name="XRefCopy23" hidden="1">#REF!</definedName>
    <definedName name="XRefCopy23Row" hidden="1">#REF!</definedName>
    <definedName name="XRefCopy24" hidden="1">#REF!</definedName>
    <definedName name="XRefCopy24Row" hidden="1">[40]XREF!#REF!</definedName>
    <definedName name="XRefCopy25" hidden="1">#REF!</definedName>
    <definedName name="XRefCopy25Row" hidden="1">[41]XREF!#REF!</definedName>
    <definedName name="XRefCopy26" hidden="1">#REF!</definedName>
    <definedName name="XRefCopy26Row" hidden="1">[42]XREF!#REF!</definedName>
    <definedName name="XRefCopy27" hidden="1">#REF!</definedName>
    <definedName name="XRefCopy27Row" hidden="1">#REF!</definedName>
    <definedName name="XRefCopy28" hidden="1">[43]DRE!#REF!</definedName>
    <definedName name="XRefCopy28Row" hidden="1">#REF!</definedName>
    <definedName name="XRefCopy29" hidden="1">[43]DRE!#REF!</definedName>
    <definedName name="XRefCopy29Row" hidden="1">#REF!</definedName>
    <definedName name="XRefCopy2Row" hidden="1">[44]XREF!#REF!</definedName>
    <definedName name="XRefCopy3" hidden="1">#REF!</definedName>
    <definedName name="XRefCopy30" hidden="1">[43]DRE!#REF!</definedName>
    <definedName name="XRefCopy30Row" hidden="1">[45]XREF!#REF!</definedName>
    <definedName name="XRefCopy31" hidden="1">[43]DRE!#REF!</definedName>
    <definedName name="XRefCopy32" hidden="1">[43]DRE!#REF!</definedName>
    <definedName name="XRefCopy32Row" hidden="1">[46]XREF!#REF!</definedName>
    <definedName name="XRefCopy33" hidden="1">[43]DRE!#REF!</definedName>
    <definedName name="XRefCopy33Row" hidden="1">#REF!</definedName>
    <definedName name="XRefCopy34" hidden="1">[43]DRE!#REF!</definedName>
    <definedName name="XRefCopy34Row" hidden="1">[47]XREF!#REF!</definedName>
    <definedName name="XRefCopy35" hidden="1">[43]DRE!#REF!</definedName>
    <definedName name="XRefCopy35Row" hidden="1">[46]XREF!#REF!</definedName>
    <definedName name="XRefCopy36" hidden="1">#REF!</definedName>
    <definedName name="XRefCopy36Row" hidden="1">[46]XREF!#REF!</definedName>
    <definedName name="XRefCopy37" hidden="1">#REF!</definedName>
    <definedName name="XRefCopy37Row" hidden="1">#REF!</definedName>
    <definedName name="XRefCopy38" hidden="1">#REF!</definedName>
    <definedName name="XRefCopy38Row" hidden="1">#REF!</definedName>
    <definedName name="XRefCopy39" hidden="1">#REF!</definedName>
    <definedName name="XRefCopy39Row" hidden="1">#REF!</definedName>
    <definedName name="XRefCopy3Row" hidden="1">#REF!</definedName>
    <definedName name="XRefCopy4" hidden="1">#REF!</definedName>
    <definedName name="XRefCopy40" hidden="1">#REF!</definedName>
    <definedName name="XRefCopy40Row" hidden="1">#REF!</definedName>
    <definedName name="XRefCopy41" hidden="1">#REF!</definedName>
    <definedName name="XRefCopy41Row" hidden="1">[48]XREF!#REF!</definedName>
    <definedName name="XRefCopy42" hidden="1">#REF!</definedName>
    <definedName name="XRefCopy42Row" hidden="1">#REF!</definedName>
    <definedName name="XRefCopy43" hidden="1">#REF!</definedName>
    <definedName name="XRefCopy43Row" hidden="1">#REF!</definedName>
    <definedName name="XRefCopy44" hidden="1">#REF!</definedName>
    <definedName name="XRefCopy44Row" hidden="1">#REF!</definedName>
    <definedName name="XRefCopy45" hidden="1">'[49]PIS, Cofins e Out Variav. 31.03'!$L$18</definedName>
    <definedName name="XRefCopy45Row" hidden="1">#REF!</definedName>
    <definedName name="XRefCopy46" hidden="1">'[49]PIS, Cofins e Out Variav. 31.03'!$L$14</definedName>
    <definedName name="XRefCopy46Row" hidden="1">[47]XREF!#REF!</definedName>
    <definedName name="XRefCopy47" hidden="1">'[49]PIS, Cofins e Out Variav. 31.03'!$C$18</definedName>
    <definedName name="XRefCopy47Row" hidden="1">#REF!</definedName>
    <definedName name="XRefCopy48" hidden="1">'[49]PIS, Cofins e Out Variav. 31.03'!$C$33</definedName>
    <definedName name="XRefCopy49" hidden="1">'[49]PIS, Cofins e Out Variav. 31.03'!$G$18</definedName>
    <definedName name="XRefCopy49Row" hidden="1">#REF!</definedName>
    <definedName name="XRefCopy4Row" hidden="1">#REF!</definedName>
    <definedName name="XRefCopy5" hidden="1">#REF!</definedName>
    <definedName name="XRefCopy50" hidden="1">'[49]PIS, Cofins e Out Variav. 31.03'!$L$14</definedName>
    <definedName name="XRefCopy51" hidden="1">'[49]PIS, Cofins e Out Variav. 31.03'!$L$18</definedName>
    <definedName name="XRefCopy51Row" hidden="1">#REF!</definedName>
    <definedName name="XRefCopy52" hidden="1">[50]Impostos!#REF!</definedName>
    <definedName name="XRefCopy52Row" hidden="1">#REF!</definedName>
    <definedName name="XRefCopy53" hidden="1">[51]Lead!$F$342</definedName>
    <definedName name="XRefCopy53Row" hidden="1">[51]XREF!$A$3:$IV$3</definedName>
    <definedName name="XRefCopy54" hidden="1">[51]Lead!$F$258</definedName>
    <definedName name="XRefCopy54Row" hidden="1">[51]XREF!$A$5:$IV$5</definedName>
    <definedName name="XRefCopy55" hidden="1">[51]Lead!$N$688</definedName>
    <definedName name="XRefCopy55Row" hidden="1">[51]XREF!$A$9:$IV$9</definedName>
    <definedName name="XRefCopy56" hidden="1">#REF!</definedName>
    <definedName name="XRefCopy56Row" hidden="1">[51]XREF!$A$12:$IV$12</definedName>
    <definedName name="XRefCopy57" hidden="1">#REF!</definedName>
    <definedName name="XRefCopy57Row" hidden="1">[52]XREF!#REF!</definedName>
    <definedName name="XRefCopy58" hidden="1">#REF!</definedName>
    <definedName name="XRefCopy58Row" hidden="1">#REF!</definedName>
    <definedName name="XRefCopy59" hidden="1">'[7]Resumo (x) Contab. '!#REF!</definedName>
    <definedName name="XRefCopy59Row" hidden="1">#REF!</definedName>
    <definedName name="XRefCopy5Row" hidden="1">#REF!</definedName>
    <definedName name="XRefCopy6" hidden="1">#REF!</definedName>
    <definedName name="XRefCopy60" hidden="1">'[7]Resumo (x) Contab. '!#REF!</definedName>
    <definedName name="XRefCopy60Row" hidden="1">#REF!</definedName>
    <definedName name="XRefCopy61" hidden="1">'[7]Resumo (x) Contab. '!#REF!</definedName>
    <definedName name="XRefCopy61Row" hidden="1">#REF!</definedName>
    <definedName name="XRefCopy62" hidden="1">'[7]Resumo (x) Contab. '!#REF!</definedName>
    <definedName name="XRefCopy62Row" hidden="1">#REF!</definedName>
    <definedName name="XRefCopy63" hidden="1">'[7]Resumo (x) Contab. '!#REF!</definedName>
    <definedName name="XRefCopy63Row" hidden="1">#REF!</definedName>
    <definedName name="XRefCopy64" hidden="1">'[7]Resumo (x) Contab. '!#REF!</definedName>
    <definedName name="XRefCopy64Row" hidden="1">#REF!</definedName>
    <definedName name="XRefCopy65" hidden="1">'[7]Resumo (x) Contab. '!#REF!</definedName>
    <definedName name="XRefCopy65Row" hidden="1">#REF!</definedName>
    <definedName name="XRefCopy66" hidden="1">'[31]Receitas Vendas Inpacel'!#REF!</definedName>
    <definedName name="XRefCopy66Row" hidden="1">#REF!</definedName>
    <definedName name="XRefCopy67" hidden="1">'[31]Receitas Vendas Inpacel'!#REF!</definedName>
    <definedName name="XRefCopy67Row" hidden="1">#REF!</definedName>
    <definedName name="XRefCopy68" hidden="1">#REF!</definedName>
    <definedName name="XRefCopy68Row" hidden="1">#REF!</definedName>
    <definedName name="XRefCopy69Row" hidden="1">#REF!</definedName>
    <definedName name="XRefCopy6Row" hidden="1">#REF!</definedName>
    <definedName name="XRefCopy7" hidden="1">'[34]Circularização Emprestimos'!$I$21</definedName>
    <definedName name="XRefCopy70" hidden="1">'[32]PAS Vendas'!#REF!</definedName>
    <definedName name="XRefCopy70Row" hidden="1">#REF!</definedName>
    <definedName name="XRefCopy71" hidden="1">'[32]PAS Vendas'!#REF!</definedName>
    <definedName name="XRefCopy71Row" hidden="1">#REF!</definedName>
    <definedName name="XRefCopy72" hidden="1">#REF!</definedName>
    <definedName name="XRefCopy72Row" hidden="1">#REF!</definedName>
    <definedName name="XRefCopy73" hidden="1">'[32]PAS Vendas'!#REF!</definedName>
    <definedName name="XRefCopy73Row" hidden="1">#REF!</definedName>
    <definedName name="XRefCopy74" hidden="1">#REF!</definedName>
    <definedName name="XRefCopy74Row" hidden="1">#REF!</definedName>
    <definedName name="XRefCopy75" hidden="1">#REF!</definedName>
    <definedName name="XRefCopy75Row" hidden="1">#REF!</definedName>
    <definedName name="XRefCopy76" hidden="1">'[31]Receitas Vendas Inpacel'!#REF!</definedName>
    <definedName name="XRefCopy76Row" hidden="1">#REF!</definedName>
    <definedName name="XRefCopy77" hidden="1">'[31]PAS Deduções venda Inpacel'!#REF!</definedName>
    <definedName name="XRefCopy77Row" hidden="1">#REF!</definedName>
    <definedName name="XRefCopy78" hidden="1">#REF!</definedName>
    <definedName name="XRefCopy78Row" hidden="1">#REF!</definedName>
    <definedName name="XRefCopy79" hidden="1">#REF!</definedName>
    <definedName name="XRefCopy79Row" hidden="1">#REF!</definedName>
    <definedName name="XRefCopy7Row" hidden="1">[34]XREF!$A$4:$IV$4</definedName>
    <definedName name="XRefCopy8" hidden="1">#REF!</definedName>
    <definedName name="XRefCopy80" hidden="1">#REF!</definedName>
    <definedName name="XRefCopy80Row" hidden="1">#REF!</definedName>
    <definedName name="XRefCopy81" hidden="1">'[33]PAS Vendas'!#REF!</definedName>
    <definedName name="XRefCopy81Row" hidden="1">[53]XREF!#REF!</definedName>
    <definedName name="XRefCopy82" hidden="1">'[33]PAS Vendas'!#REF!</definedName>
    <definedName name="XRefCopy84" hidden="1">'[31]Deducoes venda IP'!#REF!</definedName>
    <definedName name="XRefCopy85" hidden="1">'[31]Deducoes venda IP'!#REF!</definedName>
    <definedName name="XRefCopy86" hidden="1">'[31]Deducoes venda IP'!#REF!</definedName>
    <definedName name="XRefCopy86Row" hidden="1">[54]XREF!#REF!</definedName>
    <definedName name="XRefCopy87" hidden="1">'[33]PAS Vendas'!#REF!</definedName>
    <definedName name="XRefCopy87Row" hidden="1">[54]XREF!#REF!</definedName>
    <definedName name="XRefCopy8Row" hidden="1">#REF!</definedName>
    <definedName name="XRefCopy9" hidden="1">'[36]Anexo 15 - Swap'!#REF!</definedName>
    <definedName name="XRefCopy95" hidden="1">#REF!</definedName>
    <definedName name="XRefCopy96" hidden="1">#REF!</definedName>
    <definedName name="XRefCopy97" hidden="1">#REF!</definedName>
    <definedName name="XRefCopy9Row" hidden="1">[55]XREF!#REF!</definedName>
    <definedName name="XRefCopyRangeCount" hidden="1">35</definedName>
    <definedName name="XRefPaste1" hidden="1">'[56]Reconciliações Setembro'!#REF!</definedName>
    <definedName name="XRefPaste10" hidden="1">#REF!</definedName>
    <definedName name="XRefPaste10Row" hidden="1">#REF!</definedName>
    <definedName name="XRefPaste11" hidden="1">#REF!</definedName>
    <definedName name="XRefPaste11Row" hidden="1">#REF!</definedName>
    <definedName name="XRefPaste12" hidden="1">#REF!</definedName>
    <definedName name="XRefPaste12Row" hidden="1">#REF!</definedName>
    <definedName name="XRefPaste13" hidden="1">#REF!</definedName>
    <definedName name="XRefPaste13Row" hidden="1">#REF!</definedName>
    <definedName name="XRefPaste14" hidden="1">#REF!</definedName>
    <definedName name="XRefPaste14Row" hidden="1">#REF!</definedName>
    <definedName name="XRefPaste15" hidden="1">#REF!</definedName>
    <definedName name="XRefPaste15Row" hidden="1">#REF!</definedName>
    <definedName name="XRefPaste16" hidden="1">#REF!</definedName>
    <definedName name="XRefPaste16Row" hidden="1">[34]XREF!$A$3:$IV$3</definedName>
    <definedName name="XRefPaste17" hidden="1">[43]BP!#REF!</definedName>
    <definedName name="XRefPaste17Row" hidden="1">#REF!</definedName>
    <definedName name="XRefPaste18" hidden="1">[57]BALANÇO!#REF!</definedName>
    <definedName name="XRefPaste18Row" hidden="1">#REF!</definedName>
    <definedName name="XRefPaste19" hidden="1">#REF!</definedName>
    <definedName name="XRefPaste19Row" hidden="1">[58]XREF!#REF!</definedName>
    <definedName name="XRefPaste1Row" hidden="1">#REF!</definedName>
    <definedName name="XRefPaste2" hidden="1">'[36]Anexo 15 - Moeda Estrangeira'!#REF!</definedName>
    <definedName name="XRefPaste20" hidden="1">#REF!</definedName>
    <definedName name="XRefPaste20Row" hidden="1">[58]XREF!#REF!</definedName>
    <definedName name="XRefPaste21" hidden="1">#REF!</definedName>
    <definedName name="XRefPaste21Row" hidden="1">[58]XREF!#REF!</definedName>
    <definedName name="XRefPaste22" hidden="1">#REF!</definedName>
    <definedName name="XRefPaste22Row" hidden="1">[58]XREF!#REF!</definedName>
    <definedName name="XRefPaste23" hidden="1">#REF!</definedName>
    <definedName name="XRefPaste23Row" hidden="1">[58]XREF!#REF!</definedName>
    <definedName name="XRefPaste24" hidden="1">[57]BALANÇO!#REF!</definedName>
    <definedName name="XRefPaste24Row" hidden="1">#REF!</definedName>
    <definedName name="XRefPaste25" hidden="1">[57]BALANÇO!#REF!</definedName>
    <definedName name="XRefPaste25Row" hidden="1">[57]XREF!#REF!</definedName>
    <definedName name="XRefPaste26" hidden="1">[57]BALANÇO!#REF!</definedName>
    <definedName name="XRefPaste26Row" hidden="1">[59]XREF!#REF!</definedName>
    <definedName name="XRefPaste27" hidden="1">[57]BALANÇO!#REF!</definedName>
    <definedName name="XRefPaste27Row" hidden="1">[57]XREF!#REF!</definedName>
    <definedName name="XRefPaste28" hidden="1">[57]BALANÇO!#REF!</definedName>
    <definedName name="XRefPaste28Row" hidden="1">[59]XREF!#REF!</definedName>
    <definedName name="XRefPaste29" hidden="1">[57]BALANÇO!#REF!</definedName>
    <definedName name="XRefPaste29Row" hidden="1">[59]XREF!#REF!</definedName>
    <definedName name="XRefPaste2Row" hidden="1">#REF!</definedName>
    <definedName name="XRefPaste3" hidden="1">'[36]Anexo 15 - Swap'!#REF!</definedName>
    <definedName name="XRefPaste30" hidden="1">[57]BALANÇO!#REF!</definedName>
    <definedName name="XRefPaste30Row" hidden="1">[59]XREF!#REF!</definedName>
    <definedName name="XRefPaste31" hidden="1">'[32]PAS Vendas'!#REF!</definedName>
    <definedName name="XRefPaste31Row" hidden="1">#REF!</definedName>
    <definedName name="XRefPaste32" hidden="1">#REF!</definedName>
    <definedName name="XRefPaste32Row" hidden="1">[46]XREF!#REF!</definedName>
    <definedName name="XRefPaste33" hidden="1">[57]BALANÇO!#REF!</definedName>
    <definedName name="XRefPaste33Row" hidden="1">#REF!</definedName>
    <definedName name="XRefPaste34" hidden="1">'[28]PAS Despesa pessoal'!#REF!</definedName>
    <definedName name="XRefPaste34Row" hidden="1">#REF!</definedName>
    <definedName name="XRefPaste35" hidden="1">'[28]PAS Despesa pessoal'!#REF!</definedName>
    <definedName name="XRefPaste35Row" hidden="1">#REF!</definedName>
    <definedName name="XRefPaste36" hidden="1">'[33]PAS Vendas'!#REF!</definedName>
    <definedName name="XRefPaste36Row" hidden="1">#REF!</definedName>
    <definedName name="XRefPaste37" hidden="1">#REF!</definedName>
    <definedName name="XRefPaste37Row" hidden="1">#REF!</definedName>
    <definedName name="XRefPaste38" hidden="1">[57]BALANÇO!#REF!</definedName>
    <definedName name="XRefPaste38Row" hidden="1">#REF!</definedName>
    <definedName name="XRefPaste39" hidden="1">[60]DRE!#REF!</definedName>
    <definedName name="XRefPaste39Row" hidden="1">#REF!</definedName>
    <definedName name="XRefPaste3Row" hidden="1">#REF!</definedName>
    <definedName name="XRefPaste4" hidden="1">[61]Lead!#REF!</definedName>
    <definedName name="XRefPaste40" hidden="1">[60]DRE!#REF!</definedName>
    <definedName name="XRefPaste40Row" hidden="1">#REF!</definedName>
    <definedName name="XRefPaste41" hidden="1">[60]DRE!#REF!</definedName>
    <definedName name="XRefPaste41Row" hidden="1">#REF!</definedName>
    <definedName name="XRefPaste42" hidden="1">[60]DRE!#REF!</definedName>
    <definedName name="XRefPaste42Row" hidden="1">#REF!</definedName>
    <definedName name="XRefPaste43" hidden="1">[62]DRE!#REF!</definedName>
    <definedName name="XRefPaste43Row" hidden="1">#REF!</definedName>
    <definedName name="XRefPaste44" hidden="1">[62]DRE!#REF!</definedName>
    <definedName name="XRefPaste44Row" hidden="1">#REF!</definedName>
    <definedName name="XRefPaste45" hidden="1">#REF!</definedName>
    <definedName name="XRefPaste45Row" hidden="1">#REF!</definedName>
    <definedName name="XRefPaste46" hidden="1">#REF!</definedName>
    <definedName name="XRefPaste46Row" hidden="1">[51]XREF!$A$10:$IV$10</definedName>
    <definedName name="XRefPaste47" hidden="1">[51]Lead!$F$653</definedName>
    <definedName name="XRefPaste47Row" hidden="1">#REF!</definedName>
    <definedName name="XRefPaste48" hidden="1">[51]Lead!$F$635</definedName>
    <definedName name="XRefPaste48Row" hidden="1">#REF!</definedName>
    <definedName name="XRefPaste49" hidden="1">[51]Lead!$F$634</definedName>
    <definedName name="XRefPaste49Row" hidden="1">#REF!</definedName>
    <definedName name="XRefPaste4Row" hidden="1">#REF!</definedName>
    <definedName name="XRefPaste5" hidden="1">'[34]Circularização Emprestimos'!#REF!</definedName>
    <definedName name="XRefPaste50Row" hidden="1">#REF!</definedName>
    <definedName name="XRefPaste51Row" hidden="1">#REF!</definedName>
    <definedName name="XRefPaste53" hidden="1">#REF!</definedName>
    <definedName name="XRefPaste5Row" hidden="1">#REF!</definedName>
    <definedName name="XRefPaste6" hidden="1">[38]BP!#REF!</definedName>
    <definedName name="XRefPaste6Row" hidden="1">#REF!</definedName>
    <definedName name="XRefPaste7" hidden="1">'[34]Circularização Emprestimos'!$G$8</definedName>
    <definedName name="XRefPaste7Row" hidden="1">#REF!</definedName>
    <definedName name="XRefPaste8" hidden="1">'[34]Circularização Emprestimos'!#REF!</definedName>
    <definedName name="XRefPaste8Row" hidden="1">[40]XREF!#REF!</definedName>
    <definedName name="XRefPaste9" hidden="1">#REF!</definedName>
    <definedName name="XRefPaste9Row" hidden="1">#REF!</definedName>
    <definedName name="XRefPasteRangeCount" hidden="1">3</definedName>
    <definedName name="xvc" hidden="1">{#N/A,#N/A,FALSE,"Graficos";#N/A,#N/A,FALSE,"P.Ingresos";#N/A,#N/A,FALSE,"P.Gastos";#N/A,#N/A,FALSE,"I.Trafico";#N/A,#N/A,FALSE,"I.Peajes";#N/A,#N/A,FALSE,"G.Operativos";#N/A,#N/A,FALSE,"Cf Proyecto";#N/A,#N/A,FALSE,"C.PYG";#N/A,#N/A,FALSE,"Balance";#N/A,#N/A,FALSE,"TIR AC";#N/A,#N/A,FALSE,"TIR E"}</definedName>
    <definedName name="XX" hidden="1">{#N/A,#N/A,FALSE,"Graficos";#N/A,#N/A,FALSE,"P.Ingresos";#N/A,#N/A,FALSE,"P.Gastos";#N/A,#N/A,FALSE,"I.Trafico";#N/A,#N/A,FALSE,"I.Peajes";#N/A,#N/A,FALSE,"G.Operativos";#N/A,#N/A,FALSE,"Cf Proyecto";#N/A,#N/A,FALSE,"C.PYG";#N/A,#N/A,FALSE,"Balance";#N/A,#N/A,FALSE,"TIR AC";#N/A,#N/A,FALSE,"TIR E"}</definedName>
    <definedName name="xxx" hidden="1">{#N/A,#N/A,FALSE,"CA";#N/A,#N/A,FALSE,"CN";#N/A,#N/A,FALSE,"Inv";#N/A,#N/A,FALSE,"Inv Acc";"Miguel_balance",#N/A,FALSE,"Bal";#N/A,#N/A,FALSE,"Plantilla";#N/A,#N/A,FALSE,"CA (2)";#N/A,#N/A,FALSE,"CN (2)"}</definedName>
    <definedName name="xxxx" hidden="1">#REF!</definedName>
    <definedName name="XXXXXXXXXXXXXX" hidden="1">#REF!</definedName>
    <definedName name="XXXXXXXXXXXXXXXXX" hidden="1">#REF!</definedName>
    <definedName name="XXXXXXXXXXXXXXXXXX" hidden="1">#REF!</definedName>
    <definedName name="XXXXXXXXXXXXXXXXXXX" hidden="1">#REF!</definedName>
    <definedName name="xxxxz"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XYZ" hidden="1">"Inwit RBC.xlsx"</definedName>
    <definedName name="y"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Yash"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YJJYJ" hidden="1">{#N/A,#N/A,TRUE,"BD 97";#N/A,#N/A,TRUE,"IR E CS 1997";#N/A,#N/A,TRUE,"CONTINGÊNCIAS";#N/A,#N/A,TRUE,"AD_EX_97";#N/A,#N/A,TRUE,"PR ND";#N/A,#N/A,TRUE,"8191";#N/A,#N/A,TRUE,"8383";#N/A,#N/A,TRUE,"MP 1024"}</definedName>
    <definedName name="ytukyu" hidden="1">{#N/A,#N/A,FALSE,"Graficos";#N/A,#N/A,FALSE,"P.Ingresos";#N/A,#N/A,FALSE,"P.Gastos";#N/A,#N/A,FALSE,"I.Trafico";#N/A,#N/A,FALSE,"I.Peajes";#N/A,#N/A,FALSE,"G.Operativos";#N/A,#N/A,FALSE,"Cf Proyecto";#N/A,#N/A,FALSE,"C.PYG";#N/A,#N/A,FALSE,"Balance";#N/A,#N/A,FALSE,"TIR AC";#N/A,#N/A,FALSE,"TIR E"}</definedName>
    <definedName name="yui" hidden="1">{#N/A,#N/A,FALSE,"CA";#N/A,#N/A,FALSE,"CN";#N/A,#N/A,FALSE,"Inv";#N/A,#N/A,FALSE,"Inv Acc";"Miguel_balance",#N/A,FALSE,"Bal";#N/A,#N/A,FALSE,"Plantilla";#N/A,#N/A,FALSE,"CA (2)";#N/A,#N/A,FALSE,"CN (2)"}</definedName>
    <definedName name="yujryuj" hidden="1">{#N/A,#N/A,FALSE,"Graficos";#N/A,#N/A,FALSE,"P.Ingresos";#N/A,#N/A,FALSE,"P.Gastos";#N/A,#N/A,FALSE,"I.Trafico";#N/A,#N/A,FALSE,"I.Peajes";#N/A,#N/A,FALSE,"G.Operativos";#N/A,#N/A,FALSE,"Cf Proyecto";#N/A,#N/A,FALSE,"C.PYG";#N/A,#N/A,FALSE,"Balance";#N/A,#N/A,FALSE,"TIR AC";#N/A,#N/A,FALSE,"TIR E"}</definedName>
    <definedName name="yy" hidden="1">#REF!</definedName>
    <definedName name="Z_60FA13F0_C7AB_11D5_82BE_0060B0F04987_.wvu.Rows" hidden="1">[63]IS!#REF!</definedName>
    <definedName name="ZC" hidden="1">{#N/A,#N/A,TRUE,"Graficos";#N/A,#N/A,TRUE,"P.Ingresos";#N/A,#N/A,TRUE,"P.Gastos";#N/A,#N/A,TRUE,"I.Trafico";#N/A,#N/A,TRUE,"I.Peajes";#N/A,#N/A,TRUE,"G.Operativos";#N/A,#N/A,TRUE,"Cf Proyecto";#N/A,#N/A,TRUE,"C.PYG";#N/A,#N/A,TRUE,"Balance";#N/A,#N/A,TRUE,"TIR AC";#N/A,#N/A,TRUE,"Ratios";#N/A,#N/A,TRUE,"Amortizacion";#N/A,#N/A,TRUE,"FC fin";#N/A,#N/A,TRUE,"Coeficientes";#N/A,#N/A,TRUE,"Tesoreria";#N/A,#N/A,TRUE,"Prest.inv";#N/A,#N/A,TRUE,"Obligacion";#N/A,#N/A,TRUE,"Impuestos";#N/A,#N/A,TRUE,"Reservas";#N/A,#N/A,TRUE,"Inversion";#N/A,#N/A,TRUE,"P.Inversion";#N/A,#N/A,TRUE,"C.Fl Inv.";#N/A,#N/A,TRUE,"VAN Oferta"}</definedName>
    <definedName name="ZFLHDSZLGKJ" hidden="1">[18]XREF!#REF!</definedName>
    <definedName name="zg" hidden="1">'[25]Conciliação Custos - Guarani'!$C$16</definedName>
    <definedName name="zk" hidden="1">[25]XREF!$A$6:$IV$6</definedName>
    <definedName name="zo" hidden="1">[25]XREF!$A$3:$IV$3</definedName>
    <definedName name="zx" hidden="1">{"Pèrdues i Guanys analític.Català",#N/A,FALSE,"Català";"Pèrdues i G. analític.castellà",#N/A,FALSE,"Castellà"}</definedName>
    <definedName name="zz" hidden="1">{"Pèrdues i Guanys analític.Català",#N/A,FALSE,"Català";"Pèrdues i G. analític.castellà",#N/A,FALSE,"Castellà"}</definedName>
    <definedName name="zzz" hidden="1">'[64]Seguros 2001-2002 {ppc}'!$Z$37</definedName>
  </definedName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3" i="19" l="1"/>
  <c r="G55" i="20"/>
  <c r="D29" i="19"/>
  <c r="G50" i="20" l="1"/>
  <c r="G48" i="20"/>
  <c r="G46" i="20"/>
  <c r="G40" i="20"/>
  <c r="I22" i="20"/>
  <c r="G22" i="20"/>
  <c r="D60" i="32"/>
  <c r="F22" i="20"/>
  <c r="G29" i="19"/>
  <c r="E23" i="19"/>
  <c r="F23" i="19" s="1"/>
  <c r="G23" i="19" s="1"/>
  <c r="H23" i="19" s="1"/>
  <c r="D23" i="19"/>
  <c r="C23" i="19"/>
  <c r="D19" i="19"/>
  <c r="E19" i="19"/>
  <c r="F19" i="19"/>
  <c r="G19" i="19"/>
  <c r="H19" i="19"/>
  <c r="C19" i="19"/>
  <c r="F17" i="19"/>
  <c r="G17" i="19"/>
  <c r="H17" i="19" s="1"/>
  <c r="E17" i="19"/>
  <c r="D17" i="19"/>
  <c r="C17" i="19"/>
  <c r="F13" i="19"/>
  <c r="G13" i="19" s="1"/>
  <c r="H13" i="19" s="1"/>
  <c r="C13" i="19"/>
  <c r="F11" i="19"/>
  <c r="G11" i="19" s="1"/>
  <c r="E11" i="19"/>
  <c r="D11" i="19"/>
  <c r="C11" i="19"/>
  <c r="F8" i="19"/>
  <c r="G8" i="19" s="1"/>
  <c r="H8" i="19" s="1"/>
  <c r="E8" i="19"/>
  <c r="D8" i="19"/>
  <c r="C8" i="19"/>
  <c r="G15" i="19" l="1"/>
  <c r="H11" i="19"/>
  <c r="C38" i="19"/>
  <c r="C15" i="19" l="1"/>
  <c r="G53" i="20"/>
  <c r="G47" i="20" l="1"/>
  <c r="K22" i="20"/>
  <c r="I42" i="20" s="1"/>
  <c r="G42" i="20" s="1"/>
  <c r="H22" i="20"/>
  <c r="S43" i="20"/>
  <c r="J22" i="20" s="1"/>
  <c r="D193" i="22" l="1"/>
  <c r="C193" i="22"/>
  <c r="B193" i="22"/>
  <c r="D192" i="22"/>
  <c r="C192" i="22"/>
  <c r="B192" i="22"/>
  <c r="C188" i="22"/>
  <c r="B188" i="22"/>
  <c r="D187" i="22"/>
  <c r="C187" i="22"/>
  <c r="B187" i="22"/>
  <c r="A179" i="22"/>
  <c r="F178" i="22"/>
  <c r="A178" i="22"/>
  <c r="A177" i="22"/>
  <c r="A176" i="22"/>
  <c r="A175" i="22"/>
  <c r="A174" i="22"/>
  <c r="A173" i="22"/>
  <c r="A172" i="22"/>
  <c r="A171" i="22"/>
  <c r="B167" i="22"/>
  <c r="I162" i="22" s="1"/>
  <c r="I163" i="22"/>
  <c r="M159" i="22"/>
  <c r="I159" i="22"/>
  <c r="I155" i="22"/>
  <c r="M151" i="22"/>
  <c r="I151" i="22"/>
  <c r="J150" i="22"/>
  <c r="I150" i="22"/>
  <c r="M150" i="22" s="1"/>
  <c r="I147" i="22"/>
  <c r="M143" i="22"/>
  <c r="I143" i="22"/>
  <c r="J142" i="22"/>
  <c r="I142" i="22"/>
  <c r="M142" i="22" s="1"/>
  <c r="B140" i="22"/>
  <c r="L139" i="22"/>
  <c r="I139" i="22"/>
  <c r="M139" i="22" s="1"/>
  <c r="I138" i="22"/>
  <c r="B137" i="22"/>
  <c r="F177" i="22" s="1"/>
  <c r="M136" i="22"/>
  <c r="I136" i="22"/>
  <c r="J135" i="22"/>
  <c r="I135" i="22"/>
  <c r="M135" i="22" s="1"/>
  <c r="M134" i="22"/>
  <c r="J134" i="22"/>
  <c r="I134" i="22"/>
  <c r="L134" i="22" s="1"/>
  <c r="L133" i="22"/>
  <c r="K133" i="22"/>
  <c r="J133" i="22"/>
  <c r="I133" i="22"/>
  <c r="M133" i="22" s="1"/>
  <c r="M132" i="22"/>
  <c r="K132" i="22"/>
  <c r="I132" i="22"/>
  <c r="J132" i="22" s="1"/>
  <c r="J131" i="22"/>
  <c r="I131" i="22"/>
  <c r="K131" i="22" s="1"/>
  <c r="J130" i="22"/>
  <c r="I130" i="22"/>
  <c r="L130" i="22" s="1"/>
  <c r="L129" i="22"/>
  <c r="K129" i="22"/>
  <c r="J129" i="22"/>
  <c r="I129" i="22"/>
  <c r="M129" i="22" s="1"/>
  <c r="K128" i="22"/>
  <c r="I128" i="22"/>
  <c r="J128" i="22" s="1"/>
  <c r="J127" i="22"/>
  <c r="I127" i="22"/>
  <c r="K127" i="22" s="1"/>
  <c r="J126" i="22"/>
  <c r="I126" i="22"/>
  <c r="L126" i="22" s="1"/>
  <c r="L125" i="22"/>
  <c r="K125" i="22"/>
  <c r="J125" i="22"/>
  <c r="I125" i="22"/>
  <c r="M125" i="22" s="1"/>
  <c r="K124" i="22"/>
  <c r="I124" i="22"/>
  <c r="M124" i="22" s="1"/>
  <c r="B123" i="22"/>
  <c r="I118" i="22" s="1"/>
  <c r="K121" i="22"/>
  <c r="I121" i="22"/>
  <c r="J121" i="22" s="1"/>
  <c r="J120" i="22"/>
  <c r="I120" i="22"/>
  <c r="K120" i="22" s="1"/>
  <c r="K119" i="22"/>
  <c r="J119" i="22"/>
  <c r="I119" i="22"/>
  <c r="M119" i="22" s="1"/>
  <c r="I117" i="22"/>
  <c r="J116" i="22"/>
  <c r="I116" i="22"/>
  <c r="M116" i="22" s="1"/>
  <c r="K115" i="22"/>
  <c r="J115" i="22"/>
  <c r="I115" i="22"/>
  <c r="M115" i="22" s="1"/>
  <c r="M113" i="22"/>
  <c r="I113" i="22"/>
  <c r="J112" i="22"/>
  <c r="I112" i="22"/>
  <c r="M112" i="22" s="1"/>
  <c r="K111" i="22"/>
  <c r="J111" i="22"/>
  <c r="I111" i="22"/>
  <c r="M111" i="22" s="1"/>
  <c r="L110" i="22"/>
  <c r="K110" i="22"/>
  <c r="J110" i="22"/>
  <c r="I110" i="22"/>
  <c r="M110" i="22" s="1"/>
  <c r="M109" i="22"/>
  <c r="I109" i="22"/>
  <c r="J108" i="22"/>
  <c r="I108" i="22"/>
  <c r="M108" i="22" s="1"/>
  <c r="K107" i="22"/>
  <c r="J107" i="22"/>
  <c r="I107" i="22"/>
  <c r="M107" i="22" s="1"/>
  <c r="L106" i="22"/>
  <c r="K106" i="22"/>
  <c r="J106" i="22"/>
  <c r="I106" i="22"/>
  <c r="M106" i="22" s="1"/>
  <c r="I105" i="22"/>
  <c r="M105" i="22" s="1"/>
  <c r="J104" i="22"/>
  <c r="I104" i="22"/>
  <c r="M104" i="22" s="1"/>
  <c r="K103" i="22"/>
  <c r="J103" i="22"/>
  <c r="I103" i="22"/>
  <c r="M103" i="22" s="1"/>
  <c r="L102" i="22"/>
  <c r="K102" i="22"/>
  <c r="J102" i="22"/>
  <c r="I102" i="22"/>
  <c r="M102" i="22" s="1"/>
  <c r="I101" i="22"/>
  <c r="J100" i="22"/>
  <c r="I100" i="22"/>
  <c r="M100" i="22" s="1"/>
  <c r="K99" i="22"/>
  <c r="J99" i="22"/>
  <c r="I99" i="22"/>
  <c r="M99" i="22" s="1"/>
  <c r="L98" i="22"/>
  <c r="K98" i="22"/>
  <c r="J98" i="22"/>
  <c r="I98" i="22"/>
  <c r="M98" i="22" s="1"/>
  <c r="I97" i="22"/>
  <c r="J96" i="22"/>
  <c r="I96" i="22"/>
  <c r="M96" i="22" s="1"/>
  <c r="B95" i="22"/>
  <c r="F175" i="22" s="1"/>
  <c r="I94" i="22"/>
  <c r="M94" i="22" s="1"/>
  <c r="J93" i="22"/>
  <c r="I93" i="22"/>
  <c r="M93" i="22" s="1"/>
  <c r="K92" i="22"/>
  <c r="J92" i="22"/>
  <c r="I92" i="22"/>
  <c r="M92" i="22" s="1"/>
  <c r="L91" i="22"/>
  <c r="K91" i="22"/>
  <c r="J91" i="22"/>
  <c r="I91" i="22"/>
  <c r="M91" i="22" s="1"/>
  <c r="I90" i="22"/>
  <c r="J89" i="22"/>
  <c r="I89" i="22"/>
  <c r="M89" i="22" s="1"/>
  <c r="K88" i="22"/>
  <c r="J88" i="22"/>
  <c r="I88" i="22"/>
  <c r="M88" i="22" s="1"/>
  <c r="L87" i="22"/>
  <c r="K87" i="22"/>
  <c r="J87" i="22"/>
  <c r="I87" i="22"/>
  <c r="M87" i="22" s="1"/>
  <c r="M86" i="22"/>
  <c r="I86" i="22"/>
  <c r="J85" i="22"/>
  <c r="I85" i="22"/>
  <c r="M85" i="22" s="1"/>
  <c r="K84" i="22"/>
  <c r="J84" i="22"/>
  <c r="I84" i="22"/>
  <c r="M84" i="22" s="1"/>
  <c r="L83" i="22"/>
  <c r="K83" i="22"/>
  <c r="J83" i="22"/>
  <c r="I83" i="22"/>
  <c r="M83" i="22" s="1"/>
  <c r="M82" i="22"/>
  <c r="I82" i="22"/>
  <c r="J81" i="22"/>
  <c r="I81" i="22"/>
  <c r="M81" i="22" s="1"/>
  <c r="K80" i="22"/>
  <c r="J80" i="22"/>
  <c r="I80" i="22"/>
  <c r="M80" i="22" s="1"/>
  <c r="L79" i="22"/>
  <c r="K79" i="22"/>
  <c r="J79" i="22"/>
  <c r="I79" i="22"/>
  <c r="M79" i="22" s="1"/>
  <c r="I78" i="22"/>
  <c r="M78" i="22" s="1"/>
  <c r="J77" i="22"/>
  <c r="I77" i="22"/>
  <c r="M77" i="22" s="1"/>
  <c r="K76" i="22"/>
  <c r="I76" i="22"/>
  <c r="J76" i="22" s="1"/>
  <c r="B75" i="22"/>
  <c r="I74" i="22" s="1"/>
  <c r="I72" i="22"/>
  <c r="J71" i="22"/>
  <c r="I71" i="22"/>
  <c r="M71" i="22" s="1"/>
  <c r="K70" i="22"/>
  <c r="J70" i="22"/>
  <c r="I70" i="22"/>
  <c r="M70" i="22" s="1"/>
  <c r="I68" i="22"/>
  <c r="J67" i="22"/>
  <c r="I67" i="22"/>
  <c r="M67" i="22" s="1"/>
  <c r="K66" i="22"/>
  <c r="J66" i="22"/>
  <c r="I66" i="22"/>
  <c r="M66" i="22" s="1"/>
  <c r="L65" i="22"/>
  <c r="K65" i="22"/>
  <c r="J65" i="22"/>
  <c r="I65" i="22"/>
  <c r="M65" i="22" s="1"/>
  <c r="I64" i="22"/>
  <c r="J63" i="22"/>
  <c r="I63" i="22"/>
  <c r="M63" i="22" s="1"/>
  <c r="K62" i="22"/>
  <c r="J62" i="22"/>
  <c r="I62" i="22"/>
  <c r="M62" i="22" s="1"/>
  <c r="L61" i="22"/>
  <c r="K61" i="22"/>
  <c r="J61" i="22"/>
  <c r="I61" i="22"/>
  <c r="M61" i="22" s="1"/>
  <c r="B60" i="22"/>
  <c r="M59" i="22"/>
  <c r="K59" i="22"/>
  <c r="J59" i="22"/>
  <c r="I59" i="22"/>
  <c r="L59" i="22" s="1"/>
  <c r="L57" i="22"/>
  <c r="K57" i="22"/>
  <c r="I57" i="22"/>
  <c r="J57" i="22" s="1"/>
  <c r="B56" i="22"/>
  <c r="L54" i="22"/>
  <c r="K54" i="22"/>
  <c r="I54" i="22"/>
  <c r="J54" i="22" s="1"/>
  <c r="I53" i="22"/>
  <c r="L53" i="22" s="1"/>
  <c r="I52" i="22"/>
  <c r="M52" i="22" s="1"/>
  <c r="K51" i="22"/>
  <c r="J51" i="22"/>
  <c r="I51" i="22"/>
  <c r="M51" i="22" s="1"/>
  <c r="L50" i="22"/>
  <c r="K50" i="22"/>
  <c r="I50" i="22"/>
  <c r="J50" i="22" s="1"/>
  <c r="I49" i="22"/>
  <c r="L49" i="22" s="1"/>
  <c r="I48" i="22"/>
  <c r="M48" i="22" s="1"/>
  <c r="K47" i="22"/>
  <c r="J47" i="22"/>
  <c r="I47" i="22"/>
  <c r="M47" i="22" s="1"/>
  <c r="L46" i="22"/>
  <c r="K46" i="22"/>
  <c r="I46" i="22"/>
  <c r="J46" i="22" s="1"/>
  <c r="I45" i="22"/>
  <c r="L45" i="22" s="1"/>
  <c r="I44" i="22"/>
  <c r="M44" i="22" s="1"/>
  <c r="K43" i="22"/>
  <c r="J43" i="22"/>
  <c r="I43" i="22"/>
  <c r="M43" i="22" s="1"/>
  <c r="L42" i="22"/>
  <c r="K42" i="22"/>
  <c r="I42" i="22"/>
  <c r="J42" i="22" s="1"/>
  <c r="I41" i="22"/>
  <c r="L41" i="22" s="1"/>
  <c r="I40" i="22"/>
  <c r="M40" i="22" s="1"/>
  <c r="K39" i="22"/>
  <c r="J39" i="22"/>
  <c r="I39" i="22"/>
  <c r="M39" i="22" s="1"/>
  <c r="L38" i="22"/>
  <c r="K38" i="22"/>
  <c r="I38" i="22"/>
  <c r="J38" i="22" s="1"/>
  <c r="I37" i="22"/>
  <c r="L37" i="22" s="1"/>
  <c r="I36" i="22"/>
  <c r="M36" i="22" s="1"/>
  <c r="K35" i="22"/>
  <c r="J35" i="22"/>
  <c r="I35" i="22"/>
  <c r="M35" i="22" s="1"/>
  <c r="L34" i="22"/>
  <c r="K34" i="22"/>
  <c r="I34" i="22"/>
  <c r="J34" i="22" s="1"/>
  <c r="I33" i="22"/>
  <c r="L33" i="22" s="1"/>
  <c r="B32" i="22"/>
  <c r="I21" i="22" l="1"/>
  <c r="J21" i="22" s="1"/>
  <c r="I31" i="22"/>
  <c r="J31" i="22" s="1"/>
  <c r="F171" i="22"/>
  <c r="I17" i="22"/>
  <c r="I13" i="22"/>
  <c r="I26" i="22"/>
  <c r="I30" i="22"/>
  <c r="I22" i="22"/>
  <c r="I10" i="22"/>
  <c r="I6" i="22"/>
  <c r="I2" i="22"/>
  <c r="I5" i="22"/>
  <c r="I18" i="22"/>
  <c r="I14" i="22"/>
  <c r="I9" i="22"/>
  <c r="I3" i="22"/>
  <c r="I4" i="22"/>
  <c r="I19" i="22"/>
  <c r="I25" i="22"/>
  <c r="I23" i="22"/>
  <c r="I24" i="22"/>
  <c r="I29" i="22"/>
  <c r="K31" i="22"/>
  <c r="M31" i="22"/>
  <c r="L31" i="22"/>
  <c r="I11" i="22"/>
  <c r="I12" i="22"/>
  <c r="I20" i="22"/>
  <c r="I7" i="22"/>
  <c r="I8" i="22"/>
  <c r="I15" i="22"/>
  <c r="I16" i="22"/>
  <c r="I27" i="22"/>
  <c r="I28" i="22"/>
  <c r="M33" i="22"/>
  <c r="J36" i="22"/>
  <c r="M37" i="22"/>
  <c r="J40" i="22"/>
  <c r="M41" i="22"/>
  <c r="J44" i="22"/>
  <c r="M45" i="22"/>
  <c r="J48" i="22"/>
  <c r="M49" i="22"/>
  <c r="J52" i="22"/>
  <c r="M53" i="22"/>
  <c r="L68" i="22"/>
  <c r="K68" i="22"/>
  <c r="J68" i="22"/>
  <c r="L72" i="22"/>
  <c r="K72" i="22"/>
  <c r="J72" i="22"/>
  <c r="J74" i="22"/>
  <c r="M74" i="22"/>
  <c r="L74" i="22"/>
  <c r="L90" i="22"/>
  <c r="K90" i="22"/>
  <c r="J90" i="22"/>
  <c r="L101" i="22"/>
  <c r="K101" i="22"/>
  <c r="J101" i="22"/>
  <c r="J33" i="22"/>
  <c r="M34" i="22"/>
  <c r="L35" i="22"/>
  <c r="K36" i="22"/>
  <c r="J37" i="22"/>
  <c r="M38" i="22"/>
  <c r="L39" i="22"/>
  <c r="K40" i="22"/>
  <c r="J41" i="22"/>
  <c r="M42" i="22"/>
  <c r="L43" i="22"/>
  <c r="K44" i="22"/>
  <c r="J45" i="22"/>
  <c r="M46" i="22"/>
  <c r="L47" i="22"/>
  <c r="K48" i="22"/>
  <c r="J49" i="22"/>
  <c r="M50" i="22"/>
  <c r="L51" i="22"/>
  <c r="K52" i="22"/>
  <c r="J53" i="22"/>
  <c r="M54" i="22"/>
  <c r="F172" i="22"/>
  <c r="I55" i="22"/>
  <c r="I56" i="22"/>
  <c r="M57" i="22"/>
  <c r="F173" i="22"/>
  <c r="I58" i="22"/>
  <c r="L64" i="22"/>
  <c r="K64" i="22"/>
  <c r="J64" i="22"/>
  <c r="M68" i="22"/>
  <c r="M72" i="22"/>
  <c r="L86" i="22"/>
  <c r="K86" i="22"/>
  <c r="J86" i="22"/>
  <c r="M90" i="22"/>
  <c r="L97" i="22"/>
  <c r="K97" i="22"/>
  <c r="J97" i="22"/>
  <c r="M101" i="22"/>
  <c r="L113" i="22"/>
  <c r="K113" i="22"/>
  <c r="J113" i="22"/>
  <c r="L117" i="22"/>
  <c r="K117" i="22"/>
  <c r="J117" i="22"/>
  <c r="M117" i="22"/>
  <c r="K118" i="22"/>
  <c r="J118" i="22"/>
  <c r="M118" i="22"/>
  <c r="L118" i="22"/>
  <c r="K33" i="22"/>
  <c r="L36" i="22"/>
  <c r="K37" i="22"/>
  <c r="L40" i="22"/>
  <c r="K41" i="22"/>
  <c r="L44" i="22"/>
  <c r="K45" i="22"/>
  <c r="L48" i="22"/>
  <c r="K49" i="22"/>
  <c r="L52" i="22"/>
  <c r="K53" i="22"/>
  <c r="M64" i="22"/>
  <c r="I75" i="22"/>
  <c r="L82" i="22"/>
  <c r="K82" i="22"/>
  <c r="J82" i="22"/>
  <c r="M97" i="22"/>
  <c r="L109" i="22"/>
  <c r="K109" i="22"/>
  <c r="J109" i="22"/>
  <c r="L162" i="22"/>
  <c r="K162" i="22"/>
  <c r="M162" i="22"/>
  <c r="J162" i="22"/>
  <c r="K74" i="22"/>
  <c r="L78" i="22"/>
  <c r="K78" i="22"/>
  <c r="J78" i="22"/>
  <c r="D95" i="22" s="1"/>
  <c r="D175" i="22" s="1"/>
  <c r="L94" i="22"/>
  <c r="K94" i="22"/>
  <c r="J94" i="22"/>
  <c r="L105" i="22"/>
  <c r="K105" i="22"/>
  <c r="J105" i="22"/>
  <c r="L138" i="22"/>
  <c r="F140" i="22" s="1"/>
  <c r="C178" i="22" s="1"/>
  <c r="K138" i="22"/>
  <c r="K147" i="22"/>
  <c r="J147" i="22"/>
  <c r="K155" i="22"/>
  <c r="J155" i="22"/>
  <c r="K163" i="22"/>
  <c r="J163" i="22"/>
  <c r="F174" i="22"/>
  <c r="L62" i="22"/>
  <c r="K63" i="22"/>
  <c r="L66" i="22"/>
  <c r="K67" i="22"/>
  <c r="I69" i="22"/>
  <c r="L70" i="22"/>
  <c r="K71" i="22"/>
  <c r="I73" i="22"/>
  <c r="L76" i="22"/>
  <c r="K77" i="22"/>
  <c r="E95" i="22" s="1"/>
  <c r="B175" i="22" s="1"/>
  <c r="L80" i="22"/>
  <c r="K81" i="22"/>
  <c r="L84" i="22"/>
  <c r="K85" i="22"/>
  <c r="L88" i="22"/>
  <c r="K89" i="22"/>
  <c r="L92" i="22"/>
  <c r="K93" i="22"/>
  <c r="K96" i="22"/>
  <c r="L99" i="22"/>
  <c r="K100" i="22"/>
  <c r="L103" i="22"/>
  <c r="K104" i="22"/>
  <c r="L107" i="22"/>
  <c r="K108" i="22"/>
  <c r="L111" i="22"/>
  <c r="K112" i="22"/>
  <c r="I114" i="22"/>
  <c r="L115" i="22"/>
  <c r="K116" i="22"/>
  <c r="L119" i="22"/>
  <c r="L120" i="22"/>
  <c r="L121" i="22"/>
  <c r="L124" i="22"/>
  <c r="K126" i="22"/>
  <c r="E137" i="22" s="1"/>
  <c r="B177" i="22" s="1"/>
  <c r="L127" i="22"/>
  <c r="L128" i="22"/>
  <c r="K130" i="22"/>
  <c r="L131" i="22"/>
  <c r="L132" i="22"/>
  <c r="K134" i="22"/>
  <c r="J138" i="22"/>
  <c r="D140" i="22" s="1"/>
  <c r="D178" i="22" s="1"/>
  <c r="I146" i="22"/>
  <c r="L147" i="22"/>
  <c r="I154" i="22"/>
  <c r="L155" i="22"/>
  <c r="L163" i="22"/>
  <c r="L63" i="22"/>
  <c r="L67" i="22"/>
  <c r="L71" i="22"/>
  <c r="M76" i="22"/>
  <c r="G95" i="22" s="1"/>
  <c r="E175" i="22" s="1"/>
  <c r="L77" i="22"/>
  <c r="L81" i="22"/>
  <c r="L85" i="22"/>
  <c r="L89" i="22"/>
  <c r="L93" i="22"/>
  <c r="I95" i="22"/>
  <c r="L96" i="22"/>
  <c r="L100" i="22"/>
  <c r="L104" i="22"/>
  <c r="L108" i="22"/>
  <c r="L112" i="22"/>
  <c r="L116" i="22"/>
  <c r="M120" i="22"/>
  <c r="M121" i="22"/>
  <c r="F176" i="22"/>
  <c r="I122" i="22"/>
  <c r="I123" i="22" s="1"/>
  <c r="M126" i="22"/>
  <c r="G137" i="22" s="1"/>
  <c r="E177" i="22" s="1"/>
  <c r="M127" i="22"/>
  <c r="M128" i="22"/>
  <c r="M130" i="22"/>
  <c r="M131" i="22"/>
  <c r="K136" i="22"/>
  <c r="J136" i="22"/>
  <c r="M138" i="22"/>
  <c r="G140" i="22" s="1"/>
  <c r="E178" i="22" s="1"/>
  <c r="K143" i="22"/>
  <c r="J143" i="22"/>
  <c r="M147" i="22"/>
  <c r="K151" i="22"/>
  <c r="J151" i="22"/>
  <c r="M155" i="22"/>
  <c r="K159" i="22"/>
  <c r="J159" i="22"/>
  <c r="M163" i="22"/>
  <c r="F179" i="22"/>
  <c r="I165" i="22"/>
  <c r="I161" i="22"/>
  <c r="I157" i="22"/>
  <c r="I153" i="22"/>
  <c r="I149" i="22"/>
  <c r="I145" i="22"/>
  <c r="I141" i="22"/>
  <c r="I164" i="22"/>
  <c r="I160" i="22"/>
  <c r="I156" i="22"/>
  <c r="I152" i="22"/>
  <c r="I148" i="22"/>
  <c r="I144" i="22"/>
  <c r="I137" i="22"/>
  <c r="J124" i="22"/>
  <c r="D137" i="22" s="1"/>
  <c r="D177" i="22" s="1"/>
  <c r="L135" i="22"/>
  <c r="K135" i="22"/>
  <c r="L136" i="22"/>
  <c r="K139" i="22"/>
  <c r="J139" i="22"/>
  <c r="L142" i="22"/>
  <c r="K142" i="22"/>
  <c r="L143" i="22"/>
  <c r="L150" i="22"/>
  <c r="K150" i="22"/>
  <c r="L151" i="22"/>
  <c r="I158" i="22"/>
  <c r="L159" i="22"/>
  <c r="I166" i="22"/>
  <c r="G39" i="20"/>
  <c r="G41" i="20" s="1"/>
  <c r="G43" i="20" s="1"/>
  <c r="P18" i="20"/>
  <c r="K21" i="22" l="1"/>
  <c r="L21" i="22"/>
  <c r="M21" i="22"/>
  <c r="J152" i="22"/>
  <c r="M152" i="22"/>
  <c r="L152" i="22"/>
  <c r="K152" i="22"/>
  <c r="M141" i="22"/>
  <c r="I167" i="22"/>
  <c r="L141" i="22"/>
  <c r="K141" i="22"/>
  <c r="J141" i="22"/>
  <c r="M157" i="22"/>
  <c r="L157" i="22"/>
  <c r="K157" i="22"/>
  <c r="J157" i="22"/>
  <c r="L154" i="22"/>
  <c r="K154" i="22"/>
  <c r="M154" i="22"/>
  <c r="J154" i="22"/>
  <c r="F137" i="22"/>
  <c r="C177" i="22" s="1"/>
  <c r="K15" i="22"/>
  <c r="J15" i="22"/>
  <c r="M15" i="22"/>
  <c r="L15" i="22"/>
  <c r="J12" i="22"/>
  <c r="M12" i="22"/>
  <c r="L12" i="22"/>
  <c r="K12" i="22"/>
  <c r="K23" i="22"/>
  <c r="J23" i="22"/>
  <c r="L23" i="22"/>
  <c r="M23" i="22"/>
  <c r="J3" i="22"/>
  <c r="L3" i="22"/>
  <c r="K3" i="22"/>
  <c r="M3" i="22"/>
  <c r="L5" i="22"/>
  <c r="M5" i="22"/>
  <c r="K5" i="22"/>
  <c r="J5" i="22"/>
  <c r="L22" i="22"/>
  <c r="K22" i="22"/>
  <c r="J22" i="22"/>
  <c r="M22" i="22"/>
  <c r="M17" i="22"/>
  <c r="L17" i="22"/>
  <c r="K17" i="22"/>
  <c r="J17" i="22"/>
  <c r="L166" i="22"/>
  <c r="K166" i="22"/>
  <c r="M166" i="22"/>
  <c r="J166" i="22"/>
  <c r="J156" i="22"/>
  <c r="M156" i="22"/>
  <c r="K156" i="22"/>
  <c r="L156" i="22"/>
  <c r="M145" i="22"/>
  <c r="L145" i="22"/>
  <c r="J145" i="22"/>
  <c r="K145" i="22"/>
  <c r="M161" i="22"/>
  <c r="L161" i="22"/>
  <c r="J161" i="22"/>
  <c r="K161" i="22"/>
  <c r="F95" i="22"/>
  <c r="C175" i="22" s="1"/>
  <c r="K69" i="22"/>
  <c r="E75" i="22" s="1"/>
  <c r="B174" i="22" s="1"/>
  <c r="B186" i="22" s="1"/>
  <c r="C186" i="22" s="1"/>
  <c r="J69" i="22"/>
  <c r="D75" i="22" s="1"/>
  <c r="D174" i="22" s="1"/>
  <c r="M69" i="22"/>
  <c r="G75" i="22" s="1"/>
  <c r="E174" i="22" s="1"/>
  <c r="L69" i="22"/>
  <c r="F75" i="22" s="1"/>
  <c r="C174" i="22" s="1"/>
  <c r="E140" i="22"/>
  <c r="B178" i="22" s="1"/>
  <c r="J28" i="22"/>
  <c r="M28" i="22"/>
  <c r="K28" i="22"/>
  <c r="L28" i="22"/>
  <c r="M8" i="22"/>
  <c r="L8" i="22"/>
  <c r="K8" i="22"/>
  <c r="J8" i="22"/>
  <c r="K11" i="22"/>
  <c r="J11" i="22"/>
  <c r="L11" i="22"/>
  <c r="M11" i="22"/>
  <c r="M25" i="22"/>
  <c r="L25" i="22"/>
  <c r="K25" i="22"/>
  <c r="J25" i="22"/>
  <c r="L9" i="22"/>
  <c r="K9" i="22"/>
  <c r="M9" i="22"/>
  <c r="J9" i="22"/>
  <c r="I32" i="22"/>
  <c r="K2" i="22"/>
  <c r="J2" i="22"/>
  <c r="M2" i="22"/>
  <c r="L2" i="22"/>
  <c r="L30" i="22"/>
  <c r="K30" i="22"/>
  <c r="J30" i="22"/>
  <c r="M30" i="22"/>
  <c r="F180" i="22"/>
  <c r="G171" i="22" s="1"/>
  <c r="J144" i="22"/>
  <c r="M144" i="22"/>
  <c r="L144" i="22"/>
  <c r="K144" i="22"/>
  <c r="J160" i="22"/>
  <c r="M160" i="22"/>
  <c r="L160" i="22"/>
  <c r="K160" i="22"/>
  <c r="M149" i="22"/>
  <c r="L149" i="22"/>
  <c r="K149" i="22"/>
  <c r="J149" i="22"/>
  <c r="M165" i="22"/>
  <c r="L165" i="22"/>
  <c r="K165" i="22"/>
  <c r="J165" i="22"/>
  <c r="M122" i="22"/>
  <c r="J122" i="22"/>
  <c r="L122" i="22"/>
  <c r="K122" i="22"/>
  <c r="L146" i="22"/>
  <c r="K146" i="22"/>
  <c r="M146" i="22"/>
  <c r="J146" i="22"/>
  <c r="K114" i="22"/>
  <c r="J114" i="22"/>
  <c r="D123" i="22" s="1"/>
  <c r="D176" i="22" s="1"/>
  <c r="M114" i="22"/>
  <c r="G123" i="22" s="1"/>
  <c r="E176" i="22" s="1"/>
  <c r="L114" i="22"/>
  <c r="K73" i="22"/>
  <c r="J73" i="22"/>
  <c r="M73" i="22"/>
  <c r="L73" i="22"/>
  <c r="M58" i="22"/>
  <c r="G60" i="22" s="1"/>
  <c r="E173" i="22" s="1"/>
  <c r="D185" i="22" s="1"/>
  <c r="I60" i="22"/>
  <c r="K58" i="22"/>
  <c r="E60" i="22" s="1"/>
  <c r="B173" i="22" s="1"/>
  <c r="B185" i="22" s="1"/>
  <c r="J58" i="22"/>
  <c r="D60" i="22" s="1"/>
  <c r="D173" i="22" s="1"/>
  <c r="C185" i="22" s="1"/>
  <c r="L58" i="22"/>
  <c r="F60" i="22" s="1"/>
  <c r="C173" i="22" s="1"/>
  <c r="M55" i="22"/>
  <c r="K55" i="22"/>
  <c r="E56" i="22" s="1"/>
  <c r="B172" i="22" s="1"/>
  <c r="B191" i="22" s="1"/>
  <c r="C191" i="22" s="1"/>
  <c r="J55" i="22"/>
  <c r="D56" i="22" s="1"/>
  <c r="D172" i="22" s="1"/>
  <c r="L55" i="22"/>
  <c r="F56" i="22" s="1"/>
  <c r="C172" i="22" s="1"/>
  <c r="K27" i="22"/>
  <c r="J27" i="22"/>
  <c r="M27" i="22"/>
  <c r="L27" i="22"/>
  <c r="J7" i="22"/>
  <c r="K7" i="22"/>
  <c r="M7" i="22"/>
  <c r="L7" i="22"/>
  <c r="M29" i="22"/>
  <c r="L29" i="22"/>
  <c r="J29" i="22"/>
  <c r="K29" i="22"/>
  <c r="K19" i="22"/>
  <c r="J19" i="22"/>
  <c r="M19" i="22"/>
  <c r="L19" i="22"/>
  <c r="L14" i="22"/>
  <c r="K14" i="22"/>
  <c r="M14" i="22"/>
  <c r="J14" i="22"/>
  <c r="K6" i="22"/>
  <c r="J6" i="22"/>
  <c r="L6" i="22"/>
  <c r="M6" i="22"/>
  <c r="L26" i="22"/>
  <c r="K26" i="22"/>
  <c r="J26" i="22"/>
  <c r="M26" i="22"/>
  <c r="L158" i="22"/>
  <c r="K158" i="22"/>
  <c r="M158" i="22"/>
  <c r="J158" i="22"/>
  <c r="J148" i="22"/>
  <c r="M148" i="22"/>
  <c r="K148" i="22"/>
  <c r="L148" i="22"/>
  <c r="J164" i="22"/>
  <c r="M164" i="22"/>
  <c r="K164" i="22"/>
  <c r="L164" i="22"/>
  <c r="M153" i="22"/>
  <c r="L153" i="22"/>
  <c r="J153" i="22"/>
  <c r="K153" i="22"/>
  <c r="F123" i="22"/>
  <c r="C176" i="22" s="1"/>
  <c r="E123" i="22"/>
  <c r="B176" i="22" s="1"/>
  <c r="G56" i="22"/>
  <c r="E172" i="22" s="1"/>
  <c r="J16" i="22"/>
  <c r="M16" i="22"/>
  <c r="L16" i="22"/>
  <c r="K16" i="22"/>
  <c r="J20" i="22"/>
  <c r="M20" i="22"/>
  <c r="L20" i="22"/>
  <c r="K20" i="22"/>
  <c r="J24" i="22"/>
  <c r="M24" i="22"/>
  <c r="K24" i="22"/>
  <c r="L24" i="22"/>
  <c r="M4" i="22"/>
  <c r="J4" i="22"/>
  <c r="L4" i="22"/>
  <c r="K4" i="22"/>
  <c r="L18" i="22"/>
  <c r="K18" i="22"/>
  <c r="J18" i="22"/>
  <c r="M18" i="22"/>
  <c r="L10" i="22"/>
  <c r="K10" i="22"/>
  <c r="J10" i="22"/>
  <c r="M10" i="22"/>
  <c r="M13" i="22"/>
  <c r="L13" i="22"/>
  <c r="J13" i="22"/>
  <c r="K13" i="22"/>
  <c r="D16" i="20"/>
  <c r="G179" i="22" l="1"/>
  <c r="I179" i="22" s="1"/>
  <c r="G173" i="22"/>
  <c r="G174" i="22"/>
  <c r="I174" i="22" s="1"/>
  <c r="G172" i="22"/>
  <c r="H172" i="22" s="1"/>
  <c r="G176" i="22"/>
  <c r="H176" i="22" s="1"/>
  <c r="F32" i="22"/>
  <c r="C171" i="22" s="1"/>
  <c r="E167" i="22"/>
  <c r="L75" i="22"/>
  <c r="K174" i="22"/>
  <c r="G32" i="22"/>
  <c r="E171" i="22" s="1"/>
  <c r="D184" i="22" s="1"/>
  <c r="F167" i="22"/>
  <c r="C179" i="22" s="1"/>
  <c r="I171" i="22"/>
  <c r="D32" i="22"/>
  <c r="D171" i="22" s="1"/>
  <c r="C184" i="22" s="1"/>
  <c r="H173" i="22"/>
  <c r="K173" i="22"/>
  <c r="J173" i="22"/>
  <c r="I173" i="22"/>
  <c r="G178" i="22"/>
  <c r="G175" i="22"/>
  <c r="G177" i="22"/>
  <c r="E32" i="22"/>
  <c r="B171" i="22" s="1"/>
  <c r="H171" i="22" s="1"/>
  <c r="D167" i="22"/>
  <c r="G167" i="22"/>
  <c r="E179" i="22" s="1"/>
  <c r="D189" i="22" s="1"/>
  <c r="K179" i="22" l="1"/>
  <c r="J176" i="22"/>
  <c r="J174" i="22"/>
  <c r="H174" i="22"/>
  <c r="K171" i="22"/>
  <c r="K176" i="22"/>
  <c r="K172" i="22"/>
  <c r="I176" i="22"/>
  <c r="I172" i="22"/>
  <c r="D190" i="22"/>
  <c r="J172" i="22"/>
  <c r="I178" i="22"/>
  <c r="H178" i="22"/>
  <c r="K178" i="22"/>
  <c r="J178" i="22"/>
  <c r="H177" i="22"/>
  <c r="K177" i="22"/>
  <c r="J177" i="22"/>
  <c r="I177" i="22"/>
  <c r="J171" i="22"/>
  <c r="B189" i="22"/>
  <c r="B179" i="22"/>
  <c r="H179" i="22" s="1"/>
  <c r="D179" i="22"/>
  <c r="J179" i="22" s="1"/>
  <c r="C189" i="22"/>
  <c r="B190" i="22"/>
  <c r="C190" i="22" s="1"/>
  <c r="B184" i="22"/>
  <c r="J175" i="22"/>
  <c r="I175" i="22"/>
  <c r="H175" i="22"/>
  <c r="K175" i="22"/>
  <c r="E180" i="22" l="1"/>
  <c r="D194" i="22" s="1"/>
  <c r="C180" i="22"/>
  <c r="B180" i="22"/>
  <c r="B194" i="22" s="1"/>
  <c r="D180" i="22"/>
  <c r="C194" i="22" s="1"/>
  <c r="G49" i="20" l="1"/>
  <c r="E15" i="19" l="1"/>
  <c r="E29" i="19" s="1"/>
  <c r="D15" i="19"/>
  <c r="F15" i="19"/>
  <c r="F29" i="19" s="1"/>
  <c r="H15" i="19"/>
  <c r="H29" i="19" s="1"/>
  <c r="F16" i="18" l="1"/>
  <c r="C48" i="19" s="1"/>
  <c r="G59" i="20" l="1"/>
  <c r="F12" i="18" s="1"/>
  <c r="C37" i="19" s="1"/>
  <c r="C41" i="19" l="1"/>
  <c r="G31" i="19"/>
  <c r="G33" i="19" s="1"/>
  <c r="D31" i="19"/>
  <c r="D33" i="19" s="1"/>
  <c r="F31" i="19"/>
  <c r="F33" i="19" s="1"/>
  <c r="E31" i="19"/>
  <c r="E33" i="19" s="1"/>
  <c r="H31" i="19"/>
  <c r="H33" i="19" s="1"/>
  <c r="D34" i="19" l="1"/>
  <c r="C42" i="19"/>
  <c r="C44" i="19"/>
  <c r="C46" i="19" l="1"/>
  <c r="C50" i="19" l="1"/>
</calcChain>
</file>

<file path=xl/sharedStrings.xml><?xml version="1.0" encoding="utf-8"?>
<sst xmlns="http://schemas.openxmlformats.org/spreadsheetml/2006/main" count="1541" uniqueCount="663">
  <si>
    <t>x</t>
  </si>
  <si>
    <t xml:space="preserve"> </t>
  </si>
  <si>
    <t>EBITDA</t>
  </si>
  <si>
    <t>EBIT</t>
  </si>
  <si>
    <t>EBT</t>
  </si>
  <si>
    <t>Capex</t>
  </si>
  <si>
    <t>END</t>
  </si>
  <si>
    <t>Asia</t>
  </si>
  <si>
    <t>Australia</t>
  </si>
  <si>
    <t>Control Panel</t>
  </si>
  <si>
    <t>Scenario</t>
  </si>
  <si>
    <t>Proforma tax rate on EBIT</t>
  </si>
  <si>
    <t>WACC</t>
  </si>
  <si>
    <t>G rate</t>
  </si>
  <si>
    <t>BtE</t>
  </si>
  <si>
    <t>D&amp;A</t>
  </si>
  <si>
    <t>Taxes</t>
  </si>
  <si>
    <t>NWC Change</t>
  </si>
  <si>
    <t>FCF</t>
  </si>
  <si>
    <t>Factor</t>
  </si>
  <si>
    <t>Discounted FCF</t>
  </si>
  <si>
    <t>Terminal value</t>
  </si>
  <si>
    <t>Discounted TV</t>
  </si>
  <si>
    <t>PV of CF</t>
  </si>
  <si>
    <t>EV</t>
  </si>
  <si>
    <t>Equity Value</t>
  </si>
  <si>
    <t>Risk-free rate</t>
  </si>
  <si>
    <t>Reference date:</t>
  </si>
  <si>
    <t>Company</t>
  </si>
  <si>
    <t>Last 
available</t>
  </si>
  <si>
    <t>Average</t>
  </si>
  <si>
    <t>L1M</t>
  </si>
  <si>
    <t>L3M</t>
  </si>
  <si>
    <t>L6M</t>
  </si>
  <si>
    <t>L12M</t>
  </si>
  <si>
    <t>L24M</t>
  </si>
  <si>
    <t>Beta Calculation</t>
  </si>
  <si>
    <t>Reference date</t>
  </si>
  <si>
    <t>Adjustment</t>
  </si>
  <si>
    <t>Currency</t>
  </si>
  <si>
    <t>EUR</t>
  </si>
  <si>
    <t>LOC</t>
  </si>
  <si>
    <t>Beta Levered (FactSet)</t>
  </si>
  <si>
    <t>Country</t>
  </si>
  <si>
    <t>Mkt Cap
 (€ mln)</t>
  </si>
  <si>
    <t>Net Debt / 
Equity</t>
  </si>
  <si>
    <t>Adj. Beta 
Levered</t>
  </si>
  <si>
    <t>Tax rate IRES</t>
  </si>
  <si>
    <t>Costo del debito (after tax)</t>
  </si>
  <si>
    <t>Market risk premium</t>
  </si>
  <si>
    <t>D / (D + E)</t>
  </si>
  <si>
    <t>E / (D + E)</t>
  </si>
  <si>
    <t>Cost of Equity</t>
  </si>
  <si>
    <t>Fattore di rischio addizionale</t>
  </si>
  <si>
    <t>Beta Levered</t>
  </si>
  <si>
    <t>GDP (in billions) in 2019</t>
  </si>
  <si>
    <t>Moody's rating</t>
  </si>
  <si>
    <t>Adj. Default Spread</t>
  </si>
  <si>
    <t>Equity Risk Premium</t>
  </si>
  <si>
    <t>Country Risk Premium</t>
  </si>
  <si>
    <t>Corporate Tax Rate</t>
  </si>
  <si>
    <t>Region</t>
  </si>
  <si>
    <t>GDP Weight</t>
  </si>
  <si>
    <t>Weight*Default Spread</t>
  </si>
  <si>
    <t>Weight*ERP</t>
  </si>
  <si>
    <t>Weight*CRP</t>
  </si>
  <si>
    <t>Weight * Tax Rate</t>
  </si>
  <si>
    <t>Mauritius</t>
  </si>
  <si>
    <t>Baa1</t>
  </si>
  <si>
    <t>Africa</t>
  </si>
  <si>
    <t>Bangladesh</t>
  </si>
  <si>
    <t>Ba3</t>
  </si>
  <si>
    <t>Cambodia</t>
  </si>
  <si>
    <t>B2</t>
  </si>
  <si>
    <t>China</t>
  </si>
  <si>
    <t>A1</t>
  </si>
  <si>
    <t>Fiji</t>
  </si>
  <si>
    <t>Hong Kong</t>
  </si>
  <si>
    <t>Aa3</t>
  </si>
  <si>
    <t>India</t>
  </si>
  <si>
    <t>Baa3</t>
  </si>
  <si>
    <t>Indonesia</t>
  </si>
  <si>
    <t>Baa2</t>
  </si>
  <si>
    <t>Japan</t>
  </si>
  <si>
    <t>Korea</t>
  </si>
  <si>
    <t>Aa2</t>
  </si>
  <si>
    <t>Laos</t>
  </si>
  <si>
    <t>Caa2</t>
  </si>
  <si>
    <t>Macao</t>
  </si>
  <si>
    <t>Malaysia</t>
  </si>
  <si>
    <t>A3</t>
  </si>
  <si>
    <t>Maldives</t>
  </si>
  <si>
    <t>B3</t>
  </si>
  <si>
    <t>Mongolia</t>
  </si>
  <si>
    <t>Pakistan</t>
  </si>
  <si>
    <t>Papua New Guinea</t>
  </si>
  <si>
    <t>Philippines</t>
  </si>
  <si>
    <t>Singapore</t>
  </si>
  <si>
    <t>Aaa</t>
  </si>
  <si>
    <t>Solomon Islands</t>
  </si>
  <si>
    <t>Sri Lanka</t>
  </si>
  <si>
    <t>Caa1</t>
  </si>
  <si>
    <t>Taiwan</t>
  </si>
  <si>
    <t>Thailand</t>
  </si>
  <si>
    <t>Vietnam</t>
  </si>
  <si>
    <t>Australia &amp; New Zealand</t>
  </si>
  <si>
    <t>Cook Islands</t>
  </si>
  <si>
    <t>B1</t>
  </si>
  <si>
    <t>New Zealand</t>
  </si>
  <si>
    <t>Aruba</t>
  </si>
  <si>
    <t>Caribbean</t>
  </si>
  <si>
    <t>Bahamas</t>
  </si>
  <si>
    <t>Ba2</t>
  </si>
  <si>
    <t>Barbados</t>
  </si>
  <si>
    <t>Bermuda</t>
  </si>
  <si>
    <t>A2</t>
  </si>
  <si>
    <t>Cayman Islands</t>
  </si>
  <si>
    <t>Cuba</t>
  </si>
  <si>
    <t>Curacao</t>
  </si>
  <si>
    <t>Dominican Republic</t>
  </si>
  <si>
    <t>Jamaica</t>
  </si>
  <si>
    <t>Montserrat</t>
  </si>
  <si>
    <t>St. Maarten</t>
  </si>
  <si>
    <t>St. Vincent &amp; the Grenadines</t>
  </si>
  <si>
    <t>Trinidad and Tobago</t>
  </si>
  <si>
    <t>Ba1</t>
  </si>
  <si>
    <t>Turks and Caicos Islands</t>
  </si>
  <si>
    <t>Argentina</t>
  </si>
  <si>
    <t>Ca</t>
  </si>
  <si>
    <t>Central and South America</t>
  </si>
  <si>
    <t>Belize</t>
  </si>
  <si>
    <t>Caa3</t>
  </si>
  <si>
    <t>Bolivia</t>
  </si>
  <si>
    <t>Brazil</t>
  </si>
  <si>
    <t>Chile</t>
  </si>
  <si>
    <t>Colombia</t>
  </si>
  <si>
    <t>Costa Rica</t>
  </si>
  <si>
    <t>Ecuador</t>
  </si>
  <si>
    <t>El Salvador</t>
  </si>
  <si>
    <t>Guatemala</t>
  </si>
  <si>
    <t>Honduras</t>
  </si>
  <si>
    <t>Mexico</t>
  </si>
  <si>
    <t>Nicaragua</t>
  </si>
  <si>
    <t>Panama</t>
  </si>
  <si>
    <t>Paraguay</t>
  </si>
  <si>
    <t>Peru</t>
  </si>
  <si>
    <t>Suriname</t>
  </si>
  <si>
    <t>Uruguay</t>
  </si>
  <si>
    <t>Venezuela</t>
  </si>
  <si>
    <t>C</t>
  </si>
  <si>
    <t>Albania</t>
  </si>
  <si>
    <t>Eastern Europe &amp; Russia</t>
  </si>
  <si>
    <t>Armenia</t>
  </si>
  <si>
    <t>Azerbaijan</t>
  </si>
  <si>
    <t>Belarus</t>
  </si>
  <si>
    <t>Bosnia and Herzegovina</t>
  </si>
  <si>
    <t>Bulgaria</t>
  </si>
  <si>
    <t>Croatia</t>
  </si>
  <si>
    <t>Czech Republic</t>
  </si>
  <si>
    <t>Estonia</t>
  </si>
  <si>
    <t>Georgia</t>
  </si>
  <si>
    <t>Hungary</t>
  </si>
  <si>
    <t>Kazakhstan</t>
  </si>
  <si>
    <t>Kyrgyzstan</t>
  </si>
  <si>
    <t>Latvia</t>
  </si>
  <si>
    <t>Lithuania</t>
  </si>
  <si>
    <t>Macedonia</t>
  </si>
  <si>
    <t>Moldova</t>
  </si>
  <si>
    <t>Montenegro</t>
  </si>
  <si>
    <t>Poland</t>
  </si>
  <si>
    <t>Romania</t>
  </si>
  <si>
    <t>Russia</t>
  </si>
  <si>
    <t>Serbia</t>
  </si>
  <si>
    <t>Slovakia</t>
  </si>
  <si>
    <t>Slovenia</t>
  </si>
  <si>
    <t>Tajikistan</t>
  </si>
  <si>
    <t>Ukraine</t>
  </si>
  <si>
    <t>Uzbekistan</t>
  </si>
  <si>
    <t>Abu Dhabi</t>
  </si>
  <si>
    <t>Middle East</t>
  </si>
  <si>
    <t>Bahrain</t>
  </si>
  <si>
    <t>Iraq</t>
  </si>
  <si>
    <t>Israel</t>
  </si>
  <si>
    <t>Jordan</t>
  </si>
  <si>
    <t>Kuwait</t>
  </si>
  <si>
    <t>Lebanon</t>
  </si>
  <si>
    <t>Oman</t>
  </si>
  <si>
    <t>Qatar</t>
  </si>
  <si>
    <t>Ras Al Khaimah (Emirate of)</t>
  </si>
  <si>
    <t>Saudi Arabia</t>
  </si>
  <si>
    <t>Sharjah</t>
  </si>
  <si>
    <t>United Arab Emirates</t>
  </si>
  <si>
    <t>Canada</t>
  </si>
  <si>
    <t>North America</t>
  </si>
  <si>
    <t>United States</t>
  </si>
  <si>
    <t>Andorra (Principality of)</t>
  </si>
  <si>
    <t>Western Europe</t>
  </si>
  <si>
    <t>Austria</t>
  </si>
  <si>
    <t>Aa1</t>
  </si>
  <si>
    <t>Belgium</t>
  </si>
  <si>
    <t>Cyprus</t>
  </si>
  <si>
    <t>Denmark</t>
  </si>
  <si>
    <t>Finland</t>
  </si>
  <si>
    <t>France</t>
  </si>
  <si>
    <t>Germany</t>
  </si>
  <si>
    <t>Greece</t>
  </si>
  <si>
    <t>Guernsey (States of)</t>
  </si>
  <si>
    <t>Iceland</t>
  </si>
  <si>
    <t>Ireland</t>
  </si>
  <si>
    <t>Isle of Man</t>
  </si>
  <si>
    <t>Italy</t>
  </si>
  <si>
    <t>Jersey (States of)</t>
  </si>
  <si>
    <t>Liechtenstein</t>
  </si>
  <si>
    <t>Luxembourg</t>
  </si>
  <si>
    <t>Malta</t>
  </si>
  <si>
    <t>Netherlands</t>
  </si>
  <si>
    <t>Norway</t>
  </si>
  <si>
    <t>Portugal</t>
  </si>
  <si>
    <t>Spain</t>
  </si>
  <si>
    <t>Sweden</t>
  </si>
  <si>
    <t>Switzerland</t>
  </si>
  <si>
    <t>Turkey</t>
  </si>
  <si>
    <t>United Kingdom</t>
  </si>
  <si>
    <t>Weighted Average: ERP</t>
  </si>
  <si>
    <t>Weighted Average: CRP</t>
  </si>
  <si>
    <t>Weighted Average: Default Spreads</t>
  </si>
  <si>
    <t>Tax Rate</t>
  </si>
  <si>
    <t>Total GDP</t>
  </si>
  <si>
    <t>Weight</t>
  </si>
  <si>
    <t>Weight *ERP</t>
  </si>
  <si>
    <t>Weight* Tax Rate</t>
  </si>
  <si>
    <t>Global</t>
  </si>
  <si>
    <t>For updating industry average spreadsheets</t>
  </si>
  <si>
    <t>ERP</t>
  </si>
  <si>
    <t>Default Spread</t>
  </si>
  <si>
    <t>Tax rate</t>
  </si>
  <si>
    <t>Africa &amp; Mid East</t>
  </si>
  <si>
    <t>Australia, NZ &amp; Canada</t>
  </si>
  <si>
    <t>Latin America &amp; Caribbean</t>
  </si>
  <si>
    <t>US</t>
  </si>
  <si>
    <t>Europe</t>
  </si>
  <si>
    <t>Emerging Markets</t>
  </si>
  <si>
    <t>Small Asia (No India, China &amp; Japan)</t>
  </si>
  <si>
    <t>Location</t>
  </si>
  <si>
    <t>Afghanistan</t>
  </si>
  <si>
    <t>+ Show</t>
  </si>
  <si>
    <t>Algeria</t>
  </si>
  <si>
    <t>Andorra</t>
  </si>
  <si>
    <t>Angola</t>
  </si>
  <si>
    <t>Anguilla</t>
  </si>
  <si>
    <t>Antigua and Barbuda</t>
  </si>
  <si>
    <t>Benin</t>
  </si>
  <si>
    <t>Bonaire, Saint Eustatius and Saba</t>
  </si>
  <si>
    <t>Botswana</t>
  </si>
  <si>
    <t>Brunei Darussalam</t>
  </si>
  <si>
    <t>Burkina Faso</t>
  </si>
  <si>
    <t>Burundi</t>
  </si>
  <si>
    <t>Cameroon</t>
  </si>
  <si>
    <t>Congo</t>
  </si>
  <si>
    <t>Congo (Democratic Republic of the)</t>
  </si>
  <si>
    <t>Djibouti</t>
  </si>
  <si>
    <t>Dominica</t>
  </si>
  <si>
    <t>Egypt</t>
  </si>
  <si>
    <t>Ethiopia</t>
  </si>
  <si>
    <t>Gabon</t>
  </si>
  <si>
    <t>Gambia</t>
  </si>
  <si>
    <t>Ghana</t>
  </si>
  <si>
    <t>Gibraltar</t>
  </si>
  <si>
    <t>Grenada</t>
  </si>
  <si>
    <t>Guernsey</t>
  </si>
  <si>
    <t>Hong Kong SAR</t>
  </si>
  <si>
    <t>Ivory Coast</t>
  </si>
  <si>
    <t>Jersey</t>
  </si>
  <si>
    <t>Kenya</t>
  </si>
  <si>
    <t>Korea, Republic of</t>
  </si>
  <si>
    <t>Libya</t>
  </si>
  <si>
    <t>Macau</t>
  </si>
  <si>
    <t>Madagascar</t>
  </si>
  <si>
    <t>Malawi</t>
  </si>
  <si>
    <t>Monaco</t>
  </si>
  <si>
    <t>Morocco</t>
  </si>
  <si>
    <t>Mozambique</t>
  </si>
  <si>
    <t>Myanmar</t>
  </si>
  <si>
    <t>Namibia</t>
  </si>
  <si>
    <t>Nigeria</t>
  </si>
  <si>
    <t>Palestinian Territory</t>
  </si>
  <si>
    <t>Rwanda</t>
  </si>
  <si>
    <t>Saint Kitts and Nevis</t>
  </si>
  <si>
    <t>Saint Lucia</t>
  </si>
  <si>
    <t>Saint Vincent and the Grenadines</t>
  </si>
  <si>
    <t>Samoa</t>
  </si>
  <si>
    <t>Senegal</t>
  </si>
  <si>
    <t>Sierra Leone</t>
  </si>
  <si>
    <t>Sint Maarten (Dutch part)</t>
  </si>
  <si>
    <t>South Africa</t>
  </si>
  <si>
    <t>St Maarten</t>
  </si>
  <si>
    <t>Sudan</t>
  </si>
  <si>
    <t>Swaziland</t>
  </si>
  <si>
    <t>Syria</t>
  </si>
  <si>
    <t>Tanzania</t>
  </si>
  <si>
    <t>Tunisia</t>
  </si>
  <si>
    <t>Turkmenistan</t>
  </si>
  <si>
    <t>Uganda</t>
  </si>
  <si>
    <t>Vanuatu</t>
  </si>
  <si>
    <t>Yemen</t>
  </si>
  <si>
    <t>Zambia</t>
  </si>
  <si>
    <t>Zimbabwe</t>
  </si>
  <si>
    <t>Africa average</t>
  </si>
  <si>
    <t>Americas average</t>
  </si>
  <si>
    <t>Asia average</t>
  </si>
  <si>
    <t>EU average</t>
  </si>
  <si>
    <t>Europe average</t>
  </si>
  <si>
    <t>Global average</t>
  </si>
  <si>
    <t>Latin America average</t>
  </si>
  <si>
    <t>North America average</t>
  </si>
  <si>
    <t>Oceania average</t>
  </si>
  <si>
    <t>OECD average</t>
  </si>
  <si>
    <t>South America average</t>
  </si>
  <si>
    <t>Panel</t>
  </si>
  <si>
    <t>Calcolo del WACC</t>
  </si>
  <si>
    <t>Tax rate 2021</t>
  </si>
  <si>
    <t>Avg. Financial debt PC - €k</t>
  </si>
  <si>
    <t>Costo del debito implicito</t>
  </si>
  <si>
    <t>DCF</t>
  </si>
  <si>
    <t>Raw Beta</t>
  </si>
  <si>
    <t>Adj Beta</t>
  </si>
  <si>
    <t>Bloomberg</t>
  </si>
  <si>
    <t>Target</t>
  </si>
  <si>
    <t>KPMG Tax Rate 2020</t>
  </si>
  <si>
    <t>ARP</t>
  </si>
  <si>
    <t>Cape Verde</t>
  </si>
  <si>
    <t>Congo (Democratic Republic of)</t>
  </si>
  <si>
    <t>Congo (Republic of)</t>
  </si>
  <si>
    <t>Côte d'Ivoire</t>
  </si>
  <si>
    <t>Mali</t>
  </si>
  <si>
    <t>Niger</t>
  </si>
  <si>
    <t>Togo</t>
  </si>
  <si>
    <t>Net Debt
 (€mln)</t>
  </si>
  <si>
    <t>ERP Fernandez</t>
  </si>
  <si>
    <t>Interessi - €m</t>
  </si>
  <si>
    <t>Financial debt BoP - €m</t>
  </si>
  <si>
    <t>Financial debt EoP - €m</t>
  </si>
  <si>
    <t>g rate</t>
  </si>
  <si>
    <t>2022E</t>
  </si>
  <si>
    <t>2023E</t>
  </si>
  <si>
    <t>2024E</t>
  </si>
  <si>
    <t>2025E</t>
  </si>
  <si>
    <t>EBITDA G rate</t>
  </si>
  <si>
    <t>2021E</t>
  </si>
  <si>
    <t>Revenues</t>
  </si>
  <si>
    <t>Revenues G rate</t>
  </si>
  <si>
    <t>Funds Change</t>
  </si>
  <si>
    <t>Unilever PLC (LSE:ULVR) &gt; Financials &gt; Income Statement</t>
  </si>
  <si>
    <t>In Millions of EUR, except per share items.</t>
  </si>
  <si>
    <t>Template:</t>
  </si>
  <si>
    <t>Standard</t>
  </si>
  <si>
    <t> </t>
  </si>
  <si>
    <t>Restatement:</t>
  </si>
  <si>
    <t>Latest Filings</t>
  </si>
  <si>
    <t>Period Type:</t>
  </si>
  <si>
    <t>Annual</t>
  </si>
  <si>
    <t>Order:</t>
  </si>
  <si>
    <t>Latest on Right</t>
  </si>
  <si>
    <t>Currency:</t>
  </si>
  <si>
    <t>Euro</t>
  </si>
  <si>
    <t>Conversion:</t>
  </si>
  <si>
    <t>Historical</t>
  </si>
  <si>
    <t>Units:</t>
  </si>
  <si>
    <t>S&amp;P Capital IQ (Default)</t>
  </si>
  <si>
    <t>Decimals:</t>
  </si>
  <si>
    <t>Capital IQ (Default)</t>
  </si>
  <si>
    <t>Source:</t>
  </si>
  <si>
    <t>Capital IQ &amp; Proprietary Data</t>
  </si>
  <si>
    <t>Income Statement</t>
  </si>
  <si>
    <t xml:space="preserve">For the Fiscal Period Ending
</t>
  </si>
  <si>
    <t>12 months
Dec-31-2015</t>
  </si>
  <si>
    <t>12 months
Dec-31-2016</t>
  </si>
  <si>
    <t>Restated
12 months
Jan-01-2018</t>
  </si>
  <si>
    <t>Restated
12 months
Dec-31-2018</t>
  </si>
  <si>
    <t>12 months
Dec-31-2019</t>
  </si>
  <si>
    <t>12 months
Dec-31-2020</t>
  </si>
  <si>
    <t>Revenue</t>
  </si>
  <si>
    <t>Other Revenue</t>
  </si>
  <si>
    <t>-</t>
  </si>
  <si>
    <t xml:space="preserve">  Total Revenue</t>
  </si>
  <si>
    <t>Cost Of Goods Sold</t>
  </si>
  <si>
    <t xml:space="preserve">  Gross Profit</t>
  </si>
  <si>
    <t>Selling General &amp; Admin Exp.</t>
  </si>
  <si>
    <t>R &amp; D Exp.</t>
  </si>
  <si>
    <t>Depreciation &amp; Amort.</t>
  </si>
  <si>
    <t>Other Operating Expense/(Income)</t>
  </si>
  <si>
    <t xml:space="preserve">  Other Operating Exp., Total</t>
  </si>
  <si>
    <t xml:space="preserve">  Operating Income</t>
  </si>
  <si>
    <t>Interest Expense</t>
  </si>
  <si>
    <t>Interest and Invest. Income</t>
  </si>
  <si>
    <t xml:space="preserve">  Net Interest Exp.</t>
  </si>
  <si>
    <t>Income/(Loss) from Affiliates</t>
  </si>
  <si>
    <t>Currency Exchange Gains (Loss)</t>
  </si>
  <si>
    <t>Other Non-Operating Inc. (Exp.)</t>
  </si>
  <si>
    <t xml:space="preserve">  EBT Excl. Unusual Items</t>
  </si>
  <si>
    <t>Restructuring Charges</t>
  </si>
  <si>
    <t>Merger &amp; Related Restruct. Charges</t>
  </si>
  <si>
    <t>Impairment of Goodwill</t>
  </si>
  <si>
    <t>Gain (Loss) On Sale Of Assets</t>
  </si>
  <si>
    <t>Asset Writedown</t>
  </si>
  <si>
    <t>Legal Settlements</t>
  </si>
  <si>
    <t>Other Unusual Items</t>
  </si>
  <si>
    <t xml:space="preserve">  EBT Incl. Unusual Items</t>
  </si>
  <si>
    <t>Income Tax Expense</t>
  </si>
  <si>
    <t xml:space="preserve">  Earnings from Cont. Ops.</t>
  </si>
  <si>
    <t>Earnings of Discontinued Ops.</t>
  </si>
  <si>
    <t>Extraord. Item &amp; Account. Change</t>
  </si>
  <si>
    <t xml:space="preserve">  Net Income to Company</t>
  </si>
  <si>
    <t>Minority Int. in Earnings</t>
  </si>
  <si>
    <t xml:space="preserve">  Net Income</t>
  </si>
  <si>
    <t>Pref. Dividends and Other Adj.</t>
  </si>
  <si>
    <t xml:space="preserve">  NI to Common Incl Extra Items</t>
  </si>
  <si>
    <t xml:space="preserve">  NI to Common Excl. Extra Items</t>
  </si>
  <si>
    <t>Per Share Items</t>
  </si>
  <si>
    <t>Basic EPS</t>
  </si>
  <si>
    <t>Basic EPS Excl. Extra Items</t>
  </si>
  <si>
    <t>Weighted Avg. Basic Shares Out.</t>
  </si>
  <si>
    <t>Diluted EPS</t>
  </si>
  <si>
    <t>Diluted EPS Excl. Extra Items</t>
  </si>
  <si>
    <t>Weighted Avg. Diluted Shares Out.</t>
  </si>
  <si>
    <t>Normalized Basic EPS</t>
  </si>
  <si>
    <t>Normalized Diluted EPS</t>
  </si>
  <si>
    <t>Dividends per Share</t>
  </si>
  <si>
    <t>Payout Ratio %</t>
  </si>
  <si>
    <t>Shares per Depository Receipt</t>
  </si>
  <si>
    <t>Supplemental Items</t>
  </si>
  <si>
    <t>EBITA</t>
  </si>
  <si>
    <t>EBITDAR</t>
  </si>
  <si>
    <t>NA</t>
  </si>
  <si>
    <t>Effective Tax Rate %</t>
  </si>
  <si>
    <t>Total Current Taxes</t>
  </si>
  <si>
    <t>Total Deferred Taxes</t>
  </si>
  <si>
    <t>Normalized Net Income</t>
  </si>
  <si>
    <t>Interest on Long Term Debt</t>
  </si>
  <si>
    <t>Non-Cash Pension Expense</t>
  </si>
  <si>
    <t>Filing Date</t>
  </si>
  <si>
    <t>Restatement Type</t>
  </si>
  <si>
    <t>NC</t>
  </si>
  <si>
    <t>RS</t>
  </si>
  <si>
    <t>O</t>
  </si>
  <si>
    <t>Calculation Type</t>
  </si>
  <si>
    <t>REP</t>
  </si>
  <si>
    <t>Supplemental Operating Expense Items</t>
  </si>
  <si>
    <t>Marketing Exp.</t>
  </si>
  <si>
    <t>Selling and Marketing Exp.</t>
  </si>
  <si>
    <t>R&amp;D Exp.</t>
  </si>
  <si>
    <t>Net Rental Exp.</t>
  </si>
  <si>
    <t>Imputed Oper. Lease Interest Exp.</t>
  </si>
  <si>
    <t>Imputed Oper. Lease Depreciation</t>
  </si>
  <si>
    <t>Stock-Based Comp., Unallocated</t>
  </si>
  <si>
    <t xml:space="preserve">  Stock-Based Comp., Total</t>
  </si>
  <si>
    <t>Exchange Rate</t>
  </si>
  <si>
    <t>Conversion Method</t>
  </si>
  <si>
    <t>H</t>
  </si>
  <si>
    <t>Note: For multiple class companies, per share items are primary class equivalent, and for foreign companies listed as primary ADRs, per share items are ADR-equivalent.</t>
  </si>
  <si>
    <t xml:space="preserve">
               </t>
  </si>
  <si>
    <t>Unilever PLC (LSE:ULVR) &gt; Financials &gt; Balance Sheet</t>
  </si>
  <si>
    <t>Balance Sheet</t>
  </si>
  <si>
    <t xml:space="preserve">Balance Sheet as of:
</t>
  </si>
  <si>
    <t>Restated
Jan-01-2018</t>
  </si>
  <si>
    <t>Restated
Dec-31-2018</t>
  </si>
  <si>
    <t>ASSETS</t>
  </si>
  <si>
    <t>Cash And Equivalents</t>
  </si>
  <si>
    <t>Short Term Investments</t>
  </si>
  <si>
    <t>Trading Asset Securities</t>
  </si>
  <si>
    <t xml:space="preserve">  Total Cash &amp; ST Investments</t>
  </si>
  <si>
    <t>Accounts Receivable</t>
  </si>
  <si>
    <t>Other Receivables</t>
  </si>
  <si>
    <t>Notes Receivable</t>
  </si>
  <si>
    <t xml:space="preserve">  Total Receivables</t>
  </si>
  <si>
    <t>Inventory</t>
  </si>
  <si>
    <t>Prepaid Exp.</t>
  </si>
  <si>
    <t>Other Current Assets</t>
  </si>
  <si>
    <t xml:space="preserve">  Total Current Assets</t>
  </si>
  <si>
    <t>Gross Property, Plant &amp; Equipment</t>
  </si>
  <si>
    <t>Accumulated Depreciation</t>
  </si>
  <si>
    <t xml:space="preserve">  Net Property, Plant &amp; Equipment</t>
  </si>
  <si>
    <t>Long-term Investments</t>
  </si>
  <si>
    <t>Goodwill</t>
  </si>
  <si>
    <t>Other Intangibles</t>
  </si>
  <si>
    <t>Accounts Receivable Long-Term</t>
  </si>
  <si>
    <t>Loans Receivable Long-Term</t>
  </si>
  <si>
    <t>Deferred Tax Assets, LT</t>
  </si>
  <si>
    <t>Other Long-Term Assets</t>
  </si>
  <si>
    <t>Total Assets</t>
  </si>
  <si>
    <t>LIABILITIES</t>
  </si>
  <si>
    <t>Accounts Payable</t>
  </si>
  <si>
    <t>Accrued Exp.</t>
  </si>
  <si>
    <t>Short-term Borrowings</t>
  </si>
  <si>
    <t>Curr. Port. of LT Debt</t>
  </si>
  <si>
    <t>Curr. Port. of Leases</t>
  </si>
  <si>
    <t>Curr. Income Taxes Payable</t>
  </si>
  <si>
    <t>Other Current Liabilities</t>
  </si>
  <si>
    <t xml:space="preserve">  Total Current Liabilities</t>
  </si>
  <si>
    <t>Long-Term Debt</t>
  </si>
  <si>
    <t>Long-Term Leases</t>
  </si>
  <si>
    <t>Pension &amp; Other Post-Retire. Benefits</t>
  </si>
  <si>
    <t>Def. Tax Liability, Non-Curr.</t>
  </si>
  <si>
    <t>Other Non-Current Liabilities</t>
  </si>
  <si>
    <t>Total Liabilities</t>
  </si>
  <si>
    <t>Common Stock</t>
  </si>
  <si>
    <t>Additional Paid In Capital</t>
  </si>
  <si>
    <t>Retained Earnings</t>
  </si>
  <si>
    <t>Treasury Stock</t>
  </si>
  <si>
    <t>Comprehensive Inc. and Other</t>
  </si>
  <si>
    <t xml:space="preserve">  Total Common Equity</t>
  </si>
  <si>
    <t>Minority Interest</t>
  </si>
  <si>
    <t>Total Equity</t>
  </si>
  <si>
    <t>Total Liabilities And Equity</t>
  </si>
  <si>
    <t>Total Shares Out. on Filing Date</t>
  </si>
  <si>
    <t>Total Shares Out. on Balance Sheet Date</t>
  </si>
  <si>
    <t>Book Value/Share</t>
  </si>
  <si>
    <t>Tangible Book Value</t>
  </si>
  <si>
    <t>Tangible Book Value/Share</t>
  </si>
  <si>
    <t>Total Debt</t>
  </si>
  <si>
    <t>Net Debt</t>
  </si>
  <si>
    <t>Debt Equiv. of Unfunded Proj. Benefit Obligation</t>
  </si>
  <si>
    <t>Debt Equivalent Oper. Leases</t>
  </si>
  <si>
    <t>Total Minority Interest</t>
  </si>
  <si>
    <t>Equity Method Investments</t>
  </si>
  <si>
    <t>Inventory Method</t>
  </si>
  <si>
    <t>Avg Cost</t>
  </si>
  <si>
    <t>Raw Materials Inventory</t>
  </si>
  <si>
    <t>Finished Goods Inventory</t>
  </si>
  <si>
    <t>Other Inventory Accounts</t>
  </si>
  <si>
    <t>Land</t>
  </si>
  <si>
    <t>Buildings</t>
  </si>
  <si>
    <t>Machinery</t>
  </si>
  <si>
    <t>Full Time Employees</t>
  </si>
  <si>
    <t>Assets under Cap. Lease, Gross</t>
  </si>
  <si>
    <t>Assets under Cap. Lease, Accum. Depr.</t>
  </si>
  <si>
    <t>Accum. Allowance for Doubtful Accts</t>
  </si>
  <si>
    <t>RUP</t>
  </si>
  <si>
    <t>Note: For multiple class companies, total share counts are primary class equivalent, and for foreign companies listed as primary ADRs, total share counts are ADR-equivalent.</t>
  </si>
  <si>
    <t>Unilever PLC (LSE:ULVR) &gt; Financials &gt; Cash Flow</t>
  </si>
  <si>
    <t>Cash Flow</t>
  </si>
  <si>
    <t>Net Income</t>
  </si>
  <si>
    <t>Amort. of Goodwill and Intangibles</t>
  </si>
  <si>
    <t>Depreciation &amp; Amort., Total</t>
  </si>
  <si>
    <t>Other Amortization</t>
  </si>
  <si>
    <t>(Gain) Loss From Sale Of Assets</t>
  </si>
  <si>
    <t>Asset Writedown &amp; Restructuring Costs</t>
  </si>
  <si>
    <t>(Income) Loss on Equity Invest.</t>
  </si>
  <si>
    <t>Stock-Based Compensation</t>
  </si>
  <si>
    <t>Other Operating Activities</t>
  </si>
  <si>
    <t>Change in Acc. Receivable</t>
  </si>
  <si>
    <t>Change In Inventories</t>
  </si>
  <si>
    <t>Change in Acc. Payable</t>
  </si>
  <si>
    <t>Change in Other Net Operating Assets</t>
  </si>
  <si>
    <t xml:space="preserve">  Cash from Ops.</t>
  </si>
  <si>
    <t>Capital Expenditure</t>
  </si>
  <si>
    <t>Sale of Property, Plant, and Equipment</t>
  </si>
  <si>
    <t>Cash Acquisitions</t>
  </si>
  <si>
    <t>Divestitures</t>
  </si>
  <si>
    <t>Sale (Purchase) of Intangible assets</t>
  </si>
  <si>
    <t>Invest. in Marketable &amp; Equity Securt.</t>
  </si>
  <si>
    <t>Net (Inc.) Dec. in Loans Originated/Sold</t>
  </si>
  <si>
    <t>Other Investing Activities</t>
  </si>
  <si>
    <t xml:space="preserve">  Cash from Investing</t>
  </si>
  <si>
    <t>Short Term Debt Issued</t>
  </si>
  <si>
    <t>Long-Term Debt Issued</t>
  </si>
  <si>
    <t>Total Debt Issued</t>
  </si>
  <si>
    <t>Short Term Debt Repaid</t>
  </si>
  <si>
    <t>Long-Term Debt Repaid</t>
  </si>
  <si>
    <t>Total Debt Repaid</t>
  </si>
  <si>
    <t>Repurchase of Common Stock</t>
  </si>
  <si>
    <t>Common Dividends Paid</t>
  </si>
  <si>
    <t>Total Dividends Paid</t>
  </si>
  <si>
    <t>Special Dividend Paid</t>
  </si>
  <si>
    <t>Other Financing Activities</t>
  </si>
  <si>
    <t xml:space="preserve">  Cash from Financing</t>
  </si>
  <si>
    <t>Foreign Exchange Rate Adj.</t>
  </si>
  <si>
    <t xml:space="preserve">  Net Change in Cash</t>
  </si>
  <si>
    <t>Cash Interest Paid</t>
  </si>
  <si>
    <t>Cash Taxes Paid</t>
  </si>
  <si>
    <t>Levered Free Cash Flow</t>
  </si>
  <si>
    <t>Unlevered Free Cash Flow</t>
  </si>
  <si>
    <t>Change in Net Working Capital</t>
  </si>
  <si>
    <t>Net Debt Issued</t>
  </si>
  <si>
    <t>Unilever PLC (LSE:ULVR) &gt; Financials &gt; Key Stats</t>
  </si>
  <si>
    <t>Dilution:</t>
  </si>
  <si>
    <t>Basic</t>
  </si>
  <si>
    <t>Key Financials¹</t>
  </si>
  <si>
    <t>12 months
Dec-31-2016A</t>
  </si>
  <si>
    <t>12 months
Jan-01-2018A</t>
  </si>
  <si>
    <t>12 months
Dec-31-2018A</t>
  </si>
  <si>
    <t>12 months
Dec-31-2019A</t>
  </si>
  <si>
    <t>12 months
Dec-31-2020A</t>
  </si>
  <si>
    <t>12 months†
Dec-31-2021E</t>
  </si>
  <si>
    <t>12 months
Dec-31-2022E</t>
  </si>
  <si>
    <t>12 months
Dec-31-2023E</t>
  </si>
  <si>
    <t>Total Revenue</t>
  </si>
  <si>
    <t xml:space="preserve">  Growth Over Prior Year</t>
  </si>
  <si>
    <t>Gross Profit</t>
  </si>
  <si>
    <t xml:space="preserve">  Margin %</t>
  </si>
  <si>
    <t>Earnings from Cont. Ops.</t>
  </si>
  <si>
    <t>Diluted EPS Excl. Extra Items³</t>
  </si>
  <si>
    <t>S</t>
  </si>
  <si>
    <t>¹All results are taken from the most recently filed statement for each period. When there has been more than one, earlier filings can be viewed on the individual statement pages.</t>
  </si>
  <si>
    <t>³All forward period figures are consensus mean estimates provided by the brokers and may not be on a comparable basis as financials.</t>
  </si>
  <si>
    <t>†Growth rates for forward periods are calculated against prior period estimates or actual pro forma results as disclosed on the Estimates Consensus page.</t>
  </si>
  <si>
    <t>Growth Rates are calculated in originally reported currency only and will not reflect any currency conversion selected above.</t>
  </si>
  <si>
    <t>Current Capitalization (Millions of EUR)</t>
  </si>
  <si>
    <t>Share Price</t>
  </si>
  <si>
    <t>Shares Out.</t>
  </si>
  <si>
    <t>Market Capitalization</t>
  </si>
  <si>
    <t>PLC Ordinary Shares Shares Out</t>
  </si>
  <si>
    <t>* PLC Ordinary Shares Share Price</t>
  </si>
  <si>
    <t>= PLC Ordinary Shares Market Capitalization</t>
  </si>
  <si>
    <t>+ NV Special Ordinary Shares Shares Out</t>
  </si>
  <si>
    <t>* NV Special Ordinary Shares Share Price</t>
  </si>
  <si>
    <t>= NV Special Ordinary Shares Market Capitalization</t>
  </si>
  <si>
    <t>- Cash &amp; Short Term Investments</t>
  </si>
  <si>
    <t>+ Total Debt</t>
  </si>
  <si>
    <t>+ Pref. Equity</t>
  </si>
  <si>
    <t>+ Total Minority Interest</t>
  </si>
  <si>
    <t>= Total Enterprise Value (TEV)</t>
  </si>
  <si>
    <t>Book Value of Common Equity</t>
  </si>
  <si>
    <t>= Total Capital</t>
  </si>
  <si>
    <t>**For companies that have multiple share classes that publicly trade, we are incorporating the different prices to calculate our company level market capitalization.  Please click on the value to see the detailed calculation. Prices shown on this page are the close price of the company’s primary stock class. Shares shown on this page are total company as-reported share values.</t>
  </si>
  <si>
    <t>Total Liability includes Total Debt, Minority Interest and Pref. Equity.</t>
  </si>
  <si>
    <t>Net Liability includes Total Liability, net of Cash and Short Term Investments.</t>
  </si>
  <si>
    <t>TEV includes Market Cap and Net Liability.</t>
  </si>
  <si>
    <t>Total Capital includes Common Equity and Total Liability.</t>
  </si>
  <si>
    <t>Valuation Multiples based on Current Capitalization</t>
  </si>
  <si>
    <t>12 months
Dec-31-2021E</t>
  </si>
  <si>
    <t>TEV/Total Revenue</t>
  </si>
  <si>
    <t>TEV/EBITDA</t>
  </si>
  <si>
    <t>TEV/EBIT</t>
  </si>
  <si>
    <t>P/Diluted EPS Before Extra</t>
  </si>
  <si>
    <t>P/BV</t>
  </si>
  <si>
    <t>Price/Tang BV</t>
  </si>
  <si>
    <t>NM</t>
  </si>
  <si>
    <t>Assuming a gwoth in the reveneues of:</t>
  </si>
  <si>
    <t>Financial data based on sheet 'Key Stats' and forecasts on 2024E</t>
  </si>
  <si>
    <t>Assuming a gwoth in the EBITDA of:</t>
  </si>
  <si>
    <t>Data from Barclays Report and assuming a growth in the D&amp;A of:</t>
  </si>
  <si>
    <t>Yoy Between 2023 and 2025</t>
  </si>
  <si>
    <t>Yoy Between 2022 and 2024</t>
  </si>
  <si>
    <t>Interest</t>
  </si>
  <si>
    <t>Assuming a gwoth in the Interest of:</t>
  </si>
  <si>
    <t>Assuming tax = 2000</t>
  </si>
  <si>
    <t>Assuming a gwoth in the Capex of:</t>
  </si>
  <si>
    <t>Yoy Between 2021 and 2025</t>
  </si>
  <si>
    <t>Assuming No funds change</t>
  </si>
  <si>
    <t>Assuming No NWC change</t>
  </si>
  <si>
    <t>UK 10 year Gov Bond</t>
  </si>
  <si>
    <t>UK</t>
  </si>
  <si>
    <t>Unilever</t>
  </si>
  <si>
    <t xml:space="preserve">Net debt </t>
  </si>
  <si>
    <t>Based on assumption in the Citi and Barclays reseacrh</t>
  </si>
  <si>
    <t>Beta levered</t>
  </si>
  <si>
    <t>Estimated g rate</t>
  </si>
  <si>
    <t>ESG Factor</t>
  </si>
  <si>
    <t>Cumulative Discounted FCF</t>
  </si>
  <si>
    <t>Shares Outstanding</t>
  </si>
  <si>
    <t>Shares value</t>
  </si>
  <si>
    <t>mln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</si>
</sst>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0">
    <numFmt numFmtId="41" formatCode="_-* #,##0_-;\-* #,##0_-;_-* &quot;-&quot;_-;_-@_-"/>
    <numFmt numFmtId="43" formatCode="_-* #,##0.00_-;\-* #,##0.00_-;_-* &quot;-&quot;??_-;_-@_-"/>
    <numFmt numFmtId="164" formatCode="_-&quot;€&quot;\ * #,##0_-;\-&quot;€&quot;\ * #,##0_-;_-&quot;€&quot;\ * &quot;-&quot;_-;_-@_-"/>
    <numFmt numFmtId="165" formatCode="_-&quot;€&quot;\ * #,##0.00_-;\-&quot;€&quot;\ * #,##0.00_-;_-&quot;€&quot;\ * &quot;-&quot;??_-;_-@_-"/>
    <numFmt numFmtId="166" formatCode="#,##0.0_);\(#,##0.0\);\-"/>
    <numFmt numFmtId="167" formatCode="0.0%_);\(0.0%\);\-"/>
    <numFmt numFmtId="168" formatCode="0.0"/>
    <numFmt numFmtId="169" formatCode="0.00%_);\(0.00%\);\-"/>
    <numFmt numFmtId="170" formatCode="0&quot;A&quot;"/>
    <numFmt numFmtId="171" formatCode="#,##0.0;\(#,##0.0\);\-\-"/>
    <numFmt numFmtId="172" formatCode="0.0%"/>
    <numFmt numFmtId="173" formatCode="dd/mm/yy;@"/>
    <numFmt numFmtId="174" formatCode="0.0%_);\(0.0%\);0.0%_);@_)"/>
    <numFmt numFmtId="175" formatCode="_(#,##0.0%_);\(#,##0.0%\);_(&quot;–&quot;_)_%;_(@_)_%"/>
    <numFmt numFmtId="176" formatCode="_(#,##0%_);\(#,##0%\);_(&quot;–&quot;_)_%;_(@_)_%"/>
    <numFmt numFmtId="177" formatCode="0.000"/>
    <numFmt numFmtId="178" formatCode="#,##0.000_);\(#,##0.000\);\-"/>
    <numFmt numFmtId="179" formatCode="#,##0.0000"/>
    <numFmt numFmtId="180" formatCode="#,##0.000"/>
    <numFmt numFmtId="181" formatCode="#,##0.0\x"/>
    <numFmt numFmtId="182" formatCode="_(* #,##0.0_);_(* \(#,##0.0\)_)\ ;_(* 0_)"/>
    <numFmt numFmtId="183" formatCode="_(* #,##0.0#_);_(* \(#,##0.0#\)_)\ ;_(* 0_)"/>
    <numFmt numFmtId="184" formatCode="_(#,##0.0%_);_(\(#,##0.0%\)_);_(#,##0.0%_)"/>
    <numFmt numFmtId="185" formatCode="_(* #,##0.0##_);_(* \(#,##0.0##\)_)\ ;_(* 0_)"/>
    <numFmt numFmtId="186" formatCode="mmm\-dd\-yyyy"/>
    <numFmt numFmtId="187" formatCode="_(* #,##0_);_(* \(#,##0\)_)\ ;_(* 0_)"/>
    <numFmt numFmtId="188" formatCode="_(#,##0.00%_);_(\(#,##0.00%\)_);_(#,##0.00%_)"/>
    <numFmt numFmtId="189" formatCode="_(\ #,##0.0########_);_(\ \(#,##0.0########\)_);_(\ &quot; - &quot;_)"/>
    <numFmt numFmtId="190" formatCode="#,##0.00\x"/>
    <numFmt numFmtId="191" formatCode="_-* #,##0.0\ _€_-;\-* #,##0.0\ _€_-;_-* &quot;-&quot;?\ _€_-;_-@_-"/>
  </numFmts>
  <fonts count="95">
    <font>
      <sz val="11"/>
      <color theme="1"/>
      <name val="Calibri"/>
      <family val="2"/>
      <scheme val="minor"/>
    </font>
    <font>
      <sz val="12"/>
      <color theme="1"/>
      <name val="Calibri"/>
      <family val="2"/>
      <scheme val="minor"/>
    </font>
    <font>
      <sz val="26"/>
      <color theme="1"/>
      <name val="Calibri"/>
      <family val="2"/>
      <scheme val="minor"/>
    </font>
    <font>
      <sz val="8"/>
      <color theme="1"/>
      <name val="Calibri"/>
      <family val="2"/>
      <scheme val="minor"/>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26"/>
      <color rgb="FF3F3F76"/>
      <name val="Calibri"/>
      <family val="2"/>
      <scheme val="minor"/>
    </font>
    <font>
      <b/>
      <sz val="26"/>
      <color rgb="FF3F3F3F"/>
      <name val="Calibri"/>
      <family val="2"/>
      <scheme val="minor"/>
    </font>
    <font>
      <b/>
      <sz val="26"/>
      <color rgb="FFFA7D00"/>
      <name val="Calibri"/>
      <family val="2"/>
      <scheme val="minor"/>
    </font>
    <font>
      <sz val="26"/>
      <color rgb="FFFA7D00"/>
      <name val="Calibri"/>
      <family val="2"/>
      <scheme val="minor"/>
    </font>
    <font>
      <b/>
      <sz val="26"/>
      <color theme="0"/>
      <name val="Calibri"/>
      <family val="2"/>
      <scheme val="minor"/>
    </font>
    <font>
      <sz val="26"/>
      <color rgb="FFFF0000"/>
      <name val="Calibri"/>
      <family val="2"/>
      <scheme val="minor"/>
    </font>
    <font>
      <i/>
      <sz val="26"/>
      <color rgb="FF7F7F7F"/>
      <name val="Calibri"/>
      <family val="2"/>
      <scheme val="minor"/>
    </font>
    <font>
      <b/>
      <sz val="26"/>
      <color theme="1"/>
      <name val="Calibri"/>
      <family val="2"/>
      <scheme val="minor"/>
    </font>
    <font>
      <sz val="26"/>
      <color theme="0"/>
      <name val="Calibri"/>
      <family val="2"/>
      <scheme val="minor"/>
    </font>
    <font>
      <b/>
      <sz val="11"/>
      <color theme="1"/>
      <name val="Calibri"/>
      <family val="2"/>
      <scheme val="minor"/>
    </font>
    <font>
      <sz val="11"/>
      <name val="Calibri"/>
      <family val="2"/>
      <scheme val="minor"/>
    </font>
    <font>
      <sz val="11"/>
      <color rgb="FF0000FF"/>
      <name val="Calibri"/>
      <family val="2"/>
      <scheme val="minor"/>
    </font>
    <font>
      <sz val="11"/>
      <color rgb="FF00B050"/>
      <name val="Calibri"/>
      <family val="2"/>
      <scheme val="minor"/>
    </font>
    <font>
      <b/>
      <sz val="11"/>
      <color theme="0"/>
      <name val="Calibri"/>
      <family val="2"/>
      <scheme val="minor"/>
    </font>
    <font>
      <i/>
      <sz val="11"/>
      <color theme="1"/>
      <name val="Calibri"/>
      <family val="2"/>
      <scheme val="minor"/>
    </font>
    <font>
      <sz val="11"/>
      <color theme="1"/>
      <name val="Calibri"/>
      <family val="2"/>
      <scheme val="minor"/>
    </font>
    <font>
      <b/>
      <sz val="11"/>
      <color theme="1" tint="0.249977111117893"/>
      <name val="Calibri"/>
      <family val="2"/>
      <scheme val="minor"/>
    </font>
    <font>
      <sz val="11"/>
      <color theme="1" tint="0.249977111117893"/>
      <name val="Calibri"/>
      <family val="2"/>
      <scheme val="minor"/>
    </font>
    <font>
      <b/>
      <sz val="11"/>
      <name val="Calibri"/>
      <family val="2"/>
      <scheme val="minor"/>
    </font>
    <font>
      <b/>
      <sz val="11"/>
      <color theme="3" tint="0.39997558519241921"/>
      <name val="Calibri"/>
      <family val="2"/>
      <scheme val="minor"/>
    </font>
    <font>
      <sz val="11"/>
      <color rgb="FF008000"/>
      <name val="Calibri"/>
      <family val="2"/>
      <scheme val="minor"/>
    </font>
    <font>
      <b/>
      <sz val="10"/>
      <color theme="0"/>
      <name val="Arial"/>
      <family val="2"/>
    </font>
    <font>
      <sz val="10"/>
      <color theme="0"/>
      <name val="Arial"/>
      <family val="2"/>
    </font>
    <font>
      <i/>
      <sz val="10"/>
      <name val="Arial"/>
      <family val="2"/>
    </font>
    <font>
      <sz val="10"/>
      <name val="Arial"/>
      <family val="2"/>
    </font>
    <font>
      <sz val="10"/>
      <color theme="1"/>
      <name val="Arial"/>
      <family val="2"/>
    </font>
    <font>
      <b/>
      <sz val="10"/>
      <name val="Arial"/>
      <family val="2"/>
    </font>
    <font>
      <i/>
      <sz val="10"/>
      <color theme="1"/>
      <name val="Arial"/>
      <family val="2"/>
    </font>
    <font>
      <sz val="8"/>
      <name val="Arial"/>
      <family val="2"/>
    </font>
    <font>
      <b/>
      <sz val="8"/>
      <name val="Calibri"/>
      <family val="2"/>
      <scheme val="major"/>
    </font>
    <font>
      <sz val="8"/>
      <name val="Calibri"/>
      <family val="2"/>
      <scheme val="major"/>
    </font>
    <font>
      <b/>
      <sz val="8"/>
      <color rgb="FF00B050"/>
      <name val="Calibri"/>
      <family val="2"/>
      <scheme val="major"/>
    </font>
    <font>
      <sz val="8"/>
      <color rgb="FF0000FF"/>
      <name val="Calibri"/>
      <family val="2"/>
      <scheme val="major"/>
    </font>
    <font>
      <sz val="8"/>
      <color rgb="FF7030A0"/>
      <name val="Calibri"/>
      <family val="2"/>
      <scheme val="major"/>
    </font>
    <font>
      <b/>
      <u/>
      <sz val="14"/>
      <name val="Calibri"/>
      <family val="2"/>
      <scheme val="major"/>
    </font>
    <font>
      <sz val="8"/>
      <color rgb="FF00B050"/>
      <name val="Calibri"/>
      <family val="2"/>
      <scheme val="major"/>
    </font>
    <font>
      <sz val="8"/>
      <color rgb="FFFF0000"/>
      <name val="Calibri"/>
      <family val="2"/>
      <scheme val="major"/>
    </font>
    <font>
      <b/>
      <sz val="8"/>
      <color rgb="FFFF0000"/>
      <name val="Calibri"/>
      <family val="2"/>
      <scheme val="major"/>
    </font>
    <font>
      <sz val="8"/>
      <color theme="1" tint="0.249977111117893"/>
      <name val="Calibri"/>
      <family val="2"/>
      <scheme val="major"/>
    </font>
    <font>
      <b/>
      <sz val="8"/>
      <color rgb="FF0000FF"/>
      <name val="Calibri"/>
      <family val="2"/>
    </font>
    <font>
      <b/>
      <i/>
      <sz val="8"/>
      <color rgb="FFFF0000"/>
      <name val="Calibri"/>
      <family val="2"/>
      <scheme val="major"/>
    </font>
    <font>
      <b/>
      <sz val="8"/>
      <color theme="1"/>
      <name val="Calibri"/>
      <family val="2"/>
    </font>
    <font>
      <sz val="8"/>
      <color theme="1"/>
      <name val="Calibri"/>
      <family val="2"/>
    </font>
    <font>
      <b/>
      <sz val="8"/>
      <name val="Calibri"/>
      <family val="2"/>
    </font>
    <font>
      <sz val="8"/>
      <color rgb="FF00B050"/>
      <name val="Calibri"/>
      <family val="2"/>
    </font>
    <font>
      <sz val="8"/>
      <name val="Calibri"/>
      <family val="2"/>
    </font>
    <font>
      <sz val="8"/>
      <color rgb="FF0000FF"/>
      <name val="Calibri"/>
      <family val="2"/>
      <scheme val="minor"/>
    </font>
    <font>
      <sz val="9"/>
      <name val="Geneva"/>
      <family val="2"/>
      <charset val="1"/>
    </font>
    <font>
      <i/>
      <sz val="12"/>
      <name val="Times"/>
      <family val="1"/>
    </font>
    <font>
      <sz val="12"/>
      <name val="Times"/>
      <family val="1"/>
    </font>
    <font>
      <i/>
      <sz val="12"/>
      <name val="Calibri"/>
      <family val="2"/>
      <scheme val="minor"/>
    </font>
    <font>
      <sz val="12"/>
      <name val="Calibri"/>
      <family val="2"/>
      <scheme val="minor"/>
    </font>
    <font>
      <b/>
      <sz val="12"/>
      <name val="Calibri"/>
      <family val="2"/>
      <scheme val="minor"/>
    </font>
    <font>
      <i/>
      <sz val="9"/>
      <name val="Geneva"/>
      <family val="2"/>
      <charset val="1"/>
    </font>
    <font>
      <sz val="8"/>
      <color theme="1"/>
      <name val="Arial"/>
      <family val="2"/>
    </font>
    <font>
      <b/>
      <sz val="8"/>
      <color rgb="FF00257E"/>
      <name val="Arial"/>
      <family val="2"/>
    </font>
    <font>
      <b/>
      <sz val="8"/>
      <color rgb="FF333333"/>
      <name val="Arial"/>
      <family val="2"/>
    </font>
    <font>
      <sz val="8"/>
      <color rgb="FF333333"/>
      <name val="Arial"/>
      <family val="2"/>
    </font>
    <font>
      <u/>
      <sz val="8"/>
      <color theme="10"/>
      <name val="Arial"/>
      <family val="2"/>
    </font>
    <font>
      <b/>
      <sz val="8"/>
      <color rgb="FF000000"/>
      <name val="Arial"/>
      <family val="2"/>
    </font>
    <font>
      <sz val="11"/>
      <name val="Arial"/>
      <family val="2"/>
    </font>
    <font>
      <b/>
      <sz val="11"/>
      <color theme="0"/>
      <name val="Arial"/>
      <family val="2"/>
    </font>
    <font>
      <i/>
      <sz val="8"/>
      <color rgb="FFFF0000"/>
      <name val="Calibri"/>
      <family val="2"/>
      <scheme val="major"/>
    </font>
    <font>
      <b/>
      <sz val="8"/>
      <name val="Calibri"/>
      <family val="2"/>
      <scheme val="minor"/>
    </font>
    <font>
      <b/>
      <sz val="8"/>
      <color theme="0"/>
      <name val="Calibri"/>
      <family val="2"/>
      <scheme val="major"/>
    </font>
    <font>
      <b/>
      <sz val="14"/>
      <name val="Calibri"/>
      <family val="2"/>
      <scheme val="minor"/>
    </font>
    <font>
      <b/>
      <sz val="12"/>
      <color theme="1" tint="0.249977111117893"/>
      <name val="Calibri"/>
      <family val="2"/>
      <scheme val="minor"/>
    </font>
    <font>
      <sz val="12"/>
      <name val="Arial"/>
      <family val="2"/>
    </font>
    <font>
      <sz val="10"/>
      <color theme="1"/>
      <name val="Calibri"/>
      <family val="2"/>
      <scheme val="minor"/>
    </font>
    <font>
      <b/>
      <sz val="10"/>
      <color theme="0"/>
      <name val="Calibri"/>
      <family val="2"/>
      <scheme val="minor"/>
    </font>
    <font>
      <sz val="10"/>
      <name val="Calibri"/>
      <family val="2"/>
      <scheme val="minor"/>
    </font>
    <font>
      <b/>
      <sz val="12"/>
      <color theme="0"/>
      <name val="Calibri"/>
      <family val="2"/>
      <scheme val="minor"/>
    </font>
    <font>
      <b/>
      <sz val="10"/>
      <name val="Calibri"/>
      <family val="2"/>
      <scheme val="minor"/>
    </font>
    <font>
      <b/>
      <sz val="10"/>
      <color theme="1"/>
      <name val="Calibri"/>
      <family val="2"/>
      <scheme val="minor"/>
    </font>
    <font>
      <sz val="10"/>
      <name val="Arial"/>
      <family val="2"/>
    </font>
    <font>
      <b/>
      <sz val="13"/>
      <color indexed="8"/>
      <name val="Verdana"/>
      <family val="2"/>
    </font>
    <font>
      <sz val="8"/>
      <name val="Arial"/>
      <family val="2"/>
    </font>
    <font>
      <i/>
      <sz val="8"/>
      <name val="Arial"/>
      <family val="2"/>
    </font>
    <font>
      <b/>
      <sz val="8"/>
      <name val="Arial"/>
      <family val="2"/>
    </font>
    <font>
      <sz val="8"/>
      <color indexed="8"/>
      <name val="Arial"/>
      <family val="2"/>
    </font>
    <font>
      <b/>
      <sz val="8"/>
      <color indexed="9"/>
      <name val="Verdana"/>
      <family val="2"/>
    </font>
    <font>
      <sz val="1"/>
      <color indexed="9"/>
      <name val="Symbol"/>
      <charset val="2"/>
    </font>
    <font>
      <b/>
      <sz val="8"/>
      <color indexed="8"/>
      <name val="Arial"/>
      <family val="2"/>
    </font>
    <font>
      <b/>
      <i/>
      <sz val="8"/>
      <color indexed="8"/>
      <name val="Arial"/>
      <family val="2"/>
    </font>
    <font>
      <b/>
      <u val="double"/>
      <sz val="8"/>
      <color indexed="8"/>
      <name val="Arial"/>
      <family val="2"/>
    </font>
    <font>
      <b/>
      <u/>
      <sz val="8"/>
      <color indexed="8"/>
      <name val="Arial"/>
      <family val="2"/>
    </font>
    <font>
      <i/>
      <sz val="8"/>
      <color indexed="8"/>
      <name val="Arial"/>
      <family val="2"/>
    </font>
  </fonts>
  <fills count="44">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0.79998168889431442"/>
        <bgColor indexed="64"/>
      </patternFill>
    </fill>
    <fill>
      <patternFill patternType="solid">
        <fgColor theme="4"/>
        <bgColor indexed="64"/>
      </patternFill>
    </fill>
    <fill>
      <patternFill patternType="solid">
        <fgColor theme="0"/>
        <bgColor indexed="64"/>
      </patternFill>
    </fill>
    <fill>
      <patternFill patternType="solid">
        <fgColor theme="3" tint="0.39997558519241921"/>
        <bgColor indexed="64"/>
      </patternFill>
    </fill>
    <fill>
      <patternFill patternType="lightUp"/>
    </fill>
    <fill>
      <patternFill patternType="solid">
        <fgColor rgb="FFCCECFF"/>
        <bgColor indexed="64"/>
      </patternFill>
    </fill>
    <fill>
      <patternFill patternType="solid">
        <fgColor theme="7"/>
        <bgColor indexed="64"/>
      </patternFill>
    </fill>
    <fill>
      <patternFill patternType="solid">
        <fgColor theme="5"/>
        <bgColor indexed="64"/>
      </patternFill>
    </fill>
    <fill>
      <patternFill patternType="solid">
        <fgColor indexed="56"/>
        <bgColor indexed="64"/>
      </patternFill>
    </fill>
    <fill>
      <patternFill patternType="solid">
        <fgColor indexed="60"/>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auto="1"/>
      </left>
      <right style="hair">
        <color auto="1"/>
      </right>
      <top style="hair">
        <color auto="1"/>
      </top>
      <bottom style="hair">
        <color auto="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theme="0"/>
      </left>
      <right style="dashed">
        <color theme="0" tint="-0.1499679555650502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theme="0"/>
      </right>
      <top style="thin">
        <color indexed="64"/>
      </top>
      <bottom style="thin">
        <color indexed="64"/>
      </bottom>
      <diagonal/>
    </border>
    <border>
      <left style="hair">
        <color auto="1"/>
      </left>
      <right style="hair">
        <color auto="1"/>
      </right>
      <top style="thin">
        <color indexed="64"/>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s>
  <cellStyleXfs count="65">
    <xf numFmtId="0" fontId="0" fillId="0" borderId="0"/>
    <xf numFmtId="43" fontId="3" fillId="0" borderId="0" applyFont="0" applyFill="0" applyBorder="0" applyAlignment="0" applyProtection="0"/>
    <xf numFmtId="41"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4" applyNumberFormat="0" applyAlignment="0" applyProtection="0"/>
    <xf numFmtId="0" fontId="9" fillId="3" borderId="5" applyNumberFormat="0" applyAlignment="0" applyProtection="0"/>
    <xf numFmtId="0" fontId="10" fillId="3" borderId="4" applyNumberFormat="0" applyAlignment="0" applyProtection="0"/>
    <xf numFmtId="0" fontId="11" fillId="0" borderId="6" applyNumberFormat="0" applyFill="0" applyAlignment="0" applyProtection="0"/>
    <xf numFmtId="0" fontId="12" fillId="4" borderId="7" applyNumberFormat="0" applyAlignment="0" applyProtection="0"/>
    <xf numFmtId="0" fontId="13" fillId="0" borderId="0" applyNumberFormat="0" applyFill="0" applyBorder="0" applyAlignment="0" applyProtection="0"/>
    <xf numFmtId="0" fontId="3" fillId="5"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6" fillId="29" borderId="0" applyNumberFormat="0" applyBorder="0" applyAlignment="0" applyProtection="0"/>
    <xf numFmtId="166" fontId="19" fillId="30" borderId="10"/>
    <xf numFmtId="166" fontId="18" fillId="0" borderId="0"/>
    <xf numFmtId="166" fontId="20" fillId="0" borderId="0"/>
    <xf numFmtId="167" fontId="19" fillId="30" borderId="10"/>
    <xf numFmtId="167" fontId="18" fillId="0" borderId="0"/>
    <xf numFmtId="167" fontId="20" fillId="0" borderId="0"/>
    <xf numFmtId="0" fontId="17" fillId="0" borderId="11">
      <alignment horizontal="center"/>
    </xf>
    <xf numFmtId="0" fontId="36" fillId="0" borderId="0"/>
    <xf numFmtId="0" fontId="3" fillId="0" borderId="0"/>
    <xf numFmtId="167" fontId="54" fillId="30" borderId="10"/>
    <xf numFmtId="9" fontId="23" fillId="0" borderId="0" applyFont="0" applyFill="0" applyBorder="0" applyAlignment="0" applyProtection="0"/>
    <xf numFmtId="166" fontId="54" fillId="30" borderId="10"/>
    <xf numFmtId="0" fontId="32" fillId="0" borderId="0"/>
    <xf numFmtId="0" fontId="32" fillId="0" borderId="0"/>
    <xf numFmtId="0" fontId="55" fillId="0" borderId="0"/>
    <xf numFmtId="9" fontId="55" fillId="0" borderId="0" applyFont="0" applyFill="0" applyBorder="0" applyAlignment="0" applyProtection="0"/>
    <xf numFmtId="0" fontId="62" fillId="0" borderId="0"/>
    <xf numFmtId="0" fontId="66" fillId="0" borderId="0" applyNumberFormat="0" applyFill="0" applyBorder="0" applyAlignment="0" applyProtection="0"/>
    <xf numFmtId="0" fontId="1" fillId="0" borderId="0"/>
    <xf numFmtId="0" fontId="82" fillId="0" borderId="0"/>
    <xf numFmtId="0" fontId="89" fillId="0" borderId="0" applyAlignment="0"/>
  </cellStyleXfs>
  <cellXfs count="265">
    <xf numFmtId="0" fontId="0" fillId="0" borderId="0" xfId="0"/>
    <xf numFmtId="0" fontId="0" fillId="0" borderId="0" xfId="0" applyAlignment="1">
      <alignment vertical="center"/>
    </xf>
    <xf numFmtId="0" fontId="24" fillId="32" borderId="12" xfId="0" applyFont="1" applyFill="1" applyBorder="1"/>
    <xf numFmtId="0" fontId="24" fillId="32" borderId="0" xfId="0" applyFont="1" applyFill="1"/>
    <xf numFmtId="166" fontId="26" fillId="32" borderId="0" xfId="45" applyFont="1" applyFill="1"/>
    <xf numFmtId="0" fontId="27" fillId="37" borderId="12" xfId="0" applyFont="1" applyFill="1" applyBorder="1" applyAlignment="1">
      <alignment vertical="center"/>
    </xf>
    <xf numFmtId="0" fontId="21" fillId="37" borderId="12" xfId="0" applyFont="1" applyFill="1" applyBorder="1" applyAlignment="1">
      <alignment horizontal="left" vertical="center"/>
    </xf>
    <xf numFmtId="0" fontId="25" fillId="0" borderId="0" xfId="0" applyFont="1" applyAlignment="1">
      <alignment vertical="center"/>
    </xf>
    <xf numFmtId="0" fontId="0" fillId="0" borderId="0" xfId="0" applyAlignment="1">
      <alignment horizontal="center" vertical="center"/>
    </xf>
    <xf numFmtId="0" fontId="22" fillId="0" borderId="0" xfId="0" applyFont="1" applyAlignment="1">
      <alignment vertical="center"/>
    </xf>
    <xf numFmtId="0" fontId="17" fillId="0" borderId="0" xfId="0" applyFont="1" applyAlignment="1">
      <alignment vertical="center"/>
    </xf>
    <xf numFmtId="0" fontId="26" fillId="0" borderId="0" xfId="0" applyFont="1" applyAlignment="1">
      <alignment horizontal="center" vertical="center"/>
    </xf>
    <xf numFmtId="0" fontId="26" fillId="0" borderId="0" xfId="0" applyFont="1" applyAlignment="1">
      <alignment vertical="center"/>
    </xf>
    <xf numFmtId="0" fontId="17" fillId="0" borderId="0" xfId="0" applyFont="1" applyAlignment="1">
      <alignment horizontal="center" vertical="center"/>
    </xf>
    <xf numFmtId="167" fontId="26" fillId="34" borderId="10" xfId="47" applyFont="1" applyFill="1" applyAlignment="1">
      <alignment horizontal="center" vertical="center"/>
    </xf>
    <xf numFmtId="166" fontId="26" fillId="34" borderId="10" xfId="44" applyFont="1" applyFill="1" applyAlignment="1">
      <alignment horizontal="center" vertical="center"/>
    </xf>
    <xf numFmtId="0" fontId="31" fillId="36" borderId="11" xfId="0" applyFont="1" applyFill="1" applyBorder="1"/>
    <xf numFmtId="0" fontId="32" fillId="36" borderId="11" xfId="0" applyFont="1" applyFill="1" applyBorder="1"/>
    <xf numFmtId="0" fontId="32" fillId="36" borderId="0" xfId="0" applyFont="1" applyFill="1"/>
    <xf numFmtId="0" fontId="30" fillId="36" borderId="0" xfId="0" applyFont="1" applyFill="1"/>
    <xf numFmtId="171" fontId="33" fillId="0" borderId="0" xfId="0" applyNumberFormat="1" applyFont="1"/>
    <xf numFmtId="1" fontId="32" fillId="36" borderId="0" xfId="0" applyNumberFormat="1" applyFont="1" applyFill="1"/>
    <xf numFmtId="0" fontId="32" fillId="0" borderId="0" xfId="0" applyFont="1"/>
    <xf numFmtId="9" fontId="32" fillId="0" borderId="0" xfId="0" applyNumberFormat="1" applyFont="1"/>
    <xf numFmtId="0" fontId="34" fillId="36" borderId="0" xfId="0" applyFont="1" applyFill="1"/>
    <xf numFmtId="1" fontId="34" fillId="36" borderId="0" xfId="0" applyNumberFormat="1" applyFont="1" applyFill="1"/>
    <xf numFmtId="0" fontId="31" fillId="36" borderId="0" xfId="0" applyFont="1" applyFill="1"/>
    <xf numFmtId="171" fontId="35" fillId="0" borderId="0" xfId="0" applyNumberFormat="1" applyFont="1"/>
    <xf numFmtId="4" fontId="32" fillId="36" borderId="0" xfId="0" applyNumberFormat="1" applyFont="1" applyFill="1"/>
    <xf numFmtId="171" fontId="33" fillId="0" borderId="13" xfId="0" applyNumberFormat="1" applyFont="1" applyBorder="1"/>
    <xf numFmtId="0" fontId="37" fillId="0" borderId="0" xfId="51" applyFont="1" applyAlignment="1">
      <alignment horizontal="center" vertical="center"/>
    </xf>
    <xf numFmtId="0" fontId="37" fillId="33" borderId="12" xfId="51" applyFont="1" applyFill="1" applyBorder="1" applyAlignment="1">
      <alignment horizontal="left"/>
    </xf>
    <xf numFmtId="0" fontId="38" fillId="33" borderId="12" xfId="51" applyFont="1" applyFill="1" applyBorder="1"/>
    <xf numFmtId="0" fontId="38" fillId="33" borderId="12" xfId="51" applyFont="1" applyFill="1" applyBorder="1" applyAlignment="1">
      <alignment horizontal="center"/>
    </xf>
    <xf numFmtId="0" fontId="38" fillId="0" borderId="0" xfId="51" applyFont="1"/>
    <xf numFmtId="0" fontId="38" fillId="0" borderId="0" xfId="51" applyFont="1" applyAlignment="1">
      <alignment horizontal="center"/>
    </xf>
    <xf numFmtId="0" fontId="38" fillId="0" borderId="11" xfId="51" applyFont="1" applyBorder="1" applyAlignment="1">
      <alignment horizontal="center"/>
    </xf>
    <xf numFmtId="0" fontId="37" fillId="0" borderId="11" xfId="51" applyFont="1" applyBorder="1" applyAlignment="1">
      <alignment horizontal="center"/>
    </xf>
    <xf numFmtId="173" fontId="39" fillId="0" borderId="11" xfId="51" applyNumberFormat="1" applyFont="1" applyBorder="1" applyAlignment="1">
      <alignment horizontal="center"/>
    </xf>
    <xf numFmtId="173" fontId="37" fillId="0" borderId="11" xfId="51" applyNumberFormat="1" applyFont="1" applyBorder="1" applyAlignment="1">
      <alignment horizontal="center"/>
    </xf>
    <xf numFmtId="0" fontId="37" fillId="0" borderId="0" xfId="51" applyFont="1" applyAlignment="1">
      <alignment horizontal="center"/>
    </xf>
    <xf numFmtId="11" fontId="40" fillId="30" borderId="10" xfId="51" applyNumberFormat="1" applyFont="1" applyFill="1" applyBorder="1" applyAlignment="1">
      <alignment horizontal="center"/>
    </xf>
    <xf numFmtId="0" fontId="41" fillId="0" borderId="0" xfId="51" applyFont="1" applyAlignment="1">
      <alignment horizontal="center"/>
    </xf>
    <xf numFmtId="174" fontId="41" fillId="0" borderId="0" xfId="51" applyNumberFormat="1" applyFont="1" applyAlignment="1">
      <alignment horizontal="center"/>
    </xf>
    <xf numFmtId="0" fontId="42" fillId="0" borderId="0" xfId="51" applyFont="1"/>
    <xf numFmtId="0" fontId="38" fillId="0" borderId="17" xfId="51" applyFont="1" applyBorder="1"/>
    <xf numFmtId="173" fontId="43" fillId="0" borderId="18" xfId="51" applyNumberFormat="1" applyFont="1" applyBorder="1" applyAlignment="1">
      <alignment horizontal="center"/>
    </xf>
    <xf numFmtId="0" fontId="38" fillId="38" borderId="23" xfId="51" applyFont="1" applyFill="1" applyBorder="1"/>
    <xf numFmtId="0" fontId="38" fillId="0" borderId="19" xfId="51" applyFont="1" applyBorder="1"/>
    <xf numFmtId="0" fontId="38" fillId="0" borderId="20" xfId="51" applyFont="1" applyBorder="1" applyAlignment="1">
      <alignment horizontal="center"/>
    </xf>
    <xf numFmtId="175" fontId="40" fillId="38" borderId="24" xfId="51" applyNumberFormat="1" applyFont="1" applyFill="1" applyBorder="1"/>
    <xf numFmtId="0" fontId="38" fillId="0" borderId="21" xfId="51" applyFont="1" applyBorder="1"/>
    <xf numFmtId="0" fontId="38" fillId="0" borderId="22" xfId="51" applyFont="1" applyBorder="1" applyAlignment="1">
      <alignment horizontal="center"/>
    </xf>
    <xf numFmtId="175" fontId="38" fillId="38" borderId="24" xfId="51" applyNumberFormat="1" applyFont="1" applyFill="1" applyBorder="1"/>
    <xf numFmtId="175" fontId="40" fillId="38" borderId="25" xfId="51" applyNumberFormat="1" applyFont="1" applyFill="1" applyBorder="1"/>
    <xf numFmtId="0" fontId="37" fillId="0" borderId="14" xfId="51" applyFont="1" applyBorder="1" applyAlignment="1">
      <alignment horizontal="centerContinuous"/>
    </xf>
    <xf numFmtId="0" fontId="44" fillId="0" borderId="0" xfId="51" applyFont="1" applyAlignment="1">
      <alignment horizontal="center"/>
    </xf>
    <xf numFmtId="0" fontId="37" fillId="0" borderId="0" xfId="51" applyFont="1" applyAlignment="1">
      <alignment horizontal="left" wrapText="1"/>
    </xf>
    <xf numFmtId="0" fontId="38" fillId="0" borderId="0" xfId="51" applyFont="1" applyAlignment="1">
      <alignment horizontal="left"/>
    </xf>
    <xf numFmtId="0" fontId="37" fillId="39" borderId="15" xfId="51" applyFont="1" applyFill="1" applyBorder="1"/>
    <xf numFmtId="0" fontId="45" fillId="0" borderId="26" xfId="51" applyFont="1" applyBorder="1" applyAlignment="1">
      <alignment horizontal="center" vertical="center"/>
    </xf>
    <xf numFmtId="2" fontId="38" fillId="0" borderId="13" xfId="51" applyNumberFormat="1" applyFont="1" applyBorder="1" applyAlignment="1">
      <alignment horizontal="right"/>
    </xf>
    <xf numFmtId="0" fontId="38" fillId="0" borderId="13" xfId="51" applyFont="1" applyBorder="1"/>
    <xf numFmtId="2" fontId="41" fillId="0" borderId="13" xfId="51" applyNumberFormat="1" applyFont="1" applyBorder="1" applyAlignment="1">
      <alignment horizontal="center"/>
    </xf>
    <xf numFmtId="0" fontId="46" fillId="0" borderId="0" xfId="51" applyFont="1"/>
    <xf numFmtId="2" fontId="38" fillId="0" borderId="0" xfId="51" applyNumberFormat="1" applyFont="1" applyAlignment="1">
      <alignment horizontal="right"/>
    </xf>
    <xf numFmtId="2" fontId="41" fillId="0" borderId="0" xfId="51" applyNumberFormat="1" applyFont="1" applyAlignment="1">
      <alignment horizontal="center"/>
    </xf>
    <xf numFmtId="0" fontId="48" fillId="0" borderId="0" xfId="51" applyFont="1"/>
    <xf numFmtId="0" fontId="37" fillId="0" borderId="13" xfId="51" applyFont="1" applyBorder="1"/>
    <xf numFmtId="0" fontId="49" fillId="0" borderId="13" xfId="51" applyFont="1" applyBorder="1"/>
    <xf numFmtId="0" fontId="50" fillId="0" borderId="13" xfId="51" applyFont="1" applyBorder="1"/>
    <xf numFmtId="172" fontId="51" fillId="0" borderId="27" xfId="51" applyNumberFormat="1" applyFont="1" applyBorder="1"/>
    <xf numFmtId="0" fontId="50" fillId="0" borderId="0" xfId="51" applyFont="1"/>
    <xf numFmtId="175" fontId="49" fillId="0" borderId="13" xfId="51" applyNumberFormat="1" applyFont="1" applyBorder="1"/>
    <xf numFmtId="0" fontId="49" fillId="39" borderId="15" xfId="51" applyFont="1" applyFill="1" applyBorder="1"/>
    <xf numFmtId="176" fontId="53" fillId="0" borderId="0" xfId="51" applyNumberFormat="1" applyFont="1"/>
    <xf numFmtId="177" fontId="49" fillId="0" borderId="13" xfId="51" applyNumberFormat="1" applyFont="1" applyBorder="1"/>
    <xf numFmtId="172" fontId="47" fillId="30" borderId="10" xfId="51" applyNumberFormat="1" applyFont="1" applyFill="1" applyBorder="1"/>
    <xf numFmtId="0" fontId="49" fillId="0" borderId="12" xfId="51" applyFont="1" applyBorder="1"/>
    <xf numFmtId="0" fontId="49" fillId="0" borderId="0" xfId="51" applyFont="1"/>
    <xf numFmtId="0" fontId="38" fillId="0" borderId="11" xfId="51" applyFont="1" applyBorder="1"/>
    <xf numFmtId="0" fontId="49" fillId="35" borderId="12" xfId="51" applyFont="1" applyFill="1" applyBorder="1"/>
    <xf numFmtId="175" fontId="49" fillId="35" borderId="12" xfId="51" applyNumberFormat="1" applyFont="1" applyFill="1" applyBorder="1"/>
    <xf numFmtId="0" fontId="37" fillId="40" borderId="12" xfId="51" applyFont="1" applyFill="1" applyBorder="1" applyAlignment="1">
      <alignment horizontal="left"/>
    </xf>
    <xf numFmtId="0" fontId="38" fillId="40" borderId="12" xfId="51" applyFont="1" applyFill="1" applyBorder="1"/>
    <xf numFmtId="0" fontId="38" fillId="40" borderId="12" xfId="51" applyFont="1" applyFill="1" applyBorder="1" applyAlignment="1">
      <alignment horizontal="center"/>
    </xf>
    <xf numFmtId="0" fontId="56" fillId="0" borderId="15" xfId="58" applyFont="1" applyBorder="1"/>
    <xf numFmtId="2" fontId="57" fillId="0" borderId="15" xfId="58" applyNumberFormat="1" applyFont="1" applyBorder="1" applyAlignment="1">
      <alignment horizontal="center"/>
    </xf>
    <xf numFmtId="0" fontId="57" fillId="0" borderId="15" xfId="58" applyFont="1" applyBorder="1" applyAlignment="1">
      <alignment horizontal="center"/>
    </xf>
    <xf numFmtId="0" fontId="56" fillId="0" borderId="28" xfId="58" applyFont="1" applyBorder="1" applyAlignment="1">
      <alignment horizontal="center"/>
    </xf>
    <xf numFmtId="0" fontId="58" fillId="0" borderId="0" xfId="58" applyFont="1"/>
    <xf numFmtId="0" fontId="57" fillId="0" borderId="15" xfId="58" applyFont="1" applyBorder="1"/>
    <xf numFmtId="10" fontId="57" fillId="0" borderId="15" xfId="59" applyNumberFormat="1" applyFont="1" applyBorder="1" applyAlignment="1">
      <alignment horizontal="center"/>
    </xf>
    <xf numFmtId="10" fontId="57" fillId="0" borderId="28" xfId="58" applyNumberFormat="1" applyFont="1" applyBorder="1" applyAlignment="1">
      <alignment horizontal="center"/>
    </xf>
    <xf numFmtId="0" fontId="55" fillId="0" borderId="15" xfId="58" applyBorder="1"/>
    <xf numFmtId="10" fontId="59" fillId="0" borderId="0" xfId="59" applyNumberFormat="1" applyFont="1"/>
    <xf numFmtId="0" fontId="59" fillId="0" borderId="0" xfId="58" applyFont="1"/>
    <xf numFmtId="0" fontId="55" fillId="0" borderId="0" xfId="58"/>
    <xf numFmtId="0" fontId="60" fillId="0" borderId="15" xfId="58" applyFont="1" applyBorder="1"/>
    <xf numFmtId="2" fontId="60" fillId="0" borderId="15" xfId="58" applyNumberFormat="1" applyFont="1" applyBorder="1" applyAlignment="1">
      <alignment horizontal="center"/>
    </xf>
    <xf numFmtId="0" fontId="60" fillId="0" borderId="15" xfId="58" applyFont="1" applyBorder="1" applyAlignment="1">
      <alignment horizontal="center"/>
    </xf>
    <xf numFmtId="10" fontId="60" fillId="0" borderId="15" xfId="59" applyNumberFormat="1" applyFont="1" applyBorder="1" applyAlignment="1">
      <alignment horizontal="center"/>
    </xf>
    <xf numFmtId="10" fontId="60" fillId="0" borderId="0" xfId="58" applyNumberFormat="1" applyFont="1"/>
    <xf numFmtId="0" fontId="60" fillId="0" borderId="0" xfId="58" applyFont="1"/>
    <xf numFmtId="10" fontId="60" fillId="0" borderId="28" xfId="58" applyNumberFormat="1" applyFont="1" applyBorder="1" applyAlignment="1">
      <alignment horizontal="center"/>
    </xf>
    <xf numFmtId="10" fontId="60" fillId="0" borderId="15" xfId="58" applyNumberFormat="1" applyFont="1" applyBorder="1" applyAlignment="1">
      <alignment horizontal="center"/>
    </xf>
    <xf numFmtId="0" fontId="61" fillId="0" borderId="15" xfId="58" applyFont="1" applyBorder="1"/>
    <xf numFmtId="0" fontId="61" fillId="0" borderId="15" xfId="58" applyFont="1" applyBorder="1" applyAlignment="1">
      <alignment horizontal="center"/>
    </xf>
    <xf numFmtId="0" fontId="55" fillId="33" borderId="15" xfId="58" applyFill="1" applyBorder="1" applyAlignment="1">
      <alignment horizontal="center"/>
    </xf>
    <xf numFmtId="0" fontId="55" fillId="0" borderId="0" xfId="58" applyAlignment="1">
      <alignment horizontal="center"/>
    </xf>
    <xf numFmtId="10" fontId="55" fillId="0" borderId="15" xfId="58" applyNumberFormat="1" applyBorder="1" applyAlignment="1">
      <alignment horizontal="center"/>
    </xf>
    <xf numFmtId="10" fontId="55" fillId="33" borderId="15" xfId="59" applyNumberFormat="1" applyFont="1" applyFill="1" applyBorder="1" applyAlignment="1">
      <alignment horizontal="center"/>
    </xf>
    <xf numFmtId="10" fontId="0" fillId="0" borderId="0" xfId="59" applyNumberFormat="1" applyFont="1"/>
    <xf numFmtId="0" fontId="55" fillId="0" borderId="0" xfId="58" applyAlignment="1">
      <alignment horizontal="left"/>
    </xf>
    <xf numFmtId="10" fontId="55" fillId="0" borderId="0" xfId="58" applyNumberFormat="1" applyAlignment="1">
      <alignment horizontal="center"/>
    </xf>
    <xf numFmtId="0" fontId="55" fillId="0" borderId="15" xfId="58" applyBorder="1" applyAlignment="1">
      <alignment horizontal="center"/>
    </xf>
    <xf numFmtId="10" fontId="0" fillId="0" borderId="15" xfId="59" applyNumberFormat="1" applyFont="1" applyBorder="1" applyAlignment="1">
      <alignment horizontal="center"/>
    </xf>
    <xf numFmtId="0" fontId="63" fillId="0" borderId="0" xfId="60" applyFont="1" applyAlignment="1">
      <alignment horizontal="center" vertical="center"/>
    </xf>
    <xf numFmtId="0" fontId="62" fillId="0" borderId="0" xfId="60"/>
    <xf numFmtId="0" fontId="64" fillId="0" borderId="0" xfId="60" applyFont="1" applyAlignment="1">
      <alignment horizontal="center" vertical="center"/>
    </xf>
    <xf numFmtId="0" fontId="66" fillId="0" borderId="0" xfId="61" applyAlignment="1">
      <alignment horizontal="center" vertical="center"/>
    </xf>
    <xf numFmtId="0" fontId="67" fillId="0" borderId="0" xfId="60" applyFont="1" applyAlignment="1">
      <alignment horizontal="center" vertical="center"/>
    </xf>
    <xf numFmtId="0" fontId="62" fillId="0" borderId="0" xfId="60" applyAlignment="1">
      <alignment horizontal="center" vertical="center"/>
    </xf>
    <xf numFmtId="0" fontId="24" fillId="0" borderId="0" xfId="0" applyFont="1" applyFill="1" applyAlignment="1">
      <alignment vertical="center"/>
    </xf>
    <xf numFmtId="0" fontId="17" fillId="0" borderId="0" xfId="0" applyFont="1" applyFill="1" applyAlignment="1">
      <alignment horizontal="center" vertical="center"/>
    </xf>
    <xf numFmtId="0" fontId="0" fillId="0" borderId="0" xfId="0" applyFill="1" applyAlignment="1">
      <alignment horizontal="center" vertical="center"/>
    </xf>
    <xf numFmtId="169" fontId="28" fillId="0" borderId="0" xfId="47" applyNumberFormat="1" applyFont="1" applyFill="1" applyBorder="1" applyAlignment="1">
      <alignment horizontal="center" vertical="center"/>
    </xf>
    <xf numFmtId="0" fontId="21" fillId="41" borderId="0" xfId="0" applyFont="1" applyFill="1" applyAlignment="1">
      <alignment horizontal="centerContinuous" vertical="center"/>
    </xf>
    <xf numFmtId="0" fontId="38" fillId="0" borderId="0" xfId="51" applyFont="1" applyFill="1" applyBorder="1"/>
    <xf numFmtId="0" fontId="37" fillId="0" borderId="0" xfId="51" applyFont="1" applyFill="1" applyBorder="1" applyAlignment="1">
      <alignment horizontal="left"/>
    </xf>
    <xf numFmtId="176" fontId="37" fillId="0" borderId="0" xfId="51" applyNumberFormat="1" applyFont="1" applyFill="1" applyBorder="1" applyAlignment="1">
      <alignment horizontal="right"/>
    </xf>
    <xf numFmtId="2" fontId="37" fillId="0" borderId="0" xfId="51" applyNumberFormat="1" applyFont="1" applyFill="1" applyBorder="1" applyAlignment="1">
      <alignment horizontal="right"/>
    </xf>
    <xf numFmtId="2" fontId="37" fillId="0" borderId="0" xfId="51" applyNumberFormat="1" applyFont="1" applyFill="1" applyBorder="1" applyAlignment="1">
      <alignment horizontal="left"/>
    </xf>
    <xf numFmtId="0" fontId="49" fillId="0" borderId="0" xfId="51" applyFont="1" applyBorder="1"/>
    <xf numFmtId="175" fontId="49" fillId="0" borderId="0" xfId="51" applyNumberFormat="1" applyFont="1" applyBorder="1"/>
    <xf numFmtId="0" fontId="38" fillId="0" borderId="0" xfId="51" applyFont="1" applyFill="1"/>
    <xf numFmtId="0" fontId="49" fillId="0" borderId="0" xfId="51" applyFont="1" applyFill="1" applyBorder="1"/>
    <xf numFmtId="175" fontId="49" fillId="0" borderId="0" xfId="51" applyNumberFormat="1" applyFont="1" applyFill="1" applyBorder="1"/>
    <xf numFmtId="0" fontId="37" fillId="0" borderId="0" xfId="51" applyFont="1" applyFill="1" applyBorder="1"/>
    <xf numFmtId="175" fontId="37" fillId="0" borderId="0" xfId="51" applyNumberFormat="1" applyFont="1" applyFill="1" applyBorder="1"/>
    <xf numFmtId="0" fontId="32" fillId="40" borderId="0" xfId="0" applyFont="1" applyFill="1"/>
    <xf numFmtId="0" fontId="18" fillId="40" borderId="0" xfId="0" applyFont="1" applyFill="1"/>
    <xf numFmtId="0" fontId="68" fillId="36" borderId="0" xfId="0" applyFont="1" applyFill="1"/>
    <xf numFmtId="166" fontId="18" fillId="32" borderId="0" xfId="45" applyFont="1" applyFill="1"/>
    <xf numFmtId="0" fontId="24" fillId="0" borderId="0" xfId="0" applyFont="1" applyFill="1"/>
    <xf numFmtId="166" fontId="26" fillId="0" borderId="0" xfId="45" applyFont="1" applyFill="1"/>
    <xf numFmtId="0" fontId="32" fillId="0" borderId="0" xfId="0" applyFont="1" applyFill="1"/>
    <xf numFmtId="166" fontId="26" fillId="32" borderId="12" xfId="45" applyFont="1" applyFill="1" applyBorder="1"/>
    <xf numFmtId="177" fontId="49" fillId="0" borderId="0" xfId="51" applyNumberFormat="1" applyFont="1" applyBorder="1"/>
    <xf numFmtId="0" fontId="38" fillId="0" borderId="0" xfId="51" applyFont="1" applyBorder="1"/>
    <xf numFmtId="0" fontId="56" fillId="35" borderId="15" xfId="58" applyFont="1" applyFill="1" applyBorder="1"/>
    <xf numFmtId="10" fontId="57" fillId="35" borderId="15" xfId="59" applyNumberFormat="1" applyFont="1" applyFill="1" applyBorder="1"/>
    <xf numFmtId="10" fontId="60" fillId="35" borderId="15" xfId="59" applyNumberFormat="1" applyFont="1" applyFill="1" applyBorder="1" applyAlignment="1">
      <alignment horizontal="center"/>
    </xf>
    <xf numFmtId="10" fontId="60" fillId="35" borderId="15" xfId="58" applyNumberFormat="1" applyFont="1" applyFill="1" applyBorder="1" applyAlignment="1">
      <alignment horizontal="center"/>
    </xf>
    <xf numFmtId="0" fontId="61" fillId="35" borderId="15" xfId="58" applyFont="1" applyFill="1" applyBorder="1" applyAlignment="1">
      <alignment horizontal="center"/>
    </xf>
    <xf numFmtId="10" fontId="55" fillId="35" borderId="15" xfId="58" applyNumberFormat="1" applyFill="1" applyBorder="1" applyAlignment="1">
      <alignment horizontal="center"/>
    </xf>
    <xf numFmtId="0" fontId="55" fillId="35" borderId="0" xfId="58" applyFill="1" applyAlignment="1">
      <alignment horizontal="center"/>
    </xf>
    <xf numFmtId="0" fontId="37" fillId="0" borderId="0" xfId="51" applyFont="1"/>
    <xf numFmtId="0" fontId="38" fillId="0" borderId="18" xfId="51" applyFont="1" applyBorder="1"/>
    <xf numFmtId="0" fontId="37" fillId="0" borderId="0" xfId="51" applyFont="1" applyBorder="1"/>
    <xf numFmtId="0" fontId="48" fillId="0" borderId="0" xfId="51" applyFont="1" applyBorder="1"/>
    <xf numFmtId="0" fontId="38" fillId="0" borderId="20" xfId="51" applyFont="1" applyBorder="1"/>
    <xf numFmtId="0" fontId="38" fillId="0" borderId="22" xfId="51" applyFont="1" applyBorder="1"/>
    <xf numFmtId="168" fontId="65" fillId="0" borderId="0" xfId="54" applyNumberFormat="1" applyFont="1" applyAlignment="1">
      <alignment horizontal="center" vertical="center"/>
    </xf>
    <xf numFmtId="9" fontId="38" fillId="0" borderId="0" xfId="54" applyFont="1"/>
    <xf numFmtId="0" fontId="48" fillId="0" borderId="13" xfId="51" applyFont="1" applyBorder="1"/>
    <xf numFmtId="2" fontId="37" fillId="34" borderId="12" xfId="51" applyNumberFormat="1" applyFont="1" applyFill="1" applyBorder="1" applyAlignment="1">
      <alignment horizontal="left"/>
    </xf>
    <xf numFmtId="176" fontId="38" fillId="34" borderId="12" xfId="51" applyNumberFormat="1" applyFont="1" applyFill="1" applyBorder="1" applyAlignment="1">
      <alignment horizontal="left"/>
    </xf>
    <xf numFmtId="2" fontId="38" fillId="34" borderId="12" xfId="51" applyNumberFormat="1" applyFont="1" applyFill="1" applyBorder="1" applyAlignment="1">
      <alignment horizontal="left"/>
    </xf>
    <xf numFmtId="0" fontId="70" fillId="34" borderId="12" xfId="51" applyFont="1" applyFill="1" applyBorder="1" applyAlignment="1">
      <alignment horizontal="left"/>
    </xf>
    <xf numFmtId="166" fontId="19" fillId="30" borderId="10" xfId="44" applyBorder="1" applyAlignment="1">
      <alignment horizontal="center" vertical="center"/>
    </xf>
    <xf numFmtId="10" fontId="47" fillId="32" borderId="10" xfId="51" applyNumberFormat="1" applyFont="1" applyFill="1" applyBorder="1"/>
    <xf numFmtId="179" fontId="37" fillId="34" borderId="12" xfId="51" applyNumberFormat="1" applyFont="1" applyFill="1" applyBorder="1" applyAlignment="1">
      <alignment horizontal="center"/>
    </xf>
    <xf numFmtId="166" fontId="71" fillId="34" borderId="12" xfId="44" applyFont="1" applyFill="1" applyBorder="1" applyAlignment="1">
      <alignment horizontal="center" vertical="center"/>
    </xf>
    <xf numFmtId="178" fontId="71" fillId="34" borderId="12" xfId="44" applyNumberFormat="1" applyFont="1" applyFill="1" applyBorder="1" applyAlignment="1">
      <alignment horizontal="center" vertical="center"/>
    </xf>
    <xf numFmtId="177" fontId="37" fillId="34" borderId="12" xfId="51" applyNumberFormat="1" applyFont="1" applyFill="1" applyBorder="1" applyAlignment="1">
      <alignment horizontal="center"/>
    </xf>
    <xf numFmtId="177" fontId="38" fillId="0" borderId="0" xfId="51" applyNumberFormat="1" applyFont="1" applyBorder="1"/>
    <xf numFmtId="180" fontId="47" fillId="30" borderId="10" xfId="51" applyNumberFormat="1" applyFont="1" applyFill="1" applyBorder="1"/>
    <xf numFmtId="177" fontId="50" fillId="0" borderId="0" xfId="51" applyNumberFormat="1" applyFont="1"/>
    <xf numFmtId="10" fontId="49" fillId="0" borderId="12" xfId="54" applyNumberFormat="1" applyFont="1" applyBorder="1"/>
    <xf numFmtId="10" fontId="41" fillId="0" borderId="0" xfId="54" applyNumberFormat="1" applyFont="1" applyAlignment="1">
      <alignment horizontal="center"/>
    </xf>
    <xf numFmtId="10" fontId="52" fillId="0" borderId="0" xfId="54" applyNumberFormat="1" applyFont="1"/>
    <xf numFmtId="4" fontId="37" fillId="0" borderId="13" xfId="51" applyNumberFormat="1" applyFont="1" applyBorder="1"/>
    <xf numFmtId="9" fontId="37" fillId="34" borderId="12" xfId="54" applyFont="1" applyFill="1" applyBorder="1" applyAlignment="1">
      <alignment horizontal="left"/>
    </xf>
    <xf numFmtId="2" fontId="40" fillId="0" borderId="15" xfId="51" applyNumberFormat="1" applyFont="1" applyBorder="1"/>
    <xf numFmtId="180" fontId="72" fillId="31" borderId="12" xfId="51" applyNumberFormat="1" applyFont="1" applyFill="1" applyBorder="1" applyAlignment="1">
      <alignment horizontal="center" vertical="center"/>
    </xf>
    <xf numFmtId="180" fontId="37" fillId="34" borderId="12" xfId="51" applyNumberFormat="1" applyFont="1" applyFill="1" applyBorder="1" applyAlignment="1">
      <alignment horizontal="center" vertical="center"/>
    </xf>
    <xf numFmtId="172" fontId="24" fillId="32" borderId="12" xfId="54" applyNumberFormat="1" applyFont="1" applyFill="1" applyBorder="1"/>
    <xf numFmtId="168" fontId="32" fillId="36" borderId="0" xfId="0" applyNumberFormat="1" applyFont="1" applyFill="1" applyBorder="1"/>
    <xf numFmtId="0" fontId="24" fillId="32" borderId="29" xfId="0" applyFont="1" applyFill="1" applyBorder="1"/>
    <xf numFmtId="168" fontId="24" fillId="32" borderId="29" xfId="0" applyNumberFormat="1" applyFont="1" applyFill="1" applyBorder="1"/>
    <xf numFmtId="0" fontId="32" fillId="36" borderId="0" xfId="0" applyFont="1" applyFill="1" applyBorder="1"/>
    <xf numFmtId="170" fontId="69" fillId="31" borderId="16" xfId="0" applyNumberFormat="1" applyFont="1" applyFill="1" applyBorder="1" applyAlignment="1">
      <alignment horizontal="center" vertical="center"/>
    </xf>
    <xf numFmtId="0" fontId="73" fillId="40" borderId="0" xfId="0" applyFont="1" applyFill="1"/>
    <xf numFmtId="166" fontId="26" fillId="32" borderId="15" xfId="45" applyFont="1" applyFill="1" applyBorder="1"/>
    <xf numFmtId="166" fontId="26" fillId="35" borderId="12" xfId="45" applyFont="1" applyFill="1" applyBorder="1"/>
    <xf numFmtId="0" fontId="74" fillId="32" borderId="12" xfId="0" applyFont="1" applyFill="1" applyBorder="1"/>
    <xf numFmtId="0" fontId="74" fillId="35" borderId="12" xfId="0" applyFont="1" applyFill="1" applyBorder="1"/>
    <xf numFmtId="0" fontId="75" fillId="36" borderId="19" xfId="0" applyFont="1" applyFill="1" applyBorder="1"/>
    <xf numFmtId="0" fontId="77" fillId="31" borderId="12" xfId="0" applyFont="1" applyFill="1" applyBorder="1"/>
    <xf numFmtId="0" fontId="68" fillId="0" borderId="0" xfId="0" applyFont="1" applyFill="1"/>
    <xf numFmtId="170" fontId="69" fillId="0" borderId="0" xfId="0" applyNumberFormat="1" applyFont="1" applyFill="1" applyBorder="1" applyAlignment="1">
      <alignment horizontal="center" vertical="center"/>
    </xf>
    <xf numFmtId="166" fontId="18" fillId="0" borderId="0" xfId="45" applyFont="1" applyFill="1"/>
    <xf numFmtId="0" fontId="32" fillId="36" borderId="13" xfId="0" applyFont="1" applyFill="1" applyBorder="1"/>
    <xf numFmtId="0" fontId="60" fillId="36" borderId="28" xfId="0" applyFont="1" applyFill="1" applyBorder="1"/>
    <xf numFmtId="0" fontId="78" fillId="36" borderId="12" xfId="0" applyFont="1" applyFill="1" applyBorder="1"/>
    <xf numFmtId="171" fontId="76" fillId="0" borderId="12" xfId="0" applyNumberFormat="1" applyFont="1" applyBorder="1"/>
    <xf numFmtId="0" fontId="78" fillId="36" borderId="0" xfId="0" applyFont="1" applyFill="1" applyBorder="1"/>
    <xf numFmtId="0" fontId="59" fillId="36" borderId="19" xfId="0" applyFont="1" applyFill="1" applyBorder="1"/>
    <xf numFmtId="0" fontId="78" fillId="36" borderId="0" xfId="0" applyFont="1" applyFill="1"/>
    <xf numFmtId="171" fontId="76" fillId="0" borderId="0" xfId="0" applyNumberFormat="1" applyFont="1" applyBorder="1"/>
    <xf numFmtId="0" fontId="60" fillId="35" borderId="28" xfId="0" applyFont="1" applyFill="1" applyBorder="1"/>
    <xf numFmtId="0" fontId="80" fillId="35" borderId="12" xfId="0" applyFont="1" applyFill="1" applyBorder="1"/>
    <xf numFmtId="171" fontId="81" fillId="35" borderId="29" xfId="0" applyNumberFormat="1" applyFont="1" applyFill="1" applyBorder="1"/>
    <xf numFmtId="171" fontId="78" fillId="36" borderId="0" xfId="0" applyNumberFormat="1" applyFont="1" applyFill="1"/>
    <xf numFmtId="0" fontId="79" fillId="31" borderId="28" xfId="0" applyFont="1" applyFill="1" applyBorder="1"/>
    <xf numFmtId="171" fontId="77" fillId="31" borderId="29" xfId="0" applyNumberFormat="1" applyFont="1" applyFill="1" applyBorder="1"/>
    <xf numFmtId="0" fontId="74" fillId="32" borderId="0" xfId="0" applyFont="1" applyFill="1"/>
    <xf numFmtId="168" fontId="24" fillId="32" borderId="12" xfId="0" applyNumberFormat="1" applyFont="1" applyFill="1" applyBorder="1"/>
    <xf numFmtId="0" fontId="83" fillId="0" borderId="0" xfId="63" applyFont="1"/>
    <xf numFmtId="0" fontId="84" fillId="0" borderId="0" xfId="63" applyFont="1"/>
    <xf numFmtId="0" fontId="85" fillId="0" borderId="0" xfId="63" applyFont="1" applyAlignment="1">
      <alignment wrapText="1"/>
    </xf>
    <xf numFmtId="0" fontId="86" fillId="0" borderId="0" xfId="63" applyFont="1"/>
    <xf numFmtId="0" fontId="87" fillId="0" borderId="0" xfId="63" applyFont="1" applyAlignment="1">
      <alignment horizontal="left" vertical="top"/>
    </xf>
    <xf numFmtId="49" fontId="84" fillId="0" borderId="0" xfId="63" applyNumberFormat="1" applyFont="1"/>
    <xf numFmtId="0" fontId="87" fillId="0" borderId="0" xfId="63" applyFont="1" applyAlignment="1">
      <alignment horizontal="left" vertical="center"/>
    </xf>
    <xf numFmtId="0" fontId="88" fillId="42" borderId="0" xfId="63" applyFont="1" applyFill="1"/>
    <xf numFmtId="0" fontId="89" fillId="0" borderId="0" xfId="64" applyAlignment="1"/>
    <xf numFmtId="0" fontId="90" fillId="43" borderId="0" xfId="63" applyFont="1" applyFill="1" applyAlignment="1">
      <alignment wrapText="1"/>
    </xf>
    <xf numFmtId="0" fontId="90" fillId="43" borderId="0" xfId="63" applyFont="1" applyFill="1" applyAlignment="1">
      <alignment horizontal="right" wrapText="1"/>
    </xf>
    <xf numFmtId="0" fontId="91" fillId="43" borderId="0" xfId="63" applyFont="1" applyFill="1" applyAlignment="1">
      <alignment wrapText="1"/>
    </xf>
    <xf numFmtId="0" fontId="91" fillId="43" borderId="0" xfId="63" applyFont="1" applyFill="1" applyAlignment="1">
      <alignment horizontal="right" wrapText="1"/>
    </xf>
    <xf numFmtId="0" fontId="90" fillId="0" borderId="0" xfId="63" applyFont="1" applyAlignment="1">
      <alignment horizontal="left" vertical="top"/>
    </xf>
    <xf numFmtId="182" fontId="87" fillId="0" borderId="0" xfId="63" applyNumberFormat="1" applyFont="1" applyAlignment="1">
      <alignment horizontal="right" vertical="top" wrapText="1"/>
    </xf>
    <xf numFmtId="182" fontId="90" fillId="0" borderId="30" xfId="63" applyNumberFormat="1" applyFont="1" applyBorder="1" applyAlignment="1">
      <alignment horizontal="right" vertical="top" wrapText="1"/>
    </xf>
    <xf numFmtId="182" fontId="90" fillId="0" borderId="0" xfId="63" applyNumberFormat="1" applyFont="1" applyAlignment="1">
      <alignment horizontal="right" vertical="top" wrapText="1"/>
    </xf>
    <xf numFmtId="182" fontId="92" fillId="0" borderId="30" xfId="63" applyNumberFormat="1" applyFont="1" applyBorder="1" applyAlignment="1">
      <alignment horizontal="right" vertical="top" wrapText="1"/>
    </xf>
    <xf numFmtId="183" fontId="87" fillId="0" borderId="0" xfId="63" applyNumberFormat="1" applyFont="1" applyAlignment="1">
      <alignment horizontal="right" vertical="top" wrapText="1"/>
    </xf>
    <xf numFmtId="184" fontId="87" fillId="0" borderId="0" xfId="63" applyNumberFormat="1" applyFont="1" applyAlignment="1">
      <alignment horizontal="right" vertical="top" wrapText="1"/>
    </xf>
    <xf numFmtId="185" fontId="87" fillId="0" borderId="0" xfId="63" applyNumberFormat="1" applyFont="1" applyAlignment="1">
      <alignment horizontal="right" vertical="top" wrapText="1"/>
    </xf>
    <xf numFmtId="186" fontId="87" fillId="0" borderId="0" xfId="63" applyNumberFormat="1" applyFont="1" applyAlignment="1">
      <alignment horizontal="right" vertical="top" wrapText="1"/>
    </xf>
    <xf numFmtId="49" fontId="87" fillId="0" borderId="0" xfId="63" applyNumberFormat="1" applyFont="1" applyAlignment="1">
      <alignment horizontal="right" vertical="top" wrapText="1"/>
    </xf>
    <xf numFmtId="0" fontId="84" fillId="0" borderId="0" xfId="63" applyFont="1" applyAlignment="1">
      <alignment vertical="top" wrapText="1"/>
    </xf>
    <xf numFmtId="0" fontId="87" fillId="0" borderId="0" xfId="63" applyFont="1" applyAlignment="1">
      <alignment horizontal="center" vertical="center"/>
    </xf>
    <xf numFmtId="186" fontId="90" fillId="43" borderId="0" xfId="63" applyNumberFormat="1" applyFont="1" applyFill="1" applyAlignment="1">
      <alignment horizontal="right" wrapText="1"/>
    </xf>
    <xf numFmtId="182" fontId="93" fillId="0" borderId="0" xfId="63" applyNumberFormat="1" applyFont="1" applyAlignment="1">
      <alignment horizontal="right" vertical="top" wrapText="1"/>
    </xf>
    <xf numFmtId="182" fontId="92" fillId="0" borderId="0" xfId="63" applyNumberFormat="1" applyFont="1" applyAlignment="1">
      <alignment horizontal="right" vertical="top" wrapText="1"/>
    </xf>
    <xf numFmtId="187" fontId="87" fillId="0" borderId="0" xfId="63" applyNumberFormat="1" applyFont="1" applyAlignment="1">
      <alignment horizontal="right" vertical="top" wrapText="1"/>
    </xf>
    <xf numFmtId="0" fontId="87" fillId="0" borderId="0" xfId="63" applyFont="1" applyAlignment="1">
      <alignment horizontal="center" vertical="center" wrapText="1"/>
    </xf>
    <xf numFmtId="183" fontId="90" fillId="0" borderId="0" xfId="63" applyNumberFormat="1" applyFont="1" applyAlignment="1">
      <alignment horizontal="right" vertical="top" wrapText="1"/>
    </xf>
    <xf numFmtId="0" fontId="94" fillId="0" borderId="0" xfId="63" applyFont="1" applyAlignment="1">
      <alignment horizontal="left" vertical="top"/>
    </xf>
    <xf numFmtId="184" fontId="94" fillId="0" borderId="0" xfId="63" applyNumberFormat="1" applyFont="1" applyAlignment="1">
      <alignment horizontal="right" vertical="top" wrapText="1"/>
    </xf>
    <xf numFmtId="188" fontId="94" fillId="0" borderId="0" xfId="63" applyNumberFormat="1" applyFont="1" applyAlignment="1">
      <alignment horizontal="right" vertical="top" wrapText="1"/>
    </xf>
    <xf numFmtId="49" fontId="94" fillId="0" borderId="0" xfId="63" applyNumberFormat="1" applyFont="1" applyAlignment="1">
      <alignment horizontal="right" vertical="top" wrapText="1"/>
    </xf>
    <xf numFmtId="189" fontId="87" fillId="0" borderId="0" xfId="63" applyNumberFormat="1" applyFont="1" applyAlignment="1">
      <alignment horizontal="right" vertical="top" wrapText="1"/>
    </xf>
    <xf numFmtId="0" fontId="84" fillId="0" borderId="0" xfId="63" applyFont="1" applyAlignment="1">
      <alignment horizontal="center" vertical="top" wrapText="1"/>
    </xf>
    <xf numFmtId="181" fontId="87" fillId="0" borderId="0" xfId="63" applyNumberFormat="1" applyFont="1" applyAlignment="1">
      <alignment horizontal="right" vertical="top" wrapText="1"/>
    </xf>
    <xf numFmtId="190" fontId="87" fillId="0" borderId="0" xfId="63" applyNumberFormat="1" applyFont="1" applyAlignment="1">
      <alignment horizontal="right" vertical="top" wrapText="1"/>
    </xf>
    <xf numFmtId="9" fontId="68" fillId="0" borderId="15" xfId="0" applyNumberFormat="1" applyFont="1" applyFill="1" applyBorder="1"/>
    <xf numFmtId="172" fontId="68" fillId="0" borderId="15" xfId="0" applyNumberFormat="1" applyFont="1" applyFill="1" applyBorder="1"/>
    <xf numFmtId="172" fontId="68" fillId="0" borderId="0" xfId="0" applyNumberFormat="1" applyFont="1" applyFill="1" applyBorder="1"/>
    <xf numFmtId="191" fontId="84" fillId="0" borderId="0" xfId="63" applyNumberFormat="1" applyFont="1"/>
    <xf numFmtId="9" fontId="32" fillId="0" borderId="0" xfId="0" applyNumberFormat="1" applyFont="1" applyFill="1"/>
    <xf numFmtId="0" fontId="29" fillId="31" borderId="0" xfId="0" applyFont="1" applyFill="1"/>
    <xf numFmtId="0" fontId="61" fillId="0" borderId="0" xfId="58" applyFont="1" applyAlignment="1">
      <alignment horizontal="center"/>
    </xf>
  </cellXfs>
  <cellStyles count="65">
    <cellStyle name="20% - Accent1" xfId="21" builtinId="30" hidden="1"/>
    <cellStyle name="20% - Accent2" xfId="25" builtinId="34" hidden="1"/>
    <cellStyle name="20% - Accent3" xfId="29" builtinId="38" hidden="1"/>
    <cellStyle name="20% - Accent4" xfId="33" builtinId="42" hidden="1"/>
    <cellStyle name="20% - Accent5" xfId="37" builtinId="46" hidden="1"/>
    <cellStyle name="20% - Accent6" xfId="41" builtinId="50" hidden="1"/>
    <cellStyle name="40% - Accent1" xfId="22" builtinId="31" hidden="1"/>
    <cellStyle name="40% - Accent2" xfId="26" builtinId="35" hidden="1"/>
    <cellStyle name="40% - Accent3" xfId="30" builtinId="39" hidden="1"/>
    <cellStyle name="40% - Accent4" xfId="34" builtinId="43" hidden="1"/>
    <cellStyle name="40% - Accent5" xfId="38" builtinId="47" hidden="1"/>
    <cellStyle name="40% - Accent6" xfId="42" builtinId="51" hidden="1"/>
    <cellStyle name="60% - Accent1" xfId="23" builtinId="32" hidden="1"/>
    <cellStyle name="60% - Accent2" xfId="27" builtinId="36" hidden="1"/>
    <cellStyle name="60% - Accent3" xfId="31" builtinId="40" hidden="1"/>
    <cellStyle name="60% - Accent4" xfId="35" builtinId="44" hidden="1"/>
    <cellStyle name="60% - Accent5" xfId="39" builtinId="48" hidden="1"/>
    <cellStyle name="60% - Accent6" xfId="43" builtinId="52" hidden="1"/>
    <cellStyle name="Accent1" xfId="20" builtinId="29" hidden="1"/>
    <cellStyle name="Accent2" xfId="24" builtinId="33" hidden="1"/>
    <cellStyle name="Accent3" xfId="28" builtinId="37" hidden="1"/>
    <cellStyle name="Accent4" xfId="32" builtinId="41" hidden="1"/>
    <cellStyle name="Accent5" xfId="36" builtinId="45" hidden="1"/>
    <cellStyle name="Accent6" xfId="40" builtinId="49" hidden="1"/>
    <cellStyle name="Bar" xfId="50" xr:uid="{00000000-0005-0000-0000-000018000000}"/>
    <cellStyle name="Calc#" xfId="45" xr:uid="{00000000-0005-0000-0000-000019000000}"/>
    <cellStyle name="Calc%" xfId="48" xr:uid="{00000000-0005-0000-0000-00001A000000}"/>
    <cellStyle name="Calculation" xfId="13" builtinId="22" hidden="1"/>
    <cellStyle name="Check Cell" xfId="15" builtinId="23" hidden="1"/>
    <cellStyle name="Comma" xfId="1" builtinId="3" hidden="1"/>
    <cellStyle name="Comma [0]" xfId="2" builtinId="6" hidden="1"/>
    <cellStyle name="Currency" xfId="3" builtinId="4" hidden="1"/>
    <cellStyle name="Currency [0]" xfId="4" builtinId="7" hidden="1"/>
    <cellStyle name="Explanatory Text" xfId="18" builtinId="53" hidden="1"/>
    <cellStyle name="Heading 1" xfId="7" builtinId="16" hidden="1"/>
    <cellStyle name="Heading 2" xfId="8" builtinId="17" hidden="1"/>
    <cellStyle name="Heading 3" xfId="9" builtinId="18" hidden="1"/>
    <cellStyle name="Heading 4" xfId="10" builtinId="19" hidden="1"/>
    <cellStyle name="Hyperlink 2" xfId="61" xr:uid="{59C7B4FF-AED0-9042-996E-9F77704179E1}"/>
    <cellStyle name="Input" xfId="11" builtinId="20" hidden="1"/>
    <cellStyle name="Input#" xfId="44" xr:uid="{00000000-0005-0000-0000-000027000000}"/>
    <cellStyle name="Input# 2" xfId="55" xr:uid="{629A8BEA-7E9D-9E48-8B9E-833C792F1A3D}"/>
    <cellStyle name="Input%" xfId="47" xr:uid="{00000000-0005-0000-0000-000028000000}"/>
    <cellStyle name="Input% 2" xfId="53" xr:uid="{450B0AF0-C5DF-F04E-A1D3-E8B8A534A3BE}"/>
    <cellStyle name="Invisible" xfId="64" xr:uid="{94A48780-7096-DB4F-90FE-01912E79BFA3}"/>
    <cellStyle name="Link#" xfId="46" xr:uid="{00000000-0005-0000-0000-000029000000}"/>
    <cellStyle name="Link%" xfId="49" xr:uid="{00000000-0005-0000-0000-00002A000000}"/>
    <cellStyle name="Linked Cell" xfId="14" builtinId="24" hidden="1"/>
    <cellStyle name="Normal" xfId="0" builtinId="0" customBuiltin="1"/>
    <cellStyle name="Normal 2" xfId="51" xr:uid="{EFAF95A7-AFE2-F84F-8FA6-19902ACB781D}"/>
    <cellStyle name="Normal 3" xfId="52" xr:uid="{572E2AC1-06F1-5747-896A-B589DA79405D}"/>
    <cellStyle name="Normal 4" xfId="58" xr:uid="{390BD2CA-8879-E547-815B-89CD025141FB}"/>
    <cellStyle name="Normal 5" xfId="60" xr:uid="{8D793EA8-DE4F-AB44-B4D5-9353A20A9C09}"/>
    <cellStyle name="Normal 6" xfId="62" xr:uid="{2797CFEA-7728-DD45-99C4-5C9C6DFCF2A3}"/>
    <cellStyle name="Normal 7" xfId="63" xr:uid="{70219BAC-7952-8544-A3B6-6C5934A434C9}"/>
    <cellStyle name="Normale 2" xfId="57" xr:uid="{3207C5E0-9C33-FF41-9A1F-4D0BB46805EC}"/>
    <cellStyle name="Normale_foglio facset multipli 07.04.2011 2" xfId="56" xr:uid="{18822DE5-4341-AE4C-A8AC-93DE16E852F7}"/>
    <cellStyle name="Note" xfId="17" builtinId="10" hidden="1"/>
    <cellStyle name="Output" xfId="12" builtinId="21" hidden="1"/>
    <cellStyle name="Per cent" xfId="5" builtinId="5" hidden="1"/>
    <cellStyle name="Per cent" xfId="54" builtinId="5"/>
    <cellStyle name="Per cent 2" xfId="59" xr:uid="{CD70E8FC-54BB-A040-8FB4-EE6564795AD6}"/>
    <cellStyle name="Title" xfId="6" builtinId="15" hidden="1"/>
    <cellStyle name="Total" xfId="19" builtinId="25" hidden="1"/>
    <cellStyle name="Warning Text" xfId="16" builtinId="11" hidden="1"/>
  </cellStyles>
  <dxfs count="0"/>
  <tableStyles count="0" defaultTableStyle="TableStyleMedium2" defaultPivotStyle="PivotStyleLight16"/>
  <colors>
    <mruColors>
      <color rgb="FF0000FF"/>
      <color rgb="FFFFEBAB"/>
      <color rgb="FFFFFFCC"/>
      <color rgb="FF00A4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6.xml"/><Relationship Id="rId21" Type="http://schemas.openxmlformats.org/officeDocument/2006/relationships/externalLink" Target="externalLinks/externalLink11.xml"/><Relationship Id="rId42" Type="http://schemas.openxmlformats.org/officeDocument/2006/relationships/externalLink" Target="externalLinks/externalLink32.xml"/><Relationship Id="rId47" Type="http://schemas.openxmlformats.org/officeDocument/2006/relationships/externalLink" Target="externalLinks/externalLink37.xml"/><Relationship Id="rId63" Type="http://schemas.openxmlformats.org/officeDocument/2006/relationships/externalLink" Target="externalLinks/externalLink53.xml"/><Relationship Id="rId68" Type="http://schemas.openxmlformats.org/officeDocument/2006/relationships/externalLink" Target="externalLinks/externalLink58.xml"/><Relationship Id="rId16" Type="http://schemas.openxmlformats.org/officeDocument/2006/relationships/externalLink" Target="externalLinks/externalLink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externalLink" Target="externalLinks/externalLink27.xml"/><Relationship Id="rId40" Type="http://schemas.openxmlformats.org/officeDocument/2006/relationships/externalLink" Target="externalLinks/externalLink30.xml"/><Relationship Id="rId45" Type="http://schemas.openxmlformats.org/officeDocument/2006/relationships/externalLink" Target="externalLinks/externalLink35.xml"/><Relationship Id="rId53" Type="http://schemas.openxmlformats.org/officeDocument/2006/relationships/externalLink" Target="externalLinks/externalLink43.xml"/><Relationship Id="rId58" Type="http://schemas.openxmlformats.org/officeDocument/2006/relationships/externalLink" Target="externalLinks/externalLink48.xml"/><Relationship Id="rId66" Type="http://schemas.openxmlformats.org/officeDocument/2006/relationships/externalLink" Target="externalLinks/externalLink56.xml"/><Relationship Id="rId74" Type="http://schemas.openxmlformats.org/officeDocument/2006/relationships/externalLink" Target="externalLinks/externalLink64.xml"/><Relationship Id="rId5" Type="http://schemas.openxmlformats.org/officeDocument/2006/relationships/worksheet" Target="worksheets/sheet5.xml"/><Relationship Id="rId61" Type="http://schemas.openxmlformats.org/officeDocument/2006/relationships/externalLink" Target="externalLinks/externalLink51.xml"/><Relationship Id="rId19" Type="http://schemas.openxmlformats.org/officeDocument/2006/relationships/externalLink" Target="externalLinks/externalLink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43" Type="http://schemas.openxmlformats.org/officeDocument/2006/relationships/externalLink" Target="externalLinks/externalLink33.xml"/><Relationship Id="rId48" Type="http://schemas.openxmlformats.org/officeDocument/2006/relationships/externalLink" Target="externalLinks/externalLink38.xml"/><Relationship Id="rId56" Type="http://schemas.openxmlformats.org/officeDocument/2006/relationships/externalLink" Target="externalLinks/externalLink46.xml"/><Relationship Id="rId64" Type="http://schemas.openxmlformats.org/officeDocument/2006/relationships/externalLink" Target="externalLinks/externalLink54.xml"/><Relationship Id="rId69" Type="http://schemas.openxmlformats.org/officeDocument/2006/relationships/externalLink" Target="externalLinks/externalLink5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41.xml"/><Relationship Id="rId72" Type="http://schemas.openxmlformats.org/officeDocument/2006/relationships/externalLink" Target="externalLinks/externalLink62.xml"/><Relationship Id="rId3" Type="http://schemas.openxmlformats.org/officeDocument/2006/relationships/worksheet" Target="worksheets/sheet3.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externalLink" Target="externalLinks/externalLink28.xml"/><Relationship Id="rId46" Type="http://schemas.openxmlformats.org/officeDocument/2006/relationships/externalLink" Target="externalLinks/externalLink36.xml"/><Relationship Id="rId59" Type="http://schemas.openxmlformats.org/officeDocument/2006/relationships/externalLink" Target="externalLinks/externalLink49.xml"/><Relationship Id="rId67" Type="http://schemas.openxmlformats.org/officeDocument/2006/relationships/externalLink" Target="externalLinks/externalLink57.xml"/><Relationship Id="rId20" Type="http://schemas.openxmlformats.org/officeDocument/2006/relationships/externalLink" Target="externalLinks/externalLink10.xml"/><Relationship Id="rId41" Type="http://schemas.openxmlformats.org/officeDocument/2006/relationships/externalLink" Target="externalLinks/externalLink31.xml"/><Relationship Id="rId54" Type="http://schemas.openxmlformats.org/officeDocument/2006/relationships/externalLink" Target="externalLinks/externalLink44.xml"/><Relationship Id="rId62" Type="http://schemas.openxmlformats.org/officeDocument/2006/relationships/externalLink" Target="externalLinks/externalLink52.xml"/><Relationship Id="rId70" Type="http://schemas.openxmlformats.org/officeDocument/2006/relationships/externalLink" Target="externalLinks/externalLink6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externalLink" Target="externalLinks/externalLink26.xml"/><Relationship Id="rId49" Type="http://schemas.openxmlformats.org/officeDocument/2006/relationships/externalLink" Target="externalLinks/externalLink39.xml"/><Relationship Id="rId57" Type="http://schemas.openxmlformats.org/officeDocument/2006/relationships/externalLink" Target="externalLinks/externalLink47.xml"/><Relationship Id="rId10" Type="http://schemas.openxmlformats.org/officeDocument/2006/relationships/worksheet" Target="worksheets/sheet10.xml"/><Relationship Id="rId31" Type="http://schemas.openxmlformats.org/officeDocument/2006/relationships/externalLink" Target="externalLinks/externalLink21.xml"/><Relationship Id="rId44" Type="http://schemas.openxmlformats.org/officeDocument/2006/relationships/externalLink" Target="externalLinks/externalLink34.xml"/><Relationship Id="rId52" Type="http://schemas.openxmlformats.org/officeDocument/2006/relationships/externalLink" Target="externalLinks/externalLink42.xml"/><Relationship Id="rId60" Type="http://schemas.openxmlformats.org/officeDocument/2006/relationships/externalLink" Target="externalLinks/externalLink50.xml"/><Relationship Id="rId65" Type="http://schemas.openxmlformats.org/officeDocument/2006/relationships/externalLink" Target="externalLinks/externalLink55.xml"/><Relationship Id="rId73" Type="http://schemas.openxmlformats.org/officeDocument/2006/relationships/externalLink" Target="externalLinks/externalLink6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9" Type="http://schemas.openxmlformats.org/officeDocument/2006/relationships/externalLink" Target="externalLinks/externalLink29.xml"/><Relationship Id="rId34" Type="http://schemas.openxmlformats.org/officeDocument/2006/relationships/externalLink" Target="externalLinks/externalLink24.xml"/><Relationship Id="rId50" Type="http://schemas.openxmlformats.org/officeDocument/2006/relationships/externalLink" Target="externalLinks/externalLink40.xml"/><Relationship Id="rId55" Type="http://schemas.openxmlformats.org/officeDocument/2006/relationships/externalLink" Target="externalLinks/externalLink4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externalLink" Target="externalLinks/externalLink61.xml"/><Relationship Id="rId2" Type="http://schemas.openxmlformats.org/officeDocument/2006/relationships/worksheet" Target="worksheets/sheet2.xml"/><Relationship Id="rId29" Type="http://schemas.openxmlformats.org/officeDocument/2006/relationships/externalLink" Target="externalLinks/externalLink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1041400</xdr:colOff>
      <xdr:row>2</xdr:row>
      <xdr:rowOff>101600</xdr:rowOff>
    </xdr:to>
    <xdr:pic>
      <xdr:nvPicPr>
        <xdr:cNvPr id="2" name="Picture 2">
          <a:extLst>
            <a:ext uri="{FF2B5EF4-FFF2-40B4-BE49-F238E27FC236}">
              <a16:creationId xmlns:a16="http://schemas.microsoft.com/office/drawing/2014/main" id="{D5C49405-199F-DF44-8EA5-11C53C138F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414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1041400</xdr:colOff>
      <xdr:row>2</xdr:row>
      <xdr:rowOff>101600</xdr:rowOff>
    </xdr:to>
    <xdr:pic>
      <xdr:nvPicPr>
        <xdr:cNvPr id="2" name="Picture 2">
          <a:extLst>
            <a:ext uri="{FF2B5EF4-FFF2-40B4-BE49-F238E27FC236}">
              <a16:creationId xmlns:a16="http://schemas.microsoft.com/office/drawing/2014/main" id="{2776080A-1173-8941-914F-E49BDE35B8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414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1041400</xdr:colOff>
      <xdr:row>2</xdr:row>
      <xdr:rowOff>101600</xdr:rowOff>
    </xdr:to>
    <xdr:pic>
      <xdr:nvPicPr>
        <xdr:cNvPr id="2" name="Picture 2">
          <a:extLst>
            <a:ext uri="{FF2B5EF4-FFF2-40B4-BE49-F238E27FC236}">
              <a16:creationId xmlns:a16="http://schemas.microsoft.com/office/drawing/2014/main" id="{FC318B0F-5E14-FD4D-B355-31DE7FC150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414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1041400</xdr:colOff>
      <xdr:row>2</xdr:row>
      <xdr:rowOff>101600</xdr:rowOff>
    </xdr:to>
    <xdr:pic>
      <xdr:nvPicPr>
        <xdr:cNvPr id="2" name="Picture 2">
          <a:extLst>
            <a:ext uri="{FF2B5EF4-FFF2-40B4-BE49-F238E27FC236}">
              <a16:creationId xmlns:a16="http://schemas.microsoft.com/office/drawing/2014/main" id="{78F0D241-0A4D-9541-BA17-4B7A1D461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414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12700</xdr:colOff>
      <xdr:row>72</xdr:row>
      <xdr:rowOff>0</xdr:rowOff>
    </xdr:from>
    <xdr:to>
      <xdr:col>3</xdr:col>
      <xdr:colOff>660400</xdr:colOff>
      <xdr:row>72</xdr:row>
      <xdr:rowOff>1905000</xdr:rowOff>
    </xdr:to>
    <xdr:pic>
      <xdr:nvPicPr>
        <xdr:cNvPr id="3" name="Picture 3">
          <a:extLst>
            <a:ext uri="{FF2B5EF4-FFF2-40B4-BE49-F238E27FC236}">
              <a16:creationId xmlns:a16="http://schemas.microsoft.com/office/drawing/2014/main" id="{2093777D-AAEB-7842-9595-15B50C01C8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 y="11049000"/>
          <a:ext cx="6400800" cy="190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dministrador/Mis%20documentos/mis%20archivos/CONMEX/auditoria/ISR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EMP/reporting%20web%202T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TEMP/reporting%20web%202T05.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InputOutputv41"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Dades/CONTROLL/COMUN-GR/Control%20de%20Gestio/12%20Pressupost/2010/Plantillas%20recibidas/1.%201&#170;%20Version%20CONSOL/No%20aplica%20IFRIC/06_PRE_PLANT_10_DCA%20Consol.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Cpm20001"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Documents%20and%20Settings/dpuerta/Mis%20documentos/ohl%20concesiones/seguimiento%20concesionarias/euroglosa/modelo/euroglosa_nuevo.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Dades/CONTROLL/COMUN-GR/Control%20de%20Gestio/12%20Pressupost/2010/Plantillas%20recibidas/1.%201&#170;%20Version%20CONSOL/No%20aplica%20IFRIC/PRE_REP_10_Eutelsa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Dades/CONTROLL/COMUN-GR/Control%20de%20Gestio/12%20Pressupost/2010/Plantillas%20recibidas/1.%201&#170;%20Version%20CONSOL/No%20aplica%20IFRIC/PRE_REP_10_Hispasa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Notas%20CPFL.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Ntpmanes/ctr-gest/Mis%20Documentos/Ctr-Gest/A&#241;o%202000/2000-12/ENE-20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leixo/f/Meus%20Documentos/Balan&#231;os%2098/CMI/12-98%20cm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steban/Coordinaci&#243;n/Infomes%20de%20Tr&#225;nsito/ACUMU-97-98-99-0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Dades/CONTROLL/COMUN-GR/Control%20de%20Gestio/12%20Pressupost/2010/Plantillas%20recibidas/1.%201&#170;%20Version%20CONSOL/No%20aplica%20IFRIC/06_PRE_RUTAS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Dades/CONTROLL/COMUN-GR/Control%20de%20Gestio/12%20Pressupost/2010/Plantillas%20recibidas/1.%201&#170;%20Version%20CONSOL/No%20aplica%20IFRIC/06_PRE_PLANT_10%20SPASA.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ECROL/PLECO/_PRIVADO/2011/INGRESOS%202011/FCAST'11+PPTO'12/DOCS%20TRABAJO/Forecast%202011%20Ingresos%20Adesa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projects/LN/EquityResearch/Telecoms/MODELS/SWISS/Swisscom/Model/SCOM_NOW.xlsm"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Worksheet%20in%20(C)%201612%20Referencia&#231;&#227;o%20relat&#243;rio%20e%20revis&#227;o%20an&#225;litica"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Luciana/Clientes/International%20Paper/2003/Revis&#245;es%20Analiticas%20Amcel.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Documents%20and%20Settings/hudson/Configura&#231;&#245;es%20locais/Temporary%20Internet%20Files/Content.IE5/IBCJFI1X/DOAR%20-%20Relat&#243;rio%20Centrovias%20Dezembro%2004.x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Worksheet%20in%20(C)%208110%20Receita%20Operacional%20Bruta%20Combined%20Leadsheet"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Temp/Temporary%20Directory%201%20for%20Revisao%20Analitica_modelos%202004.zip/IP%20Planilhas%203%20par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FINANCEI/TESOURAR/JT/CAIXA/PASTA2.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Worksheet%20in%208110%20Net%20Sales%20Combined%20Leadsheet%20-%20IP%20Co"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Worksheet%20in%208110%20Mar&#231;o%20-%20Gross%20Sales%20Combined%20Leadsheet"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Worksheet%20in%20%20%20Empr&#233;stimos%20e%20Financiamentos%20-%20CP%20e%20LP"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Worksheet%20in%20(C)%206310%20Empr&#233;stimos,%20Financiamentos%20e%20Outorga%20Combined%20Leadsheet"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Worksheet%20in%203412%20Carta%20de%20Solicita&#231;&#227;o%20An&#225;lises%20-%20anexo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Clientes%202006/Centrovias_30.06/Boneco%2030%2006%2006.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cpc19/sys/Usuario/B_DOLAR/FABIANO/Excel/Quartely%20Forms.xl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Worksheet%20in%206311%20An&#225;lise%20Empr&#233;stimos%20-%2031%2010%202003"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Clientes/CCR/31-12-02/NovaDutra/6311%20Empr&#233;stimos%20a%20Curto%20Prazo%20Combined%20Leadsheet.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Worksheet%20in%206210%20Folha%20de%20Pagamento%20e%20encargos%20Sociais%20Leadsheet"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urosim001/LUSTIG/SOCIETA'/autogrill/U%20K/1999/Daisy/Cambridge/models/integrated%20merger%20model.xls" TargetMode="External"/></Relationships>
</file>

<file path=xl/externalLinks/_rels/externalLink40.xml.rels><?xml version="1.0" encoding="UTF-8" standalone="yes"?>
<Relationships xmlns="http://schemas.openxmlformats.org/package/2006/relationships"><Relationship Id="rId1" Type="http://schemas.microsoft.com/office/2006/relationships/xlExternalLinkPath/xlPathMissing" Target="Worksheet%20in%206216%20Credores%20pela%20Concess&#227;o%20CP%20Combined%20Leadsheet" TargetMode="External"/></Relationships>
</file>

<file path=xl/externalLinks/_rels/externalLink41.xml.rels><?xml version="1.0" encoding="UTF-8" standalone="yes"?>
<Relationships xmlns="http://schemas.openxmlformats.org/package/2006/relationships"><Relationship Id="rId1" Type="http://schemas.microsoft.com/office/2006/relationships/xlExternalLinkPath/xlPathMissing" Target="Worksheet%20in%202231%20Draft%20relat&#243;rio%20-%2031%2012%2006%20lx%20centrovias" TargetMode="External"/></Relationships>
</file>

<file path=xl/externalLinks/_rels/externalLink42.xml.rels><?xml version="1.0" encoding="UTF-8" standalone="yes"?>
<Relationships xmlns="http://schemas.openxmlformats.org/package/2006/relationships"><Relationship Id="rId1" Type="http://schemas.microsoft.com/office/2006/relationships/xlExternalLinkPath/xlPathMissing" Target="Worksheet%20in%206310%20Empr&#233;stimos%20em%20moeda%20estrangeira%20Combined%20Leadsheet" TargetMode="External"/></Relationships>
</file>

<file path=xl/externalLinks/_rels/externalLink43.xml.rels><?xml version="1.0" encoding="UTF-8" standalone="yes"?>
<Relationships xmlns="http://schemas.openxmlformats.org/package/2006/relationships"><Relationship Id="rId1" Type="http://schemas.microsoft.com/office/2006/relationships/xlExternalLinkPath/xlPathMissing" Target="Worksheet%20in%205311-1%20INSTRUMENTOS%20FINANCEIROS%20DERIVATIVOS%20-%2030.11.03" TargetMode="External"/></Relationships>
</file>

<file path=xl/externalLinks/_rels/externalLink44.xml.rels><?xml version="1.0" encoding="UTF-8" standalone="yes"?>
<Relationships xmlns="http://schemas.openxmlformats.org/package/2006/relationships"><Relationship Id="rId1" Type="http://schemas.microsoft.com/office/2006/relationships/xlExternalLinkPath/xlPathMissing" Target="Worksheet%20in%20lx%20Obriga&#231;&#245;es%20com%20o%20Poder%20Concedente%20Combined%20Leadsheet" TargetMode="External"/></Relationships>
</file>

<file path=xl/externalLinks/_rels/externalLink45.xml.rels><?xml version="1.0" encoding="UTF-8" standalone="yes"?>
<Relationships xmlns="http://schemas.openxmlformats.org/package/2006/relationships"><Relationship Id="rId1" Type="http://schemas.microsoft.com/office/2006/relationships/xlExternalLinkPath/xlPathMissing" Target="Worksheet%20in%20(C)%208110%20Receita%20de%20ped&#225;gio%20Combined%20Leadsheet%202"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Worksheet%20in%202281-1%20Balanco%20Consolidado%20Set%2002%20referenciado%20com%20a%20Leadsheets" TargetMode="External"/></Relationships>
</file>

<file path=xl/externalLinks/_rels/externalLink47.xml.rels><?xml version="1.0" encoding="UTF-8" standalone="yes"?>
<Relationships xmlns="http://schemas.openxmlformats.org/package/2006/relationships"><Relationship Id="rId1" Type="http://schemas.microsoft.com/office/2006/relationships/xlExternalLinkPath/xlPathMissing" Target="Worksheet%20in%209002%20ITR%20Centrovias%2030.09.07"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Worksheet%20in%208100%20Receitas%20l&#237;quidas%20Leadsheet" TargetMode="External"/></Relationships>
</file>

<file path=xl/externalLinks/_rels/externalLink49.xml.rels><?xml version="1.0" encoding="UTF-8" standalone="yes"?>
<Relationships xmlns="http://schemas.openxmlformats.org/package/2006/relationships"><Relationship Id="rId1" Type="http://schemas.microsoft.com/office/2006/relationships/xlExternalLinkPath/xlPathMissing" Target="Worksheet%20in%206510%20Obriga&#231;&#245;es%20com%20o%20Poder%20Concedente%20Combined%20Leadsheet"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urosim001/LUSTIG/SOCIETA'/autogrill/TEMP/US%20compsa.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C:/USERS/Contabilidade/SA/2001/AUDITORI/RELAT&#211;RIO%20JUN2001.xls" TargetMode="External"/></Relationships>
</file>

<file path=xl/externalLinks/_rels/externalLink51.xml.rels><?xml version="1.0" encoding="UTF-8" standalone="yes"?>
<Relationships xmlns="http://schemas.openxmlformats.org/package/2006/relationships"><Relationship Id="rId1" Type="http://schemas.microsoft.com/office/2006/relationships/xlExternalLinkPath/xlPathMissing" Target="Worksheet%20in%20(C)%208110%20Gross%20Sales%20Leadsheet" TargetMode="External"/></Relationships>
</file>

<file path=xl/externalLinks/_rels/externalLink52.xml.rels><?xml version="1.0" encoding="UTF-8" standalone="yes"?>
<Relationships xmlns="http://schemas.openxmlformats.org/package/2006/relationships"><Relationship Id="rId1" Type="http://schemas.microsoft.com/office/2006/relationships/xlExternalLinkPath/xlPathMissing" Target="Worksheet%20in%208110%20Gross%20Sales%20Leadsheet" TargetMode="External"/></Relationships>
</file>

<file path=xl/externalLinks/_rels/externalLink53.xml.rels><?xml version="1.0" encoding="UTF-8" standalone="yes"?>
<Relationships xmlns="http://schemas.openxmlformats.org/package/2006/relationships"><Relationship Id="rId1" Type="http://schemas.microsoft.com/office/2006/relationships/xlExternalLinkPath/xlPathMissing" Target="Worksheet%20in%205410%20Estoques%20PA%20e%20PR%20Combined%20Leadsheet" TargetMode="External"/></Relationships>
</file>

<file path=xl/externalLinks/_rels/externalLink54.xml.rels><?xml version="1.0" encoding="UTF-8" standalone="yes"?>
<Relationships xmlns="http://schemas.openxmlformats.org/package/2006/relationships"><Relationship Id="rId1" Type="http://schemas.microsoft.com/office/2006/relationships/xlExternalLinkPath/xlPathMissing" Target="Worksheet%20in%205110%20Cash%20and%20Cash%20Equivalents%20%20-%20Leadsheet" TargetMode="External"/></Relationships>
</file>

<file path=xl/externalLinks/_rels/externalLink55.xml.rels><?xml version="1.0" encoding="UTF-8" standalone="yes"?>
<Relationships xmlns="http://schemas.openxmlformats.org/package/2006/relationships"><Relationship Id="rId1" Type="http://schemas.microsoft.com/office/2006/relationships/xlExternalLinkPath/xlPathMissing" Target="Worksheet%20in%202210%20Relat&#243;rio%20ajustado"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Documents%20and%20Settings/RESCANHOLA/My%20Documents/Modelos/Mapa%20Doar%20Br.xls" TargetMode="External"/></Relationships>
</file>

<file path=xl/externalLinks/_rels/externalLink57.xml.rels><?xml version="1.0" encoding="UTF-8" standalone="yes"?>
<Relationships xmlns="http://schemas.openxmlformats.org/package/2006/relationships"><Relationship Id="rId1" Type="http://schemas.microsoft.com/office/2006/relationships/xlExternalLinkPath/xlPathMissing" Target="Worksheet%20in%208110%20RESULTADO-%20Fdo%20UBB%20Qualified" TargetMode="External"/></Relationships>
</file>

<file path=xl/externalLinks/_rels/externalLink58.xml.rels><?xml version="1.0" encoding="UTF-8" standalone="yes"?>
<Relationships xmlns="http://schemas.openxmlformats.org/package/2006/relationships"><Relationship Id="rId1" Type="http://schemas.microsoft.com/office/2006/relationships/xlExternalLinkPath/xlPathMissing" Target="Worksheet%20in%201610%20Revis&#227;o%20an&#225;litica%20Leadsheet" TargetMode="External"/></Relationships>
</file>

<file path=xl/externalLinks/_rels/externalLink59.xml.rels><?xml version="1.0" encoding="UTF-8" standalone="yes"?>
<Relationships xmlns="http://schemas.openxmlformats.org/package/2006/relationships"><Relationship Id="rId1" Type="http://schemas.microsoft.com/office/2006/relationships/xlExternalLinkPath/xlPathMissing" Target="Worksheet%20in%20(C)%206311%20Empr&#233;stimos%20a%20Curto%20Prazo%20Combined%20Leadsheet"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urosim001/LUSTIG/SOCIETA'/autogrill/data/Paper%20&amp;%20Forest/Comps/extra%20pages.xls" TargetMode="External"/></Relationships>
</file>

<file path=xl/externalLinks/_rels/externalLink60.xml.rels><?xml version="1.0" encoding="UTF-8" standalone="yes"?>
<Relationships xmlns="http://schemas.openxmlformats.org/package/2006/relationships"><Relationship Id="rId1" Type="http://schemas.microsoft.com/office/2006/relationships/xlExternalLinkPath/xlPathMissing" Target="Worksheet%20in%20(C)%201610%20Revis&#227;o%20Anal&#237;tica%2031%2012%2006%20x%2005%20Combined%20Leadsheet"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Users/AUTOPISTA/AppData/Local/Microsoft/Windows/Temporary%20Internet%20Files/Content.Outlook/GTTTAQE9/Relat&#243;rio%20Mensal%20-%20Lote%202%20-%20Planalto%20Sul-%20Informa&#231;&#245;es%20RH.xlsx" TargetMode="External"/></Relationships>
</file>

<file path=xl/externalLinks/_rels/externalLink62.xml.rels><?xml version="1.0" encoding="UTF-8" standalone="yes"?>
<Relationships xmlns="http://schemas.openxmlformats.org/package/2006/relationships"><Relationship Id="rId1" Type="http://schemas.microsoft.com/office/2006/relationships/xlExternalLinkPath/xlPathMissing" Target="Worksheet%20in%206510.2%20Resultado%20com%20Opera&#231;&#227;o%20de%20Hedge%20Combined%20Leadsheet"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C:/Governali/Vz/VZ.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VICTOR/Autopistas%20Brasil/01.%20Cierres/12%20Diciembre%2012/One%20to%20One/One%20to%20one%20ARTERIS_DIC1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C/Documents%20and%20Settings/garassa/Configuraci&#243;n%20local/Archivos%20temporales%20de%20Internet/OLKE/BALANCES%20LOCALES/COVIANDES-310103.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Startup" Target="Front%20Office/Caixa/Benchmark/Benchmark%20BLPV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LDNSRVFIR01/FIRSCH/CREDIT/Guillermo/Grohe/Geberit%20Grohe%20com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ciliación"/>
      <sheetName val="CREDI"/>
      <sheetName val="DEUDAS"/>
      <sheetName val="COMPRAS"/>
      <sheetName val="NDYDEP"/>
      <sheetName val="RESUMEN"/>
      <sheetName val="P.T.U."/>
      <sheetName val="DPN FISCAL"/>
      <sheetName val="Mensagem"/>
      <sheetName val="INICIO"/>
      <sheetName val="Schroder Small Caps"/>
      <sheetName val="FLUXO ORÇ. ORI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PIB"/>
      <sheetName val="IPC"/>
      <sheetName val="Fed Funds vs ECB"/>
      <sheetName val="Bonos-10"/>
      <sheetName val="EUR JPY"/>
      <sheetName val="Datos básicos"/>
      <sheetName val="Dades"/>
      <sheetName val="Conciliación patrimonio"/>
      <sheetName val="Conciliación rtdos"/>
      <sheetName val="Rtdos trim acumulados"/>
      <sheetName val="Rtdos trim simples"/>
      <sheetName val="Rtdos trim s ATM"/>
      <sheetName val="Rendimiento medio"/>
      <sheetName val="Coste medio"/>
      <sheetName val="Hoja1"/>
      <sheetName val="Comisiones"/>
      <sheetName val="Gastos"/>
      <sheetName val="Dotaciones"/>
      <sheetName val="Otros rtdos"/>
      <sheetName val="Balance"/>
      <sheetName val="Inversió"/>
      <sheetName val="G3"/>
      <sheetName val="G4"/>
      <sheetName val="Gestión riesgo"/>
      <sheetName val="G5"/>
      <sheetName val="Recursos"/>
      <sheetName val="G6"/>
      <sheetName val="G7"/>
      <sheetName val="Patrimonio neto"/>
      <sheetName val="Cambios patrimonio"/>
      <sheetName val="BIS"/>
      <sheetName val="Rating"/>
      <sheetName val="Flujos de efectivo NO"/>
      <sheetName val="Negocios"/>
      <sheetName val="B Comercial"/>
      <sheetName val="B Empresas"/>
      <sheetName val="B Seguros"/>
      <sheetName val="Gestión Activos"/>
      <sheetName val="Landscape"/>
      <sheetName val="Accions"/>
      <sheetName val="G8"/>
      <sheetName val="COMPARABLE 2012"/>
      <sheetName val="Resultado comparable"/>
      <sheetName val="PL por sector 12.2012"/>
      <sheetName val="PL por sociedad 12.2012"/>
      <sheetName val="hispasat"/>
      <sheetName val="reporting web 2T05"/>
      <sheetName val="BLP"/>
      <sheetName val="Fed_Funds_vs_ECB"/>
      <sheetName val="EUR_JPY"/>
      <sheetName val="Datos_básicos"/>
      <sheetName val="Conciliación_patrimonio"/>
      <sheetName val="Conciliación_rtdos"/>
      <sheetName val="Rtdos_trim_acumulados"/>
      <sheetName val="Rtdos_trim_simples"/>
      <sheetName val="Rtdos_trim_s_ATM"/>
      <sheetName val="Rendimiento_medio"/>
      <sheetName val="Coste_medio"/>
      <sheetName val="Otros_rtdos"/>
      <sheetName val="Gestión_riesgo"/>
      <sheetName val="Patrimonio_neto"/>
      <sheetName val="Cambios_patrimonio"/>
      <sheetName val="Flujos_de_efectivo_NO"/>
      <sheetName val="B_Comercial"/>
      <sheetName val="B_Empresas"/>
      <sheetName val="B_Seguros"/>
      <sheetName val="Gestión_Activos"/>
      <sheetName val="US M&amp;A Industry Total &amp; Spreads"/>
      <sheetName val="US Equity Industry Totals"/>
      <sheetName val="US Debt Industry Totals"/>
      <sheetName val="Dades Reuters"/>
      <sheetName val="Accions BS "/>
      <sheetName val="Nota Reporting"/>
    </sheetNames>
    <sheetDataSet>
      <sheetData sheetId="0">
        <row r="4">
          <cell r="A4" t="e">
            <v>#NAME?</v>
          </cell>
        </row>
      </sheetData>
      <sheetData sheetId="1"/>
      <sheetData sheetId="2"/>
      <sheetData sheetId="3"/>
      <sheetData sheetId="4"/>
      <sheetData sheetId="5">
        <row r="4">
          <cell r="A4" t="e">
            <v>#NAME?</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PIB"/>
      <sheetName val="IPC"/>
      <sheetName val="Fed Funds vs ECB"/>
      <sheetName val="Bonos-10"/>
      <sheetName val="EUR JPY"/>
      <sheetName val="Datos básicos"/>
      <sheetName val="Dades"/>
      <sheetName val="Conciliación patrimonio"/>
      <sheetName val="Conciliación rtdos"/>
      <sheetName val="Rtdos trim acumulados"/>
      <sheetName val="Rtdos trim simples"/>
      <sheetName val="Rtdos trim s ATM"/>
      <sheetName val="Rendimiento medio"/>
      <sheetName val="Coste medio"/>
      <sheetName val="Hoja1"/>
      <sheetName val="Comisiones"/>
      <sheetName val="Gastos"/>
      <sheetName val="Dotaciones"/>
      <sheetName val="Otros rtdos"/>
      <sheetName val="Balance"/>
      <sheetName val="Inversió"/>
      <sheetName val="G3"/>
      <sheetName val="G4"/>
      <sheetName val="Gestión riesgo"/>
      <sheetName val="G5"/>
      <sheetName val="Recursos"/>
      <sheetName val="G6"/>
      <sheetName val="G7"/>
      <sheetName val="Patrimonio neto"/>
      <sheetName val="Cambios patrimonio"/>
      <sheetName val="BIS"/>
      <sheetName val="Rating"/>
      <sheetName val="Flujos de efectivo NO"/>
      <sheetName val="Negocios"/>
      <sheetName val="B Comercial"/>
      <sheetName val="B Empresas"/>
      <sheetName val="B Seguros"/>
      <sheetName val="Gestión Activos"/>
      <sheetName val="Landscape"/>
      <sheetName val="Accions"/>
      <sheetName val="G8"/>
      <sheetName val="COMPARABLE 2012"/>
      <sheetName val="Resultado comparable"/>
      <sheetName val="PL por sector 12.2012"/>
      <sheetName val="PL por sociedad 12.2012"/>
      <sheetName val="hispasat"/>
      <sheetName val="reporting web 2T05"/>
      <sheetName val="BLP"/>
    </sheetNames>
    <sheetDataSet>
      <sheetData sheetId="0">
        <row r="4">
          <cell r="A4" t="e">
            <v>#NAME?</v>
          </cell>
          <cell r="C4" t="e">
            <v>#NAME?</v>
          </cell>
          <cell r="E4" t="e">
            <v>#NAME?</v>
          </cell>
          <cell r="G4" t="e">
            <v>#NAME?</v>
          </cell>
          <cell r="I4" t="e">
            <v>#NAME?</v>
          </cell>
          <cell r="K4" t="e">
            <v>#NAME?</v>
          </cell>
          <cell r="M4" t="e">
            <v>#NAME?</v>
          </cell>
          <cell r="O4" t="e">
            <v>#NAME?</v>
          </cell>
          <cell r="Q4" t="e">
            <v>#NAME?</v>
          </cell>
          <cell r="S4" t="e">
            <v>#NAME?</v>
          </cell>
        </row>
      </sheetData>
      <sheetData sheetId="1"/>
      <sheetData sheetId="2"/>
      <sheetData sheetId="3"/>
      <sheetData sheetId="4"/>
      <sheetData sheetId="5">
        <row r="4">
          <cell r="A4" t="e">
            <v>#NAME?</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DRE_DATACACHE"/>
      <sheetName val="INICIO"/>
      <sheetName val="VALIDACIONES"/>
      <sheetName val="1.Intercos"/>
      <sheetName val="2.PL Detalle"/>
      <sheetName val="3.PL Resumen"/>
      <sheetName val="4.a.Detalle Ing. Expl."/>
      <sheetName val="4.b.Detalle Gtos. Personal"/>
      <sheetName val="4.c.Detalle Gtos. Expl."/>
      <sheetName val="4.d.Detalle Rdo. Expl."/>
      <sheetName val="4.e.Detalle Rdo. Fin."/>
      <sheetName val="4.f.Detalle Resto"/>
      <sheetName val="4.g.Detalle Otros"/>
      <sheetName val="5.Detalle DCA"/>
      <sheetName val="6.Balance NIC"/>
      <sheetName val="7.a.1.Movimientos mensuales"/>
      <sheetName val="7.a.2.Movimientos semestrales"/>
      <sheetName val="7.b.Patr. Neto"/>
      <sheetName val="7.c.Movs. Cartera"/>
      <sheetName val="10.Actividad (AUTOP)"/>
      <sheetName val="13.Actividad (ACDL)"/>
      <sheetName val="14.Actividad (DCA)"/>
      <sheetName val="18.RRHH"/>
      <sheetName val="19.RRHH (PME)"/>
      <sheetName val="20.RRHH (Final)"/>
      <sheetName val="21.Deuda y Coberturas"/>
      <sheetName val="22.Inversiones"/>
      <sheetName val="23.Varios"/>
      <sheetName val="24.Información general"/>
      <sheetName val="VISIBILIDAD"/>
      <sheetName val="VARIABLES"/>
      <sheetName val="TRANSLATIONS"/>
      <sheetName val="InputOutputv41"/>
      <sheetName val="Dados BL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 INICIO"/>
      <sheetName val="I.1 PL NIIF previsión cierre"/>
      <sheetName val="I.1 PL NIIF prev. cierre (b)"/>
      <sheetName val="I.1 PL NIIF (Det)"/>
      <sheetName val="I.2 BS NIIF previsión cierre"/>
      <sheetName val="I.2 BS NIIF prev. cierr (b)"/>
      <sheetName val="I.3 Intercompañías"/>
      <sheetName val="I.4 Mvto FFPP NIIF - Local"/>
      <sheetName val="I.5 Actividad (Autop)"/>
      <sheetName val="I.5 Actividad (Sanef-Saba)"/>
      <sheetName val="I.5 Actividad (Aparc)"/>
      <sheetName val="I.5 Actividad (Log)"/>
      <sheetName val="I.5 Actividad (ALog)"/>
      <sheetName val="I.5 Actividad (Sat)"/>
      <sheetName val="I.5 Actividad (Telecom)"/>
      <sheetName val="I.5 Actividad (Aero)"/>
      <sheetName val="I.5 Actividad (DCA)"/>
      <sheetName val="I.6 Detalle otros PL"/>
      <sheetName val="I.7 Plantilla"/>
      <sheetName val="I.8 Inversiones"/>
      <sheetName val="I.9 Endeudamiento"/>
      <sheetName val="I.10 Subgrupos"/>
      <sheetName val="I.10 Subgrupos (b)"/>
      <sheetName val="I.10 Subgrupos(II)"/>
      <sheetName val="I.10 Subgrupos(II) (b)"/>
      <sheetName val="I.11 Actualización previsión"/>
      <sheetName val="INICIO"/>
      <sheetName val="II.1 Resumen presupuesto"/>
      <sheetName val="II.2 PL anual"/>
      <sheetName val="II.3 BS Anual"/>
      <sheetName val="II.4 Mvto FFPP NIIF - Local"/>
      <sheetName val="II.5 Actividad (Autop)"/>
      <sheetName val="II.5 Actividad (Sanef-Saba)"/>
      <sheetName val="II.5 Actividad (Aparc)"/>
      <sheetName val="II.5 Actividad (Log)"/>
      <sheetName val="II.5 Actividad (ALog)"/>
      <sheetName val="II.5 Actividad (Sat)"/>
      <sheetName val="II.5 Actividad (Telecom)"/>
      <sheetName val="II.5 Actividad (Aero)"/>
      <sheetName val="II.5 Actividad (DCA)"/>
      <sheetName val="II.6 Detalle otros PL"/>
      <sheetName val="II.7 Plantilla"/>
      <sheetName val="II.7 Plantilla (II)"/>
      <sheetName val="II.8 Inversiones"/>
      <sheetName val="II.9 Dividendos"/>
      <sheetName val="II.10 Endeudam. - Flujo tesor."/>
      <sheetName val="II.11 Saldos intercos PL BS"/>
      <sheetName val="II.12 PL mensualizada NIIF"/>
      <sheetName val="II.12 PL NIIF (Det)"/>
      <sheetName val="II.13 PL mensual Local"/>
      <sheetName val="II.14 Subgrupos"/>
      <sheetName val="II.14 Subgrupos(II)"/>
      <sheetName val="II.15 Mensualización"/>
      <sheetName val="PPTO"/>
      <sheetName val="UPA"/>
      <sheetName val="Gastos.Personal"/>
      <sheetName val="Gastos explot"/>
      <sheetName val="LITERALES"/>
      <sheetName val="VARIABLES"/>
      <sheetName val="CODIGOS"/>
      <sheetName val="RESUMEN"/>
      <sheetName val="Cubo General"/>
      <sheetName val="CuboGeneral_NIC"/>
      <sheetName val="GRAFICOS"/>
      <sheetName val="BALANCE"/>
      <sheetName val="Tránsito por Subsector"/>
    </sheetNames>
    <sheetDataSet>
      <sheetData sheetId="0">
        <row r="11">
          <cell r="M11" t="str">
            <v>DCA Consol.</v>
          </cell>
        </row>
      </sheetData>
      <sheetData sheetId="1"/>
      <sheetData sheetId="2" refreshError="1"/>
      <sheetData sheetId="3" refreshError="1"/>
      <sheetData sheetId="4"/>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sheetData sheetId="23" refreshError="1"/>
      <sheetData sheetId="24" refreshError="1"/>
      <sheetData sheetId="25" refreshError="1"/>
      <sheetData sheetId="26"/>
      <sheetData sheetId="27" refreshError="1"/>
      <sheetData sheetId="28"/>
      <sheetData sheetId="29"/>
      <sheetData sheetId="30" refreshError="1"/>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sheetData sheetId="58"/>
      <sheetData sheetId="59" refreshError="1"/>
      <sheetData sheetId="60" refreshError="1"/>
      <sheetData sheetId="61"/>
      <sheetData sheetId="62"/>
      <sheetData sheetId="63" refreshError="1"/>
      <sheetData sheetId="64" refreshError="1"/>
      <sheetData sheetId="6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IV INC"/>
      <sheetName val="S&amp;P"/>
      <sheetName val="Developer Notes"/>
      <sheetName val="LTM"/>
      <sheetName val="CREDIT STATS"/>
      <sheetName val="DCF"/>
      <sheetName val="Reconciliations"/>
      <sheetName val="EQ. IRR"/>
      <sheetName val="COVEN"/>
      <sheetName val="SUMMARY"/>
      <sheetName val="Toggles"/>
      <sheetName val="Data"/>
      <sheetName val="dPrint"/>
      <sheetName val="DropZone"/>
      <sheetName val="INICIO"/>
      <sheetName val="Cpm20001"/>
      <sheetName val="GRAFICOS"/>
      <sheetName val="I. INICIO"/>
      <sheetName val="LS"/>
      <sheetName val="CAA-PRO"/>
      <sheetName val="Clienti"/>
      <sheetName val="Società"/>
      <sheetName val="Peer"/>
      <sheetName val="linee nette"/>
      <sheetName val="linee lorde"/>
      <sheetName val="ALLEGX_1"/>
      <sheetName val="Foglio1"/>
      <sheetName val="dati_ contabili"/>
      <sheetName val="TIM397"/>
      <sheetName val="EurotoolsXRates"/>
      <sheetName val="0_Home"/>
      <sheetName val="#RIF"/>
      <sheetName val="DIFF_BUS"/>
      <sheetName val="SINTESI"/>
      <sheetName val="Scaduto_Scadere"/>
      <sheetName val="Sort &amp; Rank"/>
      <sheetName val="MKT_Business"/>
      <sheetName val="Graf-Trend DR"/>
      <sheetName val="Executive"/>
      <sheetName val="Virtuali ricalcolat"/>
      <sheetName val="Ritabellle"/>
      <sheetName val="P&amp;L Radiomarittimi"/>
      <sheetName val="Dimensionamento"/>
      <sheetName val="Dipendenti"/>
      <sheetName val="RIFERIMENTO PER SLIDE"/>
      <sheetName val="DATI _ CAMBI"/>
      <sheetName val="SAPfile"/>
      <sheetName val="MSH51C"/>
      <sheetName val="TOTALE TELECOM"/>
      <sheetName val="Pers A"/>
      <sheetName val="RicA"/>
      <sheetName val="Costi oper."/>
      <sheetName val="Ipotesi-scenario"/>
      <sheetName val="CE dett."/>
      <sheetName val="Bloomberg Lazard "/>
      <sheetName val="tdr"/>
      <sheetName val="AnBreve"/>
      <sheetName val="Capacité"/>
      <sheetName val="Ricl_Fin"/>
    </sheetNames>
    <sheetDataSet>
      <sheetData sheetId="0" refreshError="1"/>
      <sheetData sheetId="1">
        <row r="9">
          <cell r="B9" t="str">
            <v>Senior Debt*/EBITDA</v>
          </cell>
        </row>
      </sheetData>
      <sheetData sheetId="2">
        <row r="9">
          <cell r="B9" t="str">
            <v>Senior Debt*/EBITDA</v>
          </cell>
        </row>
      </sheetData>
      <sheetData sheetId="3" refreshError="1"/>
      <sheetData sheetId="4" refreshError="1">
        <row r="9">
          <cell r="B9" t="str">
            <v>Senior Debt*/EBITDA</v>
          </cell>
        </row>
        <row r="22">
          <cell r="G22">
            <v>0</v>
          </cell>
          <cell r="H22">
            <v>0</v>
          </cell>
          <cell r="I22">
            <v>0</v>
          </cell>
          <cell r="J22">
            <v>0</v>
          </cell>
          <cell r="L22">
            <v>0</v>
          </cell>
          <cell r="M22">
            <v>0</v>
          </cell>
          <cell r="N22">
            <v>0</v>
          </cell>
        </row>
        <row r="24">
          <cell r="G24">
            <v>0</v>
          </cell>
          <cell r="H24">
            <v>0</v>
          </cell>
          <cell r="I24">
            <v>0</v>
          </cell>
          <cell r="J24">
            <v>0</v>
          </cell>
          <cell r="L24">
            <v>0</v>
          </cell>
          <cell r="M24">
            <v>0</v>
          </cell>
          <cell r="N24">
            <v>0</v>
          </cell>
        </row>
        <row r="25">
          <cell r="G25">
            <v>0</v>
          </cell>
          <cell r="H25">
            <v>0</v>
          </cell>
          <cell r="I25">
            <v>0</v>
          </cell>
          <cell r="J25">
            <v>0</v>
          </cell>
          <cell r="L25">
            <v>0</v>
          </cell>
          <cell r="M25">
            <v>0</v>
          </cell>
          <cell r="N25">
            <v>0</v>
          </cell>
        </row>
        <row r="26">
          <cell r="G26" t="str">
            <v>______</v>
          </cell>
          <cell r="H26" t="str">
            <v>______</v>
          </cell>
          <cell r="I26" t="str">
            <v>______</v>
          </cell>
          <cell r="J26" t="str">
            <v>______</v>
          </cell>
          <cell r="L26" t="str">
            <v>______</v>
          </cell>
          <cell r="M26" t="str">
            <v>______</v>
          </cell>
          <cell r="N26" t="str">
            <v>______</v>
          </cell>
        </row>
        <row r="27">
          <cell r="G27">
            <v>0</v>
          </cell>
          <cell r="H27">
            <v>0</v>
          </cell>
          <cell r="I27">
            <v>0</v>
          </cell>
          <cell r="J27">
            <v>0</v>
          </cell>
          <cell r="L27">
            <v>0</v>
          </cell>
          <cell r="M27">
            <v>0</v>
          </cell>
          <cell r="N27">
            <v>0</v>
          </cell>
        </row>
        <row r="29">
          <cell r="G29">
            <v>0</v>
          </cell>
          <cell r="H29">
            <v>0</v>
          </cell>
          <cell r="I29">
            <v>0</v>
          </cell>
          <cell r="J29">
            <v>0</v>
          </cell>
          <cell r="L29">
            <v>0</v>
          </cell>
          <cell r="M29">
            <v>0</v>
          </cell>
          <cell r="N29">
            <v>0</v>
          </cell>
        </row>
        <row r="30">
          <cell r="G30">
            <v>0</v>
          </cell>
          <cell r="H30">
            <v>0</v>
          </cell>
          <cell r="I30">
            <v>0</v>
          </cell>
          <cell r="J30">
            <v>0</v>
          </cell>
          <cell r="L30">
            <v>0</v>
          </cell>
          <cell r="M30">
            <v>0</v>
          </cell>
          <cell r="N30">
            <v>0</v>
          </cell>
        </row>
        <row r="31">
          <cell r="G31" t="str">
            <v>______</v>
          </cell>
          <cell r="H31" t="str">
            <v>______</v>
          </cell>
          <cell r="I31" t="str">
            <v>______</v>
          </cell>
          <cell r="J31" t="str">
            <v>______</v>
          </cell>
          <cell r="L31" t="str">
            <v>______</v>
          </cell>
          <cell r="M31" t="str">
            <v>______</v>
          </cell>
          <cell r="N31" t="str">
            <v>______</v>
          </cell>
        </row>
        <row r="32">
          <cell r="G32">
            <v>0</v>
          </cell>
          <cell r="H32">
            <v>0</v>
          </cell>
          <cell r="I32">
            <v>0</v>
          </cell>
          <cell r="J32">
            <v>0</v>
          </cell>
          <cell r="L32">
            <v>0</v>
          </cell>
          <cell r="M32">
            <v>0</v>
          </cell>
          <cell r="N32">
            <v>0</v>
          </cell>
        </row>
        <row r="34">
          <cell r="G34">
            <v>0</v>
          </cell>
          <cell r="H34">
            <v>0</v>
          </cell>
          <cell r="I34">
            <v>0</v>
          </cell>
          <cell r="J34">
            <v>0</v>
          </cell>
          <cell r="L34">
            <v>0</v>
          </cell>
          <cell r="M34">
            <v>0</v>
          </cell>
          <cell r="N34">
            <v>0</v>
          </cell>
        </row>
        <row r="35">
          <cell r="G35">
            <v>0</v>
          </cell>
          <cell r="H35">
            <v>0</v>
          </cell>
          <cell r="I35">
            <v>0</v>
          </cell>
          <cell r="J35">
            <v>0</v>
          </cell>
          <cell r="L35">
            <v>0</v>
          </cell>
          <cell r="M35">
            <v>0</v>
          </cell>
          <cell r="N35">
            <v>0</v>
          </cell>
        </row>
        <row r="36">
          <cell r="G36">
            <v>0</v>
          </cell>
          <cell r="H36">
            <v>0</v>
          </cell>
          <cell r="I36">
            <v>0</v>
          </cell>
          <cell r="J36">
            <v>0</v>
          </cell>
          <cell r="L36">
            <v>0</v>
          </cell>
          <cell r="M36">
            <v>0</v>
          </cell>
          <cell r="N36">
            <v>0</v>
          </cell>
        </row>
        <row r="38">
          <cell r="G38">
            <v>0</v>
          </cell>
          <cell r="H38">
            <v>0</v>
          </cell>
          <cell r="I38">
            <v>0</v>
          </cell>
          <cell r="J38">
            <v>0</v>
          </cell>
          <cell r="L38">
            <v>0</v>
          </cell>
          <cell r="M38">
            <v>0</v>
          </cell>
          <cell r="N38">
            <v>0</v>
          </cell>
        </row>
        <row r="41">
          <cell r="G41">
            <v>0</v>
          </cell>
          <cell r="H41">
            <v>0</v>
          </cell>
          <cell r="I41">
            <v>0</v>
          </cell>
          <cell r="J41">
            <v>0</v>
          </cell>
          <cell r="L41">
            <v>0</v>
          </cell>
          <cell r="M41">
            <v>0</v>
          </cell>
          <cell r="N41">
            <v>0</v>
          </cell>
        </row>
        <row r="42">
          <cell r="G42" t="str">
            <v>______</v>
          </cell>
          <cell r="H42" t="str">
            <v>______</v>
          </cell>
          <cell r="I42" t="str">
            <v>______</v>
          </cell>
          <cell r="J42" t="str">
            <v>______</v>
          </cell>
          <cell r="L42" t="str">
            <v>______</v>
          </cell>
          <cell r="M42" t="str">
            <v>______</v>
          </cell>
          <cell r="N42" t="str">
            <v>______</v>
          </cell>
        </row>
        <row r="43">
          <cell r="G43">
            <v>0</v>
          </cell>
          <cell r="H43">
            <v>0</v>
          </cell>
          <cell r="I43">
            <v>0</v>
          </cell>
          <cell r="J43">
            <v>0</v>
          </cell>
          <cell r="L43">
            <v>0</v>
          </cell>
          <cell r="M43">
            <v>0</v>
          </cell>
          <cell r="N43">
            <v>0</v>
          </cell>
        </row>
        <row r="45">
          <cell r="G45">
            <v>0</v>
          </cell>
          <cell r="H45">
            <v>0</v>
          </cell>
          <cell r="I45">
            <v>0</v>
          </cell>
          <cell r="J45">
            <v>0</v>
          </cell>
          <cell r="L45">
            <v>0</v>
          </cell>
          <cell r="M45">
            <v>0</v>
          </cell>
          <cell r="N45">
            <v>0</v>
          </cell>
        </row>
        <row r="46">
          <cell r="G46">
            <v>0</v>
          </cell>
          <cell r="H46">
            <v>0</v>
          </cell>
          <cell r="I46">
            <v>0</v>
          </cell>
          <cell r="J46">
            <v>0</v>
          </cell>
          <cell r="L46">
            <v>0</v>
          </cell>
          <cell r="M46">
            <v>0</v>
          </cell>
          <cell r="N46">
            <v>0</v>
          </cell>
        </row>
        <row r="47">
          <cell r="G47" t="str">
            <v>______</v>
          </cell>
          <cell r="H47" t="str">
            <v>______</v>
          </cell>
          <cell r="I47" t="str">
            <v>______</v>
          </cell>
          <cell r="J47" t="str">
            <v>______</v>
          </cell>
          <cell r="L47" t="str">
            <v>______</v>
          </cell>
          <cell r="M47" t="str">
            <v>______</v>
          </cell>
          <cell r="N47" t="str">
            <v>______</v>
          </cell>
        </row>
        <row r="48">
          <cell r="G48">
            <v>0</v>
          </cell>
          <cell r="H48">
            <v>0</v>
          </cell>
          <cell r="I48">
            <v>0</v>
          </cell>
          <cell r="J48">
            <v>0</v>
          </cell>
          <cell r="L48">
            <v>0</v>
          </cell>
          <cell r="M48">
            <v>0</v>
          </cell>
          <cell r="N48">
            <v>0</v>
          </cell>
        </row>
        <row r="51">
          <cell r="G51">
            <v>0</v>
          </cell>
          <cell r="H51">
            <v>0</v>
          </cell>
          <cell r="I51">
            <v>0</v>
          </cell>
          <cell r="J51">
            <v>0</v>
          </cell>
          <cell r="L51">
            <v>0</v>
          </cell>
          <cell r="M51">
            <v>0</v>
          </cell>
          <cell r="N51">
            <v>0</v>
          </cell>
        </row>
        <row r="71">
          <cell r="G71" t="str">
            <v>______</v>
          </cell>
          <cell r="H71" t="str">
            <v>______</v>
          </cell>
          <cell r="I71" t="str">
            <v>______</v>
          </cell>
          <cell r="J71" t="str">
            <v>______</v>
          </cell>
          <cell r="L71" t="str">
            <v>______</v>
          </cell>
          <cell r="M71" t="str">
            <v>______</v>
          </cell>
          <cell r="N71" t="str">
            <v>______</v>
          </cell>
        </row>
        <row r="72">
          <cell r="G72">
            <v>0</v>
          </cell>
          <cell r="H72">
            <v>0</v>
          </cell>
          <cell r="I72">
            <v>0</v>
          </cell>
          <cell r="J72">
            <v>0</v>
          </cell>
          <cell r="L72">
            <v>0</v>
          </cell>
          <cell r="M72">
            <v>0</v>
          </cell>
          <cell r="N72">
            <v>0</v>
          </cell>
        </row>
        <row r="73">
          <cell r="G73">
            <v>0</v>
          </cell>
          <cell r="H73">
            <v>0</v>
          </cell>
          <cell r="I73">
            <v>0</v>
          </cell>
          <cell r="J73">
            <v>0</v>
          </cell>
          <cell r="L73">
            <v>0</v>
          </cell>
          <cell r="M73">
            <v>0</v>
          </cell>
          <cell r="N73">
            <v>0</v>
          </cell>
        </row>
        <row r="75">
          <cell r="G75">
            <v>0</v>
          </cell>
          <cell r="H75">
            <v>0</v>
          </cell>
          <cell r="I75">
            <v>0</v>
          </cell>
          <cell r="J75">
            <v>0</v>
          </cell>
          <cell r="L75">
            <v>0</v>
          </cell>
          <cell r="M75">
            <v>0</v>
          </cell>
          <cell r="N75">
            <v>0</v>
          </cell>
        </row>
        <row r="76">
          <cell r="G76">
            <v>0</v>
          </cell>
          <cell r="H76">
            <v>0</v>
          </cell>
          <cell r="I76">
            <v>0</v>
          </cell>
          <cell r="J76">
            <v>0</v>
          </cell>
          <cell r="L76">
            <v>0</v>
          </cell>
          <cell r="M76">
            <v>0</v>
          </cell>
          <cell r="N76">
            <v>0</v>
          </cell>
        </row>
        <row r="77">
          <cell r="G77">
            <v>0</v>
          </cell>
          <cell r="H77">
            <v>0</v>
          </cell>
          <cell r="I77">
            <v>0</v>
          </cell>
          <cell r="J77">
            <v>0</v>
          </cell>
          <cell r="L77">
            <v>0</v>
          </cell>
          <cell r="M77">
            <v>0</v>
          </cell>
          <cell r="N77">
            <v>0</v>
          </cell>
        </row>
        <row r="78">
          <cell r="G78">
            <v>0</v>
          </cell>
          <cell r="H78">
            <v>0</v>
          </cell>
          <cell r="I78">
            <v>0</v>
          </cell>
          <cell r="J78">
            <v>0</v>
          </cell>
          <cell r="L78">
            <v>0</v>
          </cell>
          <cell r="M78">
            <v>0</v>
          </cell>
          <cell r="N78">
            <v>0</v>
          </cell>
        </row>
        <row r="79">
          <cell r="G79">
            <v>0</v>
          </cell>
          <cell r="H79">
            <v>0</v>
          </cell>
          <cell r="I79">
            <v>0</v>
          </cell>
          <cell r="J79">
            <v>0</v>
          </cell>
          <cell r="L79">
            <v>0</v>
          </cell>
          <cell r="M79">
            <v>0</v>
          </cell>
          <cell r="N79">
            <v>0</v>
          </cell>
        </row>
        <row r="80">
          <cell r="G80" t="str">
            <v>______</v>
          </cell>
          <cell r="H80" t="str">
            <v>______</v>
          </cell>
          <cell r="I80" t="str">
            <v>______</v>
          </cell>
          <cell r="J80" t="str">
            <v>______</v>
          </cell>
          <cell r="L80" t="str">
            <v>______</v>
          </cell>
          <cell r="M80" t="str">
            <v>______</v>
          </cell>
          <cell r="N80" t="str">
            <v>______</v>
          </cell>
        </row>
        <row r="81">
          <cell r="G81">
            <v>0</v>
          </cell>
          <cell r="H81">
            <v>0</v>
          </cell>
          <cell r="I81">
            <v>0</v>
          </cell>
          <cell r="J81">
            <v>0</v>
          </cell>
          <cell r="L81">
            <v>0</v>
          </cell>
          <cell r="M81">
            <v>0</v>
          </cell>
          <cell r="N81">
            <v>0</v>
          </cell>
        </row>
        <row r="86">
          <cell r="G86">
            <v>0</v>
          </cell>
          <cell r="H86">
            <v>0</v>
          </cell>
          <cell r="I86">
            <v>0</v>
          </cell>
          <cell r="J86">
            <v>0</v>
          </cell>
          <cell r="L86">
            <v>0</v>
          </cell>
          <cell r="M86">
            <v>0</v>
          </cell>
          <cell r="N86">
            <v>0</v>
          </cell>
        </row>
        <row r="87">
          <cell r="G87">
            <v>0</v>
          </cell>
          <cell r="H87">
            <v>0</v>
          </cell>
          <cell r="I87">
            <v>0</v>
          </cell>
          <cell r="J87">
            <v>0</v>
          </cell>
          <cell r="L87">
            <v>0</v>
          </cell>
          <cell r="M87">
            <v>0</v>
          </cell>
          <cell r="N87">
            <v>0</v>
          </cell>
        </row>
        <row r="88">
          <cell r="G88" t="str">
            <v>______</v>
          </cell>
          <cell r="H88" t="str">
            <v>______</v>
          </cell>
          <cell r="I88" t="str">
            <v>______</v>
          </cell>
          <cell r="J88" t="str">
            <v>______</v>
          </cell>
          <cell r="L88" t="str">
            <v>______</v>
          </cell>
          <cell r="M88" t="str">
            <v>______</v>
          </cell>
          <cell r="N88" t="str">
            <v>______</v>
          </cell>
        </row>
        <row r="89">
          <cell r="G89">
            <v>0</v>
          </cell>
          <cell r="H89">
            <v>0</v>
          </cell>
          <cell r="I89">
            <v>0</v>
          </cell>
          <cell r="J89">
            <v>0</v>
          </cell>
          <cell r="L89">
            <v>0</v>
          </cell>
          <cell r="M89">
            <v>0</v>
          </cell>
          <cell r="N89">
            <v>0</v>
          </cell>
        </row>
        <row r="90">
          <cell r="G90" t="str">
            <v>______</v>
          </cell>
          <cell r="H90" t="str">
            <v>______</v>
          </cell>
          <cell r="I90" t="str">
            <v>______</v>
          </cell>
          <cell r="J90" t="str">
            <v>______</v>
          </cell>
          <cell r="L90" t="str">
            <v>______</v>
          </cell>
          <cell r="M90" t="str">
            <v>______</v>
          </cell>
          <cell r="N90" t="str">
            <v>______</v>
          </cell>
        </row>
        <row r="91">
          <cell r="G91">
            <v>0</v>
          </cell>
          <cell r="H91">
            <v>0</v>
          </cell>
          <cell r="I91">
            <v>0</v>
          </cell>
          <cell r="J91">
            <v>0</v>
          </cell>
          <cell r="L91">
            <v>0</v>
          </cell>
          <cell r="M91">
            <v>0</v>
          </cell>
          <cell r="N91">
            <v>0</v>
          </cell>
        </row>
        <row r="93">
          <cell r="G93">
            <v>0</v>
          </cell>
          <cell r="H93">
            <v>0</v>
          </cell>
          <cell r="I93">
            <v>0</v>
          </cell>
          <cell r="J93">
            <v>0</v>
          </cell>
          <cell r="L93">
            <v>0</v>
          </cell>
          <cell r="M93">
            <v>0</v>
          </cell>
          <cell r="N93">
            <v>0</v>
          </cell>
        </row>
        <row r="94">
          <cell r="G94">
            <v>0</v>
          </cell>
          <cell r="H94">
            <v>0</v>
          </cell>
          <cell r="I94">
            <v>0</v>
          </cell>
          <cell r="J94">
            <v>0</v>
          </cell>
          <cell r="L94">
            <v>0</v>
          </cell>
          <cell r="M94">
            <v>0</v>
          </cell>
          <cell r="N94">
            <v>0</v>
          </cell>
        </row>
        <row r="95">
          <cell r="G95">
            <v>0</v>
          </cell>
          <cell r="H95">
            <v>0</v>
          </cell>
          <cell r="I95">
            <v>0</v>
          </cell>
          <cell r="J95">
            <v>0</v>
          </cell>
          <cell r="L95">
            <v>0</v>
          </cell>
          <cell r="M95">
            <v>0</v>
          </cell>
          <cell r="N95">
            <v>0</v>
          </cell>
        </row>
        <row r="96">
          <cell r="G96">
            <v>0</v>
          </cell>
          <cell r="H96">
            <v>0</v>
          </cell>
          <cell r="I96">
            <v>0</v>
          </cell>
          <cell r="J96">
            <v>0</v>
          </cell>
          <cell r="L96">
            <v>0</v>
          </cell>
          <cell r="M96">
            <v>0</v>
          </cell>
          <cell r="N96">
            <v>0</v>
          </cell>
        </row>
        <row r="97">
          <cell r="G97">
            <v>0</v>
          </cell>
          <cell r="H97">
            <v>0</v>
          </cell>
          <cell r="I97">
            <v>0</v>
          </cell>
          <cell r="J97">
            <v>0</v>
          </cell>
          <cell r="L97">
            <v>0</v>
          </cell>
          <cell r="M97">
            <v>0</v>
          </cell>
          <cell r="N97">
            <v>0</v>
          </cell>
        </row>
        <row r="98">
          <cell r="G98">
            <v>0</v>
          </cell>
          <cell r="H98">
            <v>0</v>
          </cell>
          <cell r="I98">
            <v>0</v>
          </cell>
          <cell r="J98">
            <v>0</v>
          </cell>
          <cell r="L98">
            <v>0</v>
          </cell>
          <cell r="M98">
            <v>0</v>
          </cell>
          <cell r="N98">
            <v>0</v>
          </cell>
        </row>
        <row r="99">
          <cell r="G99" t="str">
            <v>______</v>
          </cell>
          <cell r="H99" t="str">
            <v>______</v>
          </cell>
          <cell r="I99" t="str">
            <v>______</v>
          </cell>
          <cell r="J99" t="str">
            <v>______</v>
          </cell>
          <cell r="L99" t="str">
            <v>______</v>
          </cell>
          <cell r="M99" t="str">
            <v>______</v>
          </cell>
          <cell r="N99" t="str">
            <v>______</v>
          </cell>
        </row>
        <row r="100">
          <cell r="G100">
            <v>0</v>
          </cell>
          <cell r="H100">
            <v>0</v>
          </cell>
          <cell r="I100">
            <v>0</v>
          </cell>
          <cell r="J100">
            <v>0</v>
          </cell>
          <cell r="L100">
            <v>0</v>
          </cell>
          <cell r="M100">
            <v>0</v>
          </cell>
          <cell r="N100">
            <v>0</v>
          </cell>
        </row>
        <row r="109">
          <cell r="G109">
            <v>0</v>
          </cell>
          <cell r="H109">
            <v>0</v>
          </cell>
          <cell r="I109">
            <v>0</v>
          </cell>
          <cell r="J109">
            <v>0</v>
          </cell>
          <cell r="L109">
            <v>0</v>
          </cell>
          <cell r="M109">
            <v>0</v>
          </cell>
          <cell r="N109">
            <v>0</v>
          </cell>
        </row>
        <row r="111">
          <cell r="G111">
            <v>0</v>
          </cell>
          <cell r="H111">
            <v>0</v>
          </cell>
          <cell r="I111">
            <v>0</v>
          </cell>
          <cell r="J111">
            <v>0</v>
          </cell>
          <cell r="L111">
            <v>0</v>
          </cell>
          <cell r="M111">
            <v>0</v>
          </cell>
          <cell r="N111">
            <v>0</v>
          </cell>
        </row>
        <row r="112">
          <cell r="G112">
            <v>0</v>
          </cell>
          <cell r="H112">
            <v>0</v>
          </cell>
          <cell r="I112">
            <v>0</v>
          </cell>
          <cell r="J112">
            <v>0</v>
          </cell>
          <cell r="L112">
            <v>0</v>
          </cell>
          <cell r="M112">
            <v>0</v>
          </cell>
          <cell r="N112">
            <v>0</v>
          </cell>
        </row>
        <row r="113">
          <cell r="G113">
            <v>0</v>
          </cell>
          <cell r="H113">
            <v>0</v>
          </cell>
          <cell r="I113">
            <v>0</v>
          </cell>
          <cell r="J113">
            <v>0</v>
          </cell>
          <cell r="L113">
            <v>0</v>
          </cell>
          <cell r="M113">
            <v>0</v>
          </cell>
          <cell r="N113">
            <v>0</v>
          </cell>
        </row>
        <row r="114">
          <cell r="G114">
            <v>0</v>
          </cell>
          <cell r="H114">
            <v>0</v>
          </cell>
          <cell r="I114">
            <v>0</v>
          </cell>
          <cell r="J114">
            <v>0</v>
          </cell>
          <cell r="L114">
            <v>0</v>
          </cell>
          <cell r="M114">
            <v>0</v>
          </cell>
          <cell r="N114">
            <v>0</v>
          </cell>
        </row>
        <row r="115">
          <cell r="G115">
            <v>0</v>
          </cell>
          <cell r="H115">
            <v>0</v>
          </cell>
          <cell r="I115">
            <v>0</v>
          </cell>
          <cell r="J115">
            <v>0</v>
          </cell>
          <cell r="L115">
            <v>0</v>
          </cell>
          <cell r="M115">
            <v>0</v>
          </cell>
          <cell r="N115">
            <v>0</v>
          </cell>
        </row>
        <row r="116">
          <cell r="G116">
            <v>0</v>
          </cell>
          <cell r="H116">
            <v>0</v>
          </cell>
          <cell r="I116">
            <v>0</v>
          </cell>
          <cell r="J116">
            <v>0</v>
          </cell>
          <cell r="L116">
            <v>0</v>
          </cell>
          <cell r="M116">
            <v>0</v>
          </cell>
          <cell r="N116">
            <v>0</v>
          </cell>
        </row>
        <row r="117">
          <cell r="G117">
            <v>0</v>
          </cell>
          <cell r="H117">
            <v>0</v>
          </cell>
          <cell r="I117">
            <v>0</v>
          </cell>
          <cell r="J117">
            <v>0</v>
          </cell>
          <cell r="L117">
            <v>0</v>
          </cell>
          <cell r="M117">
            <v>0</v>
          </cell>
          <cell r="N117">
            <v>0</v>
          </cell>
        </row>
        <row r="118">
          <cell r="G118">
            <v>0</v>
          </cell>
          <cell r="H118">
            <v>0</v>
          </cell>
          <cell r="I118">
            <v>0</v>
          </cell>
          <cell r="J118">
            <v>0</v>
          </cell>
          <cell r="L118">
            <v>0</v>
          </cell>
          <cell r="M118">
            <v>0</v>
          </cell>
          <cell r="N118">
            <v>0</v>
          </cell>
        </row>
        <row r="119">
          <cell r="G119">
            <v>0</v>
          </cell>
          <cell r="H119">
            <v>0</v>
          </cell>
          <cell r="I119">
            <v>0</v>
          </cell>
          <cell r="J119">
            <v>0</v>
          </cell>
          <cell r="L119">
            <v>0</v>
          </cell>
          <cell r="M119">
            <v>0</v>
          </cell>
          <cell r="N119">
            <v>0</v>
          </cell>
        </row>
        <row r="120">
          <cell r="G120">
            <v>0</v>
          </cell>
          <cell r="H120">
            <v>0</v>
          </cell>
          <cell r="I120">
            <v>0</v>
          </cell>
          <cell r="J120">
            <v>0</v>
          </cell>
          <cell r="L120">
            <v>0</v>
          </cell>
          <cell r="M120">
            <v>0</v>
          </cell>
          <cell r="N120">
            <v>0</v>
          </cell>
        </row>
        <row r="121">
          <cell r="G121">
            <v>0</v>
          </cell>
          <cell r="H121">
            <v>0</v>
          </cell>
          <cell r="I121">
            <v>0</v>
          </cell>
          <cell r="J121">
            <v>0</v>
          </cell>
          <cell r="L121">
            <v>0</v>
          </cell>
          <cell r="M121">
            <v>0</v>
          </cell>
          <cell r="N121">
            <v>0</v>
          </cell>
        </row>
        <row r="122">
          <cell r="G122" t="str">
            <v>______</v>
          </cell>
          <cell r="H122" t="str">
            <v>______</v>
          </cell>
          <cell r="I122" t="str">
            <v>______</v>
          </cell>
          <cell r="J122" t="str">
            <v>______</v>
          </cell>
          <cell r="L122" t="str">
            <v>______</v>
          </cell>
          <cell r="M122" t="str">
            <v>______</v>
          </cell>
          <cell r="N122" t="str">
            <v>______</v>
          </cell>
        </row>
        <row r="123">
          <cell r="G123">
            <v>0</v>
          </cell>
          <cell r="H123">
            <v>0</v>
          </cell>
          <cell r="I123">
            <v>0</v>
          </cell>
          <cell r="J123">
            <v>0</v>
          </cell>
          <cell r="L123">
            <v>0</v>
          </cell>
          <cell r="M123">
            <v>0</v>
          </cell>
          <cell r="N123">
            <v>0</v>
          </cell>
        </row>
        <row r="126">
          <cell r="H126">
            <v>0</v>
          </cell>
          <cell r="I126">
            <v>0</v>
          </cell>
          <cell r="J126">
            <v>0</v>
          </cell>
          <cell r="M126">
            <v>0</v>
          </cell>
          <cell r="N126">
            <v>0</v>
          </cell>
        </row>
        <row r="127">
          <cell r="H127">
            <v>0</v>
          </cell>
          <cell r="I127">
            <v>0</v>
          </cell>
          <cell r="J127">
            <v>0</v>
          </cell>
          <cell r="M127">
            <v>0</v>
          </cell>
          <cell r="N127">
            <v>0</v>
          </cell>
        </row>
        <row r="128">
          <cell r="H128">
            <v>0</v>
          </cell>
          <cell r="I128">
            <v>0</v>
          </cell>
          <cell r="J128">
            <v>0</v>
          </cell>
          <cell r="M128">
            <v>0</v>
          </cell>
          <cell r="N128">
            <v>0</v>
          </cell>
        </row>
        <row r="129">
          <cell r="H129">
            <v>0</v>
          </cell>
          <cell r="I129">
            <v>0</v>
          </cell>
          <cell r="J129">
            <v>0</v>
          </cell>
          <cell r="M129">
            <v>0</v>
          </cell>
          <cell r="N129">
            <v>0</v>
          </cell>
        </row>
        <row r="130">
          <cell r="H130">
            <v>0</v>
          </cell>
          <cell r="I130">
            <v>0</v>
          </cell>
          <cell r="J130">
            <v>0</v>
          </cell>
          <cell r="M130">
            <v>0</v>
          </cell>
          <cell r="N130">
            <v>0</v>
          </cell>
        </row>
        <row r="131">
          <cell r="H131">
            <v>0</v>
          </cell>
          <cell r="I131">
            <v>0</v>
          </cell>
          <cell r="J131">
            <v>0</v>
          </cell>
          <cell r="M131">
            <v>0</v>
          </cell>
          <cell r="N131">
            <v>0</v>
          </cell>
        </row>
        <row r="132">
          <cell r="H132">
            <v>0</v>
          </cell>
          <cell r="I132">
            <v>0</v>
          </cell>
          <cell r="J132">
            <v>0</v>
          </cell>
          <cell r="M132">
            <v>0</v>
          </cell>
          <cell r="N132">
            <v>0</v>
          </cell>
        </row>
        <row r="133">
          <cell r="H133">
            <v>0</v>
          </cell>
          <cell r="I133">
            <v>0</v>
          </cell>
          <cell r="J133">
            <v>0</v>
          </cell>
          <cell r="M133">
            <v>0</v>
          </cell>
          <cell r="N133">
            <v>0</v>
          </cell>
        </row>
        <row r="134">
          <cell r="H134">
            <v>0</v>
          </cell>
          <cell r="I134">
            <v>0</v>
          </cell>
          <cell r="J134">
            <v>0</v>
          </cell>
          <cell r="M134">
            <v>0</v>
          </cell>
          <cell r="N134">
            <v>0</v>
          </cell>
        </row>
        <row r="135">
          <cell r="H135">
            <v>0</v>
          </cell>
          <cell r="I135">
            <v>0</v>
          </cell>
          <cell r="J135">
            <v>0</v>
          </cell>
          <cell r="M135">
            <v>0</v>
          </cell>
          <cell r="N135">
            <v>0</v>
          </cell>
        </row>
        <row r="136">
          <cell r="H136">
            <v>0</v>
          </cell>
          <cell r="I136">
            <v>0</v>
          </cell>
          <cell r="J136">
            <v>0</v>
          </cell>
          <cell r="M136">
            <v>0</v>
          </cell>
          <cell r="N136">
            <v>0</v>
          </cell>
        </row>
        <row r="137">
          <cell r="H137">
            <v>0</v>
          </cell>
          <cell r="I137">
            <v>0</v>
          </cell>
          <cell r="J137">
            <v>0</v>
          </cell>
          <cell r="M137">
            <v>0</v>
          </cell>
          <cell r="N137">
            <v>0</v>
          </cell>
        </row>
        <row r="138">
          <cell r="H138">
            <v>0</v>
          </cell>
          <cell r="I138">
            <v>0</v>
          </cell>
          <cell r="J138">
            <v>0</v>
          </cell>
          <cell r="M138">
            <v>0</v>
          </cell>
          <cell r="N138">
            <v>0</v>
          </cell>
        </row>
        <row r="139">
          <cell r="H139">
            <v>0</v>
          </cell>
          <cell r="I139">
            <v>0</v>
          </cell>
          <cell r="J139">
            <v>0</v>
          </cell>
          <cell r="M139">
            <v>0</v>
          </cell>
          <cell r="N139">
            <v>0</v>
          </cell>
        </row>
        <row r="140">
          <cell r="H140" t="str">
            <v>______</v>
          </cell>
          <cell r="I140" t="str">
            <v>______</v>
          </cell>
          <cell r="J140" t="str">
            <v>______</v>
          </cell>
          <cell r="M140" t="str">
            <v>______</v>
          </cell>
          <cell r="N140" t="str">
            <v>______</v>
          </cell>
        </row>
        <row r="141">
          <cell r="H141">
            <v>0</v>
          </cell>
          <cell r="I141">
            <v>0</v>
          </cell>
          <cell r="J141">
            <v>0</v>
          </cell>
          <cell r="M141">
            <v>0</v>
          </cell>
          <cell r="N141">
            <v>0</v>
          </cell>
        </row>
        <row r="142">
          <cell r="H142" t="str">
            <v>______</v>
          </cell>
          <cell r="I142" t="str">
            <v>______</v>
          </cell>
          <cell r="J142" t="str">
            <v>______</v>
          </cell>
          <cell r="M142" t="str">
            <v>______</v>
          </cell>
          <cell r="N142" t="str">
            <v>______</v>
          </cell>
        </row>
        <row r="143">
          <cell r="H143">
            <v>0</v>
          </cell>
          <cell r="I143">
            <v>0</v>
          </cell>
          <cell r="J143">
            <v>0</v>
          </cell>
          <cell r="M143">
            <v>0</v>
          </cell>
          <cell r="N143">
            <v>0</v>
          </cell>
        </row>
        <row r="145">
          <cell r="H145">
            <v>0</v>
          </cell>
          <cell r="I145">
            <v>0</v>
          </cell>
          <cell r="J145">
            <v>0</v>
          </cell>
          <cell r="M145">
            <v>0</v>
          </cell>
          <cell r="N145">
            <v>0</v>
          </cell>
        </row>
        <row r="146">
          <cell r="H146">
            <v>0</v>
          </cell>
          <cell r="I146">
            <v>0</v>
          </cell>
          <cell r="J146">
            <v>0</v>
          </cell>
          <cell r="M146">
            <v>0</v>
          </cell>
          <cell r="N146">
            <v>0</v>
          </cell>
        </row>
        <row r="147">
          <cell r="H147" t="str">
            <v>______</v>
          </cell>
          <cell r="I147" t="str">
            <v>______</v>
          </cell>
          <cell r="J147" t="str">
            <v>______</v>
          </cell>
          <cell r="M147" t="str">
            <v>______</v>
          </cell>
          <cell r="N147" t="str">
            <v>______</v>
          </cell>
        </row>
        <row r="148">
          <cell r="H148">
            <v>0</v>
          </cell>
          <cell r="I148">
            <v>0</v>
          </cell>
          <cell r="J148">
            <v>0</v>
          </cell>
          <cell r="M148">
            <v>0</v>
          </cell>
          <cell r="N148">
            <v>0</v>
          </cell>
        </row>
        <row r="151">
          <cell r="H151">
            <v>0</v>
          </cell>
          <cell r="I151">
            <v>0</v>
          </cell>
          <cell r="J151">
            <v>0</v>
          </cell>
          <cell r="M151">
            <v>0</v>
          </cell>
          <cell r="N151">
            <v>0</v>
          </cell>
        </row>
        <row r="152">
          <cell r="H152">
            <v>0</v>
          </cell>
          <cell r="I152">
            <v>0</v>
          </cell>
          <cell r="J152">
            <v>0</v>
          </cell>
          <cell r="M152">
            <v>0</v>
          </cell>
          <cell r="N152">
            <v>0</v>
          </cell>
        </row>
        <row r="154">
          <cell r="H154">
            <v>0</v>
          </cell>
          <cell r="I154">
            <v>0</v>
          </cell>
          <cell r="J154">
            <v>0</v>
          </cell>
          <cell r="M154">
            <v>0</v>
          </cell>
          <cell r="N154">
            <v>0</v>
          </cell>
        </row>
        <row r="155">
          <cell r="H155">
            <v>0</v>
          </cell>
          <cell r="I155">
            <v>0</v>
          </cell>
          <cell r="J155">
            <v>0</v>
          </cell>
          <cell r="M155">
            <v>0</v>
          </cell>
          <cell r="N155">
            <v>0</v>
          </cell>
        </row>
        <row r="156">
          <cell r="H156">
            <v>0</v>
          </cell>
          <cell r="I156">
            <v>0</v>
          </cell>
          <cell r="J156">
            <v>0</v>
          </cell>
          <cell r="M156">
            <v>0</v>
          </cell>
          <cell r="N156">
            <v>0</v>
          </cell>
        </row>
        <row r="157">
          <cell r="H157">
            <v>0</v>
          </cell>
          <cell r="I157">
            <v>0</v>
          </cell>
          <cell r="J157">
            <v>0</v>
          </cell>
          <cell r="M157">
            <v>0</v>
          </cell>
          <cell r="N157">
            <v>0</v>
          </cell>
        </row>
        <row r="158">
          <cell r="H158">
            <v>0</v>
          </cell>
          <cell r="I158">
            <v>0</v>
          </cell>
          <cell r="J158">
            <v>0</v>
          </cell>
          <cell r="M158">
            <v>0</v>
          </cell>
          <cell r="N158">
            <v>0</v>
          </cell>
        </row>
        <row r="159">
          <cell r="H159">
            <v>0</v>
          </cell>
          <cell r="I159">
            <v>0</v>
          </cell>
          <cell r="J159">
            <v>0</v>
          </cell>
          <cell r="M159">
            <v>0</v>
          </cell>
          <cell r="N159">
            <v>0</v>
          </cell>
        </row>
        <row r="160">
          <cell r="H160">
            <v>0</v>
          </cell>
          <cell r="I160">
            <v>0</v>
          </cell>
          <cell r="J160">
            <v>0</v>
          </cell>
          <cell r="M160">
            <v>0</v>
          </cell>
          <cell r="N160">
            <v>0</v>
          </cell>
        </row>
        <row r="161">
          <cell r="H161">
            <v>0</v>
          </cell>
          <cell r="I161">
            <v>0</v>
          </cell>
          <cell r="J161">
            <v>0</v>
          </cell>
          <cell r="M161">
            <v>0</v>
          </cell>
          <cell r="N161">
            <v>0</v>
          </cell>
        </row>
        <row r="162">
          <cell r="H162">
            <v>0</v>
          </cell>
          <cell r="I162">
            <v>0</v>
          </cell>
          <cell r="J162">
            <v>0</v>
          </cell>
          <cell r="M162">
            <v>0</v>
          </cell>
          <cell r="N162">
            <v>0</v>
          </cell>
        </row>
        <row r="163">
          <cell r="H163">
            <v>0</v>
          </cell>
          <cell r="I163">
            <v>0</v>
          </cell>
          <cell r="J163">
            <v>0</v>
          </cell>
          <cell r="M163">
            <v>0</v>
          </cell>
          <cell r="N163">
            <v>0</v>
          </cell>
        </row>
        <row r="164">
          <cell r="H164">
            <v>0</v>
          </cell>
          <cell r="I164">
            <v>0</v>
          </cell>
          <cell r="J164">
            <v>0</v>
          </cell>
          <cell r="M164">
            <v>0</v>
          </cell>
          <cell r="N164">
            <v>0</v>
          </cell>
        </row>
        <row r="165">
          <cell r="H165">
            <v>0</v>
          </cell>
          <cell r="I165">
            <v>0</v>
          </cell>
          <cell r="J165">
            <v>0</v>
          </cell>
          <cell r="M165">
            <v>0</v>
          </cell>
          <cell r="N165">
            <v>0</v>
          </cell>
        </row>
        <row r="166">
          <cell r="H166">
            <v>0</v>
          </cell>
          <cell r="I166">
            <v>0</v>
          </cell>
          <cell r="J166">
            <v>0</v>
          </cell>
          <cell r="M166">
            <v>0</v>
          </cell>
          <cell r="N166">
            <v>0</v>
          </cell>
        </row>
        <row r="167">
          <cell r="H167">
            <v>0</v>
          </cell>
          <cell r="I167">
            <v>0</v>
          </cell>
          <cell r="J167">
            <v>0</v>
          </cell>
          <cell r="M167">
            <v>0</v>
          </cell>
          <cell r="N167">
            <v>0</v>
          </cell>
        </row>
        <row r="169">
          <cell r="H169">
            <v>0</v>
          </cell>
          <cell r="I169">
            <v>0</v>
          </cell>
          <cell r="J169">
            <v>0</v>
          </cell>
          <cell r="M169">
            <v>0</v>
          </cell>
          <cell r="N169">
            <v>0</v>
          </cell>
        </row>
        <row r="175">
          <cell r="H175">
            <v>0</v>
          </cell>
          <cell r="I175">
            <v>0</v>
          </cell>
          <cell r="J175">
            <v>0</v>
          </cell>
          <cell r="M175">
            <v>0</v>
          </cell>
          <cell r="N175">
            <v>0</v>
          </cell>
        </row>
        <row r="193">
          <cell r="H193" t="str">
            <v>______</v>
          </cell>
          <cell r="I193" t="str">
            <v>______</v>
          </cell>
          <cell r="J193" t="str">
            <v>______</v>
          </cell>
          <cell r="M193" t="str">
            <v>______</v>
          </cell>
          <cell r="N193" t="str">
            <v>______</v>
          </cell>
        </row>
        <row r="194">
          <cell r="H194">
            <v>0</v>
          </cell>
          <cell r="I194">
            <v>0</v>
          </cell>
          <cell r="J194">
            <v>0</v>
          </cell>
          <cell r="M194">
            <v>0</v>
          </cell>
          <cell r="N194">
            <v>0</v>
          </cell>
        </row>
        <row r="196">
          <cell r="H196">
            <v>0</v>
          </cell>
          <cell r="I196">
            <v>0</v>
          </cell>
          <cell r="J196">
            <v>0</v>
          </cell>
          <cell r="M196">
            <v>0</v>
          </cell>
          <cell r="N196">
            <v>0</v>
          </cell>
        </row>
        <row r="197">
          <cell r="H197">
            <v>0</v>
          </cell>
          <cell r="I197">
            <v>0</v>
          </cell>
          <cell r="J197">
            <v>0</v>
          </cell>
          <cell r="M197">
            <v>0</v>
          </cell>
          <cell r="N197">
            <v>0</v>
          </cell>
        </row>
        <row r="198">
          <cell r="H198" t="str">
            <v>______</v>
          </cell>
          <cell r="I198" t="str">
            <v>______</v>
          </cell>
          <cell r="J198" t="str">
            <v>______</v>
          </cell>
          <cell r="M198" t="str">
            <v>______</v>
          </cell>
          <cell r="N198" t="str">
            <v>______</v>
          </cell>
        </row>
        <row r="226">
          <cell r="H226">
            <v>0</v>
          </cell>
          <cell r="I226">
            <v>0</v>
          </cell>
          <cell r="J226">
            <v>0</v>
          </cell>
          <cell r="M226">
            <v>0</v>
          </cell>
          <cell r="N226">
            <v>0</v>
          </cell>
        </row>
        <row r="228">
          <cell r="H228">
            <v>0</v>
          </cell>
          <cell r="I228">
            <v>0</v>
          </cell>
          <cell r="J228">
            <v>0</v>
          </cell>
          <cell r="M228">
            <v>0</v>
          </cell>
          <cell r="N228">
            <v>0</v>
          </cell>
        </row>
        <row r="237">
          <cell r="G237">
            <v>0</v>
          </cell>
          <cell r="H237">
            <v>0</v>
          </cell>
          <cell r="I237">
            <v>0</v>
          </cell>
          <cell r="J237">
            <v>0</v>
          </cell>
          <cell r="L237">
            <v>0</v>
          </cell>
          <cell r="M237">
            <v>0</v>
          </cell>
          <cell r="N237">
            <v>0</v>
          </cell>
        </row>
        <row r="238">
          <cell r="G238">
            <v>0</v>
          </cell>
          <cell r="H238">
            <v>0</v>
          </cell>
          <cell r="I238">
            <v>0</v>
          </cell>
          <cell r="J238">
            <v>0</v>
          </cell>
          <cell r="L238">
            <v>0</v>
          </cell>
          <cell r="M238">
            <v>0</v>
          </cell>
          <cell r="N238">
            <v>0</v>
          </cell>
        </row>
        <row r="239">
          <cell r="G239">
            <v>0</v>
          </cell>
          <cell r="H239">
            <v>0</v>
          </cell>
          <cell r="I239">
            <v>0</v>
          </cell>
          <cell r="J239">
            <v>0</v>
          </cell>
          <cell r="L239">
            <v>0</v>
          </cell>
          <cell r="M239">
            <v>0</v>
          </cell>
          <cell r="N239">
            <v>0</v>
          </cell>
        </row>
        <row r="240">
          <cell r="G240">
            <v>0</v>
          </cell>
          <cell r="H240">
            <v>0</v>
          </cell>
          <cell r="I240">
            <v>0</v>
          </cell>
          <cell r="J240">
            <v>0</v>
          </cell>
          <cell r="L240">
            <v>0</v>
          </cell>
          <cell r="M240">
            <v>0</v>
          </cell>
          <cell r="N240">
            <v>0</v>
          </cell>
        </row>
        <row r="241">
          <cell r="G241">
            <v>0</v>
          </cell>
          <cell r="H241">
            <v>0</v>
          </cell>
          <cell r="I241">
            <v>0</v>
          </cell>
          <cell r="J241">
            <v>0</v>
          </cell>
          <cell r="L241">
            <v>0</v>
          </cell>
          <cell r="M241">
            <v>0</v>
          </cell>
          <cell r="N241">
            <v>0</v>
          </cell>
        </row>
        <row r="242">
          <cell r="G242">
            <v>0</v>
          </cell>
          <cell r="H242">
            <v>0</v>
          </cell>
          <cell r="I242">
            <v>0</v>
          </cell>
          <cell r="J242">
            <v>0</v>
          </cell>
          <cell r="L242">
            <v>0</v>
          </cell>
          <cell r="M242">
            <v>0</v>
          </cell>
          <cell r="N242">
            <v>0</v>
          </cell>
        </row>
        <row r="243">
          <cell r="G243">
            <v>0</v>
          </cell>
          <cell r="H243">
            <v>0</v>
          </cell>
          <cell r="I243">
            <v>0</v>
          </cell>
          <cell r="J243">
            <v>0</v>
          </cell>
          <cell r="L243">
            <v>0</v>
          </cell>
          <cell r="M243">
            <v>0</v>
          </cell>
          <cell r="N243">
            <v>0</v>
          </cell>
        </row>
        <row r="244">
          <cell r="G244" t="str">
            <v>______</v>
          </cell>
          <cell r="H244" t="str">
            <v>______</v>
          </cell>
          <cell r="I244" t="str">
            <v>______</v>
          </cell>
          <cell r="J244" t="str">
            <v>______</v>
          </cell>
          <cell r="L244" t="str">
            <v>______</v>
          </cell>
          <cell r="M244" t="str">
            <v>______</v>
          </cell>
          <cell r="N244" t="str">
            <v>______</v>
          </cell>
        </row>
        <row r="245">
          <cell r="G245">
            <v>0</v>
          </cell>
          <cell r="H245">
            <v>0</v>
          </cell>
          <cell r="I245">
            <v>0</v>
          </cell>
          <cell r="J245">
            <v>0</v>
          </cell>
          <cell r="L245">
            <v>0</v>
          </cell>
          <cell r="M245">
            <v>0</v>
          </cell>
          <cell r="N245">
            <v>0</v>
          </cell>
        </row>
        <row r="247">
          <cell r="G247">
            <v>0</v>
          </cell>
          <cell r="H247">
            <v>0</v>
          </cell>
          <cell r="I247">
            <v>0</v>
          </cell>
          <cell r="J247">
            <v>0</v>
          </cell>
          <cell r="L247">
            <v>0</v>
          </cell>
          <cell r="M247">
            <v>0</v>
          </cell>
          <cell r="N247">
            <v>0</v>
          </cell>
        </row>
        <row r="249">
          <cell r="G249">
            <v>0</v>
          </cell>
          <cell r="H249">
            <v>0</v>
          </cell>
          <cell r="I249">
            <v>0</v>
          </cell>
          <cell r="J249">
            <v>0</v>
          </cell>
          <cell r="L249">
            <v>0</v>
          </cell>
          <cell r="M249">
            <v>0</v>
          </cell>
          <cell r="N249">
            <v>0</v>
          </cell>
        </row>
        <row r="250">
          <cell r="G250">
            <v>0</v>
          </cell>
          <cell r="H250">
            <v>0</v>
          </cell>
          <cell r="I250">
            <v>0</v>
          </cell>
          <cell r="J250">
            <v>0</v>
          </cell>
          <cell r="L250">
            <v>0</v>
          </cell>
          <cell r="M250">
            <v>0</v>
          </cell>
          <cell r="N250">
            <v>0</v>
          </cell>
        </row>
        <row r="251">
          <cell r="G251">
            <v>0</v>
          </cell>
          <cell r="H251">
            <v>0</v>
          </cell>
          <cell r="I251">
            <v>0</v>
          </cell>
          <cell r="J251">
            <v>0</v>
          </cell>
          <cell r="L251">
            <v>0</v>
          </cell>
          <cell r="M251">
            <v>0</v>
          </cell>
          <cell r="N251">
            <v>0</v>
          </cell>
        </row>
        <row r="252">
          <cell r="G252">
            <v>0</v>
          </cell>
          <cell r="H252">
            <v>0</v>
          </cell>
          <cell r="I252">
            <v>0</v>
          </cell>
          <cell r="J252">
            <v>0</v>
          </cell>
          <cell r="L252">
            <v>0</v>
          </cell>
          <cell r="M252">
            <v>0</v>
          </cell>
          <cell r="N252">
            <v>0</v>
          </cell>
        </row>
        <row r="253">
          <cell r="G253">
            <v>0</v>
          </cell>
          <cell r="H253">
            <v>0</v>
          </cell>
          <cell r="I253">
            <v>0</v>
          </cell>
          <cell r="J253">
            <v>0</v>
          </cell>
          <cell r="L253">
            <v>0</v>
          </cell>
          <cell r="M253">
            <v>0</v>
          </cell>
          <cell r="N253">
            <v>0</v>
          </cell>
        </row>
        <row r="254">
          <cell r="G254">
            <v>0</v>
          </cell>
          <cell r="H254">
            <v>0</v>
          </cell>
          <cell r="I254">
            <v>0</v>
          </cell>
          <cell r="J254">
            <v>0</v>
          </cell>
          <cell r="L254">
            <v>0</v>
          </cell>
          <cell r="M254">
            <v>0</v>
          </cell>
          <cell r="N254">
            <v>0</v>
          </cell>
        </row>
        <row r="255">
          <cell r="G255">
            <v>0</v>
          </cell>
          <cell r="H255">
            <v>0</v>
          </cell>
          <cell r="I255">
            <v>0</v>
          </cell>
          <cell r="J255">
            <v>0</v>
          </cell>
          <cell r="L255">
            <v>0</v>
          </cell>
          <cell r="M255">
            <v>0</v>
          </cell>
          <cell r="N255">
            <v>0</v>
          </cell>
        </row>
        <row r="257">
          <cell r="G257">
            <v>0</v>
          </cell>
          <cell r="H257">
            <v>0</v>
          </cell>
          <cell r="I257">
            <v>0</v>
          </cell>
          <cell r="J257">
            <v>0</v>
          </cell>
          <cell r="L257">
            <v>0</v>
          </cell>
          <cell r="M257">
            <v>0</v>
          </cell>
          <cell r="N257">
            <v>0</v>
          </cell>
        </row>
        <row r="260">
          <cell r="G260">
            <v>0</v>
          </cell>
          <cell r="H260">
            <v>0</v>
          </cell>
          <cell r="I260">
            <v>0</v>
          </cell>
          <cell r="J260">
            <v>0</v>
          </cell>
          <cell r="L260">
            <v>0</v>
          </cell>
          <cell r="M260">
            <v>0</v>
          </cell>
          <cell r="N260">
            <v>0</v>
          </cell>
        </row>
        <row r="261">
          <cell r="G261">
            <v>0</v>
          </cell>
          <cell r="H261">
            <v>0</v>
          </cell>
          <cell r="I261">
            <v>0</v>
          </cell>
          <cell r="J261">
            <v>0</v>
          </cell>
          <cell r="L261">
            <v>0</v>
          </cell>
          <cell r="M261">
            <v>0</v>
          </cell>
          <cell r="N261">
            <v>0</v>
          </cell>
        </row>
        <row r="262">
          <cell r="G262">
            <v>0</v>
          </cell>
          <cell r="H262">
            <v>0</v>
          </cell>
          <cell r="I262">
            <v>0</v>
          </cell>
          <cell r="J262">
            <v>0</v>
          </cell>
          <cell r="L262">
            <v>0</v>
          </cell>
          <cell r="M262">
            <v>0</v>
          </cell>
          <cell r="N262">
            <v>0</v>
          </cell>
        </row>
        <row r="263">
          <cell r="G263">
            <v>0</v>
          </cell>
          <cell r="H263">
            <v>0</v>
          </cell>
          <cell r="I263">
            <v>0</v>
          </cell>
          <cell r="J263">
            <v>0</v>
          </cell>
          <cell r="L263">
            <v>0</v>
          </cell>
          <cell r="M263">
            <v>0</v>
          </cell>
          <cell r="N263">
            <v>0</v>
          </cell>
        </row>
        <row r="264">
          <cell r="G264">
            <v>0</v>
          </cell>
          <cell r="H264">
            <v>0</v>
          </cell>
          <cell r="I264">
            <v>0</v>
          </cell>
          <cell r="J264">
            <v>0</v>
          </cell>
          <cell r="L264">
            <v>0</v>
          </cell>
          <cell r="M264">
            <v>0</v>
          </cell>
          <cell r="N264">
            <v>0</v>
          </cell>
        </row>
        <row r="265">
          <cell r="G265">
            <v>0</v>
          </cell>
          <cell r="H265">
            <v>0</v>
          </cell>
          <cell r="I265">
            <v>0</v>
          </cell>
          <cell r="J265">
            <v>0</v>
          </cell>
          <cell r="L265">
            <v>0</v>
          </cell>
          <cell r="M265">
            <v>0</v>
          </cell>
          <cell r="N265">
            <v>0</v>
          </cell>
        </row>
        <row r="266">
          <cell r="G266">
            <v>0</v>
          </cell>
          <cell r="H266">
            <v>0</v>
          </cell>
          <cell r="I266">
            <v>0</v>
          </cell>
          <cell r="J266">
            <v>0</v>
          </cell>
          <cell r="L266">
            <v>0</v>
          </cell>
          <cell r="M266">
            <v>0</v>
          </cell>
          <cell r="N266">
            <v>0</v>
          </cell>
        </row>
        <row r="267">
          <cell r="G267">
            <v>0</v>
          </cell>
          <cell r="H267">
            <v>0</v>
          </cell>
          <cell r="I267">
            <v>0</v>
          </cell>
          <cell r="J267">
            <v>0</v>
          </cell>
          <cell r="L267">
            <v>0</v>
          </cell>
          <cell r="M267">
            <v>0</v>
          </cell>
          <cell r="N267">
            <v>0</v>
          </cell>
        </row>
        <row r="268">
          <cell r="G268" t="str">
            <v>______</v>
          </cell>
          <cell r="H268" t="str">
            <v>______</v>
          </cell>
          <cell r="I268" t="str">
            <v>______</v>
          </cell>
          <cell r="J268" t="str">
            <v>______</v>
          </cell>
          <cell r="L268" t="str">
            <v>______</v>
          </cell>
          <cell r="M268" t="str">
            <v>______</v>
          </cell>
          <cell r="N268" t="str">
            <v>______</v>
          </cell>
        </row>
        <row r="269">
          <cell r="G269">
            <v>0</v>
          </cell>
          <cell r="H269">
            <v>0</v>
          </cell>
          <cell r="I269">
            <v>0</v>
          </cell>
          <cell r="J269">
            <v>0</v>
          </cell>
          <cell r="L269">
            <v>0</v>
          </cell>
          <cell r="M269">
            <v>0</v>
          </cell>
          <cell r="N269">
            <v>0</v>
          </cell>
        </row>
        <row r="271">
          <cell r="G271">
            <v>0</v>
          </cell>
          <cell r="H271">
            <v>0</v>
          </cell>
          <cell r="I271">
            <v>0</v>
          </cell>
          <cell r="J271">
            <v>0</v>
          </cell>
          <cell r="L271">
            <v>0</v>
          </cell>
          <cell r="M271">
            <v>0</v>
          </cell>
          <cell r="N271">
            <v>0</v>
          </cell>
        </row>
        <row r="272">
          <cell r="G272">
            <v>0</v>
          </cell>
          <cell r="H272">
            <v>0</v>
          </cell>
          <cell r="I272">
            <v>0</v>
          </cell>
          <cell r="J272">
            <v>0</v>
          </cell>
          <cell r="L272">
            <v>0</v>
          </cell>
          <cell r="M272">
            <v>0</v>
          </cell>
          <cell r="N272">
            <v>0</v>
          </cell>
        </row>
        <row r="273">
          <cell r="G273">
            <v>0</v>
          </cell>
          <cell r="H273">
            <v>0</v>
          </cell>
          <cell r="I273">
            <v>0</v>
          </cell>
          <cell r="J273">
            <v>0</v>
          </cell>
          <cell r="L273">
            <v>0</v>
          </cell>
          <cell r="M273">
            <v>0</v>
          </cell>
          <cell r="N273">
            <v>0</v>
          </cell>
        </row>
        <row r="274">
          <cell r="G274">
            <v>0</v>
          </cell>
          <cell r="H274">
            <v>0</v>
          </cell>
          <cell r="I274">
            <v>0</v>
          </cell>
          <cell r="J274">
            <v>0</v>
          </cell>
          <cell r="L274">
            <v>0</v>
          </cell>
          <cell r="M274">
            <v>0</v>
          </cell>
          <cell r="N274">
            <v>0</v>
          </cell>
        </row>
        <row r="275">
          <cell r="G275">
            <v>0</v>
          </cell>
          <cell r="H275">
            <v>0</v>
          </cell>
          <cell r="I275">
            <v>0</v>
          </cell>
          <cell r="J275">
            <v>0</v>
          </cell>
          <cell r="L275">
            <v>0</v>
          </cell>
          <cell r="M275">
            <v>0</v>
          </cell>
          <cell r="N275">
            <v>0</v>
          </cell>
        </row>
        <row r="278">
          <cell r="G278">
            <v>0</v>
          </cell>
          <cell r="H278">
            <v>0</v>
          </cell>
          <cell r="I278">
            <v>0</v>
          </cell>
          <cell r="J278">
            <v>0</v>
          </cell>
          <cell r="L278">
            <v>0</v>
          </cell>
          <cell r="M278">
            <v>0</v>
          </cell>
          <cell r="N278">
            <v>0</v>
          </cell>
        </row>
        <row r="279">
          <cell r="G279">
            <v>0</v>
          </cell>
          <cell r="H279">
            <v>0</v>
          </cell>
          <cell r="I279">
            <v>0</v>
          </cell>
          <cell r="J279">
            <v>0</v>
          </cell>
          <cell r="L279">
            <v>0</v>
          </cell>
          <cell r="M279">
            <v>0</v>
          </cell>
          <cell r="N279">
            <v>0</v>
          </cell>
        </row>
        <row r="280">
          <cell r="G280">
            <v>0</v>
          </cell>
          <cell r="H280">
            <v>0</v>
          </cell>
          <cell r="I280">
            <v>0</v>
          </cell>
          <cell r="J280">
            <v>0</v>
          </cell>
          <cell r="L280">
            <v>0</v>
          </cell>
          <cell r="M280">
            <v>0</v>
          </cell>
          <cell r="N280">
            <v>0</v>
          </cell>
        </row>
        <row r="281">
          <cell r="G281">
            <v>0</v>
          </cell>
          <cell r="H281">
            <v>0</v>
          </cell>
          <cell r="I281">
            <v>0</v>
          </cell>
          <cell r="J281">
            <v>0</v>
          </cell>
          <cell r="L281">
            <v>0</v>
          </cell>
          <cell r="M281">
            <v>0</v>
          </cell>
          <cell r="N281">
            <v>0</v>
          </cell>
        </row>
        <row r="282">
          <cell r="G282">
            <v>0</v>
          </cell>
          <cell r="H282">
            <v>0</v>
          </cell>
          <cell r="I282">
            <v>0</v>
          </cell>
          <cell r="J282">
            <v>0</v>
          </cell>
          <cell r="L282">
            <v>0</v>
          </cell>
          <cell r="M282">
            <v>0</v>
          </cell>
          <cell r="N282">
            <v>0</v>
          </cell>
        </row>
        <row r="283">
          <cell r="G283">
            <v>0</v>
          </cell>
          <cell r="H283">
            <v>0</v>
          </cell>
          <cell r="I283">
            <v>0</v>
          </cell>
          <cell r="J283">
            <v>0</v>
          </cell>
          <cell r="L283">
            <v>0</v>
          </cell>
          <cell r="M283">
            <v>0</v>
          </cell>
          <cell r="N283">
            <v>0</v>
          </cell>
        </row>
        <row r="284">
          <cell r="G284">
            <v>0</v>
          </cell>
          <cell r="H284">
            <v>0</v>
          </cell>
          <cell r="I284">
            <v>0</v>
          </cell>
          <cell r="J284">
            <v>0</v>
          </cell>
          <cell r="L284">
            <v>0</v>
          </cell>
          <cell r="M284">
            <v>0</v>
          </cell>
          <cell r="N284">
            <v>0</v>
          </cell>
        </row>
        <row r="285">
          <cell r="G285">
            <v>0</v>
          </cell>
          <cell r="H285">
            <v>0</v>
          </cell>
          <cell r="I285">
            <v>0</v>
          </cell>
          <cell r="J285">
            <v>0</v>
          </cell>
          <cell r="L285">
            <v>0</v>
          </cell>
          <cell r="M285">
            <v>0</v>
          </cell>
          <cell r="N285">
            <v>0</v>
          </cell>
        </row>
        <row r="286">
          <cell r="G286">
            <v>0</v>
          </cell>
          <cell r="H286">
            <v>0</v>
          </cell>
          <cell r="I286">
            <v>0</v>
          </cell>
          <cell r="J286">
            <v>0</v>
          </cell>
          <cell r="L286">
            <v>0</v>
          </cell>
          <cell r="M286">
            <v>0</v>
          </cell>
          <cell r="N286">
            <v>0</v>
          </cell>
        </row>
        <row r="287">
          <cell r="G287">
            <v>0</v>
          </cell>
          <cell r="H287">
            <v>0</v>
          </cell>
          <cell r="I287">
            <v>0</v>
          </cell>
          <cell r="J287">
            <v>0</v>
          </cell>
          <cell r="L287">
            <v>0</v>
          </cell>
          <cell r="M287">
            <v>0</v>
          </cell>
          <cell r="N287">
            <v>0</v>
          </cell>
        </row>
        <row r="288">
          <cell r="G288">
            <v>0</v>
          </cell>
          <cell r="H288">
            <v>0</v>
          </cell>
          <cell r="I288">
            <v>0</v>
          </cell>
          <cell r="J288">
            <v>0</v>
          </cell>
          <cell r="L288">
            <v>0</v>
          </cell>
          <cell r="M288">
            <v>0</v>
          </cell>
          <cell r="N288">
            <v>0</v>
          </cell>
        </row>
        <row r="289">
          <cell r="G289">
            <v>0</v>
          </cell>
          <cell r="H289">
            <v>0</v>
          </cell>
          <cell r="I289">
            <v>0</v>
          </cell>
          <cell r="J289">
            <v>0</v>
          </cell>
          <cell r="L289">
            <v>0</v>
          </cell>
          <cell r="M289">
            <v>0</v>
          </cell>
          <cell r="N289">
            <v>0</v>
          </cell>
        </row>
        <row r="290">
          <cell r="G290">
            <v>0</v>
          </cell>
          <cell r="H290">
            <v>0</v>
          </cell>
          <cell r="I290">
            <v>0</v>
          </cell>
          <cell r="J290">
            <v>0</v>
          </cell>
          <cell r="L290">
            <v>0</v>
          </cell>
          <cell r="M290">
            <v>0</v>
          </cell>
          <cell r="N290">
            <v>0</v>
          </cell>
        </row>
        <row r="291">
          <cell r="G291">
            <v>0</v>
          </cell>
          <cell r="H291">
            <v>0</v>
          </cell>
          <cell r="I291">
            <v>0</v>
          </cell>
          <cell r="J291">
            <v>0</v>
          </cell>
          <cell r="L291">
            <v>0</v>
          </cell>
          <cell r="M291">
            <v>0</v>
          </cell>
          <cell r="N291">
            <v>0</v>
          </cell>
        </row>
        <row r="292">
          <cell r="G292">
            <v>0</v>
          </cell>
          <cell r="H292">
            <v>0</v>
          </cell>
          <cell r="I292">
            <v>0</v>
          </cell>
          <cell r="J292">
            <v>0</v>
          </cell>
          <cell r="L292">
            <v>0</v>
          </cell>
          <cell r="M292">
            <v>0</v>
          </cell>
          <cell r="N292">
            <v>0</v>
          </cell>
        </row>
        <row r="293">
          <cell r="G293">
            <v>0</v>
          </cell>
          <cell r="H293">
            <v>0</v>
          </cell>
          <cell r="I293">
            <v>0</v>
          </cell>
          <cell r="J293">
            <v>0</v>
          </cell>
          <cell r="L293">
            <v>0</v>
          </cell>
          <cell r="M293">
            <v>0</v>
          </cell>
          <cell r="N293">
            <v>0</v>
          </cell>
        </row>
        <row r="294">
          <cell r="G294">
            <v>0</v>
          </cell>
          <cell r="H294">
            <v>0</v>
          </cell>
          <cell r="I294">
            <v>0</v>
          </cell>
          <cell r="J294">
            <v>0</v>
          </cell>
          <cell r="L294">
            <v>0</v>
          </cell>
          <cell r="M294">
            <v>0</v>
          </cell>
          <cell r="N294">
            <v>0</v>
          </cell>
        </row>
        <row r="295">
          <cell r="G295">
            <v>0</v>
          </cell>
          <cell r="H295">
            <v>0</v>
          </cell>
          <cell r="I295">
            <v>0</v>
          </cell>
          <cell r="J295">
            <v>0</v>
          </cell>
          <cell r="L295">
            <v>0</v>
          </cell>
          <cell r="M295">
            <v>0</v>
          </cell>
          <cell r="N295">
            <v>0</v>
          </cell>
        </row>
        <row r="296">
          <cell r="G296" t="str">
            <v>______</v>
          </cell>
          <cell r="H296" t="str">
            <v>______</v>
          </cell>
          <cell r="I296" t="str">
            <v>______</v>
          </cell>
          <cell r="J296" t="str">
            <v>______</v>
          </cell>
          <cell r="L296" t="str">
            <v>______</v>
          </cell>
          <cell r="M296" t="str">
            <v>______</v>
          </cell>
          <cell r="N296" t="str">
            <v>______</v>
          </cell>
        </row>
        <row r="297">
          <cell r="G297">
            <v>0</v>
          </cell>
          <cell r="H297">
            <v>0</v>
          </cell>
          <cell r="I297">
            <v>0</v>
          </cell>
          <cell r="J297">
            <v>0</v>
          </cell>
          <cell r="L297">
            <v>0</v>
          </cell>
          <cell r="M297">
            <v>0</v>
          </cell>
          <cell r="N297">
            <v>0</v>
          </cell>
        </row>
        <row r="299">
          <cell r="G299">
            <v>0</v>
          </cell>
          <cell r="H299">
            <v>0</v>
          </cell>
          <cell r="I299">
            <v>0</v>
          </cell>
          <cell r="J299">
            <v>0</v>
          </cell>
          <cell r="L299">
            <v>0</v>
          </cell>
          <cell r="M299">
            <v>0</v>
          </cell>
          <cell r="N299">
            <v>0</v>
          </cell>
        </row>
        <row r="301">
          <cell r="G301">
            <v>0</v>
          </cell>
          <cell r="H301">
            <v>0</v>
          </cell>
          <cell r="I301">
            <v>0</v>
          </cell>
          <cell r="J301">
            <v>0</v>
          </cell>
          <cell r="L301">
            <v>0</v>
          </cell>
          <cell r="M301">
            <v>0</v>
          </cell>
          <cell r="N301">
            <v>0</v>
          </cell>
        </row>
        <row r="303">
          <cell r="G303">
            <v>1996</v>
          </cell>
          <cell r="H303">
            <v>1997</v>
          </cell>
          <cell r="I303">
            <v>1998</v>
          </cell>
          <cell r="J303">
            <v>1999</v>
          </cell>
          <cell r="L303">
            <v>1998</v>
          </cell>
          <cell r="M303">
            <v>1999</v>
          </cell>
          <cell r="N303">
            <v>2000</v>
          </cell>
        </row>
        <row r="306">
          <cell r="G306">
            <v>0</v>
          </cell>
          <cell r="H306">
            <v>0</v>
          </cell>
          <cell r="I306">
            <v>0</v>
          </cell>
          <cell r="J306">
            <v>0</v>
          </cell>
          <cell r="L306">
            <v>0</v>
          </cell>
          <cell r="M306">
            <v>0</v>
          </cell>
          <cell r="N306">
            <v>0</v>
          </cell>
        </row>
        <row r="307">
          <cell r="G307">
            <v>0</v>
          </cell>
          <cell r="H307">
            <v>0</v>
          </cell>
          <cell r="I307">
            <v>0</v>
          </cell>
          <cell r="J307">
            <v>0</v>
          </cell>
          <cell r="L307">
            <v>0</v>
          </cell>
          <cell r="M307">
            <v>0</v>
          </cell>
          <cell r="N307">
            <v>0</v>
          </cell>
        </row>
        <row r="308">
          <cell r="G308">
            <v>0</v>
          </cell>
          <cell r="H308">
            <v>0</v>
          </cell>
          <cell r="I308">
            <v>0</v>
          </cell>
          <cell r="J308">
            <v>0</v>
          </cell>
          <cell r="L308">
            <v>0</v>
          </cell>
          <cell r="M308">
            <v>0</v>
          </cell>
          <cell r="N308">
            <v>0</v>
          </cell>
        </row>
        <row r="309">
          <cell r="G309">
            <v>0</v>
          </cell>
          <cell r="H309">
            <v>0</v>
          </cell>
          <cell r="I309">
            <v>0</v>
          </cell>
          <cell r="J309">
            <v>0</v>
          </cell>
          <cell r="L309">
            <v>0</v>
          </cell>
          <cell r="M309">
            <v>0</v>
          </cell>
          <cell r="N309">
            <v>0</v>
          </cell>
        </row>
        <row r="310">
          <cell r="G310">
            <v>0</v>
          </cell>
          <cell r="H310">
            <v>0</v>
          </cell>
          <cell r="I310">
            <v>0</v>
          </cell>
          <cell r="J310">
            <v>0</v>
          </cell>
          <cell r="L310">
            <v>0</v>
          </cell>
          <cell r="M310">
            <v>0</v>
          </cell>
          <cell r="N310">
            <v>0</v>
          </cell>
        </row>
        <row r="311">
          <cell r="G311">
            <v>0</v>
          </cell>
          <cell r="H311">
            <v>0</v>
          </cell>
          <cell r="I311">
            <v>0</v>
          </cell>
          <cell r="J311">
            <v>0</v>
          </cell>
          <cell r="L311">
            <v>0</v>
          </cell>
          <cell r="M311">
            <v>0</v>
          </cell>
          <cell r="N311">
            <v>0</v>
          </cell>
        </row>
        <row r="312">
          <cell r="G312">
            <v>0</v>
          </cell>
          <cell r="H312">
            <v>0</v>
          </cell>
          <cell r="I312">
            <v>0</v>
          </cell>
          <cell r="J312">
            <v>0</v>
          </cell>
          <cell r="L312">
            <v>0</v>
          </cell>
          <cell r="M312">
            <v>0</v>
          </cell>
          <cell r="N312">
            <v>0</v>
          </cell>
        </row>
        <row r="314">
          <cell r="G314">
            <v>0</v>
          </cell>
          <cell r="H314">
            <v>0</v>
          </cell>
          <cell r="I314">
            <v>0</v>
          </cell>
          <cell r="J314">
            <v>0</v>
          </cell>
          <cell r="L314">
            <v>0</v>
          </cell>
          <cell r="M314">
            <v>0</v>
          </cell>
          <cell r="N314">
            <v>0</v>
          </cell>
        </row>
        <row r="316">
          <cell r="G316">
            <v>0</v>
          </cell>
          <cell r="H316">
            <v>0</v>
          </cell>
          <cell r="I316">
            <v>0</v>
          </cell>
          <cell r="J316">
            <v>0</v>
          </cell>
          <cell r="L316">
            <v>0</v>
          </cell>
          <cell r="M316">
            <v>0</v>
          </cell>
          <cell r="N316">
            <v>0</v>
          </cell>
        </row>
        <row r="318">
          <cell r="G318">
            <v>0</v>
          </cell>
          <cell r="H318">
            <v>0</v>
          </cell>
          <cell r="I318">
            <v>0</v>
          </cell>
          <cell r="J318">
            <v>0</v>
          </cell>
          <cell r="L318">
            <v>0</v>
          </cell>
          <cell r="M318">
            <v>0</v>
          </cell>
          <cell r="N318">
            <v>0</v>
          </cell>
        </row>
        <row r="398">
          <cell r="G398">
            <v>0</v>
          </cell>
          <cell r="H398">
            <v>0</v>
          </cell>
          <cell r="I398">
            <v>0</v>
          </cell>
          <cell r="J398">
            <v>0</v>
          </cell>
          <cell r="L398">
            <v>0</v>
          </cell>
          <cell r="M398">
            <v>0</v>
          </cell>
          <cell r="N398">
            <v>0</v>
          </cell>
        </row>
        <row r="399">
          <cell r="G399">
            <v>0</v>
          </cell>
          <cell r="H399">
            <v>0</v>
          </cell>
          <cell r="I399">
            <v>0</v>
          </cell>
          <cell r="J399">
            <v>0</v>
          </cell>
          <cell r="L399">
            <v>0</v>
          </cell>
          <cell r="M399">
            <v>0</v>
          </cell>
          <cell r="N399">
            <v>0</v>
          </cell>
        </row>
        <row r="400">
          <cell r="G400" t="str">
            <v>______</v>
          </cell>
          <cell r="H400" t="str">
            <v>______</v>
          </cell>
          <cell r="I400" t="str">
            <v>______</v>
          </cell>
          <cell r="J400" t="str">
            <v>______</v>
          </cell>
          <cell r="L400" t="str">
            <v>______</v>
          </cell>
          <cell r="M400" t="str">
            <v>______</v>
          </cell>
          <cell r="N400" t="str">
            <v>______</v>
          </cell>
        </row>
        <row r="401">
          <cell r="G401">
            <v>0</v>
          </cell>
          <cell r="H401">
            <v>0</v>
          </cell>
          <cell r="I401">
            <v>0</v>
          </cell>
          <cell r="J401">
            <v>0</v>
          </cell>
          <cell r="L401">
            <v>0</v>
          </cell>
          <cell r="M401">
            <v>0</v>
          </cell>
          <cell r="N401">
            <v>0</v>
          </cell>
        </row>
        <row r="406">
          <cell r="H406">
            <v>0</v>
          </cell>
          <cell r="I406">
            <v>0</v>
          </cell>
          <cell r="J406">
            <v>0</v>
          </cell>
          <cell r="M406">
            <v>0</v>
          </cell>
          <cell r="N406">
            <v>0</v>
          </cell>
        </row>
        <row r="407">
          <cell r="G407">
            <v>0</v>
          </cell>
          <cell r="H407">
            <v>0</v>
          </cell>
          <cell r="I407">
            <v>0</v>
          </cell>
          <cell r="J407">
            <v>0</v>
          </cell>
        </row>
        <row r="409">
          <cell r="J409">
            <v>0</v>
          </cell>
          <cell r="L409">
            <v>0</v>
          </cell>
          <cell r="M409">
            <v>0</v>
          </cell>
          <cell r="N409">
            <v>0</v>
          </cell>
        </row>
        <row r="410">
          <cell r="J410">
            <v>0</v>
          </cell>
          <cell r="L410">
            <v>0</v>
          </cell>
          <cell r="M410">
            <v>0</v>
          </cell>
          <cell r="N410">
            <v>0</v>
          </cell>
        </row>
        <row r="411">
          <cell r="J411">
            <v>0</v>
          </cell>
          <cell r="L411">
            <v>0</v>
          </cell>
          <cell r="M411">
            <v>0</v>
          </cell>
          <cell r="N411">
            <v>0</v>
          </cell>
        </row>
        <row r="412">
          <cell r="J412">
            <v>0</v>
          </cell>
          <cell r="L412">
            <v>0</v>
          </cell>
          <cell r="M412">
            <v>0</v>
          </cell>
          <cell r="N412">
            <v>0</v>
          </cell>
        </row>
        <row r="413">
          <cell r="G413">
            <v>0</v>
          </cell>
          <cell r="H413">
            <v>0</v>
          </cell>
          <cell r="I413">
            <v>0</v>
          </cell>
          <cell r="J413">
            <v>0</v>
          </cell>
          <cell r="L413">
            <v>0</v>
          </cell>
          <cell r="M413">
            <v>0</v>
          </cell>
          <cell r="N413">
            <v>0</v>
          </cell>
        </row>
        <row r="414">
          <cell r="G414">
            <v>0</v>
          </cell>
          <cell r="H414">
            <v>0</v>
          </cell>
          <cell r="I414">
            <v>0</v>
          </cell>
          <cell r="J414">
            <v>0</v>
          </cell>
        </row>
        <row r="415">
          <cell r="G415">
            <v>0</v>
          </cell>
          <cell r="H415">
            <v>0</v>
          </cell>
          <cell r="I415">
            <v>0</v>
          </cell>
          <cell r="J415">
            <v>0</v>
          </cell>
        </row>
        <row r="416">
          <cell r="G416">
            <v>0</v>
          </cell>
          <cell r="H416">
            <v>0</v>
          </cell>
          <cell r="I416">
            <v>0</v>
          </cell>
          <cell r="J416">
            <v>0</v>
          </cell>
        </row>
        <row r="417">
          <cell r="J417">
            <v>0</v>
          </cell>
        </row>
        <row r="418">
          <cell r="J418">
            <v>0</v>
          </cell>
        </row>
        <row r="419">
          <cell r="J419">
            <v>0</v>
          </cell>
        </row>
        <row r="420">
          <cell r="J420">
            <v>0</v>
          </cell>
        </row>
        <row r="423">
          <cell r="G423">
            <v>0</v>
          </cell>
          <cell r="H423">
            <v>0</v>
          </cell>
          <cell r="I423">
            <v>0</v>
          </cell>
          <cell r="J423">
            <v>0</v>
          </cell>
          <cell r="L423">
            <v>0</v>
          </cell>
          <cell r="M423">
            <v>0</v>
          </cell>
          <cell r="N423">
            <v>0</v>
          </cell>
        </row>
        <row r="424">
          <cell r="G424">
            <v>0</v>
          </cell>
          <cell r="H424">
            <v>0</v>
          </cell>
          <cell r="I424">
            <v>0</v>
          </cell>
          <cell r="J424">
            <v>0</v>
          </cell>
          <cell r="L424">
            <v>0</v>
          </cell>
          <cell r="M424">
            <v>0</v>
          </cell>
          <cell r="N424">
            <v>0</v>
          </cell>
        </row>
      </sheetData>
      <sheetData sheetId="5" refreshError="1">
        <row r="9">
          <cell r="B9" t="str">
            <v>Senior Debt*/EBITDA</v>
          </cell>
          <cell r="D9">
            <v>0</v>
          </cell>
          <cell r="E9">
            <v>0</v>
          </cell>
          <cell r="F9">
            <v>0</v>
          </cell>
          <cell r="G9">
            <v>0</v>
          </cell>
          <cell r="I9">
            <v>0</v>
          </cell>
          <cell r="J9">
            <v>0</v>
          </cell>
          <cell r="K9">
            <v>0</v>
          </cell>
        </row>
        <row r="10">
          <cell r="B10" t="str">
            <v>Total Debt/EBITDA</v>
          </cell>
          <cell r="D10">
            <v>0</v>
          </cell>
          <cell r="E10">
            <v>0</v>
          </cell>
          <cell r="F10">
            <v>0</v>
          </cell>
          <cell r="G10">
            <v>0</v>
          </cell>
          <cell r="I10">
            <v>0</v>
          </cell>
          <cell r="J10">
            <v>0</v>
          </cell>
          <cell r="K10">
            <v>0</v>
          </cell>
        </row>
        <row r="11">
          <cell r="B11" t="str">
            <v>Total Debt/(EBITDA-CAPEX)</v>
          </cell>
          <cell r="D11">
            <v>0</v>
          </cell>
          <cell r="E11">
            <v>0</v>
          </cell>
          <cell r="F11">
            <v>0</v>
          </cell>
          <cell r="G11">
            <v>0</v>
          </cell>
          <cell r="I11">
            <v>0</v>
          </cell>
          <cell r="J11">
            <v>0</v>
          </cell>
          <cell r="K11">
            <v>0</v>
          </cell>
          <cell r="O11" t="str">
            <v>EBITDA</v>
          </cell>
          <cell r="Q11">
            <v>0</v>
          </cell>
          <cell r="R11">
            <v>0</v>
          </cell>
          <cell r="S11">
            <v>0</v>
          </cell>
          <cell r="T11">
            <v>0</v>
          </cell>
          <cell r="V11">
            <v>0</v>
          </cell>
          <cell r="W11">
            <v>0</v>
          </cell>
          <cell r="X11">
            <v>0</v>
          </cell>
        </row>
        <row r="12">
          <cell r="O12" t="str">
            <v xml:space="preserve">      EBITDA Margin</v>
          </cell>
          <cell r="Q12">
            <v>0</v>
          </cell>
          <cell r="R12">
            <v>0</v>
          </cell>
          <cell r="S12">
            <v>0</v>
          </cell>
          <cell r="T12">
            <v>0</v>
          </cell>
          <cell r="V12">
            <v>0</v>
          </cell>
          <cell r="W12">
            <v>0</v>
          </cell>
          <cell r="X12">
            <v>0</v>
          </cell>
        </row>
        <row r="13">
          <cell r="O13" t="str">
            <v xml:space="preserve">      % Growth</v>
          </cell>
          <cell r="R13">
            <v>0</v>
          </cell>
          <cell r="S13">
            <v>0</v>
          </cell>
          <cell r="T13">
            <v>0</v>
          </cell>
          <cell r="W13">
            <v>0</v>
          </cell>
          <cell r="X13">
            <v>0</v>
          </cell>
        </row>
        <row r="14">
          <cell r="O14" t="str">
            <v>Depreciation &amp; Amortization</v>
          </cell>
          <cell r="Q14">
            <v>0</v>
          </cell>
          <cell r="R14">
            <v>0</v>
          </cell>
          <cell r="S14">
            <v>0</v>
          </cell>
          <cell r="T14">
            <v>0</v>
          </cell>
          <cell r="V14">
            <v>0</v>
          </cell>
          <cell r="W14">
            <v>0</v>
          </cell>
          <cell r="X14">
            <v>0</v>
          </cell>
        </row>
        <row r="25">
          <cell r="B25" t="str">
            <v>EBITDA</v>
          </cell>
          <cell r="D25">
            <v>0</v>
          </cell>
          <cell r="E25">
            <v>0</v>
          </cell>
          <cell r="F25">
            <v>0</v>
          </cell>
          <cell r="G25">
            <v>0</v>
          </cell>
          <cell r="I25">
            <v>0</v>
          </cell>
          <cell r="J25">
            <v>0</v>
          </cell>
          <cell r="K25">
            <v>0</v>
          </cell>
          <cell r="O25" t="str">
            <v>Total Cash &amp; Cash Equivalents</v>
          </cell>
          <cell r="Q25">
            <v>0</v>
          </cell>
          <cell r="R25">
            <v>0</v>
          </cell>
          <cell r="S25">
            <v>0</v>
          </cell>
          <cell r="T25">
            <v>0</v>
          </cell>
          <cell r="V25">
            <v>0</v>
          </cell>
          <cell r="W25">
            <v>0</v>
          </cell>
          <cell r="X25">
            <v>0</v>
          </cell>
        </row>
        <row r="26">
          <cell r="B26" t="str">
            <v xml:space="preserve">      Interest</v>
          </cell>
          <cell r="D26">
            <v>0</v>
          </cell>
          <cell r="E26">
            <v>0</v>
          </cell>
          <cell r="F26">
            <v>0</v>
          </cell>
          <cell r="G26">
            <v>0</v>
          </cell>
          <cell r="I26">
            <v>0</v>
          </cell>
          <cell r="J26">
            <v>0</v>
          </cell>
          <cell r="K26">
            <v>0</v>
          </cell>
          <cell r="O26" t="str">
            <v>Working Capital, Including Cash</v>
          </cell>
          <cell r="Q26">
            <v>0</v>
          </cell>
          <cell r="R26">
            <v>0</v>
          </cell>
          <cell r="S26">
            <v>0</v>
          </cell>
          <cell r="T26">
            <v>0</v>
          </cell>
          <cell r="V26">
            <v>0</v>
          </cell>
          <cell r="W26">
            <v>0</v>
          </cell>
          <cell r="X26">
            <v>0</v>
          </cell>
        </row>
        <row r="27">
          <cell r="B27" t="str">
            <v xml:space="preserve">      CAPEX</v>
          </cell>
          <cell r="D27">
            <v>0</v>
          </cell>
          <cell r="E27">
            <v>0</v>
          </cell>
          <cell r="F27">
            <v>0</v>
          </cell>
          <cell r="G27">
            <v>0</v>
          </cell>
          <cell r="I27">
            <v>0</v>
          </cell>
          <cell r="J27">
            <v>0</v>
          </cell>
          <cell r="K27">
            <v>0</v>
          </cell>
        </row>
        <row r="28">
          <cell r="B28" t="str">
            <v>EBITDA/Total Interest</v>
          </cell>
          <cell r="D28">
            <v>0</v>
          </cell>
          <cell r="E28">
            <v>0</v>
          </cell>
          <cell r="F28">
            <v>0</v>
          </cell>
          <cell r="G28">
            <v>0</v>
          </cell>
          <cell r="I28">
            <v>0</v>
          </cell>
          <cell r="J28">
            <v>0</v>
          </cell>
          <cell r="K28">
            <v>0</v>
          </cell>
        </row>
        <row r="29">
          <cell r="B29" t="str">
            <v>(EBITDA-CAPEX)/Total Interest</v>
          </cell>
          <cell r="D29">
            <v>0</v>
          </cell>
          <cell r="E29">
            <v>0</v>
          </cell>
          <cell r="F29">
            <v>0</v>
          </cell>
          <cell r="G29">
            <v>0</v>
          </cell>
          <cell r="I29">
            <v>0</v>
          </cell>
          <cell r="J29">
            <v>0</v>
          </cell>
          <cell r="K29">
            <v>0</v>
          </cell>
        </row>
        <row r="30">
          <cell r="B30" t="str">
            <v>EBIT/Total Interest</v>
          </cell>
          <cell r="D30">
            <v>0</v>
          </cell>
          <cell r="E30">
            <v>0</v>
          </cell>
          <cell r="F30">
            <v>0</v>
          </cell>
          <cell r="G30">
            <v>0</v>
          </cell>
          <cell r="I30">
            <v>0</v>
          </cell>
          <cell r="J30">
            <v>0</v>
          </cell>
          <cell r="K30">
            <v>0</v>
          </cell>
        </row>
      </sheetData>
      <sheetData sheetId="6"/>
      <sheetData sheetId="7" refreshError="1"/>
      <sheetData sheetId="8"/>
      <sheetData sheetId="9"/>
      <sheetData sheetId="10"/>
      <sheetData sheetId="11"/>
      <sheetData sheetId="12"/>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áficas"/>
      <sheetName val="Ind operat"/>
      <sheetName val="Ind gastos"/>
      <sheetName val="Ind trafico"/>
      <sheetName val="Accidentes"/>
      <sheetName val="RESUMEN"/>
      <sheetName val="Seguimiento Explotación"/>
      <sheetName val="Presupuestos"/>
      <sheetName val="Trafico"/>
      <sheetName val="Accidentalidad"/>
      <sheetName val="Calculo ingresos"/>
      <sheetName val="Tarifas"/>
      <sheetName val="Variables- prevision"/>
      <sheetName val="Gastos"/>
      <sheetName val="Traficos"/>
      <sheetName val="Cash flow"/>
      <sheetName val="XREF"/>
      <sheetName val="CRITERIOS"/>
      <sheetName val="DIV INC"/>
      <sheetName val="LTM"/>
      <sheetName val="CREDIT STATS"/>
      <sheetName val="DropZone"/>
      <sheetName val="Anual"/>
      <sheetName val="Mapa de Custo Jun.2003"/>
      <sheetName val="ICATU"/>
      <sheetName val="dados"/>
      <sheetName val="FINANCIAMENTO COFACE SUDAMERIS"/>
      <sheetName val="Fresagem de Pista Ago-98"/>
      <sheetName val="BNDES Sub_A1.1"/>
      <sheetName val="BNDES Sub_A1.2"/>
      <sheetName val="BNDES Sub_A1.3"/>
      <sheetName val="BNDES Sub_A1.4"/>
      <sheetName val="BNDES Sub_A2.1"/>
      <sheetName val="BNDES Sub_A2.2"/>
      <sheetName val="BNDES Sub_A10"/>
      <sheetName val="BNDES Sub_B1.1"/>
      <sheetName val="BNDES Sub_B1.2"/>
      <sheetName val="CURTO PRAZO "/>
      <sheetName val="LONGO PRAZO "/>
      <sheetName val="Despesas C.P e L.P"/>
      <sheetName val="Fontes Financiamentos"/>
      <sheetName val="Inform. Contrato"/>
      <sheetName val="Movimentação Imobilizado"/>
      <sheetName val="Capa"/>
      <sheetName val="Centro de Custo"/>
      <sheetName val="Base de Dados"/>
      <sheetName val="DRE_04.2015"/>
      <sheetName val="GRÁFICO"/>
      <sheetName val="TRÁFEGO"/>
      <sheetName val="CONSERVAÇÃO"/>
      <sheetName val="ARRECADAÇÃO"/>
      <sheetName val="SISTEMAS"/>
      <sheetName val="MONITORAÇÃO"/>
      <sheetName val="PBA"/>
      <sheetName val="GAF"/>
      <sheetName val="DIRETORIA"/>
      <sheetName val="JURÍDICO"/>
      <sheetName val="PROJETOS"/>
      <sheetName val="PLANEJAMENTO"/>
      <sheetName val="OUVIDORIA"/>
      <sheetName val="QUALIDADE"/>
      <sheetName val="COMUNICAÇÃO"/>
      <sheetName val="T.I"/>
      <sheetName val="ENGENHARIA"/>
      <sheetName val="CONTRATOS E MEDIÇÕES"/>
      <sheetName val="MEIO AMBIENTE"/>
      <sheetName val="FAIXA  DE DOMÍNIO"/>
      <sheetName val="ASSESS. COMERC."/>
      <sheetName val="DADOS - NÃO APAGAR"/>
      <sheetName val="Plan3"/>
      <sheetName val="aUXILIAR"/>
      <sheetName val="Plan1"/>
      <sheetName val="Bridge Deuda Neta"/>
      <sheetName val="Ing explot PR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ow r="3">
          <cell r="N3">
            <v>166.386</v>
          </cell>
        </row>
      </sheetData>
      <sheetData sheetId="30"/>
      <sheetData sheetId="31"/>
      <sheetData sheetId="32"/>
      <sheetData sheetId="33"/>
      <sheetData sheetId="34"/>
      <sheetData sheetId="35">
        <row r="3">
          <cell r="N3">
            <v>166.386</v>
          </cell>
        </row>
      </sheetData>
      <sheetData sheetId="36"/>
      <sheetData sheetId="37"/>
      <sheetData sheetId="38"/>
      <sheetData sheetId="39">
        <row r="3">
          <cell r="N3">
            <v>166.386</v>
          </cell>
        </row>
      </sheetData>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 INICIO"/>
      <sheetName val="I.1 PL NIIF previsión cierre"/>
      <sheetName val="I.1 PL NIIF prev. cierre (b)"/>
      <sheetName val="I.1 PL NIIF (Det)"/>
      <sheetName val="I.2 BS NIIF previsión cierre"/>
      <sheetName val="I.2 BS NIIF prev. cierr (b)"/>
      <sheetName val="I.3 Intercompañías"/>
      <sheetName val="I.4 Mvto FFPP NIIF - Local"/>
      <sheetName val="I.5 Actividad (Autop)"/>
      <sheetName val="I.5 Actividad (Sanef-Saba)"/>
      <sheetName val="I.5 Actividad (Aparc)"/>
      <sheetName val="I.5 Actividad (Log)"/>
      <sheetName val="I.5 Actividad (ALog)"/>
      <sheetName val="I.5 Actividad (Sat)"/>
      <sheetName val="I.5 Actividad (Telecom)"/>
      <sheetName val="I.5 Actividad (Aero)"/>
      <sheetName val="I.5 Actividad (DCA)"/>
      <sheetName val="I.6 Detalle otros PL"/>
      <sheetName val="I.7 Plantilla"/>
      <sheetName val="I.8 Inversiones"/>
      <sheetName val="I.9 Endeudamiento"/>
      <sheetName val="I.10 Subgrupos"/>
      <sheetName val="I.10 Subgrupos (b)"/>
      <sheetName val="I.10 Subgrupos(II)"/>
      <sheetName val="I.10 Subgrupos(II) (b)"/>
      <sheetName val="I.11 Actualización previsión"/>
      <sheetName val="INICIO"/>
      <sheetName val="II.1 Resumen presupuesto"/>
      <sheetName val="II.2 PL anual"/>
      <sheetName val="II.3 BS Anual"/>
      <sheetName val="II.4 Mvto FFPP NIIF - Local"/>
      <sheetName val="II.5 Actividad (Autop)"/>
      <sheetName val="II.5 Actividad (Sanef-Saba)"/>
      <sheetName val="II.5 Actividad (Aparc)"/>
      <sheetName val="II.5 Actividad (Log)"/>
      <sheetName val="II.5 Actividad (ALog)"/>
      <sheetName val="II.5 Actividad (Sat)"/>
      <sheetName val="II.5 Actividad (Telecom)"/>
      <sheetName val="II.5 Actividad (Aero)"/>
      <sheetName val="II.5 Actividad (DCA)"/>
      <sheetName val="II.6 Detalle otros PL"/>
      <sheetName val="II.7 Plantilla"/>
      <sheetName val="II.7 Plantilla (II)"/>
      <sheetName val="II.8 Inversiones"/>
      <sheetName val="II.9 Dividendos"/>
      <sheetName val="II.10 Endeudam. - Flujo tesor."/>
      <sheetName val="II.11 Saldos intercos PL BS"/>
      <sheetName val="II.12 PL mensualizada NIIF"/>
      <sheetName val="II.12 PL NIIF (Det)"/>
      <sheetName val="II.13 PL mensual Local"/>
      <sheetName val="II.14 Subgrupos"/>
      <sheetName val="II.14 Subgrupos(II)"/>
      <sheetName val="II.15 Mensualización"/>
      <sheetName val="PPTO"/>
      <sheetName val="UPA"/>
      <sheetName val="Gastos.Personal"/>
      <sheetName val="Gastos explot"/>
      <sheetName val="LITERALES"/>
      <sheetName val="VARIABLES"/>
      <sheetName val="CODIGOS"/>
      <sheetName val="RESUMEN"/>
      <sheetName val="Cubo General"/>
      <sheetName val="CuboGeneral_NIC"/>
      <sheetName val="Cash flow"/>
      <sheetName val="XREF"/>
      <sheetName val="Assumptions"/>
      <sheetName val="Cellular "/>
    </sheetNames>
    <sheetDataSet>
      <sheetData sheetId="0">
        <row r="11">
          <cell r="M11" t="str">
            <v>EUTELSAT</v>
          </cell>
        </row>
      </sheetData>
      <sheetData sheetId="1"/>
      <sheetData sheetId="2" refreshError="1"/>
      <sheetData sheetId="3" refreshError="1"/>
      <sheetData sheetId="4"/>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sheetData sheetId="29"/>
      <sheetData sheetId="30" refreshError="1"/>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sheetData sheetId="58"/>
      <sheetData sheetId="59" refreshError="1"/>
      <sheetData sheetId="60" refreshError="1"/>
      <sheetData sheetId="61"/>
      <sheetData sheetId="62"/>
      <sheetData sheetId="63" refreshError="1"/>
      <sheetData sheetId="64" refreshError="1"/>
      <sheetData sheetId="65" refreshError="1"/>
      <sheetData sheetId="6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 INICIO"/>
      <sheetName val="I.1 PL NIIF previsión cierre"/>
      <sheetName val="I.1 PL NIIF prev. cierre (b)"/>
      <sheetName val="I.1 PL NIIF (Det)"/>
      <sheetName val="I.2 BS NIIF previsión cierre"/>
      <sheetName val="I.2 BS NIIF prev. cierr (b)"/>
      <sheetName val="I.3 Intercompañías"/>
      <sheetName val="I.4 Mvto FFPP NIIF - Local"/>
      <sheetName val="I.5 Actividad (Autop)"/>
      <sheetName val="I.5 Actividad (Sanef-Saba)"/>
      <sheetName val="I.5 Actividad (Aparc)"/>
      <sheetName val="I.5 Actividad (Log)"/>
      <sheetName val="I.5 Actividad (ALog)"/>
      <sheetName val="I.5 Actividad (Sat)"/>
      <sheetName val="I.5 Actividad (Telecom)"/>
      <sheetName val="I.5 Actividad (Aero)"/>
      <sheetName val="I.5 Actividad (DCA)"/>
      <sheetName val="I.6 Detalle otros PL"/>
      <sheetName val="I.7 Plantilla"/>
      <sheetName val="I.8 Inversiones"/>
      <sheetName val="I.9 Endeudamiento"/>
      <sheetName val="I.10 Subgrupos"/>
      <sheetName val="I.10 Subgrupos (b)"/>
      <sheetName val="I.10 Subgrupos(II)"/>
      <sheetName val="I.10 Subgrupos(II) (b)"/>
      <sheetName val="I.11 Actualización previsión"/>
      <sheetName val="INICIO"/>
      <sheetName val="II.1 Resumen presupuesto"/>
      <sheetName val="II.2 PL anual"/>
      <sheetName val="II.3 BS Anual"/>
      <sheetName val="II.4 Mvto FFPP NIIF - Local"/>
      <sheetName val="II.5 Actividad (Autop)"/>
      <sheetName val="II.5 Actividad (Sanef-Saba)"/>
      <sheetName val="II.5 Actividad (Aparc)"/>
      <sheetName val="II.5 Actividad (Log)"/>
      <sheetName val="II.5 Actividad (ALog)"/>
      <sheetName val="II.5 Actividad (Sat)"/>
      <sheetName val="II.5 Actividad (Telecom)"/>
      <sheetName val="II.5 Actividad (Aero)"/>
      <sheetName val="II.5 Actividad (DCA)"/>
      <sheetName val="II.6 Detalle otros PL"/>
      <sheetName val="II.7 Plantilla"/>
      <sheetName val="II.7 Plantilla (II)"/>
      <sheetName val="II.8 Inversiones"/>
      <sheetName val="II.9 Dividendos"/>
      <sheetName val="II.10 Endeudam. - Flujo tesor."/>
      <sheetName val="II.11 Saldos intercos PL BS"/>
      <sheetName val="II.12 PL mensualizada NIIF"/>
      <sheetName val="II.12 PL NIIF (Det)"/>
      <sheetName val="II.13 PL mensual Local"/>
      <sheetName val="II.14 Subgrupos"/>
      <sheetName val="II.14 Subgrupos(II)"/>
      <sheetName val="II.15 Mensualización"/>
      <sheetName val="PPTO"/>
      <sheetName val="UPA"/>
      <sheetName val="Gastos.Personal"/>
      <sheetName val="Gastos explot"/>
      <sheetName val="LITERALES"/>
      <sheetName val="VARIABLES"/>
      <sheetName val="CODIGOS"/>
      <sheetName val="RESUMEN"/>
      <sheetName val="Cubo General"/>
      <sheetName val="CuboGeneral_NIC"/>
      <sheetName val="Aplic. Finac. - 30.09.02"/>
      <sheetName val="DCF"/>
      <sheetName val="Blue Box"/>
      <sheetName val="01"/>
      <sheetName val="05"/>
      <sheetName val="06"/>
      <sheetName val="03"/>
    </sheetNames>
    <sheetDataSet>
      <sheetData sheetId="0">
        <row r="11">
          <cell r="M11" t="str">
            <v>HISPASAT</v>
          </cell>
        </row>
      </sheetData>
      <sheetData sheetId="1"/>
      <sheetData sheetId="2" refreshError="1"/>
      <sheetData sheetId="3" refreshError="1"/>
      <sheetData sheetId="4"/>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sheetData sheetId="29"/>
      <sheetData sheetId="30" refreshError="1"/>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sheetData sheetId="58"/>
      <sheetData sheetId="59" refreshError="1"/>
      <sheetData sheetId="60" refreshError="1"/>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idores"/>
      <sheetName val="Devedores Diversos"/>
      <sheetName val="Devedores Diversos Calc"/>
      <sheetName val="Tributos a Compensar"/>
      <sheetName val="Tributos a Compensar Calc"/>
      <sheetName val="Bens de Renda"/>
      <sheetName val="Imobilizado"/>
      <sheetName val="Imobilizado Calc"/>
      <sheetName val="Diferido"/>
      <sheetName val="Taxas Regulamentares"/>
      <sheetName val="Impostos e Contribuições"/>
      <sheetName val="Outras a Pagar"/>
      <sheetName val="Receitas de Energia"/>
      <sheetName val="Receitas de Energia Calc"/>
      <sheetName val="Energia Comprada"/>
      <sheetName val="Despesas Operacionais"/>
      <sheetName val="Despesas Operacionais Calc"/>
      <sheetName val="Resultado Financeiro"/>
      <sheetName val="Balancete RGE2002"/>
      <sheetName val="Balancete RGE2003"/>
      <sheetName val="Base"/>
      <sheetName val="Lead"/>
      <sheetName val="Links"/>
      <sheetName val="Macros"/>
      <sheetName val="CDI"/>
      <sheetName val="2110121000"/>
      <sheetName val="Movim. DOAR (31_12_03)"/>
      <sheetName val="EmpFin"/>
      <sheetName val="Fluxo de Caixa CF"/>
      <sheetName val="Notas CPFL"/>
      <sheetName val="Fresagem de Pista Ago-98"/>
      <sheetName val="XREF"/>
      <sheetName val="Faturamento"/>
      <sheetName val="Indicadores"/>
      <sheetName val="Aplic. Finac. - 30.09.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ularizado"/>
      <sheetName val="planeamiento"/>
      <sheetName val="GAF-GES01  "/>
      <sheetName val="GAF-GES02 "/>
      <sheetName val="GAF-GES03 "/>
      <sheetName val="GAF-GES04"/>
      <sheetName val="PN 2000"/>
      <sheetName val="Hoja2"/>
      <sheetName val="Hoja3"/>
      <sheetName val="Hipótesis Preliminares"/>
      <sheetName val="Flujo de Caja"/>
      <sheetName val="EERR"/>
      <sheetName val="EOAF"/>
      <sheetName val="Apertura de Gastos"/>
      <sheetName val="Tarifa"/>
      <sheetName val="Tránsito"/>
      <sheetName val="Grafico ingresos"/>
      <sheetName val="Grafico Tarifa"/>
      <sheetName val="Proyecc de Gastos e Inversiones"/>
      <sheetName val="Base de proyecc de gastos"/>
      <sheetName val="Prestamos CP"/>
      <sheetName val="Prestamo LP"/>
      <sheetName val="Balance"/>
      <sheetName val="Ratios de Gastos e Invers"/>
      <sheetName val="Ingresos"/>
      <sheetName val="Impuestos"/>
      <sheetName val="Amortizaciones"/>
      <sheetName val="Áreas de Serv."/>
      <sheetName val="Non-OpAssn"/>
      <sheetName val="Lead"/>
      <sheetName val="Sheet2"/>
      <sheetName val="I. INICIO"/>
      <sheetName val="XREF"/>
      <sheetName val="Estadístiques"/>
      <sheetName val="Compte Resultats Pts."/>
      <sheetName val="Compte Resultats €"/>
      <sheetName val="Salaris"/>
      <sheetName val="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I"/>
      <sheetName val="RESUMEN"/>
      <sheetName val="LEGENDA 01"/>
      <sheetName val="LEGENDA"/>
      <sheetName val="ELEMENTO PEP"/>
    </sheetNames>
    <sheetDataSet>
      <sheetData sheetId="0"/>
      <sheetData sheetId="1" refreshError="1"/>
      <sheetData sheetId="2" refreshError="1"/>
      <sheetData sheetId="3" refreshError="1"/>
      <sheetData sheetId="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io97"/>
      <sheetName val="julio97"/>
      <sheetName val="agosto97"/>
      <sheetName val="setiem97"/>
      <sheetName val="octubr97"/>
      <sheetName val="novie97"/>
      <sheetName val="dicie97"/>
      <sheetName val="Total-97-"/>
      <sheetName val="enero98"/>
      <sheetName val="febrero98"/>
      <sheetName val="marzo98"/>
      <sheetName val="abril98"/>
      <sheetName val="mayo98"/>
      <sheetName val="junio98"/>
      <sheetName val="julio98"/>
      <sheetName val="agosto98"/>
      <sheetName val="setiem98"/>
      <sheetName val="octub98"/>
      <sheetName val="novie98"/>
      <sheetName val="dicie98"/>
      <sheetName val="Total-98-"/>
      <sheetName val="enero99"/>
      <sheetName val="febrero99"/>
      <sheetName val="marzo99"/>
      <sheetName val="abril99"/>
      <sheetName val="mayo99"/>
      <sheetName val="junio99"/>
      <sheetName val="julio99"/>
      <sheetName val="agosto99"/>
      <sheetName val="setiem99"/>
      <sheetName val="octub99"/>
      <sheetName val="novi99"/>
      <sheetName val="dicie99"/>
      <sheetName val="Total-99-"/>
      <sheetName val="enero00"/>
      <sheetName val="febrero00"/>
      <sheetName val="marzo00"/>
      <sheetName val="abril00"/>
      <sheetName val="mayo00"/>
      <sheetName val="junio00"/>
      <sheetName val="julio00"/>
      <sheetName val="agosto00"/>
      <sheetName val="setie00"/>
      <sheetName val="Octu00"/>
      <sheetName val="Novi00"/>
      <sheetName val="Dici00"/>
      <sheetName val="Total-00-"/>
      <sheetName val="Ener01"/>
      <sheetName val="Febr01"/>
      <sheetName val="Total-01-"/>
      <sheetName val="ALL"/>
      <sheetName val="Mar01"/>
      <sheetName val="TI"/>
      <sheetName val="XREF"/>
      <sheetName val="I. INICIO"/>
      <sheetName val="Lead"/>
      <sheetName val="ACUMU-97-98-99-00-"/>
      <sheetName val="Hoja2"/>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 INICIO"/>
      <sheetName val="I.1 PL NIIF previsión cierre"/>
      <sheetName val="I.1 PL NIIF prev. cierre (b)"/>
      <sheetName val="I.1 PL NIIF (Det)"/>
      <sheetName val="I.2 BS NIIF previsión cierre"/>
      <sheetName val="I.2 BS NIIF prev. cierr (b)"/>
      <sheetName val="I.3 Intercompañías"/>
      <sheetName val="I.4 Mvto FFPP NIIF - Local"/>
      <sheetName val="I.5 Actividad (Autop)"/>
      <sheetName val="I.5 Actividad (Sanef-Saba)"/>
      <sheetName val="I.5 Actividad (Aparc)"/>
      <sheetName val="I.5 Actividad (Log)"/>
      <sheetName val="I.5 Actividad (ALog)"/>
      <sheetName val="I.5 Actividad (Sat)"/>
      <sheetName val="I.5 Actividad (Telecom)"/>
      <sheetName val="I.5 Actividad (Aero)"/>
      <sheetName val="I.5 Actividad (DCA)"/>
      <sheetName val="I.6 Detalle otros PL"/>
      <sheetName val="I.7 Plantilla"/>
      <sheetName val="I.8 Inversiones"/>
      <sheetName val="I.9 Endeudamiento"/>
      <sheetName val="I.10 Subgrupos"/>
      <sheetName val="I.10 Subgrupos (b)"/>
      <sheetName val="I.10 Subgrupos(II)"/>
      <sheetName val="I.10 Subgrupos(II) (b)"/>
      <sheetName val="I.11 Actualización previsión"/>
      <sheetName val="INICIO"/>
      <sheetName val="II.1 Resumen presupuesto"/>
      <sheetName val="II.2 PL anual"/>
      <sheetName val="II.3 BS Anual"/>
      <sheetName val="II.4 Mvto FFPP NIIF - Local"/>
      <sheetName val="II.5 Actividad (Autop)"/>
      <sheetName val="II.5 Actividad (Sanef-Saba)"/>
      <sheetName val="II.5 Actividad (Aparc)"/>
      <sheetName val="II.5 Actividad (Log)"/>
      <sheetName val="II.5 Actividad (ALog)"/>
      <sheetName val="II.5 Actividad (Sat)"/>
      <sheetName val="II.5 Actividad (Telecom)"/>
      <sheetName val="II.5 Actividad (Aero)"/>
      <sheetName val="II.5 Actividad (DCA)"/>
      <sheetName val="II.6 Detalle otros PL"/>
      <sheetName val="II.7 Plantilla"/>
      <sheetName val="II.7 Plantilla (II)"/>
      <sheetName val="II.8 Inversiones"/>
      <sheetName val="II.9 Dividendos"/>
      <sheetName val="II.10 Endeudam. - Flujo tesor."/>
      <sheetName val="II.11 Saldos intercos PL BS"/>
      <sheetName val="II.12 PL mensualizada NIIF"/>
      <sheetName val="II.12 PL NIIF (Det)"/>
      <sheetName val="II.13 PL mensual Local"/>
      <sheetName val="II.14 Subgrupos"/>
      <sheetName val="II.14 Subgrupos(II)"/>
      <sheetName val="II.15 Mensualización"/>
      <sheetName val="PPTO"/>
      <sheetName val="UPA"/>
      <sheetName val="Gastos.Personal"/>
      <sheetName val="Gastos explot"/>
      <sheetName val="LITERALES"/>
      <sheetName val="VARIABLES"/>
      <sheetName val="CODIGOS"/>
      <sheetName val="RESUMEN"/>
      <sheetName val="Cubo General"/>
      <sheetName val="CuboGeneral_NIC"/>
      <sheetName val="XREF"/>
      <sheetName val="BTMAIN"/>
      <sheetName val="Old Lead"/>
      <sheetName val="MENU"/>
    </sheetNames>
    <sheetDataSet>
      <sheetData sheetId="0">
        <row r="11">
          <cell r="M11" t="str">
            <v>RUTAS II</v>
          </cell>
        </row>
      </sheetData>
      <sheetData sheetId="1"/>
      <sheetData sheetId="2" refreshError="1"/>
      <sheetData sheetId="3" refreshError="1"/>
      <sheetData sheetId="4"/>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sheetData sheetId="29"/>
      <sheetData sheetId="30" refreshError="1"/>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sheetData sheetId="58"/>
      <sheetData sheetId="59" refreshError="1"/>
      <sheetData sheetId="60" refreshError="1"/>
      <sheetData sheetId="61"/>
      <sheetData sheetId="62"/>
      <sheetData sheetId="63" refreshError="1"/>
      <sheetData sheetId="64" refreshError="1"/>
      <sheetData sheetId="65" refreshError="1"/>
      <sheetData sheetId="6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 INICIO"/>
      <sheetName val="I.1 PL NIIF previsión cierre"/>
      <sheetName val="I.1 PL NIIF prev. cierre (b)"/>
      <sheetName val="I.1 PL NIIF (Det)"/>
      <sheetName val="I.2 BS NIIF previsión cierre"/>
      <sheetName val="I.2 BS NIIF prev. cierr (b)"/>
      <sheetName val="I.3 Intercompañías"/>
      <sheetName val="I.4 Mvto FFPP NIIF - Local"/>
      <sheetName val="I.5 Actividad (Autop)"/>
      <sheetName val="I.5 Actividad (Sanef-Saba)"/>
      <sheetName val="I.5 Actividad (Aparc)"/>
      <sheetName val="I.5 Actividad (Log)"/>
      <sheetName val="I.5 Actividad (ALog)"/>
      <sheetName val="I.5 Actividad (Sat)"/>
      <sheetName val="I.5 Actividad (Telecom)"/>
      <sheetName val="I.5 Actividad (Aero)"/>
      <sheetName val="I.5 Actividad (DCA)"/>
      <sheetName val="I.6 Detalle otros PL"/>
      <sheetName val="I.7 Plantilla"/>
      <sheetName val="I.8 Inversiones"/>
      <sheetName val="I.9 Endeudamiento"/>
      <sheetName val="I.10 Subgrupos"/>
      <sheetName val="I.10 Subgrupos (b)"/>
      <sheetName val="I.10 Subgrupos(II)"/>
      <sheetName val="I.10 Subgrupos(II) (b)"/>
      <sheetName val="I.11 Actualización previsión"/>
      <sheetName val="INICIO"/>
      <sheetName val="II.1 Resumen presupuesto"/>
      <sheetName val="II.2 PL anual"/>
      <sheetName val="II.3 BS Anual"/>
      <sheetName val="II.4 Mvto FFPP NIIF - Local"/>
      <sheetName val="II.5 Actividad (Autop)"/>
      <sheetName val="II.5 Actividad (Sanef-Saba)"/>
      <sheetName val="II.5 Actividad (Aparc)"/>
      <sheetName val="II.5 Actividad (Log)"/>
      <sheetName val="II.5 Actividad (ALog)"/>
      <sheetName val="II.5 Actividad (Sat)"/>
      <sheetName val="II.5 Actividad (Telecom)"/>
      <sheetName val="II.5 Actividad (Aero)"/>
      <sheetName val="II.5 Actividad (DCA)"/>
      <sheetName val="II.6 Detalle otros PL"/>
      <sheetName val="II.7 Plantilla"/>
      <sheetName val="II.7 Plantilla (II)"/>
      <sheetName val="II.8 Inversiones"/>
      <sheetName val="II.9 Dividendos"/>
      <sheetName val="II.10 Endeudam. - Flujo tesor."/>
      <sheetName val="II.11 Saldos intercos PL BS"/>
      <sheetName val="II.12 PL mensualizada NIIF"/>
      <sheetName val="II.12 PL NIIF (Det)"/>
      <sheetName val="II.13 PL mensual Local"/>
      <sheetName val="II.14 Subgrupos"/>
      <sheetName val="II.14 Subgrupos(II)"/>
      <sheetName val="II.15 Mensualización"/>
      <sheetName val="PPTO"/>
      <sheetName val="UPA"/>
      <sheetName val="Gastos.Personal"/>
      <sheetName val="Gastos explot"/>
      <sheetName val="LITERALES"/>
      <sheetName val="VARIABLES"/>
      <sheetName val="CODIGOS"/>
      <sheetName val="RESUMEN"/>
      <sheetName val="Cubo General"/>
      <sheetName val="CuboGeneral_NIC"/>
      <sheetName val="tab crois"/>
      <sheetName val="06_PRE_PLANT_10 SPASA"/>
      <sheetName val="ICATU"/>
      <sheetName val="DEUTSCHE"/>
      <sheetName val="Share price"/>
      <sheetName val="06_PRE_PLANT_10%20SPASA.x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EVISION"/>
      <sheetName val="TRADIA"/>
      <sheetName val="Forecast 2011 Ingresos Adesal"/>
    </sheetNames>
    <definedNames>
      <definedName name="Integer"/>
    </definedNames>
    <sheetDataSet>
      <sheetData sheetId="0"/>
      <sheetData sheetId="1"/>
      <sheetData sheetId="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Consensus + guidance"/>
      <sheetName val="IS"/>
      <sheetName val="Consensus Bbg"/>
      <sheetName val="BS"/>
      <sheetName val="CF"/>
      <sheetName val="Capital calcs"/>
      <sheetName val="Before &amp; After"/>
      <sheetName val="AFOSHEET"/>
      <sheetName val="_QP_SCMN.VX"/>
      <sheetName val="EXPORT"/>
      <sheetName val="Valuation"/>
      <sheetName val="Multiples EXPORT"/>
      <sheetName val="SCMN.S_Exchange_Sheet"/>
      <sheetName val="SCMN.S_Live_Sheet"/>
      <sheetName val="SCMN.S_Validation_Sheet"/>
      <sheetName val="SCMN.S_Annotation_Sheet"/>
      <sheetName val="Sheet2"/>
      <sheetName val="Sheet1"/>
      <sheetName val="Disclosures"/>
      <sheetName val="Old - Disclosures"/>
      <sheetName val="Chart13"/>
      <sheetName val="Chart14"/>
      <sheetName val="Chart15"/>
      <sheetName val="Chart16"/>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
          <cell r="A1" t="str">
            <v>Issuer: Swisscom</v>
          </cell>
        </row>
      </sheetData>
      <sheetData sheetId="14">
        <row r="1">
          <cell r="A1" t="str">
            <v>Issuer: Swisscom</v>
          </cell>
        </row>
      </sheetData>
      <sheetData sheetId="15">
        <row r="1">
          <cell r="A1" t="str">
            <v>0f09f135-dcdb-4c74-9a44-1bfab36cb02c</v>
          </cell>
        </row>
      </sheetData>
      <sheetData sheetId="16">
        <row r="2">
          <cell r="F2" t="str">
            <v>Actual</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BP Análise"/>
      <sheetName val="DRE Análise"/>
      <sheetName val="DRE - Relatório"/>
      <sheetName val="BP - Relatório"/>
      <sheetName val="BP RA"/>
      <sheetName val="DRE RA"/>
      <sheetName val="DOAR"/>
      <sheetName val="AUXILIAR DOAR"/>
      <sheetName val="Tickmarks"/>
      <sheetName val="Moeda Estrangeira"/>
      <sheetName val="XREF"/>
      <sheetName val="Fluxo Consolidado Holding"/>
      <sheetName val="Conciliação Custos - Guarani"/>
      <sheetName val="I. INICIO"/>
      <sheetName val="03"/>
      <sheetName val="FINANCIAMENTO COFACE SUDAMERIS"/>
      <sheetName val="04"/>
      <sheetName val="Intercompany BP"/>
      <sheetName val="PAS Despesa pesso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licações Financeiras"/>
      <sheetName val="Rev analitica vendas"/>
      <sheetName val="PAS Despesa pessoal"/>
      <sheetName val="AUXILIAR DOAR"/>
      <sheetName val="PAS 31.10.2007"/>
      <sheetName val="estoque total dez_98"/>
      <sheetName val="Mensagem"/>
      <sheetName val="Moeda Estrangeira"/>
      <sheetName val="XREF"/>
      <sheetName val="Forecast"/>
      <sheetName val="#REF"/>
      <sheetName val="Sponsorship"/>
      <sheetName val="DMPL"/>
      <sheetName val="Abertura saldos"/>
      <sheetName val="Circularizacao"/>
      <sheetName val="Prov. 13.Salário - passivo"/>
      <sheetName val="Nota Relatório 31.12"/>
      <sheetName val="PAS depreciação"/>
      <sheetName val="Abertura de saldos"/>
      <sheetName val="Control Sheet"/>
      <sheetName val="Direitos Creditórios 31.12.07"/>
      <sheetName val="Lead"/>
      <sheetName val="Mapa Movimentação 30.06.07"/>
      <sheetName val="Mapa Movimentação 31.12.07"/>
      <sheetName val="Nota Explicativa "/>
      <sheetName val="Mov. IP"/>
      <sheetName val="Resumo"/>
      <sheetName val="Topaz"/>
      <sheetName val="Intercompany BP"/>
      <sheetName val="03"/>
      <sheetName val="Conciliação Custos - Guarani"/>
      <sheetName val="Teste de Realizaçã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
      <sheetName val="DRE"/>
      <sheetName val="DMPL"/>
      <sheetName val="DOAR"/>
      <sheetName val="movimentação"/>
      <sheetName val="XREF"/>
      <sheetName val="PAS Despesa pessoal"/>
      <sheetName val="AUXILIAR DOAR"/>
      <sheetName val="Moeda Estrangeira"/>
      <sheetName val="Mensage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Extrapolação"/>
      <sheetName val="PAS Vendas Guarani"/>
      <sheetName val="Pas Vendas Olimpia "/>
      <sheetName val="Funrural PIS Cofiins Olimpia"/>
      <sheetName val="PIS Cofins Guarani"/>
      <sheetName val="ICMS Guarani"/>
      <sheetName val="{PPC}Prov. Ajuste Preço-Jan "/>
      <sheetName val="{PPC}Prov. Ajuste Preço-Abr"/>
      <sheetName val="Parâmetro"/>
      <sheetName val="XREF"/>
      <sheetName val="Tickmarks"/>
      <sheetName val="DRE"/>
      <sheetName val="ICMS"/>
      <sheetName val="TCalc icms"/>
      <sheetName val="TCalc Receitas"/>
      <sheetName val="PAS Pis_Cofins_Funrural  Jul05"/>
      <sheetName val="TCalc Impostos"/>
      <sheetName val="PAS Pis_Cofins_Funrural"/>
      <sheetName val="cut"/>
      <sheetName val="PAS Vendas"/>
      <sheetName val="TEste 30.09.06 ICMS e IPI"/>
      <sheetName val="Teste de Detalhe de Receitas"/>
      <sheetName val="Cut-Off 3112"/>
      <sheetName val="Devoluções"/>
      <sheetName val="Cut-Off 3110"/>
      <sheetName val="Impostos 30.04"/>
      <sheetName val="Impostos 31.01"/>
      <sheetName val="BP"/>
      <sheetName val="Resumo (x) Contab. "/>
      <sheetName val="PAS Despesa pessoal"/>
      <sheetName val="Summary Page"/>
      <sheetName val="NE"/>
      <sheetName val="Receita de Vendas Mensal {ppc}"/>
      <sheetName val="PAS Receita e Impostos - Vendas"/>
      <sheetName val="Preços do Açúcar e Álcool "/>
      <sheetName val="Abertura por Empresa"/>
      <sheetName val="LTN"/>
      <sheetName val="3 - Cálculo Global de Seguros"/>
      <sheetName val="4 -Movimentação Imobilizado"/>
      <sheetName val="2 - Aplicação Financeira"/>
      <sheetName val="Debêntures Reperfilamento"/>
      <sheetName val="Impostos"/>
      <sheetName val="Parâmetro Guarani"/>
      <sheetName val="Parâmetro CESJ"/>
      <sheetName val="Parâmetro Andrade"/>
      <sheetName val="Mapa Movimentação"/>
      <sheetName val="Para Referência"/>
      <sheetName val="Teste Receita Financeira"/>
      <sheetName val="Seleção das notas Fiscais"/>
      <sheetName val="Cut Off"/>
      <sheetName val="Dados para as seleções"/>
      <sheetName val="Resumo BC"/>
      <sheetName val="Saldos Bancos"/>
      <sheetName val="Anexo &quot;H&quot;"/>
      <sheetName val="mov. PL"/>
      <sheetName val="Funrural"/>
      <sheetName val="Rev analitica vendas"/>
      <sheetName val="Amostra NF saída"/>
      <sheetName val="Cut-off"/>
      <sheetName val="Teste Global de Cut-Off"/>
      <sheetName val="Impostos 31.12"/>
      <sheetName val="Impostos 31.03"/>
      <sheetName val="Amostra NF saída AT"/>
      <sheetName val="Vendas - Projeção"/>
      <sheetName val="Suporte DOAR"/>
      <sheetName val="AUXILIAR DOAR"/>
      <sheetName val="Análise de Preço de Venda"/>
      <sheetName val="PAS Impostos"/>
      <sheetName val="STAR 1"/>
      <sheetName val="Base Star"/>
      <sheetName val="Critério Seleção"/>
      <sheetName val="Mapa de Resultado"/>
      <sheetName val="Deposito Judicial"/>
      <sheetName val="Teste de Receita"/>
      <sheetName val="Calculo Amostra"/>
      <sheetName val="CUTOFF "/>
      <sheetName val="Cálculo Amostra"/>
    </sheetNames>
    <sheetDataSet>
      <sheetData sheetId="0"/>
      <sheetData sheetId="1"/>
      <sheetData sheetId="2" refreshError="1"/>
      <sheetData sheetId="3"/>
      <sheetData sheetId="4"/>
      <sheetData sheetId="5"/>
      <sheetData sheetId="6"/>
      <sheetData sheetId="7"/>
      <sheetData sheetId="8"/>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eitas Vendas IP"/>
      <sheetName val="Deducoes venda IP"/>
      <sheetName val="Receitas Vendas Inpacel"/>
      <sheetName val="PAS Deduções venda Inpacel"/>
      <sheetName val="Lead"/>
      <sheetName val="Dez CNEC - Análise PDD"/>
      <sheetName val="Dez REAGO - Análise PDD"/>
      <sheetName val="BP"/>
      <sheetName val="DRE"/>
      <sheetName val="PAS Vendas"/>
      <sheetName val="Mapa Empréstimos Nacional"/>
      <sheetName val="SWAP Setembro 08"/>
      <sheetName val="Funrural PIS Cofiins Olimpia"/>
      <sheetName val="XREF"/>
      <sheetName val="Mapa do contas rec.-12"/>
      <sheetName val="Intercompany BP"/>
      <sheetName val="LTN"/>
      <sheetName val="Conciliação Custos"/>
      <sheetName val="Dividendos"/>
      <sheetName val="Resumo"/>
      <sheetName val="Mov. IP"/>
      <sheetName val="Abertura de saldos"/>
      <sheetName val="Teste IP-Mogi"/>
      <sheetName val="Teste LA"/>
      <sheetName val="Capitalização"/>
      <sheetName val="Impostos"/>
      <sheetName val="Deposito Judicial"/>
      <sheetName val="PAS Despesa pessoal"/>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STA2"/>
      <sheetName val="ICATU"/>
      <sheetName val="dados"/>
      <sheetName val="Mutuo"/>
      <sheetName val="População Res."/>
      <sheetName val="PAS Despesa pessoal"/>
      <sheetName val="CRITERIOS"/>
      <sheetName val="População_Res_"/>
      <sheetName val="outros_indicadores"/>
      <sheetName val="Taxas"/>
      <sheetName val="Rep"/>
      <sheetName val="Comissões"/>
      <sheetName val="Resultado_Março_IP"/>
      <sheetName val="PPR_2004"/>
      <sheetName val="BANCO"/>
      <sheetName val="CDI"/>
      <sheetName val="CUSTO_CONSOLID"/>
      <sheetName val="CUSTO_MONETARIO_CONSOLID"/>
      <sheetName val="Saldo_Contábil"/>
      <sheetName val="Físico_Atual"/>
      <sheetName val="ContProd"/>
      <sheetName val="Plan2"/>
      <sheetName val="Bco1"/>
      <sheetName val="Customize_Your_Invoice"/>
      <sheetName val="Cálculo_Parâmetro"/>
      <sheetName val="Tarifas"/>
      <sheetName val="CUSTO_UNIT_TRANS_CD_RJ"/>
      <sheetName val="CUSTO_UNIT_TRANS_CD_SP"/>
      <sheetName val="CUSTO_UNIT_PORTO"/>
      <sheetName val="CUSTO_UNIT_UAG"/>
      <sheetName val="CUSTO_UNIT_UCAO"/>
      <sheetName val="CUSTO_UNIT_TRANS_CD_BH"/>
      <sheetName val="Feriados"/>
      <sheetName val="Lead"/>
      <sheetName val="Master_FIF_Flutuação"/>
      <sheetName val="Lista_de_Ramais"/>
      <sheetName val="FRA"/>
      <sheetName val="COUPOM"/>
      <sheetName val="Product_group_report"/>
      <sheetName val="Plan3"/>
      <sheetName val="indices"/>
      <sheetName val="Aplic__Finac__-_30_09_02"/>
      <sheetName val="Inserir"/>
      <sheetName val="Matriz"/>
      <sheetName val="Tabela"/>
      <sheetName val="Anexo_6"/>
      <sheetName val="מוצרים"/>
      <sheetName val="Control_Sheet"/>
      <sheetName val="MUG"/>
      <sheetName val="Resumo"/>
      <sheetName val="Fluxo_de_Caixa_CF"/>
      <sheetName val="p__name"/>
      <sheetName val="Capa"/>
      <sheetName val="Preço_Médio"/>
      <sheetName val="Prod_Tab"/>
      <sheetName val="LX"/>
      <sheetName val="Mov_US$_nov_a_mar"/>
      <sheetName val="Materials"/>
      <sheetName val="Poupança"/>
      <sheetName val="CUSTO_UNIT_CD_BH"/>
      <sheetName val="CUSTO_UNIT_CD_RJ"/>
      <sheetName val="CUSTO_UNIT_CD_SP"/>
      <sheetName val="SERIES_CDI_E_PTAX"/>
      <sheetName val="Tab"/>
      <sheetName val="Bloomberg"/>
      <sheetName val="OPC_DOL_PA"/>
      <sheetName val="SELIC"/>
      <sheetName val="ENTRADA"/>
      <sheetName val="Forecast"/>
      <sheetName val="Fixed_Assets"/>
      <sheetName val="estoque_total_dez_98"/>
      <sheetName val="#REF"/>
      <sheetName val="FCX_AFD "/>
      <sheetName val="DRE"/>
      <sheetName val="FLUXO DE PREVISÃO 2012"/>
      <sheetName val="Links"/>
      <sheetName val="CMI"/>
      <sheetName val="FLUXO PREVISÃO. X Atual Re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Abertura Saldos"/>
      <sheetName val="População STAR_IP"/>
      <sheetName val="Checklist"/>
      <sheetName val="STAR Receitas"/>
      <sheetName val="STAR Custos"/>
      <sheetName val="STAR Impostos sobre Vendas"/>
      <sheetName val="Cut-off"/>
      <sheetName val="PAS Vendas"/>
      <sheetName val="IPBrasil - Sales"/>
      <sheetName val="PAS Deducoes_1otrim"/>
      <sheetName val="Variações"/>
      <sheetName val="XREF"/>
      <sheetName val="Tickmarks"/>
      <sheetName val="Receitas Vendas Inpacel"/>
      <sheetName val="Deducoes venda IP"/>
      <sheetName val="PAS Deduções venda Inpacel"/>
      <sheetName val="BP"/>
      <sheetName val="Circularização Aplicações"/>
      <sheetName val="Mapa"/>
      <sheetName val="Prov. Férias"/>
      <sheetName val="Mapa Mov. Empréstimos {ppc}"/>
      <sheetName val="DRE"/>
      <sheetName val="Resultado Setembro"/>
      <sheetName val="Circularização Emprestimos"/>
      <sheetName val="PAS Despesa pesso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Abertura de Saldos"/>
      <sheetName val="PAS Vendas"/>
      <sheetName val="PAS Deducoes de Vendas"/>
      <sheetName val="XREF"/>
      <sheetName val="Variacoes"/>
      <sheetName val="Tickmarks"/>
      <sheetName val="Capitalização"/>
      <sheetName val="STAR Receitas"/>
      <sheetName val="Receitas Vendas Inpacel"/>
      <sheetName val="Deducoes venda IP"/>
      <sheetName val="PAS Deduções venda Inpacel"/>
      <sheetName val="BP"/>
      <sheetName val="Anexo IV.2004"/>
      <sheetName val="200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Report - 31102003"/>
      <sheetName val="Circularização Emprestimos"/>
      <sheetName val="XREF"/>
      <sheetName val="Tickmarks"/>
      <sheetName val="PAS Vendas"/>
      <sheetName val="Reconciliações Setembro"/>
      <sheetName val="Impostos"/>
      <sheetName val="Funrural"/>
      <sheetName val="DRE"/>
      <sheetName val="FGTS"/>
      <sheetName val="PAS Deprec."/>
      <sheetName val="População Res."/>
      <sheetName val="Circul. Fornecedores"/>
      <sheetName val="BP"/>
      <sheetName val="Abertura Saldos"/>
      <sheetName val="Vendas"/>
      <sheetName val="Base Star"/>
      <sheetName val="Ajustes e Reclassificações"/>
      <sheetName val="Receitas Vendas Inpacel"/>
      <sheetName val="Deducoes venda IP"/>
      <sheetName val="PAS Deduções venda Inpacel"/>
      <sheetName val="Anexo 5"/>
    </sheetNames>
    <sheetDataSet>
      <sheetData sheetId="0"/>
      <sheetData sheetId="1"/>
      <sheetData sheetId="2"/>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Relatório"/>
      <sheetName val="Circularização"/>
      <sheetName val="Mapa"/>
      <sheetName val="Outorga"/>
      <sheetName val="Mútuo {ppc}"/>
      <sheetName val="BB {ppc}"/>
      <sheetName val="BNDES {ppc}"/>
      <sheetName val="CEF {ppc}"/>
      <sheetName val="FIBRA{PPC}"/>
      <sheetName val="Variável"/>
      <sheetName val="Fixo"/>
      <sheetName val="XREF"/>
      <sheetName val="Tickmarks"/>
      <sheetName val="Mútuo _ppc_"/>
      <sheetName val="Anexo 15 - Moeda Estrangeira"/>
      <sheetName val="Anexo 15 - Swap"/>
      <sheetName val="Circularização Emprestimos"/>
      <sheetName val="PAS Vendas"/>
      <sheetName val="Receitas Vendas Inpacel"/>
      <sheetName val="Deducoes venda IP"/>
      <sheetName val="PAS Deduções venda Inpacel"/>
      <sheetName val="FGTS"/>
    </sheetNames>
    <sheetDataSet>
      <sheetData sheetId="0" refreshError="1"/>
      <sheetData sheetId="1" refreshError="1"/>
      <sheetData sheetId="2"/>
      <sheetData sheetId="3"/>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exo 1"/>
      <sheetName val="Anexo 2"/>
      <sheetName val="Anexo 3 "/>
      <sheetName val="Anexo 4"/>
      <sheetName val="Anexo 5"/>
      <sheetName val="Anexo  6"/>
      <sheetName val="Anexo 7"/>
      <sheetName val="Anexo 10"/>
      <sheetName val="Anexo 11"/>
      <sheetName val="Anexo 12"/>
      <sheetName val="Anexo13"/>
      <sheetName val="Anexo 14"/>
      <sheetName val="Anexo 15 - Emp. Nacionais"/>
      <sheetName val="Anexo 15 - Swap"/>
      <sheetName val="Anexo 15 - Moeda Estrangeira"/>
      <sheetName val="Anexo 15 - Finame"/>
      <sheetName val="Anexo 16"/>
      <sheetName val="Anexo 17"/>
      <sheetName val="Anexo 18"/>
      <sheetName val="Anexo 19"/>
      <sheetName val="Anexo 20"/>
      <sheetName val="Anexo 21"/>
      <sheetName val="Anexo 22"/>
      <sheetName val="Anexo 23"/>
      <sheetName val="Anexo 24"/>
      <sheetName val="Anexo 9"/>
      <sheetName val="Anexo 8"/>
      <sheetName val="Anexo 15"/>
      <sheetName val="Anexo 15 _ Moeda Estrangeira"/>
      <sheetName val="consolidado-cap_10-2007"/>
      <sheetName val="Mútuo {ppc}"/>
      <sheetName val="XREF"/>
      <sheetName val="Circularização Emprestimos"/>
      <sheetName val="PAS Vendas"/>
      <sheetName val="31-12-2008"/>
      <sheetName val="Anexo 6"/>
      <sheetName val="Tab"/>
      <sheetName val="Emprestimos 102003 {ppc}"/>
      <sheetName val="Dados St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
      <sheetName val="DRE"/>
      <sheetName val="DMPL"/>
      <sheetName val="DOAR"/>
      <sheetName val="movimentação Doar"/>
      <sheetName val="movimentação"/>
      <sheetName val="XREF"/>
      <sheetName val="Anexo 15 - Moeda Estrangeira"/>
      <sheetName val="Anexo 15 - Swap"/>
      <sheetName val="Receitas Vendas Inpacel"/>
      <sheetName val="Deducoes venda IP"/>
      <sheetName val="PAS Deduções venda Inpacel"/>
      <sheetName val="Mútuo {ppc}"/>
      <sheetName val="Moeda Estrangeira"/>
      <sheetName val="estoque total dez_98"/>
      <sheetName val="Circularização Emprestimos"/>
      <sheetName val="Emprestimos 102003 {ppc}"/>
      <sheetName val="Repor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forms"/>
      <sheetName val="Qtr-forms "/>
      <sheetName val="M - 22"/>
      <sheetName val="Form M-30"/>
      <sheetName val="Fixed Assets"/>
      <sheetName val="Parametro - VC"/>
      <sheetName val="Emprestimos 102003 {ppc}"/>
      <sheetName val="XREF"/>
      <sheetName val="Report"/>
      <sheetName val="Forecast"/>
      <sheetName val="MAPA"/>
      <sheetName val="Excess Calc"/>
      <sheetName val="LX_Prov Férias e 13º Salário"/>
      <sheetName val="Links"/>
      <sheetName val="Lead"/>
      <sheetName val="Rep"/>
      <sheetName val="Dados"/>
      <sheetName val="Anexo 15 - Moeda Estrangeira"/>
      <sheetName val="Anexo 15 - Swap"/>
      <sheetName val="Quartely Forms"/>
      <sheetName val="Base materialidade"/>
      <sheetName val="Mútuo {ppc}"/>
      <sheetName val="Circularização Emprestimos"/>
      <sheetName val="PAS Vend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EMPR 1º  2º 3º 4º trim. {ppc}"/>
      <sheetName val="Calculos - DTT"/>
      <sheetName val="Parametro - Juros e VM"/>
      <sheetName val="Parametro - VC"/>
      <sheetName val="Threshold Calc"/>
      <sheetName val="XREF"/>
      <sheetName val="Tickmarks"/>
      <sheetName val="MovimentEmprést. 31102003 {ppc}"/>
      <sheetName val="Escalonamento BID"/>
      <sheetName val="Emprestimos 122003 {ppc}"/>
      <sheetName val="Fin 102003 {ppc}"/>
      <sheetName val="Emprestimos 102003 {ppc}"/>
      <sheetName val="Escalonamento Divida"/>
      <sheetName val="Anexo 15 - Moeda Estrangeira"/>
      <sheetName val="Anexo 15 - Swap"/>
      <sheetName val="BP"/>
      <sheetName val="Canbrás -Video"/>
      <sheetName val="Teste Receita_Horizon"/>
      <sheetName val="Lead"/>
      <sheetName val="Mútuos não realizáveis"/>
      <sheetName val="Receitas Vendas Inpacel"/>
      <sheetName val="Deducoes venda IP"/>
      <sheetName val="PAS Deduções venda Inpacel"/>
      <sheetName val="Mútuo {ppc}"/>
      <sheetName val="Circularização Emprestimos"/>
    </sheetNames>
    <sheetDataSet>
      <sheetData sheetId="0"/>
      <sheetData sheetId="1"/>
      <sheetData sheetId="2"/>
      <sheetData sheetId="3"/>
      <sheetData sheetId="4"/>
      <sheetData sheetId="5" refreshError="1"/>
      <sheetData sheetId="6"/>
      <sheetData sheetId="7" refreshError="1"/>
      <sheetData sheetId="8"/>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vimentação Anual (2)"/>
      <sheetName val="#REF"/>
      <sheetName val="XREF"/>
      <sheetName val="BP"/>
      <sheetName val="Circul. e concil.bcos"/>
      <sheetName val="PAS Despesa pessoal"/>
      <sheetName val="Movimentação Imobilizado"/>
      <sheetName val="Emprestimos 102003 {ppc}"/>
      <sheetName val="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PAS Fopag"/>
      <sheetName val="Detalhes - salários IP Mogi Gua"/>
      <sheetName val="Detalhes Férias e 13o IP"/>
      <sheetName val="XREF"/>
      <sheetName val="Tickmarks"/>
      <sheetName val="Folha Pagto"/>
      <sheetName val="Cálculo Global - Férias e 13o. "/>
      <sheetName val="DRE"/>
      <sheetName val="BP"/>
      <sheetName val="Investimento"/>
      <sheetName val="Emprestimos 102003 {ppc}"/>
      <sheetName val="Report"/>
      <sheetName val="Anexo 15 - Moeda Estrangeira"/>
      <sheetName val="Anexo 15 - Swap"/>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TOC"/>
      <sheetName val="Assum"/>
      <sheetName val="sense"/>
      <sheetName val="disp"/>
      <sheetName val="Op-BS"/>
      <sheetName val="IS"/>
      <sheetName val="BSCF"/>
      <sheetName val="Ratios"/>
      <sheetName val="Matrix"/>
      <sheetName val="Contrib"/>
      <sheetName val="proforma"/>
      <sheetName val="AlbanyIS"/>
      <sheetName val="AlbanyBSCF"/>
      <sheetName val="AlbanyRat"/>
      <sheetName val="CambridgeIS"/>
      <sheetName val="CambridgeBSCF"/>
      <sheetName val="CambridgeRat"/>
      <sheetName val="LBO"/>
      <sheetName val="Mult"/>
    </sheetNames>
    <sheetDataSet>
      <sheetData sheetId="0" refreshError="1"/>
      <sheetData sheetId="1" refreshError="1"/>
      <sheetData sheetId="2" refreshError="1">
        <row r="13">
          <cell r="E13">
            <v>240.5</v>
          </cell>
        </row>
        <row r="14">
          <cell r="E14">
            <v>10.908587000000001</v>
          </cell>
        </row>
        <row r="16">
          <cell r="E16">
            <v>691.37361425000006</v>
          </cell>
        </row>
        <row r="18">
          <cell r="E18">
            <v>249.1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VP - HP 12C 31.12"/>
      <sheetName val="VP - 31.12"/>
      <sheetName val="Outorga Fixa"/>
      <sheetName val="XREF"/>
      <sheetName val="Tickmarks"/>
      <sheetName val="Links"/>
      <sheetName val="NE e Mov Outorga"/>
      <sheetName val="VP - HP 12C (2)"/>
      <sheetName val="Report - 30.06.2005"/>
      <sheetName val="VP - 30.06.2005"/>
      <sheetName val="Outorga Fixa 30.06.2005"/>
      <sheetName val="VP - HP 12C 30.11"/>
      <sheetName val="VP - 30.11"/>
      <sheetName val="NE Credores pela Concessão"/>
      <sheetName val="Outorga Fixa_31.12"/>
      <sheetName val="autovias 31.12.06"/>
      <sheetName val="VP - 31.12_30.06"/>
      <sheetName val="Parâmetro"/>
      <sheetName val="VP - HP 12C 31.12_30.06"/>
      <sheetName val="Outorga Fixa_30.06"/>
    </sheetNames>
    <sheetDataSet>
      <sheetData sheetId="0"/>
      <sheetData sheetId="1" refreshError="1"/>
      <sheetData sheetId="2" refreshError="1"/>
      <sheetData sheetId="3" refreshError="1"/>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BP"/>
      <sheetName val="DRE"/>
      <sheetName val="DMPL"/>
      <sheetName val="DOAR"/>
      <sheetName val="AUXILIAR DOAR"/>
      <sheetName val="Tickmarks"/>
      <sheetName val="BP 311205"/>
      <sheetName val="DRE 311205"/>
      <sheetName val="DMPL 311205"/>
      <sheetName val="DOAR 311205"/>
      <sheetName val="BP 300906"/>
      <sheetName val="DRE 300906"/>
      <sheetName val="XREF"/>
      <sheetName val="P3 - Fopag"/>
      <sheetName val="Garantias"/>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Moeda Estrangeira"/>
      <sheetName val="Swap"/>
      <sheetName val="Capital Giro"/>
      <sheetName val="Resumo Créd. Rot. "/>
      <sheetName val="Bco Brasil"/>
      <sheetName val="Sumitomo"/>
      <sheetName val="CCF"/>
      <sheetName val="Sudameris"/>
      <sheetName val="Juros"/>
      <sheetName val="XREF"/>
      <sheetName val="Tickmarks"/>
      <sheetName val="DRE"/>
      <sheetName val="BP"/>
      <sheetName val="População 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GERAL"/>
      <sheetName val="SWAP-GARANTIA-30.11"/>
      <sheetName val="SWAP-SEM GARANTIA-30.11"/>
      <sheetName val="Feriados-ANDIMA"/>
      <sheetName val="XREF"/>
      <sheetName val="Tickmarks"/>
      <sheetName val="ENTRADA"/>
      <sheetName val="Para Referência"/>
      <sheetName val="DRE"/>
      <sheetName val="BP"/>
      <sheetName val="Garantias"/>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Outorga 2005"/>
      <sheetName val="Outorga Fixa e Variável"/>
      <sheetName val="VP - HP 12C"/>
      <sheetName val="VP - 31.12.2004"/>
      <sheetName val="XREF"/>
      <sheetName val="Tickmarks"/>
      <sheetName val="Nota Explicativa"/>
      <sheetName val="Outorga Fixa"/>
      <sheetName val="Vr. Presente Outorga"/>
      <sheetName val="Mov. LP"/>
      <sheetName val="DRE"/>
      <sheetName val="BP"/>
    </sheetNames>
    <sheetDataSet>
      <sheetData sheetId="0"/>
      <sheetData sheetId="1" refreshError="1"/>
      <sheetData sheetId="2" refreshError="1"/>
      <sheetData sheetId="3" refreshError="1"/>
      <sheetData sheetId="4" refreshError="1"/>
      <sheetData sheetId="5" refreshError="1"/>
      <sheetData sheetId="6"/>
      <sheetData sheetId="7"/>
      <sheetData sheetId="8" refreshError="1"/>
      <sheetData sheetId="9"/>
      <sheetData sheetId="10" refreshError="1"/>
      <sheetData sheetId="11" refreshError="1"/>
      <sheetData sheetId="12" refreshError="1"/>
      <sheetData sheetId="13"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Receitas Pedágio - Março"/>
      <sheetName val="Receitas Pedágio - Junho"/>
      <sheetName val="PIS, Cofins e Out Variav. 30.06"/>
      <sheetName val="Contabilizacao"/>
      <sheetName val="XREF"/>
      <sheetName val="Tickmarks"/>
      <sheetName val="Resumo"/>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o R$"/>
      <sheetName val="Balanco R$2"/>
      <sheetName val="Balnco US$"/>
      <sheetName val="L&amp;P R$"/>
      <sheetName val="L&amp;P R$2"/>
      <sheetName val="L&amp;P US$"/>
      <sheetName val="XREF"/>
      <sheetName val="Tickmarks"/>
      <sheetName val="Fixed Assets"/>
      <sheetName val="Teste Receita Financeira"/>
      <sheetName val="Garantias"/>
      <sheetName val="Anexo 9"/>
      <sheetName val="Lead"/>
      <sheetName val="Report"/>
      <sheetName val="P3 - Fopag"/>
      <sheetName val="Cap.de juros"/>
      <sheetName val="DRE"/>
      <sheetName val="População Res."/>
      <sheetName val="cobertura seguros"/>
      <sheetName val="Revisao analitica PA"/>
      <sheetName val="Custeio p3"/>
      <sheetName val="Conciliação Bancária 31.10.03"/>
      <sheetName val="PIS, Cofins e Out Variav. 30.09"/>
      <sheetName val="PIS, Cofins e Out Variav. 31.03"/>
      <sheetName val="BP"/>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guros"/>
      <sheetName val="Receitas Pedágio - Set.07"/>
      <sheetName val="PIS, Cofins e Out Variav. 31.03"/>
      <sheetName val="Sheet1"/>
      <sheetName val="Tickmarks"/>
      <sheetName val="XREF"/>
      <sheetName val="BANCO"/>
      <sheetName val="CUSTO CONSOLID"/>
      <sheetName val="CUSTO MONETARIO_CONSOLID"/>
      <sheetName val="Bco1"/>
      <sheetName val="CUSTO UNIT TRANS_CD RJ"/>
      <sheetName val="CUSTO UNIT TRANS_CD SP"/>
      <sheetName val="CUSTO UNIT PORTO"/>
      <sheetName val="CUSTO UNIT UAG"/>
      <sheetName val="CUSTO UNIT UCAO"/>
      <sheetName val="CUSTO UNIT TRANS_CD BH"/>
      <sheetName val="CRITERIOS"/>
      <sheetName val="CUSTO UNIT CD BH"/>
      <sheetName val="CUSTO UNIT CD RJ"/>
      <sheetName val="CUSTO UNIT CD SP"/>
      <sheetName val="PAES INSS"/>
      <sheetName val="D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PAS Receitas de Pedágio"/>
      <sheetName val="Receitas Acessórias"/>
      <sheetName val="Impostos"/>
      <sheetName val="Cálculo Parâmetro"/>
      <sheetName val="XREF"/>
      <sheetName val="Tickmarks"/>
      <sheetName val="PIS, Cofins e Out Variav. 31.03"/>
      <sheetName val="Comissões"/>
      <sheetName val="PAES Tributos Federais"/>
      <sheetName val="Fluxo de Caixa CF"/>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Nota Explicativa"/>
      <sheetName val="Outorga Fixa"/>
      <sheetName val="Vr. Presente Outorga"/>
      <sheetName val="Mov. LP"/>
      <sheetName val="XREF"/>
      <sheetName val="Tickmarks"/>
      <sheetName val="Outorga 30.09"/>
      <sheetName val="VP - HP 12C 30.09"/>
      <sheetName val="VP - 30.09"/>
      <sheetName val="NE"/>
      <sheetName val="Circularização"/>
      <sheetName val="Outorga Fixa 30.06.09"/>
      <sheetName val="Cálculo HP 12c"/>
      <sheetName val="VP - 30.06.08"/>
      <sheetName val="Outorga Fixa 31.05.09"/>
      <sheetName val="Tela IGPM"/>
      <sheetName val="Impostos"/>
      <sheetName val="Tarifas"/>
      <sheetName val="Outorga Fixa e Variavel "/>
      <sheetName val="AVP Vianorte 30.11.09"/>
      <sheetName val="Tela IGPM 30.11.09"/>
      <sheetName val="Parâmetro"/>
      <sheetName val="PIS, Cofins e Out Variav. 31.03"/>
      <sheetName val="Outorga Fixa e Variavel  30.11"/>
      <sheetName val="Outorga Fixa e Variavel  31.12"/>
      <sheetName val="Tela IGPM 31.12.2009"/>
      <sheetName val="Sheet1"/>
      <sheetName val="Tela IGPM 30.11.09 (2)"/>
      <sheetName val="Outorga Fixa e Variavel 30.09"/>
      <sheetName val="AVP Outorga 30.09.10"/>
      <sheetName val="#REF"/>
      <sheetName val="Outorga 31.03"/>
      <sheetName val="AVP Outorga 31.03"/>
      <sheetName val="Outorga 12.2011"/>
      <sheetName val="AVP Outorga 12.2011"/>
      <sheetName val="Pagamento Outorga 12.2011"/>
      <sheetName val="Outorga 30.09.11"/>
      <sheetName val="AVP Outorga 30-09-11"/>
      <sheetName val="Outorga 30.06.11"/>
      <sheetName val="AVP Outorga 30.06"/>
      <sheetName val="Outorga  2011 {PPC}"/>
      <sheetName val="Outorga 31.12.11"/>
      <sheetName val="AVP Outorga 31.12.11"/>
      <sheetName val="Pagamento Outorga 12-2011"/>
      <sheetName val="Pagamento Outorga 09-2011"/>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refreshError="1"/>
      <sheetData sheetId="28"/>
      <sheetData sheetId="29"/>
      <sheetData sheetId="30" refreshError="1"/>
      <sheetData sheetId="31" refreshError="1"/>
      <sheetData sheetId="32" refreshError="1"/>
      <sheetData sheetId="33"/>
      <sheetData sheetId="34"/>
      <sheetData sheetId="35" refreshError="1"/>
      <sheetData sheetId="36" refreshError="1"/>
      <sheetData sheetId="37" refreshError="1"/>
      <sheetData sheetId="38"/>
      <sheetData sheetId="39" refreshError="1"/>
      <sheetData sheetId="40" refreshError="1"/>
      <sheetData sheetId="41" refreshError="1"/>
      <sheetData sheetId="42" refreshError="1"/>
      <sheetData sheetId="43"/>
      <sheetData sheetId="44" refreshError="1"/>
      <sheetData sheetId="45" refreshError="1"/>
      <sheetData sheetId="4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ummary (2)"/>
      <sheetName val="Spec. Chem"/>
      <sheetName val="Canadian Summary Eh"/>
      <sheetName val="Input_Cdn"/>
      <sheetName val="ML_Model_Summary"/>
      <sheetName val="Stock Price Bar Graph"/>
      <sheetName val="WACC "/>
      <sheetName val="Horizontal Bar Page"/>
      <sheetName val="US Summary"/>
      <sheetName val="Intl Summary"/>
      <sheetName val="Containerboard"/>
      <sheetName val="Structural Panels"/>
      <sheetName val="Timber Summary"/>
      <sheetName val="Newsprint Summary"/>
      <sheetName val="__FDSCACHE__"/>
      <sheetName val="Input"/>
      <sheetName val="PMO"/>
      <sheetName val="Merger Input"/>
      <sheetName val="1 Page Merger"/>
      <sheetName val="Sensitivity Table 1"/>
      <sheetName val="Summary Template"/>
      <sheetName val="0000000"/>
      <sheetName val="1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
      <sheetName val="DR"/>
      <sheetName val="DM"/>
      <sheetName val="EMPRESTIMOS"/>
      <sheetName val="DOAR"/>
      <sheetName val="PARTES"/>
      <sheetName val="IMOBILIZADO"/>
      <sheetName val="Movimentação Imobilizado"/>
      <sheetName val="MAPAIMOB"/>
      <sheetName val="MAPADIF"/>
      <sheetName val="MOV. LONGO PRAZO"/>
      <sheetName val="FLUXO CAIXA IND."/>
      <sheetName val="FLUXO CAIXA IND. (2)"/>
      <sheetName val="Lead"/>
      <sheetName val="Links"/>
      <sheetName val="Cálculo Parâmetro"/>
      <sheetName val="XREF"/>
      <sheetName val="Customize Your Invoice"/>
      <sheetName val="suporte"/>
      <sheetName val="1)gerenciador"/>
      <sheetName val="Plano de Centro de Custo"/>
      <sheetName val="Impostos"/>
      <sheetName val="Geral"/>
      <sheetName val="Income Statement"/>
      <sheetName val="Balance Sheet"/>
      <sheetName val="211010101"/>
      <sheetName val="DADOS"/>
      <sheetName val="PIS, Cofins e Out Variav. 31.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Variação Final"/>
      <sheetName val="Pas Vendas "/>
      <sheetName val="PIS-COFINS"/>
      <sheetName val="Funrural"/>
      <sheetName val="XREF"/>
      <sheetName val="Tickmarks"/>
      <sheetName val="Receitas Vendas Inpacel"/>
      <sheetName val="Deducoes venda IP"/>
      <sheetName val="PAS Deduções venda Inpacel"/>
      <sheetName val="Circularização Emprestimos"/>
      <sheetName val="PIS, Cofins e Out Variav. 31.03"/>
      <sheetName val="Impostos"/>
      <sheetName val="2002"/>
      <sheetName val="Circul. Fornecedores"/>
      <sheetName val="Desp Salários"/>
      <sheetName val="Mapa Guarani"/>
      <sheetName val="Contingências"/>
      <sheetName val="Movimentação Doar"/>
      <sheetName val="Cálculo Global "/>
      <sheetName val="c008"/>
      <sheetName val="Teste de Contrat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Footnote"/>
      <sheetName val="Base STAR"/>
      <sheetName val="Análise"/>
      <sheetName val="STAR Inpacel"/>
      <sheetName val="STAR IAF"/>
      <sheetName val="Checklist"/>
      <sheetName val="Receita Serraria"/>
      <sheetName val="Principais clientes"/>
      <sheetName val="Resumo teste de Cutoff"/>
      <sheetName val="Cut-off"/>
      <sheetName val="Deduções"/>
      <sheetName val="Devoluções"/>
      <sheetName val="Eliminações"/>
      <sheetName val="Parâmetro"/>
      <sheetName val="XREF"/>
      <sheetName val="Tickmarks"/>
      <sheetName val="STAR receita"/>
      <sheetName val="PAS Vendas 2003 e 2004 (LX)"/>
      <sheetName val="Deducoes de Vendas"/>
      <sheetName val="Faturados e não embarcados"/>
      <sheetName val="Variacoes"/>
      <sheetName val="STAR Serraria"/>
      <sheetName val="Sheet1"/>
      <sheetName val="Sheet2"/>
      <sheetName val="Inpacel"/>
      <sheetName val="Impostos"/>
      <sheetName val="Revisao analitica PA"/>
      <sheetName val="Funrural"/>
      <sheetName val="Cálculo Global - Salários"/>
      <sheetName val="Vendas"/>
      <sheetName val="PAS Despesa pessoal"/>
      <sheetName val="PAS Vendas"/>
      <sheetName val="Receitas Vendas Inpacel"/>
      <sheetName val="PIS, Cofins e Out Variav. 31.0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Mapa movimentação"/>
      <sheetName val="rz01a10mpme"/>
      <sheetName val="rz01a10pa"/>
      <sheetName val="Seleções Efetuadas"/>
      <sheetName val="Teste de Valorização"/>
      <sheetName val="Realiz. PA e PR"/>
      <sheetName val="LOg's"/>
      <sheetName val="Custeio PA e PR"/>
      <sheetName val="Obsoletos"/>
      <sheetName val="Estoque outubro"/>
      <sheetName val="XREF"/>
      <sheetName val="Tickmarks"/>
      <sheetName val="selembalagens"/>
      <sheetName val="Logembal"/>
      <sheetName val="selmp"/>
      <sheetName val="Log"/>
      <sheetName val="selpa"/>
      <sheetName val="Log pa"/>
      <sheetName val="selrevenda"/>
      <sheetName val="Logrevenda"/>
      <sheetName val="selrotulos"/>
      <sheetName val="Logrotulos"/>
      <sheetName val="Anexo 7"/>
      <sheetName val="Inventár. 31.12 {PPC}"/>
      <sheetName val="Mapa Mov. {PPC}"/>
      <sheetName val="CM. Out x Dez"/>
      <sheetName val="MP"/>
      <sheetName val="Realização PA"/>
      <sheetName val="Revenda"/>
      <sheetName val="Custeio PA"/>
      <sheetName val="MO e GGF"/>
      <sheetName val="Materiais 3o {PPC}"/>
      <sheetName val="Mater. Diversos"/>
      <sheetName val="Import. Andamento"/>
      <sheetName val="Pos. Final PA {PPC}"/>
      <sheetName val="Pos. Final Rev. {PPC}"/>
      <sheetName val="Pos. Final MP {PPC}"/>
      <sheetName val="Pos. Final Emb. {PPC}"/>
      <sheetName val="Pos. Final Filiais {PPC}"/>
      <sheetName val="Log seleção Rev."/>
      <sheetName val="Log seleção MP"/>
      <sheetName val="Log seleção Filiais"/>
      <sheetName val="Log seleção PA"/>
      <sheetName val="controle de circularização"/>
      <sheetName val="MP e Em {PPC}"/>
      <sheetName val="PA e PR {PPC}"/>
      <sheetName val="custo out x dez"/>
      <sheetName val="Valoriz. MP "/>
      <sheetName val="Valor. Revenda"/>
      <sheetName val="LOG seleção"/>
      <sheetName val="Mapa"/>
      <sheetName val="Valorização MP"/>
      <sheetName val="Realização PA e PR"/>
      <sheetName val="Log Sel.MP-Emb.-Rev."/>
      <sheetName val="Log Sel.PA e Revenda"/>
      <sheetName val="rz01a09pa (2)"/>
      <sheetName val="Sheet1"/>
      <sheetName val="Valorização"/>
      <sheetName val="Estoque poder 3'os"/>
      <sheetName val="Invetário 05.01.2004"/>
      <sheetName val="Cut Off NF"/>
      <sheetName val="Obsoletos 31.10.03"/>
      <sheetName val="Estoque Dez {ppc}"/>
      <sheetName val="Estoque Dez"/>
      <sheetName val="Abertura Relatório"/>
      <sheetName val="Mapa Movim."/>
      <sheetName val="Teste Contagem"/>
      <sheetName val="Composição Estoques 31.12.2004"/>
      <sheetName val="Obsoletos 31.10.04"/>
      <sheetName val="#REF"/>
      <sheetName val="NE"/>
      <sheetName val="Mapa_Mov_Estoques_Set07{ppc}"/>
      <sheetName val="Teste_Valorização_Set07"/>
      <sheetName val="Teste_Realização_Set07"/>
      <sheetName val="Custeio_Set07"/>
      <sheetName val="Confronto_CPV07"/>
      <sheetName val="Custo_Produção_Set07"/>
      <sheetName val="RA Final"/>
      <sheetName val="Cálculo Parâmetro"/>
      <sheetName val="Níveis Parâmetro"/>
      <sheetName val="Estoques Obsoletos"/>
      <sheetName val="Pontos Identificados"/>
      <sheetName val="Estoquepoder3os"/>
      <sheetName val="Comp_Anal_Estoques_Set07{ppc}"/>
      <sheetName val="Mapa Mov 31.12"/>
      <sheetName val="MapaMovimentação30.11.05 {ppc}"/>
      <sheetName val="Estoques em Poder 3o"/>
      <sheetName val="Teste de Realização"/>
      <sheetName val="PosiçãoAnalítica"/>
      <sheetName val="Obsoletos 30.11.2005 "/>
      <sheetName val="Itens Selecionados Estoques"/>
      <sheetName val="MapaMovimentação30.011.05 {ppc}"/>
      <sheetName val="MapaMovimentação"/>
      <sheetName val="Demais_Estoques"/>
      <sheetName val="Cobertura de seguros"/>
      <sheetName val="PAS Vendas"/>
      <sheetName val="Folha Pagto"/>
      <sheetName val="Conciliações 30.11"/>
      <sheetName val="Anexo 15 - Moeda Estrangeira"/>
      <sheetName val="Anexo 15 - Swap"/>
      <sheetName val="Anexo 6"/>
      <sheetName val="População Res."/>
      <sheetName val="PAS Custo-despesa e Provisão"/>
      <sheetName val="Resumo (x) Contab. "/>
      <sheetName val="Passivo Omisso"/>
      <sheetName val="Referência-Relatório-Resultado"/>
      <sheetName val="Para Refer. - Rev. Analític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refreshError="1"/>
      <sheetData sheetId="56" refreshError="1"/>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Controle de Circularizações"/>
      <sheetName val="Reconciliações Julho"/>
      <sheetName val="Reconciliações Setembro"/>
      <sheetName val="Tickmarks"/>
      <sheetName val="ReconciliaçõesSetembro"/>
      <sheetName val="Circularização Emprestimos"/>
      <sheetName val="XREF"/>
      <sheetName val="Mapa Imobilizado"/>
      <sheetName val="Funrural"/>
      <sheetName val="Report"/>
      <sheetName val="Resumo (x) Contab. "/>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XILIAR DOAR (2)"/>
      <sheetName val="DOAR (2)"/>
      <sheetName val="Lead"/>
      <sheetName val="Links"/>
      <sheetName val="BALANÇO"/>
      <sheetName val="DRE"/>
      <sheetName val="DMPL"/>
      <sheetName val="DOAR"/>
      <sheetName val="AUXILIAR DOAR"/>
      <sheetName val="XREF"/>
      <sheetName val="Tickmarks"/>
      <sheetName val="Reconciliações Setembro"/>
      <sheetName val="BP"/>
      <sheetName val="Mapa de Resultado"/>
    </sheetNames>
    <sheetDataSet>
      <sheetData sheetId="0" refreshError="1"/>
      <sheetData sheetId="1" refreshError="1"/>
      <sheetData sheetId="2"/>
      <sheetData sheetId="3"/>
      <sheetData sheetId="4"/>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Abertura 2005"/>
      <sheetName val="BALANÇO"/>
      <sheetName val="DRE"/>
      <sheetName val="DMPL"/>
      <sheetName val="DOAR"/>
      <sheetName val="AUXILIAR DOAR"/>
      <sheetName val="XREF"/>
      <sheetName val="Tickmarks"/>
      <sheetName val="Reconciliações Setembro"/>
      <sheetName val="BP"/>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Revisão Analítica"/>
      <sheetName val="Resultado Ações"/>
      <sheetName val="Movim.Ações"/>
      <sheetName val="Cálculo global de tx.adm."/>
      <sheetName val="XREF"/>
      <sheetName val="Tickmarks"/>
      <sheetName val="ABRIL-01"/>
      <sheetName val="MAIO-01"/>
      <sheetName val="JUNHO-01"/>
      <sheetName val="JULHO-01"/>
      <sheetName val="AGOSTO-01"/>
      <sheetName val="Movimentação 09"/>
      <sheetName val="PAP Balanço"/>
      <sheetName val="CDI"/>
      <sheetName val="Relatórios-REF"/>
      <sheetName val="BALANÇO"/>
      <sheetName val="DETAILS"/>
      <sheetName val="Worksheet in 8110 RESULTADO- Fd"/>
      <sheetName val="RES CONS"/>
      <sheetName val="Papel Mestre"/>
      <sheetName val="Reconciliações Setembro"/>
      <sheetName val="Movimentação Imobilizado"/>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BALANÇO"/>
      <sheetName val="DRE"/>
      <sheetName val="Revbal"/>
      <sheetName val="RevDRE"/>
      <sheetName val="Sheet1"/>
      <sheetName val="Tickmarks"/>
      <sheetName val="Links"/>
      <sheetName val="BALANÇO AJUSTADO"/>
      <sheetName val="Ajustes"/>
      <sheetName val="XREF"/>
      <sheetName val="BC"/>
      <sheetName val="PAS Despesa pessoal"/>
      <sheetName val="BP"/>
      <sheetName val="Suportes"/>
      <sheetName val="Analises"/>
      <sheetName val="DMPL"/>
      <sheetName val="DFC"/>
      <sheetName val="Mapa fluxo"/>
      <sheetName val="Suporte"/>
      <sheetName val="DRA"/>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Circularização"/>
      <sheetName val="Movimentação"/>
      <sheetName val="Cálculo Mútuo"/>
      <sheetName val="XREF"/>
      <sheetName val="Tickmarks"/>
      <sheetName val="Movimentação Consolidada"/>
      <sheetName val="BNDES A"/>
      <sheetName val="BNDES B"/>
      <sheetName val="BNDES C"/>
      <sheetName val="CR. LYONNAIS BUYER 1 AO 07  "/>
      <sheetName val="CR. LYONNAIS BUYER 8 AO 11"/>
      <sheetName val="CR. LYONNAIS BUYER 01 AO 02  "/>
      <sheetName val="IFC TRANCHE A 1 a 7 "/>
      <sheetName val="IFC TRANCHE B 1 a 7.1 "/>
      <sheetName val="DRE"/>
      <sheetName val="Mutação Imobilizado - PPC"/>
      <sheetName val="PAS Despesa pessoal"/>
      <sheetName val="Deduções"/>
      <sheetName val="DMPL"/>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O"/>
      <sheetName val="WP Market Capitalization"/>
      <sheetName val="WP Output-change ytd"/>
      <sheetName val="WP Output-Price volatility"/>
      <sheetName val="Comps"/>
      <sheetName val="Mkt Cap"/>
      <sheetName val="WACC"/>
      <sheetName val="Calc"/>
      <sheetName val="CGS per Ton"/>
      <sheetName val="Sales"/>
      <sheetName val="Price"/>
      <sheetName val="Input"/>
    </sheetNames>
    <sheetDataSet>
      <sheetData sheetId="0" refreshError="1"/>
      <sheetData sheetId="1" refreshError="1"/>
      <sheetData sheetId="2" refreshError="1"/>
      <sheetData sheetId="3" refreshError="1"/>
      <sheetData sheetId="4" refreshError="1">
        <row r="1">
          <cell r="A1" t="str">
            <v>Analysis of Valuation Multiples of Comparable Flat-Rolled Steel Companies</v>
          </cell>
        </row>
        <row r="2">
          <cell r="A2" t="str">
            <v>Public Market Multiples Including Pension Liabilities and OPEBs</v>
          </cell>
        </row>
        <row r="5">
          <cell r="L5" t="str">
            <v>Market Value of Equity as a Multiple of:</v>
          </cell>
          <cell r="V5" t="str">
            <v>Market Capitalization as a Multiple of:</v>
          </cell>
        </row>
        <row r="6">
          <cell r="J6" t="str">
            <v>Adj.</v>
          </cell>
          <cell r="L6" t="str">
            <v>LTM</v>
          </cell>
          <cell r="R6" t="str">
            <v>LTM</v>
          </cell>
        </row>
        <row r="7">
          <cell r="D7" t="str">
            <v>Price</v>
          </cell>
          <cell r="F7" t="str">
            <v>Market</v>
          </cell>
          <cell r="H7" t="str">
            <v>Market</v>
          </cell>
          <cell r="J7" t="str">
            <v>Market</v>
          </cell>
          <cell r="L7" t="str">
            <v>Net to</v>
          </cell>
          <cell r="N7" t="str">
            <v>1999E</v>
          </cell>
          <cell r="P7" t="str">
            <v>2000E</v>
          </cell>
          <cell r="R7" t="str">
            <v>Cash</v>
          </cell>
          <cell r="T7" t="str">
            <v>LFQ</v>
          </cell>
          <cell r="V7" t="str">
            <v>LTM</v>
          </cell>
          <cell r="X7" t="str">
            <v>LTM</v>
          </cell>
          <cell r="Z7" t="str">
            <v>LTM</v>
          </cell>
        </row>
        <row r="8">
          <cell r="A8" t="str">
            <v>Company</v>
          </cell>
          <cell r="D8" t="str">
            <v>Sep-13-99</v>
          </cell>
          <cell r="F8" t="str">
            <v>Value</v>
          </cell>
          <cell r="H8" t="str">
            <v>Cap. (a)</v>
          </cell>
          <cell r="J8" t="str">
            <v>Cap. (b)</v>
          </cell>
          <cell r="L8" t="str">
            <v>Common</v>
          </cell>
          <cell r="N8" t="str">
            <v>EPS. (c)</v>
          </cell>
          <cell r="P8" t="str">
            <v>EPS (c)</v>
          </cell>
          <cell r="R8" t="str">
            <v>Flow (d)</v>
          </cell>
          <cell r="T8" t="str">
            <v>Equity</v>
          </cell>
          <cell r="V8" t="str">
            <v>Sales</v>
          </cell>
          <cell r="X8" t="str">
            <v>EBITDA</v>
          </cell>
          <cell r="Z8" t="str">
            <v>EBIT</v>
          </cell>
        </row>
        <row r="11">
          <cell r="A11" t="str">
            <v>Company Name</v>
          </cell>
          <cell r="D11" t="e">
            <v>#NAME?</v>
          </cell>
          <cell r="F11">
            <v>1210.4707062500001</v>
          </cell>
          <cell r="H11">
            <v>1210.4707062500001</v>
          </cell>
          <cell r="J11" t="e">
            <v>#REF!</v>
          </cell>
          <cell r="L11" t="e">
            <v>#REF!</v>
          </cell>
          <cell r="N11" t="e">
            <v>#REF!</v>
          </cell>
          <cell r="P11" t="e">
            <v>#REF!</v>
          </cell>
          <cell r="R11" t="e">
            <v>#REF!</v>
          </cell>
          <cell r="T11" t="e">
            <v>#REF!</v>
          </cell>
          <cell r="V11" t="e">
            <v>#REF!</v>
          </cell>
          <cell r="X11" t="e">
            <v>#REF!</v>
          </cell>
          <cell r="Z11" t="e">
            <v>#REF!</v>
          </cell>
        </row>
        <row r="12">
          <cell r="A12" t="e">
            <v>#REF!</v>
          </cell>
          <cell r="D12" t="e">
            <v>#REF!</v>
          </cell>
          <cell r="F12" t="e">
            <v>#REF!</v>
          </cell>
          <cell r="H12" t="e">
            <v>#REF!</v>
          </cell>
          <cell r="J12" t="e">
            <v>#REF!</v>
          </cell>
          <cell r="L12" t="e">
            <v>#REF!</v>
          </cell>
          <cell r="N12" t="e">
            <v>#REF!</v>
          </cell>
          <cell r="P12" t="e">
            <v>#REF!</v>
          </cell>
          <cell r="Q12" t="str">
            <v>*</v>
          </cell>
          <cell r="R12" t="e">
            <v>#REF!</v>
          </cell>
          <cell r="T12" t="e">
            <v>#REF!</v>
          </cell>
          <cell r="V12" t="e">
            <v>#REF!</v>
          </cell>
          <cell r="X12" t="e">
            <v>#REF!</v>
          </cell>
          <cell r="Y12" t="str">
            <v>*</v>
          </cell>
          <cell r="Z12" t="e">
            <v>#REF!</v>
          </cell>
        </row>
        <row r="13">
          <cell r="A13" t="e">
            <v>#REF!</v>
          </cell>
          <cell r="D13" t="e">
            <v>#REF!</v>
          </cell>
          <cell r="F13" t="e">
            <v>#REF!</v>
          </cell>
          <cell r="H13" t="e">
            <v>#REF!</v>
          </cell>
          <cell r="J13" t="e">
            <v>#REF!</v>
          </cell>
          <cell r="L13" t="e">
            <v>#REF!</v>
          </cell>
          <cell r="N13" t="e">
            <v>#REF!</v>
          </cell>
          <cell r="P13" t="e">
            <v>#REF!</v>
          </cell>
          <cell r="R13" t="e">
            <v>#REF!</v>
          </cell>
          <cell r="T13" t="e">
            <v>#REF!</v>
          </cell>
          <cell r="V13" t="e">
            <v>#REF!</v>
          </cell>
          <cell r="X13" t="e">
            <v>#REF!</v>
          </cell>
          <cell r="Z13" t="e">
            <v>#REF!</v>
          </cell>
          <cell r="AA13" t="str">
            <v>*</v>
          </cell>
        </row>
        <row r="14">
          <cell r="A14" t="e">
            <v>#REF!</v>
          </cell>
          <cell r="D14" t="e">
            <v>#REF!</v>
          </cell>
          <cell r="F14" t="e">
            <v>#REF!</v>
          </cell>
          <cell r="H14" t="e">
            <v>#REF!</v>
          </cell>
          <cell r="J14" t="e">
            <v>#REF!</v>
          </cell>
          <cell r="L14" t="e">
            <v>#REF!</v>
          </cell>
          <cell r="N14" t="e">
            <v>#REF!</v>
          </cell>
          <cell r="P14" t="e">
            <v>#REF!</v>
          </cell>
          <cell r="R14" t="e">
            <v>#REF!</v>
          </cell>
          <cell r="T14" t="e">
            <v>#REF!</v>
          </cell>
          <cell r="V14" t="e">
            <v>#REF!</v>
          </cell>
          <cell r="X14" t="e">
            <v>#REF!</v>
          </cell>
          <cell r="Z14" t="e">
            <v>#REF!</v>
          </cell>
        </row>
        <row r="15">
          <cell r="A15" t="e">
            <v>#REF!</v>
          </cell>
          <cell r="D15" t="e">
            <v>#REF!</v>
          </cell>
          <cell r="F15" t="e">
            <v>#REF!</v>
          </cell>
          <cell r="H15" t="e">
            <v>#REF!</v>
          </cell>
          <cell r="J15" t="e">
            <v>#REF!</v>
          </cell>
          <cell r="L15" t="e">
            <v>#REF!</v>
          </cell>
          <cell r="N15" t="e">
            <v>#REF!</v>
          </cell>
          <cell r="P15" t="e">
            <v>#REF!</v>
          </cell>
          <cell r="R15" t="e">
            <v>#REF!</v>
          </cell>
          <cell r="T15" t="e">
            <v>#REF!</v>
          </cell>
          <cell r="V15" t="e">
            <v>#REF!</v>
          </cell>
          <cell r="X15" t="e">
            <v>#REF!</v>
          </cell>
          <cell r="Z15" t="e">
            <v>#REF!</v>
          </cell>
        </row>
        <row r="16">
          <cell r="A16" t="e">
            <v>#REF!</v>
          </cell>
          <cell r="D16" t="e">
            <v>#REF!</v>
          </cell>
          <cell r="F16" t="e">
            <v>#REF!</v>
          </cell>
          <cell r="H16" t="e">
            <v>#REF!</v>
          </cell>
          <cell r="J16" t="e">
            <v>#REF!</v>
          </cell>
          <cell r="L16" t="e">
            <v>#REF!</v>
          </cell>
          <cell r="N16" t="e">
            <v>#REF!</v>
          </cell>
          <cell r="P16" t="e">
            <v>#REF!</v>
          </cell>
          <cell r="R16" t="e">
            <v>#REF!</v>
          </cell>
          <cell r="T16" t="e">
            <v>#REF!</v>
          </cell>
          <cell r="V16" t="e">
            <v>#REF!</v>
          </cell>
          <cell r="X16" t="e">
            <v>#REF!</v>
          </cell>
          <cell r="Z16" t="e">
            <v>#REF!</v>
          </cell>
        </row>
        <row r="17">
          <cell r="A17" t="e">
            <v>#REF!</v>
          </cell>
          <cell r="D17" t="e">
            <v>#REF!</v>
          </cell>
          <cell r="F17" t="e">
            <v>#REF!</v>
          </cell>
          <cell r="H17" t="e">
            <v>#REF!</v>
          </cell>
          <cell r="J17" t="e">
            <v>#REF!</v>
          </cell>
          <cell r="L17" t="e">
            <v>#REF!</v>
          </cell>
          <cell r="N17" t="e">
            <v>#REF!</v>
          </cell>
          <cell r="P17" t="e">
            <v>#REF!</v>
          </cell>
          <cell r="R17" t="e">
            <v>#REF!</v>
          </cell>
          <cell r="S17" t="str">
            <v>*</v>
          </cell>
          <cell r="T17" t="e">
            <v>#REF!</v>
          </cell>
          <cell r="V17" t="e">
            <v>#REF!</v>
          </cell>
          <cell r="X17" t="e">
            <v>#REF!</v>
          </cell>
          <cell r="Z17" t="e">
            <v>#REF!</v>
          </cell>
        </row>
        <row r="18">
          <cell r="A18" t="e">
            <v>#REF!</v>
          </cell>
          <cell r="D18" t="e">
            <v>#REF!</v>
          </cell>
          <cell r="F18" t="e">
            <v>#REF!</v>
          </cell>
          <cell r="H18" t="e">
            <v>#REF!</v>
          </cell>
          <cell r="J18" t="e">
            <v>#REF!</v>
          </cell>
          <cell r="L18" t="e">
            <v>#REF!</v>
          </cell>
          <cell r="N18" t="e">
            <v>#REF!</v>
          </cell>
          <cell r="P18" t="e">
            <v>#REF!</v>
          </cell>
          <cell r="R18" t="e">
            <v>#REF!</v>
          </cell>
          <cell r="T18" t="e">
            <v>#REF!</v>
          </cell>
          <cell r="V18" t="e">
            <v>#REF!</v>
          </cell>
          <cell r="X18" t="e">
            <v>#REF!</v>
          </cell>
          <cell r="Z18" t="e">
            <v>#REF!</v>
          </cell>
          <cell r="AA18" t="str">
            <v>*</v>
          </cell>
        </row>
        <row r="19">
          <cell r="A19" t="e">
            <v>#REF!</v>
          </cell>
          <cell r="D19" t="e">
            <v>#REF!</v>
          </cell>
          <cell r="F19" t="e">
            <v>#REF!</v>
          </cell>
          <cell r="H19" t="e">
            <v>#REF!</v>
          </cell>
          <cell r="J19" t="e">
            <v>#REF!</v>
          </cell>
          <cell r="L19" t="e">
            <v>#REF!</v>
          </cell>
          <cell r="M19" t="str">
            <v>*</v>
          </cell>
          <cell r="N19" t="e">
            <v>#REF!</v>
          </cell>
          <cell r="P19" t="e">
            <v>#REF!</v>
          </cell>
          <cell r="R19" t="e">
            <v>#REF!</v>
          </cell>
          <cell r="S19" t="str">
            <v>*</v>
          </cell>
          <cell r="T19" t="e">
            <v>#REF!</v>
          </cell>
          <cell r="V19" t="e">
            <v>#REF!</v>
          </cell>
          <cell r="W19" t="str">
            <v>*</v>
          </cell>
          <cell r="X19" t="e">
            <v>#REF!</v>
          </cell>
          <cell r="Z19" t="e">
            <v>#REF!</v>
          </cell>
          <cell r="AA19" t="str">
            <v>*</v>
          </cell>
        </row>
        <row r="20">
          <cell r="A20" t="e">
            <v>#REF!</v>
          </cell>
          <cell r="D20" t="e">
            <v>#REF!</v>
          </cell>
          <cell r="F20" t="e">
            <v>#REF!</v>
          </cell>
          <cell r="H20" t="e">
            <v>#REF!</v>
          </cell>
          <cell r="J20" t="e">
            <v>#REF!</v>
          </cell>
          <cell r="L20" t="e">
            <v>#REF!</v>
          </cell>
          <cell r="N20" t="e">
            <v>#REF!</v>
          </cell>
          <cell r="P20" t="e">
            <v>#REF!</v>
          </cell>
          <cell r="R20" t="e">
            <v>#REF!</v>
          </cell>
          <cell r="T20" t="e">
            <v>#REF!</v>
          </cell>
          <cell r="V20" t="e">
            <v>#REF!</v>
          </cell>
          <cell r="X20" t="e">
            <v>#REF!</v>
          </cell>
          <cell r="Z20" t="e">
            <v>#REF!</v>
          </cell>
        </row>
        <row r="21">
          <cell r="A21" t="e">
            <v>#REF!</v>
          </cell>
          <cell r="D21" t="e">
            <v>#REF!</v>
          </cell>
          <cell r="F21" t="e">
            <v>#REF!</v>
          </cell>
          <cell r="H21" t="e">
            <v>#REF!</v>
          </cell>
          <cell r="J21" t="e">
            <v>#REF!</v>
          </cell>
          <cell r="L21" t="e">
            <v>#REF!</v>
          </cell>
          <cell r="N21" t="e">
            <v>#REF!</v>
          </cell>
          <cell r="P21" t="e">
            <v>#REF!</v>
          </cell>
          <cell r="R21" t="e">
            <v>#REF!</v>
          </cell>
          <cell r="T21" t="e">
            <v>#REF!</v>
          </cell>
          <cell r="V21" t="e">
            <v>#REF!</v>
          </cell>
          <cell r="X21" t="e">
            <v>#REF!</v>
          </cell>
          <cell r="Z21" t="e">
            <v>#REF!</v>
          </cell>
        </row>
        <row r="22">
          <cell r="A22" t="e">
            <v>#REF!</v>
          </cell>
          <cell r="D22" t="e">
            <v>#REF!</v>
          </cell>
          <cell r="F22" t="e">
            <v>#REF!</v>
          </cell>
          <cell r="H22" t="e">
            <v>#REF!</v>
          </cell>
          <cell r="J22" t="e">
            <v>#REF!</v>
          </cell>
          <cell r="L22" t="e">
            <v>#REF!</v>
          </cell>
          <cell r="N22" t="e">
            <v>#REF!</v>
          </cell>
          <cell r="P22" t="e">
            <v>#REF!</v>
          </cell>
          <cell r="R22" t="e">
            <v>#REF!</v>
          </cell>
          <cell r="T22" t="e">
            <v>#REF!</v>
          </cell>
          <cell r="V22" t="e">
            <v>#REF!</v>
          </cell>
          <cell r="X22" t="e">
            <v>#REF!</v>
          </cell>
          <cell r="Z22" t="e">
            <v>#REF!</v>
          </cell>
        </row>
        <row r="23">
          <cell r="A23" t="e">
            <v>#REF!</v>
          </cell>
          <cell r="D23" t="e">
            <v>#REF!</v>
          </cell>
          <cell r="F23" t="e">
            <v>#REF!</v>
          </cell>
          <cell r="H23" t="e">
            <v>#REF!</v>
          </cell>
          <cell r="J23" t="e">
            <v>#REF!</v>
          </cell>
          <cell r="L23" t="e">
            <v>#REF!</v>
          </cell>
          <cell r="N23" t="e">
            <v>#REF!</v>
          </cell>
          <cell r="P23" t="e">
            <v>#REF!</v>
          </cell>
          <cell r="R23" t="e">
            <v>#REF!</v>
          </cell>
          <cell r="T23" t="e">
            <v>#REF!</v>
          </cell>
          <cell r="V23" t="e">
            <v>#REF!</v>
          </cell>
          <cell r="X23" t="e">
            <v>#REF!</v>
          </cell>
          <cell r="Z23" t="e">
            <v>#REF!</v>
          </cell>
        </row>
        <row r="27">
          <cell r="H27" t="str">
            <v xml:space="preserve">     Minimum (e)</v>
          </cell>
          <cell r="L27" t="e">
            <v>#REF!</v>
          </cell>
          <cell r="N27" t="e">
            <v>#REF!</v>
          </cell>
          <cell r="P27" t="e">
            <v>#REF!</v>
          </cell>
          <cell r="R27" t="e">
            <v>#REF!</v>
          </cell>
          <cell r="T27" t="e">
            <v>#REF!</v>
          </cell>
          <cell r="V27" t="e">
            <v>#REF!</v>
          </cell>
          <cell r="X27" t="e">
            <v>#REF!</v>
          </cell>
          <cell r="Z27" t="e">
            <v>#REF!</v>
          </cell>
        </row>
        <row r="28">
          <cell r="H28" t="str">
            <v xml:space="preserve">     Mean (e)</v>
          </cell>
          <cell r="L28" t="e">
            <v>#REF!</v>
          </cell>
          <cell r="N28" t="e">
            <v>#REF!</v>
          </cell>
          <cell r="P28" t="e">
            <v>#REF!</v>
          </cell>
          <cell r="R28" t="e">
            <v>#REF!</v>
          </cell>
          <cell r="T28" t="e">
            <v>#REF!</v>
          </cell>
          <cell r="V28" t="e">
            <v>#REF!</v>
          </cell>
          <cell r="X28" t="e">
            <v>#REF!</v>
          </cell>
          <cell r="Z28" t="e">
            <v>#REF!</v>
          </cell>
        </row>
        <row r="29">
          <cell r="H29" t="str">
            <v xml:space="preserve">     Median (e)</v>
          </cell>
          <cell r="L29" t="e">
            <v>#REF!</v>
          </cell>
          <cell r="N29" t="e">
            <v>#REF!</v>
          </cell>
          <cell r="P29" t="e">
            <v>#REF!</v>
          </cell>
          <cell r="R29" t="e">
            <v>#REF!</v>
          </cell>
          <cell r="T29" t="e">
            <v>#REF!</v>
          </cell>
          <cell r="V29" t="e">
            <v>#REF!</v>
          </cell>
          <cell r="X29" t="e">
            <v>#REF!</v>
          </cell>
          <cell r="Z29" t="e">
            <v>#REF!</v>
          </cell>
        </row>
        <row r="30">
          <cell r="H30" t="str">
            <v xml:space="preserve">     Maximum (e)</v>
          </cell>
          <cell r="L30" t="e">
            <v>#REF!</v>
          </cell>
          <cell r="N30" t="e">
            <v>#REF!</v>
          </cell>
          <cell r="P30" t="e">
            <v>#REF!</v>
          </cell>
          <cell r="R30" t="e">
            <v>#REF!</v>
          </cell>
          <cell r="T30" t="e">
            <v>#REF!</v>
          </cell>
          <cell r="V30" t="e">
            <v>#REF!</v>
          </cell>
          <cell r="X30" t="e">
            <v>#REF!</v>
          </cell>
          <cell r="Z30" t="e">
            <v>#REF!</v>
          </cell>
        </row>
        <row r="41">
          <cell r="A41" t="str">
            <v>Dollar amounts in U.S. millions except per share data and if otherwise stated.</v>
          </cell>
        </row>
        <row r="42">
          <cell r="A42" t="str">
            <v>(a)</v>
          </cell>
          <cell r="B42" t="str">
            <v>Market Capitalization = Market Value of Equity + Pref. Equity + Short-Term Debt + Long-Term Debt + Minority Interest - Cash &amp; Marketable Securities</v>
          </cell>
        </row>
        <row r="43">
          <cell r="A43" t="str">
            <v>(b)</v>
          </cell>
          <cell r="B43" t="str">
            <v>Adjusted Market Capitalization = Market Value of Equity + Pref. Equity + Short-Term Debt + Long-Term Debt + Minority Interest + Net Pension Liabilities + Net OPEBs - Cash &amp; Marketable Securities</v>
          </cell>
        </row>
        <row r="44">
          <cell r="A44" t="str">
            <v>(c)</v>
          </cell>
          <cell r="B44" t="str">
            <v>Earnings Estimates were obtained from First Call as of Sep-13-99 and calendarized when necessary.</v>
          </cell>
        </row>
        <row r="45">
          <cell r="A45" t="str">
            <v>(d)</v>
          </cell>
          <cell r="B45" t="str">
            <v>Cash Flow = Income Available to Common + DD&amp;A + Deferred Taxes + Earnings of Unconsolidated Subs.</v>
          </cell>
        </row>
        <row r="46">
          <cell r="A46" t="str">
            <v>(e)</v>
          </cell>
          <cell r="B46" t="str">
            <v>Summary Multiples exclude numbers that are Negative, Not Available, Not Meaningful and (*) items.</v>
          </cell>
        </row>
        <row r="47">
          <cell r="A47" t="str">
            <v>(f)</v>
          </cell>
          <cell r="B47" t="str">
            <v>EBITDAPO = Earnings Before Interest, Taxes, Depreciation, Amortization, Pension and OPEB Expenses</v>
          </cell>
        </row>
        <row r="107">
          <cell r="G107" t="str">
            <v>Credit Ratings</v>
          </cell>
          <cell r="J107" t="str">
            <v>LTM</v>
          </cell>
          <cell r="L107" t="str">
            <v>LTM</v>
          </cell>
          <cell r="N107" t="str">
            <v>(EBITDA -</v>
          </cell>
          <cell r="P107" t="str">
            <v>Total</v>
          </cell>
          <cell r="R107" t="str">
            <v>Net Debt</v>
          </cell>
          <cell r="T107" t="str">
            <v>Net Debt/</v>
          </cell>
          <cell r="V107" t="str">
            <v>Total</v>
          </cell>
          <cell r="X107" t="str">
            <v>FFO/</v>
          </cell>
          <cell r="Z107" t="str">
            <v>Free Oper.</v>
          </cell>
        </row>
        <row r="108">
          <cell r="G108" t="str">
            <v>Senior Debt</v>
          </cell>
          <cell r="J108" t="str">
            <v>EBITDA/</v>
          </cell>
          <cell r="L108" t="str">
            <v>EBITDA/</v>
          </cell>
          <cell r="N108" t="str">
            <v>CAPEX)/</v>
          </cell>
          <cell r="P108" t="str">
            <v>Debt/</v>
          </cell>
          <cell r="R108" t="str">
            <v>Pen + OPEB/</v>
          </cell>
          <cell r="T108" t="str">
            <v>Net</v>
          </cell>
          <cell r="V108" t="str">
            <v>Debt/</v>
          </cell>
          <cell r="X108" t="str">
            <v>Total</v>
          </cell>
          <cell r="Z108" t="str">
            <v>Cash Flow/</v>
          </cell>
        </row>
        <row r="109">
          <cell r="A109" t="str">
            <v>Company</v>
          </cell>
          <cell r="F109" t="str">
            <v>Moody's</v>
          </cell>
          <cell r="H109" t="str">
            <v>S&amp;P</v>
          </cell>
          <cell r="J109" t="str">
            <v>Gross Int.</v>
          </cell>
          <cell r="L109" t="str">
            <v>Net Int.</v>
          </cell>
          <cell r="N109" t="str">
            <v>Gross Int.</v>
          </cell>
          <cell r="P109" t="str">
            <v>Tot Bk Cap</v>
          </cell>
          <cell r="R109" t="str">
            <v>Net Bk Cap</v>
          </cell>
          <cell r="T109" t="str">
            <v>Book Cap</v>
          </cell>
          <cell r="V109" t="str">
            <v>EBITDA</v>
          </cell>
          <cell r="X109" t="str">
            <v>Debt</v>
          </cell>
          <cell r="Z109" t="str">
            <v xml:space="preserve"> Debt</v>
          </cell>
        </row>
        <row r="112">
          <cell r="A112" t="str">
            <v>Company Name</v>
          </cell>
          <cell r="F112" t="str">
            <v>Ba1</v>
          </cell>
          <cell r="H112" t="str">
            <v>BB-</v>
          </cell>
          <cell r="J112" t="e">
            <v>#REF!</v>
          </cell>
          <cell r="L112" t="e">
            <v>#REF!</v>
          </cell>
          <cell r="N112" t="e">
            <v>#REF!</v>
          </cell>
          <cell r="P112" t="e">
            <v>#REF!</v>
          </cell>
          <cell r="R112" t="e">
            <v>#REF!</v>
          </cell>
          <cell r="T112" t="e">
            <v>#REF!</v>
          </cell>
          <cell r="V112" t="e">
            <v>#REF!</v>
          </cell>
          <cell r="X112" t="e">
            <v>#REF!</v>
          </cell>
          <cell r="Z112" t="e">
            <v>#REF!</v>
          </cell>
        </row>
        <row r="113">
          <cell r="A113" t="e">
            <v>#REF!</v>
          </cell>
          <cell r="F113" t="str">
            <v>B1</v>
          </cell>
          <cell r="H113" t="str">
            <v>B</v>
          </cell>
          <cell r="J113" t="e">
            <v>#REF!</v>
          </cell>
          <cell r="L113" t="e">
            <v>#REF!</v>
          </cell>
          <cell r="N113" t="e">
            <v>#REF!</v>
          </cell>
          <cell r="P113" t="e">
            <v>#REF!</v>
          </cell>
          <cell r="R113" t="e">
            <v>#REF!</v>
          </cell>
          <cell r="T113" t="e">
            <v>#REF!</v>
          </cell>
          <cell r="V113" t="e">
            <v>#REF!</v>
          </cell>
          <cell r="X113" t="e">
            <v>#REF!</v>
          </cell>
          <cell r="Z113" t="e">
            <v>#REF!</v>
          </cell>
        </row>
        <row r="114">
          <cell r="A114" t="e">
            <v>#REF!</v>
          </cell>
          <cell r="F114" t="str">
            <v>Ba2</v>
          </cell>
          <cell r="H114" t="str">
            <v>BB-</v>
          </cell>
          <cell r="J114" t="e">
            <v>#REF!</v>
          </cell>
          <cell r="L114" t="e">
            <v>#REF!</v>
          </cell>
          <cell r="N114" t="e">
            <v>#REF!</v>
          </cell>
          <cell r="P114" t="e">
            <v>#REF!</v>
          </cell>
          <cell r="R114" t="e">
            <v>#REF!</v>
          </cell>
          <cell r="T114" t="e">
            <v>#REF!</v>
          </cell>
          <cell r="V114" t="e">
            <v>#REF!</v>
          </cell>
          <cell r="X114" t="e">
            <v>#REF!</v>
          </cell>
          <cell r="Z114" t="e">
            <v>#REF!</v>
          </cell>
        </row>
        <row r="115">
          <cell r="A115" t="e">
            <v>#REF!</v>
          </cell>
          <cell r="F115" t="str">
            <v>-</v>
          </cell>
          <cell r="H115" t="str">
            <v>-</v>
          </cell>
          <cell r="J115" t="e">
            <v>#REF!</v>
          </cell>
          <cell r="L115" t="e">
            <v>#REF!</v>
          </cell>
          <cell r="N115" t="e">
            <v>#REF!</v>
          </cell>
          <cell r="P115" t="e">
            <v>#REF!</v>
          </cell>
          <cell r="R115" t="e">
            <v>#REF!</v>
          </cell>
          <cell r="T115" t="e">
            <v>#REF!</v>
          </cell>
          <cell r="V115" t="e">
            <v>#REF!</v>
          </cell>
          <cell r="X115" t="e">
            <v>#REF!</v>
          </cell>
          <cell r="Z115" t="e">
            <v>#REF!</v>
          </cell>
        </row>
        <row r="116">
          <cell r="A116" t="e">
            <v>#REF!</v>
          </cell>
          <cell r="F116" t="str">
            <v>Ba1</v>
          </cell>
          <cell r="H116" t="str">
            <v>BB-</v>
          </cell>
          <cell r="J116" t="e">
            <v>#REF!</v>
          </cell>
          <cell r="L116" t="e">
            <v>#REF!</v>
          </cell>
          <cell r="N116" t="e">
            <v>#REF!</v>
          </cell>
          <cell r="P116" t="e">
            <v>#REF!</v>
          </cell>
          <cell r="R116" t="e">
            <v>#REF!</v>
          </cell>
          <cell r="T116" t="e">
            <v>#REF!</v>
          </cell>
          <cell r="V116" t="e">
            <v>#REF!</v>
          </cell>
          <cell r="X116" t="e">
            <v>#REF!</v>
          </cell>
          <cell r="Z116" t="e">
            <v>#REF!</v>
          </cell>
        </row>
        <row r="117">
          <cell r="A117" t="e">
            <v>#REF!</v>
          </cell>
          <cell r="F117" t="str">
            <v>Ba3</v>
          </cell>
          <cell r="H117" t="str">
            <v>B+</v>
          </cell>
          <cell r="J117" t="e">
            <v>#REF!</v>
          </cell>
          <cell r="L117" t="e">
            <v>#REF!</v>
          </cell>
          <cell r="N117" t="e">
            <v>#REF!</v>
          </cell>
          <cell r="P117" t="e">
            <v>#REF!</v>
          </cell>
          <cell r="R117" t="e">
            <v>#REF!</v>
          </cell>
          <cell r="T117" t="e">
            <v>#REF!</v>
          </cell>
          <cell r="V117" t="e">
            <v>#REF!</v>
          </cell>
          <cell r="X117" t="e">
            <v>#REF!</v>
          </cell>
          <cell r="Z117" t="e">
            <v>#REF!</v>
          </cell>
        </row>
        <row r="118">
          <cell r="A118" t="e">
            <v>#REF!</v>
          </cell>
          <cell r="F118" t="str">
            <v>A1</v>
          </cell>
          <cell r="H118" t="str">
            <v>AA-</v>
          </cell>
          <cell r="J118" t="e">
            <v>#REF!</v>
          </cell>
          <cell r="L118" t="e">
            <v>#REF!</v>
          </cell>
          <cell r="N118" t="e">
            <v>#REF!</v>
          </cell>
          <cell r="P118" t="e">
            <v>#REF!</v>
          </cell>
          <cell r="R118" t="e">
            <v>#REF!</v>
          </cell>
          <cell r="T118" t="e">
            <v>#REF!</v>
          </cell>
          <cell r="V118" t="e">
            <v>#REF!</v>
          </cell>
          <cell r="X118" t="e">
            <v>#REF!</v>
          </cell>
          <cell r="Z118" t="e">
            <v>#REF!</v>
          </cell>
        </row>
        <row r="119">
          <cell r="A119" t="e">
            <v>#REF!</v>
          </cell>
          <cell r="F119" t="str">
            <v>-</v>
          </cell>
          <cell r="H119" t="str">
            <v>-</v>
          </cell>
          <cell r="J119" t="e">
            <v>#REF!</v>
          </cell>
          <cell r="L119" t="e">
            <v>#REF!</v>
          </cell>
          <cell r="N119" t="e">
            <v>#REF!</v>
          </cell>
          <cell r="P119" t="e">
            <v>#REF!</v>
          </cell>
          <cell r="R119" t="e">
            <v>#REF!</v>
          </cell>
          <cell r="T119" t="e">
            <v>#REF!</v>
          </cell>
          <cell r="V119" t="e">
            <v>#REF!</v>
          </cell>
          <cell r="X119" t="e">
            <v>#REF!</v>
          </cell>
          <cell r="Z119" t="e">
            <v>#REF!</v>
          </cell>
        </row>
        <row r="120">
          <cell r="A120" t="e">
            <v>#REF!</v>
          </cell>
          <cell r="F120" t="str">
            <v>-</v>
          </cell>
          <cell r="H120" t="str">
            <v>-</v>
          </cell>
          <cell r="J120" t="e">
            <v>#REF!</v>
          </cell>
          <cell r="L120" t="e">
            <v>#REF!</v>
          </cell>
          <cell r="N120" t="e">
            <v>#REF!</v>
          </cell>
          <cell r="P120" t="e">
            <v>#REF!</v>
          </cell>
          <cell r="R120" t="e">
            <v>#REF!</v>
          </cell>
          <cell r="T120" t="e">
            <v>#REF!</v>
          </cell>
          <cell r="V120" t="e">
            <v>#REF!</v>
          </cell>
          <cell r="X120" t="e">
            <v>#REF!</v>
          </cell>
          <cell r="Z120" t="e">
            <v>#REF!</v>
          </cell>
        </row>
        <row r="121">
          <cell r="A121" t="e">
            <v>#REF!</v>
          </cell>
          <cell r="F121" t="str">
            <v>-</v>
          </cell>
          <cell r="H121" t="str">
            <v>-</v>
          </cell>
          <cell r="J121" t="e">
            <v>#REF!</v>
          </cell>
          <cell r="L121" t="e">
            <v>#REF!</v>
          </cell>
          <cell r="N121" t="e">
            <v>#REF!</v>
          </cell>
          <cell r="P121" t="e">
            <v>#REF!</v>
          </cell>
          <cell r="R121" t="e">
            <v>#REF!</v>
          </cell>
          <cell r="T121" t="e">
            <v>#REF!</v>
          </cell>
          <cell r="V121" t="e">
            <v>#REF!</v>
          </cell>
          <cell r="X121" t="e">
            <v>#REF!</v>
          </cell>
          <cell r="Z121" t="e">
            <v>#REF!</v>
          </cell>
        </row>
        <row r="122">
          <cell r="A122" t="e">
            <v>#REF!</v>
          </cell>
          <cell r="F122" t="str">
            <v>Baa2</v>
          </cell>
          <cell r="H122" t="str">
            <v>BBB-</v>
          </cell>
          <cell r="J122" t="e">
            <v>#REF!</v>
          </cell>
          <cell r="L122" t="e">
            <v>#REF!</v>
          </cell>
          <cell r="N122" t="e">
            <v>#REF!</v>
          </cell>
          <cell r="P122" t="e">
            <v>#REF!</v>
          </cell>
          <cell r="R122" t="e">
            <v>#REF!</v>
          </cell>
          <cell r="T122" t="e">
            <v>#REF!</v>
          </cell>
          <cell r="V122" t="e">
            <v>#REF!</v>
          </cell>
          <cell r="X122" t="e">
            <v>#REF!</v>
          </cell>
          <cell r="Z122" t="e">
            <v>#REF!</v>
          </cell>
        </row>
        <row r="123">
          <cell r="A123" t="e">
            <v>#REF!</v>
          </cell>
          <cell r="F123" t="str">
            <v>B2</v>
          </cell>
          <cell r="H123" t="str">
            <v>B</v>
          </cell>
          <cell r="J123" t="e">
            <v>#REF!</v>
          </cell>
          <cell r="L123" t="e">
            <v>#REF!</v>
          </cell>
          <cell r="N123" t="e">
            <v>#REF!</v>
          </cell>
          <cell r="P123" t="e">
            <v>#REF!</v>
          </cell>
          <cell r="R123" t="e">
            <v>#REF!</v>
          </cell>
          <cell r="T123" t="e">
            <v>#REF!</v>
          </cell>
          <cell r="V123" t="e">
            <v>#REF!</v>
          </cell>
          <cell r="X123" t="e">
            <v>#REF!</v>
          </cell>
          <cell r="Z123" t="e">
            <v>#REF!</v>
          </cell>
        </row>
        <row r="124">
          <cell r="A124" t="e">
            <v>#REF!</v>
          </cell>
          <cell r="F124" t="str">
            <v>B3</v>
          </cell>
          <cell r="H124" t="str">
            <v>B</v>
          </cell>
          <cell r="J124" t="e">
            <v>#REF!</v>
          </cell>
          <cell r="L124" t="e">
            <v>#REF!</v>
          </cell>
          <cell r="N124" t="e">
            <v>#REF!</v>
          </cell>
          <cell r="P124" t="e">
            <v>#REF!</v>
          </cell>
          <cell r="R124" t="e">
            <v>#REF!</v>
          </cell>
          <cell r="T124" t="e">
            <v>#REF!</v>
          </cell>
          <cell r="V124" t="e">
            <v>#REF!</v>
          </cell>
          <cell r="X124" t="e">
            <v>#REF!</v>
          </cell>
          <cell r="Z124" t="e">
            <v>#REF!</v>
          </cell>
        </row>
        <row r="140">
          <cell r="A140" t="str">
            <v>Definitions:</v>
          </cell>
        </row>
        <row r="141">
          <cell r="A141" t="str">
            <v>Gross Interest = Gross Interest incurred before subtracting (i) capitalized interest, (ii) interest income.</v>
          </cell>
        </row>
        <row r="142">
          <cell r="A142" t="str">
            <v>FFO = Funds From Operations = Net income from continuing operations plus depreciation, amortization, deferred income taxes, and other noncash items.</v>
          </cell>
        </row>
        <row r="147">
          <cell r="A147" t="str">
            <v>Analysis of Valuation Multiples of Comparable Flat-Rolled Steel Companies</v>
          </cell>
        </row>
        <row r="148">
          <cell r="A148" t="str">
            <v>Summary Data for Selected Industry Comparables</v>
          </cell>
        </row>
        <row r="155">
          <cell r="F155" t="str">
            <v>LTM</v>
          </cell>
          <cell r="R155" t="str">
            <v>LTM</v>
          </cell>
          <cell r="T155" t="str">
            <v>LFQ</v>
          </cell>
        </row>
        <row r="156">
          <cell r="F156" t="str">
            <v>Net to</v>
          </cell>
          <cell r="H156" t="str">
            <v>1999E</v>
          </cell>
          <cell r="J156" t="str">
            <v>2000E</v>
          </cell>
          <cell r="L156" t="str">
            <v>LTM</v>
          </cell>
          <cell r="N156" t="str">
            <v>LTM</v>
          </cell>
          <cell r="P156" t="str">
            <v>LTM</v>
          </cell>
          <cell r="R156" t="str">
            <v>Cash</v>
          </cell>
          <cell r="T156" t="str">
            <v>Common</v>
          </cell>
          <cell r="X156" t="str">
            <v>LTM</v>
          </cell>
        </row>
        <row r="157">
          <cell r="A157" t="str">
            <v>Company</v>
          </cell>
          <cell r="D157" t="str">
            <v>Shares</v>
          </cell>
          <cell r="F157" t="str">
            <v>Common</v>
          </cell>
          <cell r="H157" t="str">
            <v>EPS (a)</v>
          </cell>
          <cell r="J157" t="str">
            <v>EPS (a)</v>
          </cell>
          <cell r="L157" t="str">
            <v>Sales</v>
          </cell>
          <cell r="N157" t="str">
            <v>EBITDA</v>
          </cell>
          <cell r="P157" t="str">
            <v>EBIT</v>
          </cell>
          <cell r="R157" t="str">
            <v>Flow (b)</v>
          </cell>
          <cell r="T157" t="str">
            <v>Equity</v>
          </cell>
          <cell r="V157" t="str">
            <v>FYE</v>
          </cell>
          <cell r="X157" t="str">
            <v>ENDED</v>
          </cell>
        </row>
        <row r="160">
          <cell r="A160" t="str">
            <v>Company Name</v>
          </cell>
          <cell r="D160">
            <v>0</v>
          </cell>
          <cell r="F160" t="e">
            <v>#REF!</v>
          </cell>
          <cell r="H160" t="e">
            <v>#NAME?</v>
          </cell>
          <cell r="J160" t="e">
            <v>#NAME?</v>
          </cell>
          <cell r="L160">
            <v>2508.1999999999998</v>
          </cell>
          <cell r="N160" t="e">
            <v>#REF!</v>
          </cell>
          <cell r="P160" t="e">
            <v>#REF!</v>
          </cell>
          <cell r="R160" t="e">
            <v>#REF!</v>
          </cell>
          <cell r="T160">
            <v>0</v>
          </cell>
          <cell r="V160">
            <v>36160</v>
          </cell>
          <cell r="X160">
            <v>36341</v>
          </cell>
        </row>
        <row r="161">
          <cell r="A161" t="e">
            <v>#REF!</v>
          </cell>
          <cell r="D161" t="e">
            <v>#REF!</v>
          </cell>
          <cell r="F161" t="e">
            <v>#REF!</v>
          </cell>
          <cell r="H161" t="e">
            <v>#REF!</v>
          </cell>
          <cell r="J161" t="e">
            <v>#REF!</v>
          </cell>
          <cell r="L161" t="e">
            <v>#REF!</v>
          </cell>
          <cell r="N161" t="e">
            <v>#REF!</v>
          </cell>
          <cell r="P161" t="e">
            <v>#REF!</v>
          </cell>
          <cell r="R161" t="e">
            <v>#REF!</v>
          </cell>
          <cell r="T161" t="e">
            <v>#REF!</v>
          </cell>
          <cell r="V161" t="e">
            <v>#REF!</v>
          </cell>
          <cell r="X161" t="e">
            <v>#REF!</v>
          </cell>
        </row>
        <row r="162">
          <cell r="A162" t="e">
            <v>#REF!</v>
          </cell>
          <cell r="D162" t="e">
            <v>#REF!</v>
          </cell>
          <cell r="F162" t="e">
            <v>#REF!</v>
          </cell>
          <cell r="H162" t="e">
            <v>#REF!</v>
          </cell>
          <cell r="J162" t="e">
            <v>#REF!</v>
          </cell>
          <cell r="L162" t="e">
            <v>#REF!</v>
          </cell>
          <cell r="N162" t="e">
            <v>#REF!</v>
          </cell>
          <cell r="P162" t="e">
            <v>#REF!</v>
          </cell>
          <cell r="R162" t="e">
            <v>#REF!</v>
          </cell>
          <cell r="T162" t="e">
            <v>#REF!</v>
          </cell>
          <cell r="V162" t="e">
            <v>#REF!</v>
          </cell>
          <cell r="X162" t="e">
            <v>#REF!</v>
          </cell>
        </row>
        <row r="163">
          <cell r="A163" t="e">
            <v>#REF!</v>
          </cell>
          <cell r="D163" t="e">
            <v>#REF!</v>
          </cell>
          <cell r="F163" t="e">
            <v>#REF!</v>
          </cell>
          <cell r="H163" t="e">
            <v>#REF!</v>
          </cell>
          <cell r="J163" t="e">
            <v>#REF!</v>
          </cell>
          <cell r="L163" t="e">
            <v>#REF!</v>
          </cell>
          <cell r="N163" t="e">
            <v>#REF!</v>
          </cell>
          <cell r="P163" t="e">
            <v>#REF!</v>
          </cell>
          <cell r="R163" t="e">
            <v>#REF!</v>
          </cell>
          <cell r="T163" t="e">
            <v>#REF!</v>
          </cell>
          <cell r="V163" t="e">
            <v>#REF!</v>
          </cell>
          <cell r="X163" t="e">
            <v>#REF!</v>
          </cell>
        </row>
        <row r="164">
          <cell r="A164" t="e">
            <v>#REF!</v>
          </cell>
          <cell r="D164" t="e">
            <v>#REF!</v>
          </cell>
          <cell r="F164" t="e">
            <v>#REF!</v>
          </cell>
          <cell r="H164" t="e">
            <v>#REF!</v>
          </cell>
          <cell r="J164" t="e">
            <v>#REF!</v>
          </cell>
          <cell r="L164" t="e">
            <v>#REF!</v>
          </cell>
          <cell r="N164" t="e">
            <v>#REF!</v>
          </cell>
          <cell r="P164" t="e">
            <v>#REF!</v>
          </cell>
          <cell r="R164" t="e">
            <v>#REF!</v>
          </cell>
          <cell r="T164" t="e">
            <v>#REF!</v>
          </cell>
          <cell r="V164" t="e">
            <v>#REF!</v>
          </cell>
          <cell r="X164" t="e">
            <v>#REF!</v>
          </cell>
        </row>
        <row r="165">
          <cell r="A165" t="e">
            <v>#REF!</v>
          </cell>
          <cell r="D165" t="e">
            <v>#REF!</v>
          </cell>
          <cell r="F165" t="e">
            <v>#REF!</v>
          </cell>
          <cell r="H165" t="e">
            <v>#REF!</v>
          </cell>
          <cell r="J165" t="e">
            <v>#REF!</v>
          </cell>
          <cell r="L165" t="e">
            <v>#REF!</v>
          </cell>
          <cell r="N165" t="e">
            <v>#REF!</v>
          </cell>
          <cell r="P165" t="e">
            <v>#REF!</v>
          </cell>
          <cell r="R165" t="e">
            <v>#REF!</v>
          </cell>
          <cell r="T165" t="e">
            <v>#REF!</v>
          </cell>
          <cell r="V165" t="e">
            <v>#REF!</v>
          </cell>
          <cell r="X165" t="e">
            <v>#REF!</v>
          </cell>
        </row>
        <row r="166">
          <cell r="A166" t="e">
            <v>#REF!</v>
          </cell>
          <cell r="D166" t="e">
            <v>#REF!</v>
          </cell>
          <cell r="F166" t="e">
            <v>#REF!</v>
          </cell>
          <cell r="H166" t="e">
            <v>#REF!</v>
          </cell>
          <cell r="J166" t="e">
            <v>#REF!</v>
          </cell>
          <cell r="L166" t="e">
            <v>#REF!</v>
          </cell>
          <cell r="N166" t="e">
            <v>#REF!</v>
          </cell>
          <cell r="P166" t="e">
            <v>#REF!</v>
          </cell>
          <cell r="R166" t="e">
            <v>#REF!</v>
          </cell>
          <cell r="T166" t="e">
            <v>#REF!</v>
          </cell>
          <cell r="V166" t="e">
            <v>#REF!</v>
          </cell>
          <cell r="X166" t="e">
            <v>#REF!</v>
          </cell>
        </row>
        <row r="167">
          <cell r="A167" t="e">
            <v>#REF!</v>
          </cell>
          <cell r="D167" t="e">
            <v>#REF!</v>
          </cell>
          <cell r="F167" t="e">
            <v>#REF!</v>
          </cell>
          <cell r="H167" t="e">
            <v>#REF!</v>
          </cell>
          <cell r="J167" t="e">
            <v>#REF!</v>
          </cell>
          <cell r="L167" t="e">
            <v>#REF!</v>
          </cell>
          <cell r="N167" t="e">
            <v>#REF!</v>
          </cell>
          <cell r="P167" t="e">
            <v>#REF!</v>
          </cell>
          <cell r="R167" t="e">
            <v>#REF!</v>
          </cell>
          <cell r="T167" t="e">
            <v>#REF!</v>
          </cell>
          <cell r="V167" t="e">
            <v>#REF!</v>
          </cell>
          <cell r="X167" t="e">
            <v>#REF!</v>
          </cell>
        </row>
        <row r="168">
          <cell r="A168" t="e">
            <v>#REF!</v>
          </cell>
          <cell r="D168" t="e">
            <v>#REF!</v>
          </cell>
          <cell r="F168" t="e">
            <v>#REF!</v>
          </cell>
          <cell r="H168" t="e">
            <v>#REF!</v>
          </cell>
          <cell r="J168" t="e">
            <v>#REF!</v>
          </cell>
          <cell r="L168" t="e">
            <v>#REF!</v>
          </cell>
          <cell r="N168" t="e">
            <v>#REF!</v>
          </cell>
          <cell r="P168" t="e">
            <v>#REF!</v>
          </cell>
          <cell r="R168" t="e">
            <v>#REF!</v>
          </cell>
          <cell r="T168" t="e">
            <v>#REF!</v>
          </cell>
          <cell r="V168" t="e">
            <v>#REF!</v>
          </cell>
          <cell r="X168" t="e">
            <v>#REF!</v>
          </cell>
        </row>
        <row r="169">
          <cell r="A169" t="e">
            <v>#REF!</v>
          </cell>
          <cell r="D169" t="e">
            <v>#REF!</v>
          </cell>
          <cell r="F169" t="e">
            <v>#REF!</v>
          </cell>
          <cell r="H169" t="e">
            <v>#REF!</v>
          </cell>
          <cell r="J169" t="e">
            <v>#REF!</v>
          </cell>
          <cell r="L169" t="e">
            <v>#REF!</v>
          </cell>
          <cell r="N169" t="e">
            <v>#REF!</v>
          </cell>
          <cell r="P169" t="e">
            <v>#REF!</v>
          </cell>
          <cell r="R169" t="e">
            <v>#REF!</v>
          </cell>
          <cell r="T169" t="e">
            <v>#REF!</v>
          </cell>
          <cell r="V169" t="e">
            <v>#REF!</v>
          </cell>
          <cell r="X169" t="e">
            <v>#REF!</v>
          </cell>
        </row>
        <row r="170">
          <cell r="A170" t="e">
            <v>#REF!</v>
          </cell>
          <cell r="D170" t="e">
            <v>#REF!</v>
          </cell>
          <cell r="F170" t="e">
            <v>#REF!</v>
          </cell>
          <cell r="H170" t="e">
            <v>#REF!</v>
          </cell>
          <cell r="J170" t="e">
            <v>#REF!</v>
          </cell>
          <cell r="L170" t="e">
            <v>#REF!</v>
          </cell>
          <cell r="N170" t="e">
            <v>#REF!</v>
          </cell>
          <cell r="P170" t="e">
            <v>#REF!</v>
          </cell>
          <cell r="R170" t="e">
            <v>#REF!</v>
          </cell>
          <cell r="T170" t="e">
            <v>#REF!</v>
          </cell>
          <cell r="V170" t="e">
            <v>#REF!</v>
          </cell>
          <cell r="X170" t="e">
            <v>#REF!</v>
          </cell>
        </row>
        <row r="171">
          <cell r="A171" t="e">
            <v>#REF!</v>
          </cell>
          <cell r="D171" t="e">
            <v>#REF!</v>
          </cell>
          <cell r="F171" t="e">
            <v>#REF!</v>
          </cell>
          <cell r="H171" t="e">
            <v>#REF!</v>
          </cell>
          <cell r="J171" t="e">
            <v>#REF!</v>
          </cell>
          <cell r="L171" t="e">
            <v>#REF!</v>
          </cell>
          <cell r="N171" t="e">
            <v>#REF!</v>
          </cell>
          <cell r="P171" t="e">
            <v>#REF!</v>
          </cell>
          <cell r="R171" t="e">
            <v>#REF!</v>
          </cell>
          <cell r="T171" t="e">
            <v>#REF!</v>
          </cell>
          <cell r="V171" t="e">
            <v>#REF!</v>
          </cell>
          <cell r="X171" t="e">
            <v>#REF!</v>
          </cell>
        </row>
        <row r="172">
          <cell r="A172" t="e">
            <v>#REF!</v>
          </cell>
          <cell r="D172" t="e">
            <v>#REF!</v>
          </cell>
          <cell r="F172" t="e">
            <v>#REF!</v>
          </cell>
          <cell r="H172" t="e">
            <v>#REF!</v>
          </cell>
          <cell r="J172" t="e">
            <v>#REF!</v>
          </cell>
          <cell r="L172" t="e">
            <v>#REF!</v>
          </cell>
          <cell r="N172" t="e">
            <v>#REF!</v>
          </cell>
          <cell r="P172" t="e">
            <v>#REF!</v>
          </cell>
          <cell r="R172" t="e">
            <v>#REF!</v>
          </cell>
          <cell r="T172" t="e">
            <v>#REF!</v>
          </cell>
          <cell r="V172" t="e">
            <v>#REF!</v>
          </cell>
          <cell r="X172" t="e">
            <v>#REF!</v>
          </cell>
        </row>
        <row r="190">
          <cell r="A190" t="str">
            <v>Dollar amounts in U.S. millions except per share data and if otherwise stated.</v>
          </cell>
        </row>
        <row r="191">
          <cell r="A191" t="str">
            <v>(b)</v>
          </cell>
          <cell r="B191" t="str">
            <v>Earnings Estimates were obtained from First Call as of Sep-13-99 and calendarized when necessary.</v>
          </cell>
        </row>
        <row r="192">
          <cell r="A192" t="str">
            <v>(c)</v>
          </cell>
          <cell r="B192" t="str">
            <v>Cash Flow = Income Available to Common + DD&amp;A + Deferred Taxes + Earnings of Unconsolidated Subs.</v>
          </cell>
        </row>
      </sheetData>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BALANÇO"/>
      <sheetName val="DRE"/>
      <sheetName val="DMPL"/>
      <sheetName val="Ajustes"/>
      <sheetName val="Tickmarks"/>
      <sheetName val="XREF"/>
    </sheetNames>
    <sheetDataSet>
      <sheetData sheetId="0"/>
      <sheetData sheetId="1"/>
      <sheetData sheetId="2"/>
      <sheetData sheetId="3"/>
      <sheetData sheetId="4" refreshError="1"/>
      <sheetData sheetId="5"/>
      <sheetData sheetId="6" refreshError="1"/>
      <sheetData sheetId="7"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Balanço REAL"/>
      <sheetName val="FLUXO REAL"/>
      <sheetName val="FLUXO PREVISÃO"/>
      <sheetName val="FLUXO ORÇ. ORIG."/>
      <sheetName val="capa"/>
      <sheetName val="indice"/>
      <sheetName val="BP"/>
      <sheetName val="Abertura"/>
      <sheetName val="DRE REAL- Custo Desp"/>
      <sheetName val="DRE - REAL"/>
      <sheetName val="DRE real 2007"/>
      <sheetName val="DRE ORÇ. ORIG."/>
      <sheetName val="DRE ORÇ. REVIS"/>
      <sheetName val="DRE - Orç. Orig. x Real"/>
      <sheetName val="DRE ORÇ. ORIG. X Atual Real"/>
      <sheetName val="FLUXO PREVISÃO. X Atual Real"/>
      <sheetName val="FLUXO - Previsão x Real"/>
      <sheetName val="FXCX_real"/>
      <sheetName val="Fontes financ. banc."/>
      <sheetName val="Fontes financ. mútuos"/>
      <sheetName val="Fianças"/>
      <sheetName val="Mov. Pessoal"/>
      <sheetName val="Adm Pessoal"/>
      <sheetName val="DRE"/>
      <sheetName val="XREF"/>
      <sheetName val="População Res."/>
      <sheetName val="Mensagem"/>
      <sheetName val="BALANÇO"/>
      <sheetName val="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Circularização"/>
      <sheetName val="Movimentação SWAP"/>
      <sheetName val="XREF"/>
      <sheetName val="Tickmarks"/>
      <sheetName val="Circularização 30.09.05"/>
      <sheetName val="Mapa Movim.31.12.05"/>
      <sheetName val="Parcela Protegida"/>
      <sheetName val="indices {ppc}"/>
      <sheetName val="PPC"/>
      <sheetName val="Mapa Movim.30.09.05"/>
      <sheetName val="Apl.Financ."/>
      <sheetName val="Seguros 2001-2002 {ppc}"/>
      <sheetName val="Calculo global Depr."/>
      <sheetName val="Abertura de Contas"/>
      <sheetName val="DRE"/>
      <sheetName val="Conciliação Custos - Guaran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Navigation"/>
      <sheetName val="IS - Rptd"/>
      <sheetName val="IS"/>
      <sheetName val="BS"/>
      <sheetName val="CF"/>
      <sheetName val="Capex&amp;PPE"/>
      <sheetName val="Domestic Wireline"/>
      <sheetName val="AccLines"/>
      <sheetName val="Old_AccLines"/>
      <sheetName val="LiveWire"/>
      <sheetName val="Wireless"/>
      <sheetName val="Directories"/>
      <sheetName val="Int'l"/>
      <sheetName val="SOP"/>
      <sheetName val="DCF"/>
      <sheetName val="EVA"/>
      <sheetName val="Disclaimer"/>
      <sheetName val="OLD vs. NEW"/>
      <sheetName val="Pension results"/>
      <sheetName val="VZ_EVA "/>
      <sheetName val="LD"/>
      <sheetName val="Line Summary"/>
      <sheetName val="Wireless CROCE"/>
      <sheetName val="UNE-P ELEMENTS"/>
      <sheetName val="Preview Comp"/>
      <sheetName val="Act vs. Est"/>
      <sheetName val="VZ-VOD"/>
      <sheetName val="Line NPV"/>
      <sheetName val="Wireless NPV"/>
      <sheetName val="ROCE"/>
      <sheetName val="Divs &amp; repurch"/>
      <sheetName val="Liquidity &amp; C.P."/>
      <sheetName val="Piranha"/>
      <sheetName val="Prime Factor List"/>
      <sheetName val="Employees"/>
      <sheetName val="Act vs. Est (2)"/>
      <sheetName val="PP&amp;E"/>
      <sheetName val="InfoSrvs"/>
      <sheetName val="VZ_EVA new"/>
      <sheetName val="CommGrp"/>
      <sheetName val="Act vs. Est."/>
      <sheetName val="Liquidity"/>
      <sheetName val=" LD2"/>
      <sheetName val="Model Navigation"/>
      <sheetName val="IS-new"/>
      <sheetName val="Enterprise"/>
      <sheetName val="Data"/>
      <sheetName val="sme"/>
      <sheetName val="Consumer"/>
      <sheetName val="Summary"/>
      <sheetName val="SA &amp; DIR"/>
      <sheetName val="metrics"/>
      <sheetName val="IS-old"/>
      <sheetName val="Dom Tel"/>
      <sheetName val="Intl"/>
      <sheetName val="Information"/>
      <sheetName val="Ind Data"/>
      <sheetName val="International ownership"/>
      <sheetName val="weekly"/>
      <sheetName val="Price Communication"/>
      <sheetName val="IS - reported"/>
      <sheetName val="Domestic Telco"/>
      <sheetName val="Implied Sop"/>
      <sheetName val="Info Svcs"/>
      <sheetName val="stats"/>
      <sheetName val="Income Statement"/>
      <sheetName val="Communications Group"/>
      <sheetName val="Cash Flow"/>
      <sheetName val="Information Svcs"/>
      <sheetName val="International"/>
      <sheetName val="Balance Sheet"/>
      <sheetName val="VZ-VOD Scenario Analysis"/>
      <sheetName val="Sum of the parts"/>
      <sheetName val="CAPEX &amp; PP&amp;E Stats"/>
      <sheetName val="Line NPV Analysis &amp; WACC"/>
      <sheetName val="Wireless Sub NPV Analysis "/>
      <sheetName val=" LD Statistics"/>
      <sheetName val="History of Divs &amp; Repurchases"/>
      <sheetName val="Liquidity &amp; C.P. Borrowings"/>
      <sheetName val="Quantum"/>
      <sheetName val="Financials"/>
      <sheetName val="GQ"/>
      <sheetName val="VZ"/>
      <sheetName val="PiP"/>
      <sheetName val="VZ-MCI"/>
      <sheetName val="International Properties"/>
      <sheetName val="W-line IM feed"/>
      <sheetName val="Guidance"/>
      <sheetName val="Wireline"/>
      <sheetName val="EPS Growth"/>
      <sheetName val="QP_VZ"/>
      <sheetName val="_VZ"/>
      <sheetName val="__FDSCACHE__"/>
      <sheetName val="_QP_VZ"/>
      <sheetName val="Rev Pie"/>
      <sheetName val="EBITDA Pie"/>
      <sheetName val="BIZ MIX"/>
      <sheetName val="55% FCF"/>
      <sheetName val="100% FCF"/>
      <sheetName val="FCF &amp; Dividend"/>
      <sheetName val="#REF"/>
      <sheetName val="fin data"/>
      <sheetName val="Before &amp; After"/>
      <sheetName val="GS vs. Cons."/>
      <sheetName val="Drivers"/>
      <sheetName val="Bus Seg"/>
      <sheetName val="Entity debt"/>
      <sheetName val="basic_info"/>
      <sheetName val="Invested capital_VDF"/>
      <sheetName val="WACC_VDF"/>
      <sheetName val="Figures"/>
      <sheetName val="projec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1.1.PL"/>
      <sheetName val="resumen eficiencias"/>
      <sheetName val="Ing explot PRES13"/>
      <sheetName val="1.2.Personal"/>
      <sheetName val="1.3.Gastos explotación 1"/>
      <sheetName val="1.4.Gastos explotación 2"/>
      <sheetName val="1.5.Inversiones"/>
      <sheetName val="1.5.Inversiones (2)"/>
      <sheetName val="1.6.Detalle CF y grafico"/>
      <sheetName val="1.6CF"/>
      <sheetName val="5.1.Anexo aportaciones"/>
      <sheetName val="5.2.Anexo plantilla"/>
      <sheetName val="5.3.Anexo OPEX (TC CTE)"/>
      <sheetName val="5.4. Inv Global"/>
      <sheetName val="EV_##PARKEDGET##"/>
      <sheetName val="EV_##PARKEDCOM##"/>
      <sheetName val="EV_##PARKEDLCK##"/>
      <sheetName val="EV_##PARKEDPROPS##"/>
      <sheetName val="PL REAL ACT.Y"/>
      <sheetName val="PL PRES ACT.Y"/>
      <sheetName val="TRIPAS_2011"/>
      <sheetName val="TRIPAS_2011 FX"/>
      <sheetName val="PL REAL PREV.Y"/>
      <sheetName val="Detalle_gastos_Real 2011 FX"/>
      <sheetName val="Diferencias Gastos (Output)"/>
      <sheetName val="consol dif gastos por naturalez"/>
      <sheetName val="Detalle RRHH PME"/>
      <sheetName val="Detalle RRHH Final"/>
      <sheetName val="Operativa y expansión"/>
      <sheetName val="Actividad"/>
      <sheetName val="RRHH (Final)_REAL DIC2010"/>
      <sheetName val="Masa salarial"/>
      <sheetName val="consol massa salarial"/>
      <sheetName val="Desgloses"/>
      <sheetName val="Seguros 2001-2002 {ppc}"/>
      <sheetName val="Const"/>
      <sheetName val="DRE"/>
    </sheetNames>
    <sheetDataSet>
      <sheetData sheetId="0">
        <row r="30">
          <cell r="I30">
            <v>2.5112999999999999</v>
          </cell>
        </row>
      </sheetData>
      <sheetData sheetId="1">
        <row r="4">
          <cell r="F4" t="str">
            <v>DEC   2012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pygcons"/>
      <sheetName val="BALCONS"/>
      <sheetName val="Menú"/>
      <sheetName val="Balance"/>
      <sheetName val="Resultados"/>
      <sheetName val="Intragrupo"/>
      <sheetName val="sociedades"/>
      <sheetName val="Parámetros grupo"/>
      <sheetName val="Macro"/>
      <sheetName val="Resumo (x) Contab. "/>
      <sheetName val="I. INICIO"/>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nchmark"/>
      <sheetName val="Cálculos"/>
      <sheetName val="Dados BLP"/>
      <sheetName val="CDI Acumulado"/>
      <sheetName val="Bloomberg"/>
      <sheetName val="Holidays"/>
      <sheetName val="BLP"/>
      <sheetName val="Registro"/>
      <sheetName val="Brazil Sovereign"/>
      <sheetName val="I. INICIO"/>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sheetName val="GER IFO vs Const"/>
      <sheetName val="EU Ind vs EU Cons"/>
      <sheetName val="Europe sales Graph"/>
      <sheetName val="Sheet1"/>
      <sheetName val="Grohe sales"/>
      <sheetName val="ADV"/>
      <sheetName val="Geberit Grohe comp"/>
      <sheetName val="Returns"/>
      <sheetName val="Calenderised - DTP"/>
      <sheetName val="Assum"/>
      <sheetName val="Target"/>
      <sheetName val="SUMMARY"/>
      <sheetName val="Ass"/>
    </sheetNames>
    <sheetDataSet>
      <sheetData sheetId="0" refreshError="1"/>
      <sheetData sheetId="1" refreshError="1">
        <row r="5">
          <cell r="A5" t="str">
            <v>#N/A</v>
          </cell>
          <cell r="D5" t="str">
            <v>31/11/91</v>
          </cell>
        </row>
        <row r="120">
          <cell r="F120">
            <v>-37.4</v>
          </cell>
        </row>
      </sheetData>
      <sheetData sheetId="2" refreshError="1">
        <row r="3">
          <cell r="A3">
            <v>33572</v>
          </cell>
          <cell r="D3">
            <v>33572</v>
          </cell>
        </row>
      </sheetData>
      <sheetData sheetId="3" refreshError="1">
        <row r="15">
          <cell r="A15">
            <v>35430</v>
          </cell>
          <cell r="D15">
            <v>35430</v>
          </cell>
        </row>
        <row r="39">
          <cell r="A39">
            <v>35430</v>
          </cell>
          <cell r="F39">
            <v>35369</v>
          </cell>
          <cell r="J39">
            <v>35369</v>
          </cell>
          <cell r="N39">
            <v>35430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Tema Equita">
  <a:themeElements>
    <a:clrScheme name="EQUITA">
      <a:dk1>
        <a:sysClr val="windowText" lastClr="000000"/>
      </a:dk1>
      <a:lt1>
        <a:sysClr val="window" lastClr="FFFFFF"/>
      </a:lt1>
      <a:dk2>
        <a:srgbClr val="18467E"/>
      </a:dk2>
      <a:lt2>
        <a:srgbClr val="4581BC"/>
      </a:lt2>
      <a:accent1>
        <a:srgbClr val="CADEED"/>
      </a:accent1>
      <a:accent2>
        <a:srgbClr val="4E7C7B"/>
      </a:accent2>
      <a:accent3>
        <a:srgbClr val="8FCEB7"/>
      </a:accent3>
      <a:accent4>
        <a:srgbClr val="C3E2D3"/>
      </a:accent4>
      <a:accent5>
        <a:srgbClr val="727272"/>
      </a:accent5>
      <a:accent6>
        <a:srgbClr val="CCCCCC"/>
      </a:accent6>
      <a:hlink>
        <a:srgbClr val="92B4D6"/>
      </a:hlink>
      <a:folHlink>
        <a:srgbClr val="637D95"/>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Equita" id="{C8BF09D9-5EAB-40D2-949A-24EC7068ADC5}" vid="{EFF8B9DD-8D51-40A6-BED5-76C4C19CDFB4}"/>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F729029-116D-4B40-B6B0-80A752CF4592}">
  <we:reference id="026e7b2b-fa4d-4fe0-bf3b-b965f6f25bee" version="1.0.0.20" store="EXCatalog" storeType="EXCatalog"/>
  <we:alternateReferences>
    <we:reference id="WA200000565" version="1.0.0.2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RDP.Data</we:customFunctionIds>
        <we:customFunctionIds>RDP.Price</we:customFunctionIds>
        <we:customFunctionIds>RDP.HistoricalPricing</we:customFunctionIds>
        <we:customFunctionIds>RDP.Analytics</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hyperlink" Target="https://s3.amazonaws.com/kpmg-global/tax-rates-tool/index_Corporate.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F7AD8-4D53-374B-8EDA-F78A092E6F55}">
  <sheetPr>
    <tabColor rgb="FF00B050"/>
  </sheetPr>
  <dimension ref="A1"/>
  <sheetViews>
    <sheetView view="pageBreakPreview" zoomScale="160" zoomScaleNormal="100" zoomScaleSheetLayoutView="160" workbookViewId="0">
      <selection activeCell="H6" sqref="H6"/>
    </sheetView>
  </sheetViews>
  <sheetFormatPr baseColWidth="10" defaultColWidth="8.83203125" defaultRowHeight="15"/>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5932C-EDAE-274A-B614-4824B27E85C0}">
  <sheetPr>
    <outlinePr summaryBelow="0" summaryRight="0"/>
    <pageSetUpPr autoPageBreaks="0"/>
  </sheetPr>
  <dimension ref="A5:IU95"/>
  <sheetViews>
    <sheetView topLeftCell="A41" workbookViewId="0">
      <selection activeCell="B63" sqref="B63"/>
    </sheetView>
  </sheetViews>
  <sheetFormatPr baseColWidth="10" defaultRowHeight="11"/>
  <cols>
    <col min="1" max="1" width="45.83203125" style="220" customWidth="1"/>
    <col min="2" max="9" width="14.83203125" style="220" customWidth="1"/>
    <col min="10" max="256" width="8.83203125" style="220" customWidth="1"/>
    <col min="257" max="257" width="45.83203125" style="220" customWidth="1"/>
    <col min="258" max="265" width="14.83203125" style="220" customWidth="1"/>
    <col min="266" max="512" width="8.83203125" style="220" customWidth="1"/>
    <col min="513" max="513" width="45.83203125" style="220" customWidth="1"/>
    <col min="514" max="521" width="14.83203125" style="220" customWidth="1"/>
    <col min="522" max="768" width="8.83203125" style="220" customWidth="1"/>
    <col min="769" max="769" width="45.83203125" style="220" customWidth="1"/>
    <col min="770" max="777" width="14.83203125" style="220" customWidth="1"/>
    <col min="778" max="1024" width="8.83203125" style="220" customWidth="1"/>
    <col min="1025" max="1025" width="45.83203125" style="220" customWidth="1"/>
    <col min="1026" max="1033" width="14.83203125" style="220" customWidth="1"/>
    <col min="1034" max="1280" width="8.83203125" style="220" customWidth="1"/>
    <col min="1281" max="1281" width="45.83203125" style="220" customWidth="1"/>
    <col min="1282" max="1289" width="14.83203125" style="220" customWidth="1"/>
    <col min="1290" max="1536" width="8.83203125" style="220" customWidth="1"/>
    <col min="1537" max="1537" width="45.83203125" style="220" customWidth="1"/>
    <col min="1538" max="1545" width="14.83203125" style="220" customWidth="1"/>
    <col min="1546" max="1792" width="8.83203125" style="220" customWidth="1"/>
    <col min="1793" max="1793" width="45.83203125" style="220" customWidth="1"/>
    <col min="1794" max="1801" width="14.83203125" style="220" customWidth="1"/>
    <col min="1802" max="2048" width="8.83203125" style="220" customWidth="1"/>
    <col min="2049" max="2049" width="45.83203125" style="220" customWidth="1"/>
    <col min="2050" max="2057" width="14.83203125" style="220" customWidth="1"/>
    <col min="2058" max="2304" width="8.83203125" style="220" customWidth="1"/>
    <col min="2305" max="2305" width="45.83203125" style="220" customWidth="1"/>
    <col min="2306" max="2313" width="14.83203125" style="220" customWidth="1"/>
    <col min="2314" max="2560" width="8.83203125" style="220" customWidth="1"/>
    <col min="2561" max="2561" width="45.83203125" style="220" customWidth="1"/>
    <col min="2562" max="2569" width="14.83203125" style="220" customWidth="1"/>
    <col min="2570" max="2816" width="8.83203125" style="220" customWidth="1"/>
    <col min="2817" max="2817" width="45.83203125" style="220" customWidth="1"/>
    <col min="2818" max="2825" width="14.83203125" style="220" customWidth="1"/>
    <col min="2826" max="3072" width="8.83203125" style="220" customWidth="1"/>
    <col min="3073" max="3073" width="45.83203125" style="220" customWidth="1"/>
    <col min="3074" max="3081" width="14.83203125" style="220" customWidth="1"/>
    <col min="3082" max="3328" width="8.83203125" style="220" customWidth="1"/>
    <col min="3329" max="3329" width="45.83203125" style="220" customWidth="1"/>
    <col min="3330" max="3337" width="14.83203125" style="220" customWidth="1"/>
    <col min="3338" max="3584" width="8.83203125" style="220" customWidth="1"/>
    <col min="3585" max="3585" width="45.83203125" style="220" customWidth="1"/>
    <col min="3586" max="3593" width="14.83203125" style="220" customWidth="1"/>
    <col min="3594" max="3840" width="8.83203125" style="220" customWidth="1"/>
    <col min="3841" max="3841" width="45.83203125" style="220" customWidth="1"/>
    <col min="3842" max="3849" width="14.83203125" style="220" customWidth="1"/>
    <col min="3850" max="4096" width="8.83203125" style="220" customWidth="1"/>
    <col min="4097" max="4097" width="45.83203125" style="220" customWidth="1"/>
    <col min="4098" max="4105" width="14.83203125" style="220" customWidth="1"/>
    <col min="4106" max="4352" width="8.83203125" style="220" customWidth="1"/>
    <col min="4353" max="4353" width="45.83203125" style="220" customWidth="1"/>
    <col min="4354" max="4361" width="14.83203125" style="220" customWidth="1"/>
    <col min="4362" max="4608" width="8.83203125" style="220" customWidth="1"/>
    <col min="4609" max="4609" width="45.83203125" style="220" customWidth="1"/>
    <col min="4610" max="4617" width="14.83203125" style="220" customWidth="1"/>
    <col min="4618" max="4864" width="8.83203125" style="220" customWidth="1"/>
    <col min="4865" max="4865" width="45.83203125" style="220" customWidth="1"/>
    <col min="4866" max="4873" width="14.83203125" style="220" customWidth="1"/>
    <col min="4874" max="5120" width="8.83203125" style="220" customWidth="1"/>
    <col min="5121" max="5121" width="45.83203125" style="220" customWidth="1"/>
    <col min="5122" max="5129" width="14.83203125" style="220" customWidth="1"/>
    <col min="5130" max="5376" width="8.83203125" style="220" customWidth="1"/>
    <col min="5377" max="5377" width="45.83203125" style="220" customWidth="1"/>
    <col min="5378" max="5385" width="14.83203125" style="220" customWidth="1"/>
    <col min="5386" max="5632" width="8.83203125" style="220" customWidth="1"/>
    <col min="5633" max="5633" width="45.83203125" style="220" customWidth="1"/>
    <col min="5634" max="5641" width="14.83203125" style="220" customWidth="1"/>
    <col min="5642" max="5888" width="8.83203125" style="220" customWidth="1"/>
    <col min="5889" max="5889" width="45.83203125" style="220" customWidth="1"/>
    <col min="5890" max="5897" width="14.83203125" style="220" customWidth="1"/>
    <col min="5898" max="6144" width="8.83203125" style="220" customWidth="1"/>
    <col min="6145" max="6145" width="45.83203125" style="220" customWidth="1"/>
    <col min="6146" max="6153" width="14.83203125" style="220" customWidth="1"/>
    <col min="6154" max="6400" width="8.83203125" style="220" customWidth="1"/>
    <col min="6401" max="6401" width="45.83203125" style="220" customWidth="1"/>
    <col min="6402" max="6409" width="14.83203125" style="220" customWidth="1"/>
    <col min="6410" max="6656" width="8.83203125" style="220" customWidth="1"/>
    <col min="6657" max="6657" width="45.83203125" style="220" customWidth="1"/>
    <col min="6658" max="6665" width="14.83203125" style="220" customWidth="1"/>
    <col min="6666" max="6912" width="8.83203125" style="220" customWidth="1"/>
    <col min="6913" max="6913" width="45.83203125" style="220" customWidth="1"/>
    <col min="6914" max="6921" width="14.83203125" style="220" customWidth="1"/>
    <col min="6922" max="7168" width="8.83203125" style="220" customWidth="1"/>
    <col min="7169" max="7169" width="45.83203125" style="220" customWidth="1"/>
    <col min="7170" max="7177" width="14.83203125" style="220" customWidth="1"/>
    <col min="7178" max="7424" width="8.83203125" style="220" customWidth="1"/>
    <col min="7425" max="7425" width="45.83203125" style="220" customWidth="1"/>
    <col min="7426" max="7433" width="14.83203125" style="220" customWidth="1"/>
    <col min="7434" max="7680" width="8.83203125" style="220" customWidth="1"/>
    <col min="7681" max="7681" width="45.83203125" style="220" customWidth="1"/>
    <col min="7682" max="7689" width="14.83203125" style="220" customWidth="1"/>
    <col min="7690" max="7936" width="8.83203125" style="220" customWidth="1"/>
    <col min="7937" max="7937" width="45.83203125" style="220" customWidth="1"/>
    <col min="7938" max="7945" width="14.83203125" style="220" customWidth="1"/>
    <col min="7946" max="8192" width="8.83203125" style="220" customWidth="1"/>
    <col min="8193" max="8193" width="45.83203125" style="220" customWidth="1"/>
    <col min="8194" max="8201" width="14.83203125" style="220" customWidth="1"/>
    <col min="8202" max="8448" width="8.83203125" style="220" customWidth="1"/>
    <col min="8449" max="8449" width="45.83203125" style="220" customWidth="1"/>
    <col min="8450" max="8457" width="14.83203125" style="220" customWidth="1"/>
    <col min="8458" max="8704" width="8.83203125" style="220" customWidth="1"/>
    <col min="8705" max="8705" width="45.83203125" style="220" customWidth="1"/>
    <col min="8706" max="8713" width="14.83203125" style="220" customWidth="1"/>
    <col min="8714" max="8960" width="8.83203125" style="220" customWidth="1"/>
    <col min="8961" max="8961" width="45.83203125" style="220" customWidth="1"/>
    <col min="8962" max="8969" width="14.83203125" style="220" customWidth="1"/>
    <col min="8970" max="9216" width="8.83203125" style="220" customWidth="1"/>
    <col min="9217" max="9217" width="45.83203125" style="220" customWidth="1"/>
    <col min="9218" max="9225" width="14.83203125" style="220" customWidth="1"/>
    <col min="9226" max="9472" width="8.83203125" style="220" customWidth="1"/>
    <col min="9473" max="9473" width="45.83203125" style="220" customWidth="1"/>
    <col min="9474" max="9481" width="14.83203125" style="220" customWidth="1"/>
    <col min="9482" max="9728" width="8.83203125" style="220" customWidth="1"/>
    <col min="9729" max="9729" width="45.83203125" style="220" customWidth="1"/>
    <col min="9730" max="9737" width="14.83203125" style="220" customWidth="1"/>
    <col min="9738" max="9984" width="8.83203125" style="220" customWidth="1"/>
    <col min="9985" max="9985" width="45.83203125" style="220" customWidth="1"/>
    <col min="9986" max="9993" width="14.83203125" style="220" customWidth="1"/>
    <col min="9994" max="10240" width="8.83203125" style="220" customWidth="1"/>
    <col min="10241" max="10241" width="45.83203125" style="220" customWidth="1"/>
    <col min="10242" max="10249" width="14.83203125" style="220" customWidth="1"/>
    <col min="10250" max="10496" width="8.83203125" style="220" customWidth="1"/>
    <col min="10497" max="10497" width="45.83203125" style="220" customWidth="1"/>
    <col min="10498" max="10505" width="14.83203125" style="220" customWidth="1"/>
    <col min="10506" max="10752" width="8.83203125" style="220" customWidth="1"/>
    <col min="10753" max="10753" width="45.83203125" style="220" customWidth="1"/>
    <col min="10754" max="10761" width="14.83203125" style="220" customWidth="1"/>
    <col min="10762" max="11008" width="8.83203125" style="220" customWidth="1"/>
    <col min="11009" max="11009" width="45.83203125" style="220" customWidth="1"/>
    <col min="11010" max="11017" width="14.83203125" style="220" customWidth="1"/>
    <col min="11018" max="11264" width="8.83203125" style="220" customWidth="1"/>
    <col min="11265" max="11265" width="45.83203125" style="220" customWidth="1"/>
    <col min="11266" max="11273" width="14.83203125" style="220" customWidth="1"/>
    <col min="11274" max="11520" width="8.83203125" style="220" customWidth="1"/>
    <col min="11521" max="11521" width="45.83203125" style="220" customWidth="1"/>
    <col min="11522" max="11529" width="14.83203125" style="220" customWidth="1"/>
    <col min="11530" max="11776" width="8.83203125" style="220" customWidth="1"/>
    <col min="11777" max="11777" width="45.83203125" style="220" customWidth="1"/>
    <col min="11778" max="11785" width="14.83203125" style="220" customWidth="1"/>
    <col min="11786" max="12032" width="8.83203125" style="220" customWidth="1"/>
    <col min="12033" max="12033" width="45.83203125" style="220" customWidth="1"/>
    <col min="12034" max="12041" width="14.83203125" style="220" customWidth="1"/>
    <col min="12042" max="12288" width="8.83203125" style="220" customWidth="1"/>
    <col min="12289" max="12289" width="45.83203125" style="220" customWidth="1"/>
    <col min="12290" max="12297" width="14.83203125" style="220" customWidth="1"/>
    <col min="12298" max="12544" width="8.83203125" style="220" customWidth="1"/>
    <col min="12545" max="12545" width="45.83203125" style="220" customWidth="1"/>
    <col min="12546" max="12553" width="14.83203125" style="220" customWidth="1"/>
    <col min="12554" max="12800" width="8.83203125" style="220" customWidth="1"/>
    <col min="12801" max="12801" width="45.83203125" style="220" customWidth="1"/>
    <col min="12802" max="12809" width="14.83203125" style="220" customWidth="1"/>
    <col min="12810" max="13056" width="8.83203125" style="220" customWidth="1"/>
    <col min="13057" max="13057" width="45.83203125" style="220" customWidth="1"/>
    <col min="13058" max="13065" width="14.83203125" style="220" customWidth="1"/>
    <col min="13066" max="13312" width="8.83203125" style="220" customWidth="1"/>
    <col min="13313" max="13313" width="45.83203125" style="220" customWidth="1"/>
    <col min="13314" max="13321" width="14.83203125" style="220" customWidth="1"/>
    <col min="13322" max="13568" width="8.83203125" style="220" customWidth="1"/>
    <col min="13569" max="13569" width="45.83203125" style="220" customWidth="1"/>
    <col min="13570" max="13577" width="14.83203125" style="220" customWidth="1"/>
    <col min="13578" max="13824" width="8.83203125" style="220" customWidth="1"/>
    <col min="13825" max="13825" width="45.83203125" style="220" customWidth="1"/>
    <col min="13826" max="13833" width="14.83203125" style="220" customWidth="1"/>
    <col min="13834" max="14080" width="8.83203125" style="220" customWidth="1"/>
    <col min="14081" max="14081" width="45.83203125" style="220" customWidth="1"/>
    <col min="14082" max="14089" width="14.83203125" style="220" customWidth="1"/>
    <col min="14090" max="14336" width="8.83203125" style="220" customWidth="1"/>
    <col min="14337" max="14337" width="45.83203125" style="220" customWidth="1"/>
    <col min="14338" max="14345" width="14.83203125" style="220" customWidth="1"/>
    <col min="14346" max="14592" width="8.83203125" style="220" customWidth="1"/>
    <col min="14593" max="14593" width="45.83203125" style="220" customWidth="1"/>
    <col min="14594" max="14601" width="14.83203125" style="220" customWidth="1"/>
    <col min="14602" max="14848" width="8.83203125" style="220" customWidth="1"/>
    <col min="14849" max="14849" width="45.83203125" style="220" customWidth="1"/>
    <col min="14850" max="14857" width="14.83203125" style="220" customWidth="1"/>
    <col min="14858" max="15104" width="8.83203125" style="220" customWidth="1"/>
    <col min="15105" max="15105" width="45.83203125" style="220" customWidth="1"/>
    <col min="15106" max="15113" width="14.83203125" style="220" customWidth="1"/>
    <col min="15114" max="15360" width="8.83203125" style="220" customWidth="1"/>
    <col min="15361" max="15361" width="45.83203125" style="220" customWidth="1"/>
    <col min="15362" max="15369" width="14.83203125" style="220" customWidth="1"/>
    <col min="15370" max="15616" width="8.83203125" style="220" customWidth="1"/>
    <col min="15617" max="15617" width="45.83203125" style="220" customWidth="1"/>
    <col min="15618" max="15625" width="14.83203125" style="220" customWidth="1"/>
    <col min="15626" max="15872" width="8.83203125" style="220" customWidth="1"/>
    <col min="15873" max="15873" width="45.83203125" style="220" customWidth="1"/>
    <col min="15874" max="15881" width="14.83203125" style="220" customWidth="1"/>
    <col min="15882" max="16128" width="8.83203125" style="220" customWidth="1"/>
    <col min="16129" max="16129" width="45.83203125" style="220" customWidth="1"/>
    <col min="16130" max="16137" width="14.83203125" style="220" customWidth="1"/>
    <col min="16138" max="16384" width="8.83203125" style="220" customWidth="1"/>
  </cols>
  <sheetData>
    <row r="5" spans="1:255" ht="17">
      <c r="A5" s="219" t="s">
        <v>584</v>
      </c>
    </row>
    <row r="7" spans="1:255" ht="12">
      <c r="A7" s="221" t="s">
        <v>353</v>
      </c>
      <c r="B7" s="222" t="s">
        <v>363</v>
      </c>
      <c r="C7" s="220" t="s">
        <v>364</v>
      </c>
      <c r="D7" s="223" t="s">
        <v>356</v>
      </c>
      <c r="E7" s="222" t="s">
        <v>365</v>
      </c>
      <c r="F7" s="220" t="s">
        <v>366</v>
      </c>
    </row>
    <row r="8" spans="1:255">
      <c r="A8" s="223"/>
      <c r="B8" s="222" t="s">
        <v>361</v>
      </c>
      <c r="C8" s="220" t="s">
        <v>362</v>
      </c>
      <c r="D8" s="223" t="s">
        <v>356</v>
      </c>
      <c r="E8" s="222" t="s">
        <v>367</v>
      </c>
      <c r="F8" s="220" t="s">
        <v>368</v>
      </c>
    </row>
    <row r="9" spans="1:255">
      <c r="A9" s="223"/>
      <c r="B9" s="222" t="s">
        <v>369</v>
      </c>
      <c r="C9" s="224" t="s">
        <v>370</v>
      </c>
      <c r="D9" s="223" t="s">
        <v>356</v>
      </c>
      <c r="E9" s="222" t="s">
        <v>585</v>
      </c>
      <c r="F9" s="220" t="s">
        <v>586</v>
      </c>
    </row>
    <row r="12" spans="1:255">
      <c r="A12" s="226" t="s">
        <v>587</v>
      </c>
      <c r="B12" s="226"/>
      <c r="C12" s="226"/>
      <c r="D12" s="226"/>
      <c r="E12" s="226"/>
      <c r="F12" s="226"/>
      <c r="G12" s="226"/>
      <c r="H12" s="226"/>
      <c r="I12" s="226"/>
      <c r="J12" s="227"/>
      <c r="K12" s="227"/>
      <c r="L12" s="227"/>
      <c r="M12" s="227"/>
      <c r="N12" s="227"/>
      <c r="O12" s="227"/>
      <c r="P12" s="227"/>
      <c r="Q12" s="227"/>
      <c r="R12" s="227"/>
      <c r="S12" s="227"/>
      <c r="T12" s="227"/>
      <c r="U12" s="227"/>
      <c r="V12" s="227"/>
      <c r="W12" s="227"/>
      <c r="X12" s="227"/>
      <c r="Y12" s="227"/>
      <c r="Z12" s="227"/>
      <c r="AA12" s="227"/>
      <c r="AB12" s="227"/>
      <c r="AC12" s="227"/>
      <c r="AD12" s="227"/>
      <c r="AE12" s="227"/>
      <c r="AF12" s="227"/>
      <c r="AG12" s="227"/>
      <c r="AH12" s="227"/>
      <c r="AI12" s="227"/>
      <c r="AJ12" s="227"/>
      <c r="AK12" s="227"/>
      <c r="AL12" s="227"/>
      <c r="AM12" s="227"/>
      <c r="AN12" s="227"/>
      <c r="AO12" s="227"/>
      <c r="AP12" s="227"/>
      <c r="AQ12" s="227"/>
      <c r="AR12" s="227"/>
      <c r="AS12" s="227"/>
      <c r="AT12" s="227"/>
      <c r="AU12" s="227"/>
      <c r="AV12" s="227"/>
      <c r="AW12" s="227"/>
      <c r="AX12" s="227"/>
      <c r="AY12" s="227"/>
      <c r="AZ12" s="227"/>
      <c r="BA12" s="227"/>
      <c r="BB12" s="227"/>
      <c r="BC12" s="227"/>
      <c r="BD12" s="227"/>
      <c r="BE12" s="227"/>
      <c r="BF12" s="227"/>
      <c r="BG12" s="227"/>
      <c r="BH12" s="227"/>
      <c r="BI12" s="227"/>
      <c r="BJ12" s="227"/>
      <c r="BK12" s="227"/>
      <c r="BL12" s="227"/>
      <c r="BM12" s="227"/>
      <c r="BN12" s="227"/>
      <c r="BO12" s="227"/>
      <c r="BP12" s="227"/>
      <c r="BQ12" s="227"/>
      <c r="BR12" s="227"/>
      <c r="BS12" s="227"/>
      <c r="BT12" s="227"/>
      <c r="BU12" s="227"/>
      <c r="BV12" s="227"/>
      <c r="BW12" s="227"/>
      <c r="BX12" s="227"/>
      <c r="BY12" s="227"/>
      <c r="BZ12" s="227"/>
      <c r="CA12" s="227"/>
      <c r="CB12" s="227"/>
      <c r="CC12" s="227"/>
      <c r="CD12" s="227"/>
      <c r="CE12" s="227"/>
      <c r="CF12" s="227"/>
      <c r="CG12" s="227"/>
      <c r="CH12" s="227"/>
      <c r="CI12" s="227"/>
      <c r="CJ12" s="227"/>
      <c r="CK12" s="227"/>
      <c r="CL12" s="227"/>
      <c r="CM12" s="227"/>
      <c r="CN12" s="227"/>
      <c r="CO12" s="227"/>
      <c r="CP12" s="227"/>
      <c r="CQ12" s="227"/>
      <c r="CR12" s="227"/>
      <c r="CS12" s="227"/>
      <c r="CT12" s="227"/>
      <c r="CU12" s="227"/>
      <c r="CV12" s="227"/>
      <c r="CW12" s="227"/>
      <c r="CX12" s="227"/>
      <c r="CY12" s="227"/>
      <c r="CZ12" s="227"/>
      <c r="DA12" s="227"/>
      <c r="DB12" s="227"/>
      <c r="DC12" s="227"/>
      <c r="DD12" s="227"/>
      <c r="DE12" s="227"/>
      <c r="DF12" s="227"/>
      <c r="DG12" s="227"/>
      <c r="DH12" s="227"/>
      <c r="DI12" s="227"/>
      <c r="DJ12" s="227"/>
      <c r="DK12" s="227"/>
      <c r="DL12" s="227"/>
      <c r="DM12" s="227"/>
      <c r="DN12" s="227"/>
      <c r="DO12" s="227"/>
      <c r="DP12" s="227"/>
      <c r="DQ12" s="227"/>
      <c r="DR12" s="227"/>
      <c r="DS12" s="227"/>
      <c r="DT12" s="227"/>
      <c r="DU12" s="227"/>
      <c r="DV12" s="227"/>
      <c r="DW12" s="227"/>
      <c r="DX12" s="227"/>
      <c r="DY12" s="227"/>
      <c r="DZ12" s="227"/>
      <c r="EA12" s="227"/>
      <c r="EB12" s="227"/>
      <c r="EC12" s="227"/>
      <c r="ED12" s="227"/>
      <c r="EE12" s="227"/>
      <c r="EF12" s="227"/>
      <c r="EG12" s="227"/>
      <c r="EH12" s="227"/>
      <c r="EI12" s="227"/>
      <c r="EJ12" s="227"/>
      <c r="EK12" s="227"/>
      <c r="EL12" s="227"/>
      <c r="EM12" s="227"/>
      <c r="EN12" s="227"/>
      <c r="EO12" s="227"/>
      <c r="EP12" s="227"/>
      <c r="EQ12" s="227"/>
      <c r="ER12" s="227"/>
      <c r="ES12" s="227"/>
      <c r="ET12" s="227"/>
      <c r="EU12" s="227"/>
      <c r="EV12" s="227"/>
      <c r="EW12" s="227"/>
      <c r="EX12" s="227"/>
      <c r="EY12" s="227"/>
      <c r="EZ12" s="227"/>
      <c r="FA12" s="227"/>
      <c r="FB12" s="227"/>
      <c r="FC12" s="227"/>
      <c r="FD12" s="227"/>
      <c r="FE12" s="227"/>
      <c r="FF12" s="227"/>
      <c r="FG12" s="227"/>
      <c r="FH12" s="227"/>
      <c r="FI12" s="227"/>
      <c r="FJ12" s="227"/>
      <c r="FK12" s="227"/>
      <c r="FL12" s="227"/>
      <c r="FM12" s="227"/>
      <c r="FN12" s="227"/>
      <c r="FO12" s="227"/>
      <c r="FP12" s="227"/>
      <c r="FQ12" s="227"/>
      <c r="FR12" s="227"/>
      <c r="FS12" s="227"/>
      <c r="FT12" s="227"/>
      <c r="FU12" s="227"/>
      <c r="FV12" s="227"/>
      <c r="FW12" s="227"/>
      <c r="FX12" s="227"/>
      <c r="FY12" s="227"/>
      <c r="FZ12" s="227"/>
      <c r="GA12" s="227"/>
      <c r="GB12" s="227"/>
      <c r="GC12" s="227"/>
      <c r="GD12" s="227"/>
      <c r="GE12" s="227"/>
      <c r="GF12" s="227"/>
      <c r="GG12" s="227"/>
      <c r="GH12" s="227"/>
      <c r="GI12" s="227"/>
      <c r="GJ12" s="227"/>
      <c r="GK12" s="227"/>
      <c r="GL12" s="227"/>
      <c r="GM12" s="227"/>
      <c r="GN12" s="227"/>
      <c r="GO12" s="227"/>
      <c r="GP12" s="227"/>
      <c r="GQ12" s="227"/>
      <c r="GR12" s="227"/>
      <c r="GS12" s="227"/>
      <c r="GT12" s="227"/>
      <c r="GU12" s="227"/>
      <c r="GV12" s="227"/>
      <c r="GW12" s="227"/>
      <c r="GX12" s="227"/>
      <c r="GY12" s="227"/>
      <c r="GZ12" s="227"/>
      <c r="HA12" s="227"/>
      <c r="HB12" s="227"/>
      <c r="HC12" s="227"/>
      <c r="HD12" s="227"/>
      <c r="HE12" s="227"/>
      <c r="HF12" s="227"/>
      <c r="HG12" s="227"/>
      <c r="HH12" s="227"/>
      <c r="HI12" s="227"/>
      <c r="HJ12" s="227"/>
      <c r="HK12" s="227"/>
      <c r="HL12" s="227"/>
      <c r="HM12" s="227"/>
      <c r="HN12" s="227"/>
      <c r="HO12" s="227"/>
      <c r="HP12" s="227"/>
      <c r="HQ12" s="227"/>
      <c r="HR12" s="227"/>
      <c r="HS12" s="227"/>
      <c r="HT12" s="227"/>
      <c r="HU12" s="227"/>
      <c r="HV12" s="227"/>
      <c r="HW12" s="227"/>
      <c r="HX12" s="227"/>
      <c r="HY12" s="227"/>
      <c r="HZ12" s="227"/>
      <c r="IA12" s="227"/>
      <c r="IB12" s="227"/>
      <c r="IC12" s="227"/>
      <c r="ID12" s="227"/>
      <c r="IE12" s="227"/>
      <c r="IF12" s="227"/>
      <c r="IG12" s="227"/>
      <c r="IH12" s="227"/>
      <c r="II12" s="227"/>
      <c r="IJ12" s="227"/>
      <c r="IK12" s="227"/>
      <c r="IL12" s="227"/>
      <c r="IM12" s="227"/>
      <c r="IN12" s="227"/>
      <c r="IO12" s="227"/>
      <c r="IP12" s="227"/>
      <c r="IQ12" s="227"/>
      <c r="IR12" s="227"/>
      <c r="IS12" s="227"/>
      <c r="IT12" s="227"/>
      <c r="IU12" s="227"/>
    </row>
    <row r="13" spans="1:255" ht="24">
      <c r="A13" s="228" t="s">
        <v>374</v>
      </c>
      <c r="B13" s="229" t="s">
        <v>588</v>
      </c>
      <c r="C13" s="229" t="s">
        <v>589</v>
      </c>
      <c r="D13" s="229" t="s">
        <v>590</v>
      </c>
      <c r="E13" s="229" t="s">
        <v>591</v>
      </c>
      <c r="F13" s="229" t="s">
        <v>592</v>
      </c>
      <c r="G13" s="229" t="s">
        <v>593</v>
      </c>
      <c r="H13" s="229" t="s">
        <v>594</v>
      </c>
      <c r="I13" s="229" t="s">
        <v>595</v>
      </c>
    </row>
    <row r="14" spans="1:255" ht="12">
      <c r="A14" s="230" t="s">
        <v>39</v>
      </c>
      <c r="B14" s="231" t="s">
        <v>40</v>
      </c>
      <c r="C14" s="231" t="s">
        <v>40</v>
      </c>
      <c r="D14" s="231" t="s">
        <v>40</v>
      </c>
      <c r="E14" s="231" t="s">
        <v>40</v>
      </c>
      <c r="F14" s="231" t="s">
        <v>40</v>
      </c>
      <c r="G14" s="231" t="s">
        <v>40</v>
      </c>
      <c r="H14" s="231" t="s">
        <v>40</v>
      </c>
      <c r="I14" s="231" t="s">
        <v>40</v>
      </c>
    </row>
    <row r="15" spans="1:255">
      <c r="A15" s="232"/>
      <c r="B15" s="223"/>
      <c r="C15" s="223"/>
      <c r="D15" s="223"/>
      <c r="E15" s="223"/>
      <c r="F15" s="223"/>
      <c r="G15" s="223"/>
      <c r="H15" s="223"/>
      <c r="I15" s="223"/>
    </row>
    <row r="16" spans="1:255">
      <c r="A16" s="232" t="s">
        <v>596</v>
      </c>
      <c r="B16" s="235">
        <v>52713</v>
      </c>
      <c r="C16" s="235">
        <v>53715</v>
      </c>
      <c r="D16" s="235">
        <v>50982</v>
      </c>
      <c r="E16" s="235">
        <v>51980</v>
      </c>
      <c r="F16" s="235">
        <v>50724</v>
      </c>
      <c r="G16" s="249">
        <v>51164.98431</v>
      </c>
      <c r="H16" s="249">
        <v>52714.880389999998</v>
      </c>
      <c r="I16" s="249">
        <v>54779.153810000003</v>
      </c>
    </row>
    <row r="17" spans="1:9">
      <c r="A17" s="250" t="s">
        <v>597</v>
      </c>
      <c r="B17" s="251">
        <v>-1.0494E-2</v>
      </c>
      <c r="C17" s="251">
        <v>1.9008000000000001E-2</v>
      </c>
      <c r="D17" s="251">
        <v>-5.0880000000000002E-2</v>
      </c>
      <c r="E17" s="251">
        <v>1.9574999999999999E-2</v>
      </c>
      <c r="F17" s="251">
        <v>-2.4164000000000001E-2</v>
      </c>
      <c r="G17" s="252">
        <v>8.6937999759999999E-3</v>
      </c>
      <c r="H17" s="252">
        <v>3.0292124601999999E-2</v>
      </c>
      <c r="I17" s="252">
        <v>3.9159216614999999E-2</v>
      </c>
    </row>
    <row r="18" spans="1:9">
      <c r="A18" s="223"/>
      <c r="B18" s="223"/>
      <c r="C18" s="223"/>
      <c r="D18" s="223"/>
      <c r="E18" s="223"/>
      <c r="F18" s="223"/>
      <c r="G18" s="223"/>
      <c r="H18" s="223"/>
      <c r="I18" s="223"/>
    </row>
    <row r="19" spans="1:9" ht="12">
      <c r="A19" s="232" t="s">
        <v>598</v>
      </c>
      <c r="B19" s="235">
        <v>22484</v>
      </c>
      <c r="C19" s="235">
        <v>23231</v>
      </c>
      <c r="D19" s="235">
        <v>22279</v>
      </c>
      <c r="E19" s="235">
        <v>22878</v>
      </c>
      <c r="F19" s="235">
        <v>22040</v>
      </c>
      <c r="G19" s="235" t="s">
        <v>383</v>
      </c>
      <c r="H19" s="235" t="s">
        <v>383</v>
      </c>
      <c r="I19" s="235" t="s">
        <v>383</v>
      </c>
    </row>
    <row r="20" spans="1:9">
      <c r="A20" s="250" t="s">
        <v>599</v>
      </c>
      <c r="B20" s="251">
        <v>0.42653600000000003</v>
      </c>
      <c r="C20" s="251">
        <v>0.43248599999999998</v>
      </c>
      <c r="D20" s="251">
        <v>0.43699700000000002</v>
      </c>
      <c r="E20" s="251">
        <v>0.44013000000000002</v>
      </c>
      <c r="F20" s="251">
        <v>0.43450800000000001</v>
      </c>
      <c r="G20" s="252">
        <v>0.437527</v>
      </c>
      <c r="H20" s="252">
        <v>0.44003379999999997</v>
      </c>
      <c r="I20" s="252">
        <v>0.44387840000000001</v>
      </c>
    </row>
    <row r="21" spans="1:9">
      <c r="A21" s="223"/>
      <c r="B21" s="223"/>
      <c r="C21" s="223"/>
      <c r="D21" s="223"/>
      <c r="E21" s="223"/>
      <c r="F21" s="223"/>
      <c r="G21" s="223"/>
      <c r="H21" s="223"/>
      <c r="I21" s="223"/>
    </row>
    <row r="22" spans="1:9">
      <c r="A22" s="232" t="s">
        <v>2</v>
      </c>
      <c r="B22" s="235">
        <v>9171</v>
      </c>
      <c r="C22" s="235">
        <v>10942</v>
      </c>
      <c r="D22" s="235">
        <v>11337</v>
      </c>
      <c r="E22" s="235">
        <v>11129</v>
      </c>
      <c r="F22" s="235">
        <v>10640</v>
      </c>
      <c r="G22" s="249">
        <v>11520.05141</v>
      </c>
      <c r="H22" s="249">
        <v>12034.671979999999</v>
      </c>
      <c r="I22" s="249">
        <v>12582.24107</v>
      </c>
    </row>
    <row r="23" spans="1:9">
      <c r="A23" s="250" t="s">
        <v>599</v>
      </c>
      <c r="B23" s="251">
        <v>0.17397899999999999</v>
      </c>
      <c r="C23" s="251">
        <v>0.203704</v>
      </c>
      <c r="D23" s="251">
        <v>0.22237199999999999</v>
      </c>
      <c r="E23" s="251">
        <v>0.21410100000000001</v>
      </c>
      <c r="F23" s="251">
        <v>0.209762</v>
      </c>
      <c r="G23" s="252">
        <v>0.22515498764200001</v>
      </c>
      <c r="H23" s="252">
        <v>0.22829743501200001</v>
      </c>
      <c r="I23" s="252">
        <v>0.229690314561</v>
      </c>
    </row>
    <row r="24" spans="1:9">
      <c r="A24" s="223"/>
      <c r="B24" s="223"/>
      <c r="C24" s="223"/>
      <c r="D24" s="223"/>
      <c r="E24" s="223"/>
      <c r="F24" s="223"/>
      <c r="G24" s="223"/>
      <c r="H24" s="223"/>
      <c r="I24" s="223"/>
    </row>
    <row r="25" spans="1:9">
      <c r="A25" s="232" t="s">
        <v>3</v>
      </c>
      <c r="B25" s="235">
        <v>7707</v>
      </c>
      <c r="C25" s="235">
        <v>9404</v>
      </c>
      <c r="D25" s="235">
        <v>9329</v>
      </c>
      <c r="E25" s="235">
        <v>9917</v>
      </c>
      <c r="F25" s="235">
        <v>9358</v>
      </c>
      <c r="G25" s="249">
        <v>9480.8960900000002</v>
      </c>
      <c r="H25" s="249">
        <v>9977.9475600000005</v>
      </c>
      <c r="I25" s="249">
        <v>10429.20803</v>
      </c>
    </row>
    <row r="26" spans="1:9">
      <c r="A26" s="250" t="s">
        <v>599</v>
      </c>
      <c r="B26" s="251">
        <v>0.146206</v>
      </c>
      <c r="C26" s="251">
        <v>0.17507200000000001</v>
      </c>
      <c r="D26" s="251">
        <v>0.18298600000000001</v>
      </c>
      <c r="E26" s="251">
        <v>0.19078400000000001</v>
      </c>
      <c r="F26" s="251">
        <v>0.18448800000000001</v>
      </c>
      <c r="G26" s="252">
        <v>0.18530047879100001</v>
      </c>
      <c r="H26" s="252">
        <v>0.18928142274400001</v>
      </c>
      <c r="I26" s="252">
        <v>0.190386439085</v>
      </c>
    </row>
    <row r="27" spans="1:9">
      <c r="A27" s="223"/>
      <c r="B27" s="223"/>
      <c r="C27" s="223"/>
      <c r="D27" s="223"/>
      <c r="E27" s="223"/>
      <c r="F27" s="223"/>
      <c r="G27" s="223"/>
      <c r="H27" s="223"/>
      <c r="I27" s="223"/>
    </row>
    <row r="28" spans="1:9" ht="12">
      <c r="A28" s="232" t="s">
        <v>600</v>
      </c>
      <c r="B28" s="235">
        <v>5547</v>
      </c>
      <c r="C28" s="235">
        <v>6456</v>
      </c>
      <c r="D28" s="235">
        <v>9788</v>
      </c>
      <c r="E28" s="235">
        <v>6026</v>
      </c>
      <c r="F28" s="235">
        <v>6073</v>
      </c>
      <c r="G28" s="235" t="s">
        <v>383</v>
      </c>
      <c r="H28" s="235" t="s">
        <v>383</v>
      </c>
      <c r="I28" s="235" t="s">
        <v>383</v>
      </c>
    </row>
    <row r="29" spans="1:9" ht="12">
      <c r="A29" s="250" t="s">
        <v>599</v>
      </c>
      <c r="B29" s="251">
        <v>0.10523</v>
      </c>
      <c r="C29" s="251">
        <v>0.120189</v>
      </c>
      <c r="D29" s="251">
        <v>0.19198899999999999</v>
      </c>
      <c r="E29" s="251">
        <v>0.115929</v>
      </c>
      <c r="F29" s="251">
        <v>0.119726</v>
      </c>
      <c r="G29" s="253" t="s">
        <v>383</v>
      </c>
      <c r="H29" s="253" t="s">
        <v>383</v>
      </c>
      <c r="I29" s="253" t="s">
        <v>383</v>
      </c>
    </row>
    <row r="30" spans="1:9">
      <c r="A30" s="223"/>
      <c r="B30" s="223"/>
      <c r="C30" s="223"/>
      <c r="D30" s="223"/>
      <c r="E30" s="223"/>
      <c r="F30" s="223"/>
      <c r="G30" s="223"/>
      <c r="H30" s="223"/>
      <c r="I30" s="223"/>
    </row>
    <row r="31" spans="1:9">
      <c r="A31" s="232" t="s">
        <v>541</v>
      </c>
      <c r="B31" s="235">
        <v>5184</v>
      </c>
      <c r="C31" s="235">
        <v>6023</v>
      </c>
      <c r="D31" s="235">
        <v>9369</v>
      </c>
      <c r="E31" s="235">
        <v>5625</v>
      </c>
      <c r="F31" s="235">
        <v>5581</v>
      </c>
      <c r="G31" s="249">
        <v>6401.9430499999999</v>
      </c>
      <c r="H31" s="249">
        <v>6719.00713</v>
      </c>
      <c r="I31" s="249">
        <v>7046.1994500000001</v>
      </c>
    </row>
    <row r="32" spans="1:9">
      <c r="A32" s="250" t="s">
        <v>599</v>
      </c>
      <c r="B32" s="251">
        <v>9.8343E-2</v>
      </c>
      <c r="C32" s="251">
        <v>0.11212800000000001</v>
      </c>
      <c r="D32" s="251">
        <v>0.18376999999999999</v>
      </c>
      <c r="E32" s="251">
        <v>0.108214</v>
      </c>
      <c r="F32" s="251">
        <v>0.110026</v>
      </c>
      <c r="G32" s="252">
        <v>0.12512352219699999</v>
      </c>
      <c r="H32" s="252">
        <v>0.127459401981</v>
      </c>
      <c r="I32" s="252">
        <v>0.12862921312100001</v>
      </c>
    </row>
    <row r="33" spans="1:255">
      <c r="A33" s="223"/>
      <c r="B33" s="223"/>
      <c r="C33" s="223"/>
      <c r="D33" s="223"/>
      <c r="E33" s="223"/>
      <c r="F33" s="223"/>
      <c r="G33" s="223"/>
      <c r="H33" s="223"/>
      <c r="I33" s="223"/>
    </row>
    <row r="34" spans="1:255">
      <c r="A34" s="232" t="s">
        <v>601</v>
      </c>
      <c r="B34" s="249">
        <v>1.82</v>
      </c>
      <c r="C34" s="249">
        <v>2.14</v>
      </c>
      <c r="D34" s="249">
        <v>3.48</v>
      </c>
      <c r="E34" s="249">
        <v>2.14</v>
      </c>
      <c r="F34" s="249">
        <v>2.12</v>
      </c>
      <c r="G34" s="249">
        <v>2.502086149603</v>
      </c>
      <c r="H34" s="249">
        <v>2.6473522491589998</v>
      </c>
      <c r="I34" s="249">
        <v>2.7911960000680001</v>
      </c>
    </row>
    <row r="35" spans="1:255">
      <c r="A35" s="250" t="s">
        <v>597</v>
      </c>
      <c r="B35" s="251">
        <v>5.8139000000000003E-2</v>
      </c>
      <c r="C35" s="251">
        <v>0.17582400000000001</v>
      </c>
      <c r="D35" s="251">
        <v>0.62616799999999995</v>
      </c>
      <c r="E35" s="251">
        <v>-0.38505800000000001</v>
      </c>
      <c r="F35" s="251">
        <v>-9.3460000000000001E-3</v>
      </c>
      <c r="G35" s="252">
        <v>-8.0461198326999994E-2</v>
      </c>
      <c r="H35" s="252">
        <v>5.8057992758999998E-2</v>
      </c>
      <c r="I35" s="252">
        <v>5.4334949553999999E-2</v>
      </c>
    </row>
    <row r="36" spans="1:255">
      <c r="A36" s="223"/>
      <c r="B36" s="223"/>
      <c r="C36" s="223"/>
      <c r="D36" s="223"/>
      <c r="E36" s="223"/>
      <c r="F36" s="223"/>
      <c r="G36" s="223"/>
      <c r="H36" s="223"/>
      <c r="I36" s="223"/>
    </row>
    <row r="37" spans="1:255">
      <c r="A37" s="223"/>
      <c r="B37" s="223" t="s">
        <v>1</v>
      </c>
      <c r="C37" s="223" t="s">
        <v>1</v>
      </c>
      <c r="D37" s="223" t="s">
        <v>1</v>
      </c>
      <c r="E37" s="223" t="s">
        <v>1</v>
      </c>
      <c r="F37" s="223" t="s">
        <v>1</v>
      </c>
      <c r="G37" s="223" t="s">
        <v>1</v>
      </c>
      <c r="H37" s="223" t="s">
        <v>1</v>
      </c>
      <c r="I37" s="223" t="s">
        <v>1</v>
      </c>
    </row>
    <row r="38" spans="1:255" ht="12">
      <c r="A38" s="223" t="s">
        <v>39</v>
      </c>
      <c r="B38" s="241" t="s">
        <v>40</v>
      </c>
      <c r="C38" s="241" t="s">
        <v>40</v>
      </c>
      <c r="D38" s="241" t="s">
        <v>40</v>
      </c>
      <c r="E38" s="241" t="s">
        <v>40</v>
      </c>
      <c r="F38" s="241" t="s">
        <v>40</v>
      </c>
      <c r="G38" s="241" t="s">
        <v>40</v>
      </c>
      <c r="H38" s="241" t="s">
        <v>40</v>
      </c>
      <c r="I38" s="241" t="s">
        <v>40</v>
      </c>
    </row>
    <row r="39" spans="1:255">
      <c r="A39" s="223" t="s">
        <v>456</v>
      </c>
      <c r="B39" s="233">
        <v>1</v>
      </c>
      <c r="C39" s="233">
        <v>1</v>
      </c>
      <c r="D39" s="233">
        <v>1</v>
      </c>
      <c r="E39" s="233">
        <v>1</v>
      </c>
      <c r="F39" s="233">
        <v>1</v>
      </c>
      <c r="G39" s="254">
        <v>1.1658595469999999</v>
      </c>
      <c r="H39" s="254">
        <v>1.1658595469999999</v>
      </c>
      <c r="I39" s="254">
        <v>1.1658595469999999</v>
      </c>
    </row>
    <row r="40" spans="1:255" ht="12">
      <c r="A40" s="223" t="s">
        <v>457</v>
      </c>
      <c r="B40" s="241" t="s">
        <v>458</v>
      </c>
      <c r="C40" s="241" t="s">
        <v>458</v>
      </c>
      <c r="D40" s="241" t="s">
        <v>458</v>
      </c>
      <c r="E40" s="241" t="s">
        <v>458</v>
      </c>
      <c r="F40" s="241" t="s">
        <v>458</v>
      </c>
      <c r="G40" s="241" t="s">
        <v>602</v>
      </c>
      <c r="H40" s="241" t="s">
        <v>602</v>
      </c>
      <c r="I40" s="241" t="s">
        <v>602</v>
      </c>
    </row>
    <row r="41" spans="1:255">
      <c r="A41" s="242"/>
      <c r="B41" s="242"/>
      <c r="C41" s="242"/>
      <c r="D41" s="242"/>
      <c r="E41" s="242"/>
      <c r="F41" s="242"/>
      <c r="G41" s="242"/>
      <c r="H41" s="242"/>
      <c r="I41" s="242"/>
    </row>
    <row r="42" spans="1:255">
      <c r="A42" s="220" t="s">
        <v>603</v>
      </c>
    </row>
    <row r="43" spans="1:255">
      <c r="A43" s="220" t="s">
        <v>604</v>
      </c>
    </row>
    <row r="44" spans="1:255">
      <c r="A44" s="220" t="s">
        <v>605</v>
      </c>
    </row>
    <row r="45" spans="1:255">
      <c r="A45" s="220" t="s">
        <v>606</v>
      </c>
    </row>
    <row r="47" spans="1:255">
      <c r="A47" s="226" t="s">
        <v>607</v>
      </c>
      <c r="B47" s="226"/>
      <c r="J47" s="227"/>
      <c r="K47" s="227"/>
      <c r="L47" s="227"/>
      <c r="M47" s="227"/>
      <c r="N47" s="227"/>
      <c r="O47" s="227"/>
      <c r="P47" s="227"/>
      <c r="Q47" s="227"/>
      <c r="R47" s="227"/>
      <c r="S47" s="227"/>
      <c r="T47" s="227"/>
      <c r="U47" s="227"/>
      <c r="V47" s="227"/>
      <c r="W47" s="227"/>
      <c r="X47" s="227"/>
      <c r="Y47" s="227"/>
      <c r="Z47" s="227"/>
      <c r="AA47" s="227"/>
      <c r="AB47" s="227"/>
      <c r="AC47" s="227"/>
      <c r="AD47" s="227"/>
      <c r="AE47" s="227"/>
      <c r="AF47" s="227"/>
      <c r="AG47" s="227"/>
      <c r="AH47" s="227"/>
      <c r="AI47" s="227"/>
      <c r="AJ47" s="227"/>
      <c r="AK47" s="227"/>
      <c r="AL47" s="227"/>
      <c r="AM47" s="227"/>
      <c r="AN47" s="227"/>
      <c r="AO47" s="227"/>
      <c r="AP47" s="227"/>
      <c r="AQ47" s="227"/>
      <c r="AR47" s="227"/>
      <c r="AS47" s="227"/>
      <c r="AT47" s="227"/>
      <c r="AU47" s="227"/>
      <c r="AV47" s="227"/>
      <c r="AW47" s="227"/>
      <c r="AX47" s="227"/>
      <c r="AY47" s="227"/>
      <c r="AZ47" s="227"/>
      <c r="BA47" s="227"/>
      <c r="BB47" s="227"/>
      <c r="BC47" s="227"/>
      <c r="BD47" s="227"/>
      <c r="BE47" s="227"/>
      <c r="BF47" s="227"/>
      <c r="BG47" s="227"/>
      <c r="BH47" s="227"/>
      <c r="BI47" s="227"/>
      <c r="BJ47" s="227"/>
      <c r="BK47" s="227"/>
      <c r="BL47" s="227"/>
      <c r="BM47" s="227"/>
      <c r="BN47" s="227"/>
      <c r="BO47" s="227"/>
      <c r="BP47" s="227"/>
      <c r="BQ47" s="227"/>
      <c r="BR47" s="227"/>
      <c r="BS47" s="227"/>
      <c r="BT47" s="227"/>
      <c r="BU47" s="227"/>
      <c r="BV47" s="227"/>
      <c r="BW47" s="227"/>
      <c r="BX47" s="227"/>
      <c r="BY47" s="227"/>
      <c r="BZ47" s="227"/>
      <c r="CA47" s="227"/>
      <c r="CB47" s="227"/>
      <c r="CC47" s="227"/>
      <c r="CD47" s="227"/>
      <c r="CE47" s="227"/>
      <c r="CF47" s="227"/>
      <c r="CG47" s="227"/>
      <c r="CH47" s="227"/>
      <c r="CI47" s="227"/>
      <c r="CJ47" s="227"/>
      <c r="CK47" s="227"/>
      <c r="CL47" s="227"/>
      <c r="CM47" s="227"/>
      <c r="CN47" s="227"/>
      <c r="CO47" s="227"/>
      <c r="CP47" s="227"/>
      <c r="CQ47" s="227"/>
      <c r="CR47" s="227"/>
      <c r="CS47" s="227"/>
      <c r="CT47" s="227"/>
      <c r="CU47" s="227"/>
      <c r="CV47" s="227"/>
      <c r="CW47" s="227"/>
      <c r="CX47" s="227"/>
      <c r="CY47" s="227"/>
      <c r="CZ47" s="227"/>
      <c r="DA47" s="227"/>
      <c r="DB47" s="227"/>
      <c r="DC47" s="227"/>
      <c r="DD47" s="227"/>
      <c r="DE47" s="227"/>
      <c r="DF47" s="227"/>
      <c r="DG47" s="227"/>
      <c r="DH47" s="227"/>
      <c r="DI47" s="227"/>
      <c r="DJ47" s="227"/>
      <c r="DK47" s="227"/>
      <c r="DL47" s="227"/>
      <c r="DM47" s="227"/>
      <c r="DN47" s="227"/>
      <c r="DO47" s="227"/>
      <c r="DP47" s="227"/>
      <c r="DQ47" s="227"/>
      <c r="DR47" s="227"/>
      <c r="DS47" s="227"/>
      <c r="DT47" s="227"/>
      <c r="DU47" s="227"/>
      <c r="DV47" s="227"/>
      <c r="DW47" s="227"/>
      <c r="DX47" s="227"/>
      <c r="DY47" s="227"/>
      <c r="DZ47" s="227"/>
      <c r="EA47" s="227"/>
      <c r="EB47" s="227"/>
      <c r="EC47" s="227"/>
      <c r="ED47" s="227"/>
      <c r="EE47" s="227"/>
      <c r="EF47" s="227"/>
      <c r="EG47" s="227"/>
      <c r="EH47" s="227"/>
      <c r="EI47" s="227"/>
      <c r="EJ47" s="227"/>
      <c r="EK47" s="227"/>
      <c r="EL47" s="227"/>
      <c r="EM47" s="227"/>
      <c r="EN47" s="227"/>
      <c r="EO47" s="227"/>
      <c r="EP47" s="227"/>
      <c r="EQ47" s="227"/>
      <c r="ER47" s="227"/>
      <c r="ES47" s="227"/>
      <c r="ET47" s="227"/>
      <c r="EU47" s="227"/>
      <c r="EV47" s="227"/>
      <c r="EW47" s="227"/>
      <c r="EX47" s="227"/>
      <c r="EY47" s="227"/>
      <c r="EZ47" s="227"/>
      <c r="FA47" s="227"/>
      <c r="FB47" s="227"/>
      <c r="FC47" s="227"/>
      <c r="FD47" s="227"/>
      <c r="FE47" s="227"/>
      <c r="FF47" s="227"/>
      <c r="FG47" s="227"/>
      <c r="FH47" s="227"/>
      <c r="FI47" s="227"/>
      <c r="FJ47" s="227"/>
      <c r="FK47" s="227"/>
      <c r="FL47" s="227"/>
      <c r="FM47" s="227"/>
      <c r="FN47" s="227"/>
      <c r="FO47" s="227"/>
      <c r="FP47" s="227"/>
      <c r="FQ47" s="227"/>
      <c r="FR47" s="227"/>
      <c r="FS47" s="227"/>
      <c r="FT47" s="227"/>
      <c r="FU47" s="227"/>
      <c r="FV47" s="227"/>
      <c r="FW47" s="227"/>
      <c r="FX47" s="227"/>
      <c r="FY47" s="227"/>
      <c r="FZ47" s="227"/>
      <c r="GA47" s="227"/>
      <c r="GB47" s="227"/>
      <c r="GC47" s="227"/>
      <c r="GD47" s="227"/>
      <c r="GE47" s="227"/>
      <c r="GF47" s="227"/>
      <c r="GG47" s="227"/>
      <c r="GH47" s="227"/>
      <c r="GI47" s="227"/>
      <c r="GJ47" s="227"/>
      <c r="GK47" s="227"/>
      <c r="GL47" s="227"/>
      <c r="GM47" s="227"/>
      <c r="GN47" s="227"/>
      <c r="GO47" s="227"/>
      <c r="GP47" s="227"/>
      <c r="GQ47" s="227"/>
      <c r="GR47" s="227"/>
      <c r="GS47" s="227"/>
      <c r="GT47" s="227"/>
      <c r="GU47" s="227"/>
      <c r="GV47" s="227"/>
      <c r="GW47" s="227"/>
      <c r="GX47" s="227"/>
      <c r="GY47" s="227"/>
      <c r="GZ47" s="227"/>
      <c r="HA47" s="227"/>
      <c r="HB47" s="227"/>
      <c r="HC47" s="227"/>
      <c r="HD47" s="227"/>
      <c r="HE47" s="227"/>
      <c r="HF47" s="227"/>
      <c r="HG47" s="227"/>
      <c r="HH47" s="227"/>
      <c r="HI47" s="227"/>
      <c r="HJ47" s="227"/>
      <c r="HK47" s="227"/>
      <c r="HL47" s="227"/>
      <c r="HM47" s="227"/>
      <c r="HN47" s="227"/>
      <c r="HO47" s="227"/>
      <c r="HP47" s="227"/>
      <c r="HQ47" s="227"/>
      <c r="HR47" s="227"/>
      <c r="HS47" s="227"/>
      <c r="HT47" s="227"/>
      <c r="HU47" s="227"/>
      <c r="HV47" s="227"/>
      <c r="HW47" s="227"/>
      <c r="HX47" s="227"/>
      <c r="HY47" s="227"/>
      <c r="HZ47" s="227"/>
      <c r="IA47" s="227"/>
      <c r="IB47" s="227"/>
      <c r="IC47" s="227"/>
      <c r="ID47" s="227"/>
      <c r="IE47" s="227"/>
      <c r="IF47" s="227"/>
      <c r="IG47" s="227"/>
      <c r="IH47" s="227"/>
      <c r="II47" s="227"/>
      <c r="IJ47" s="227"/>
      <c r="IK47" s="227"/>
      <c r="IL47" s="227"/>
      <c r="IM47" s="227"/>
      <c r="IN47" s="227"/>
      <c r="IO47" s="227"/>
      <c r="IP47" s="227"/>
      <c r="IQ47" s="227"/>
      <c r="IR47" s="227"/>
      <c r="IS47" s="227"/>
      <c r="IT47" s="227"/>
      <c r="IU47" s="227"/>
    </row>
    <row r="48" spans="1:255" ht="12">
      <c r="A48" s="230" t="s">
        <v>39</v>
      </c>
      <c r="B48" s="231" t="s">
        <v>40</v>
      </c>
    </row>
    <row r="49" spans="1:4">
      <c r="A49" s="223" t="s">
        <v>608</v>
      </c>
      <c r="B49" s="237">
        <v>46.074769000000003</v>
      </c>
    </row>
    <row r="50" spans="1:4">
      <c r="A50" s="223" t="s">
        <v>609</v>
      </c>
      <c r="B50" s="233">
        <v>2621.9771059999998</v>
      </c>
    </row>
    <row r="51" spans="1:4">
      <c r="A51" s="223"/>
      <c r="B51" s="223"/>
    </row>
    <row r="52" spans="1:4">
      <c r="A52" s="232" t="s">
        <v>610</v>
      </c>
      <c r="B52" s="235">
        <v>120806.99026200001</v>
      </c>
    </row>
    <row r="53" spans="1:4">
      <c r="A53" s="223" t="s">
        <v>611</v>
      </c>
      <c r="B53" s="233">
        <v>2621.9771059999998</v>
      </c>
    </row>
    <row r="54" spans="1:4">
      <c r="A54" s="223" t="s">
        <v>612</v>
      </c>
      <c r="B54" s="233">
        <v>46.07476929744</v>
      </c>
    </row>
    <row r="55" spans="1:4">
      <c r="A55" s="223" t="s">
        <v>613</v>
      </c>
      <c r="B55" s="233">
        <v>120806.99026197947</v>
      </c>
    </row>
    <row r="56" spans="1:4">
      <c r="A56" s="223" t="s">
        <v>614</v>
      </c>
      <c r="B56" s="233">
        <v>0</v>
      </c>
    </row>
    <row r="57" spans="1:4">
      <c r="A57" s="223" t="s">
        <v>615</v>
      </c>
      <c r="B57" s="233">
        <v>46.07476929744</v>
      </c>
    </row>
    <row r="58" spans="1:4">
      <c r="A58" s="223" t="s">
        <v>616</v>
      </c>
      <c r="B58" s="233">
        <v>0</v>
      </c>
    </row>
    <row r="59" spans="1:4">
      <c r="A59" s="223" t="s">
        <v>617</v>
      </c>
      <c r="B59" s="233">
        <v>6511</v>
      </c>
    </row>
    <row r="60" spans="1:4">
      <c r="A60" s="223" t="s">
        <v>618</v>
      </c>
      <c r="B60" s="233">
        <v>27305</v>
      </c>
      <c r="C60" s="220" t="s">
        <v>654</v>
      </c>
      <c r="D60" s="261">
        <f>+B60-B59</f>
        <v>20794</v>
      </c>
    </row>
    <row r="61" spans="1:4" ht="12">
      <c r="A61" s="223" t="s">
        <v>619</v>
      </c>
      <c r="B61" s="233" t="s">
        <v>383</v>
      </c>
    </row>
    <row r="62" spans="1:4">
      <c r="A62" s="223" t="s">
        <v>620</v>
      </c>
      <c r="B62" s="233">
        <v>2389</v>
      </c>
    </row>
    <row r="63" spans="1:4">
      <c r="A63" s="232" t="s">
        <v>621</v>
      </c>
      <c r="B63" s="235">
        <v>143989.99026200001</v>
      </c>
    </row>
    <row r="64" spans="1:4">
      <c r="A64" s="223"/>
      <c r="B64" s="223"/>
    </row>
    <row r="65" spans="1:255">
      <c r="A65" s="223" t="s">
        <v>622</v>
      </c>
      <c r="B65" s="233">
        <v>15266</v>
      </c>
    </row>
    <row r="66" spans="1:255" ht="12">
      <c r="A66" s="223" t="s">
        <v>619</v>
      </c>
      <c r="B66" s="233" t="s">
        <v>383</v>
      </c>
    </row>
    <row r="67" spans="1:255">
      <c r="A67" s="223" t="s">
        <v>620</v>
      </c>
      <c r="B67" s="233">
        <v>2389</v>
      </c>
    </row>
    <row r="68" spans="1:255">
      <c r="A68" s="223" t="s">
        <v>618</v>
      </c>
      <c r="B68" s="233">
        <v>27305</v>
      </c>
    </row>
    <row r="69" spans="1:255">
      <c r="A69" s="232" t="s">
        <v>623</v>
      </c>
      <c r="B69" s="235">
        <v>44960</v>
      </c>
    </row>
    <row r="70" spans="1:255">
      <c r="A70" s="223"/>
      <c r="B70" s="223"/>
    </row>
    <row r="71" spans="1:255" ht="60">
      <c r="A71" s="242" t="s">
        <v>624</v>
      </c>
      <c r="B71" s="242"/>
    </row>
    <row r="73" spans="1:255" ht="200" customHeight="1">
      <c r="A73" s="255"/>
    </row>
    <row r="75" spans="1:255">
      <c r="A75" s="220" t="s">
        <v>625</v>
      </c>
    </row>
    <row r="76" spans="1:255">
      <c r="A76" s="220" t="s">
        <v>626</v>
      </c>
    </row>
    <row r="77" spans="1:255">
      <c r="A77" s="220" t="s">
        <v>627</v>
      </c>
    </row>
    <row r="78" spans="1:255">
      <c r="A78" s="220" t="s">
        <v>628</v>
      </c>
    </row>
    <row r="80" spans="1:255">
      <c r="A80" s="226" t="s">
        <v>629</v>
      </c>
      <c r="B80" s="226"/>
      <c r="C80" s="226"/>
      <c r="D80" s="226"/>
      <c r="E80" s="226"/>
      <c r="F80" s="226"/>
      <c r="J80" s="227"/>
      <c r="K80" s="227"/>
      <c r="L80" s="227"/>
      <c r="M80" s="227"/>
      <c r="N80" s="227"/>
      <c r="O80" s="227"/>
      <c r="P80" s="227"/>
      <c r="Q80" s="227"/>
      <c r="R80" s="227"/>
      <c r="S80" s="227"/>
      <c r="T80" s="227"/>
      <c r="U80" s="227"/>
      <c r="V80" s="227"/>
      <c r="W80" s="227"/>
      <c r="X80" s="227"/>
      <c r="Y80" s="227"/>
      <c r="Z80" s="227"/>
      <c r="AA80" s="227"/>
      <c r="AB80" s="227"/>
      <c r="AC80" s="227"/>
      <c r="AD80" s="227"/>
      <c r="AE80" s="227"/>
      <c r="AF80" s="227"/>
      <c r="AG80" s="227"/>
      <c r="AH80" s="227"/>
      <c r="AI80" s="227"/>
      <c r="AJ80" s="227"/>
      <c r="AK80" s="227"/>
      <c r="AL80" s="227"/>
      <c r="AM80" s="227"/>
      <c r="AN80" s="227"/>
      <c r="AO80" s="227"/>
      <c r="AP80" s="227"/>
      <c r="AQ80" s="227"/>
      <c r="AR80" s="227"/>
      <c r="AS80" s="227"/>
      <c r="AT80" s="227"/>
      <c r="AU80" s="227"/>
      <c r="AV80" s="227"/>
      <c r="AW80" s="227"/>
      <c r="AX80" s="227"/>
      <c r="AY80" s="227"/>
      <c r="AZ80" s="227"/>
      <c r="BA80" s="227"/>
      <c r="BB80" s="227"/>
      <c r="BC80" s="227"/>
      <c r="BD80" s="227"/>
      <c r="BE80" s="227"/>
      <c r="BF80" s="227"/>
      <c r="BG80" s="227"/>
      <c r="BH80" s="227"/>
      <c r="BI80" s="227"/>
      <c r="BJ80" s="227"/>
      <c r="BK80" s="227"/>
      <c r="BL80" s="227"/>
      <c r="BM80" s="227"/>
      <c r="BN80" s="227"/>
      <c r="BO80" s="227"/>
      <c r="BP80" s="227"/>
      <c r="BQ80" s="227"/>
      <c r="BR80" s="227"/>
      <c r="BS80" s="227"/>
      <c r="BT80" s="227"/>
      <c r="BU80" s="227"/>
      <c r="BV80" s="227"/>
      <c r="BW80" s="227"/>
      <c r="BX80" s="227"/>
      <c r="BY80" s="227"/>
      <c r="BZ80" s="227"/>
      <c r="CA80" s="227"/>
      <c r="CB80" s="227"/>
      <c r="CC80" s="227"/>
      <c r="CD80" s="227"/>
      <c r="CE80" s="227"/>
      <c r="CF80" s="227"/>
      <c r="CG80" s="227"/>
      <c r="CH80" s="227"/>
      <c r="CI80" s="227"/>
      <c r="CJ80" s="227"/>
      <c r="CK80" s="227"/>
      <c r="CL80" s="227"/>
      <c r="CM80" s="227"/>
      <c r="CN80" s="227"/>
      <c r="CO80" s="227"/>
      <c r="CP80" s="227"/>
      <c r="CQ80" s="227"/>
      <c r="CR80" s="227"/>
      <c r="CS80" s="227"/>
      <c r="CT80" s="227"/>
      <c r="CU80" s="227"/>
      <c r="CV80" s="227"/>
      <c r="CW80" s="227"/>
      <c r="CX80" s="227"/>
      <c r="CY80" s="227"/>
      <c r="CZ80" s="227"/>
      <c r="DA80" s="227"/>
      <c r="DB80" s="227"/>
      <c r="DC80" s="227"/>
      <c r="DD80" s="227"/>
      <c r="DE80" s="227"/>
      <c r="DF80" s="227"/>
      <c r="DG80" s="227"/>
      <c r="DH80" s="227"/>
      <c r="DI80" s="227"/>
      <c r="DJ80" s="227"/>
      <c r="DK80" s="227"/>
      <c r="DL80" s="227"/>
      <c r="DM80" s="227"/>
      <c r="DN80" s="227"/>
      <c r="DO80" s="227"/>
      <c r="DP80" s="227"/>
      <c r="DQ80" s="227"/>
      <c r="DR80" s="227"/>
      <c r="DS80" s="227"/>
      <c r="DT80" s="227"/>
      <c r="DU80" s="227"/>
      <c r="DV80" s="227"/>
      <c r="DW80" s="227"/>
      <c r="DX80" s="227"/>
      <c r="DY80" s="227"/>
      <c r="DZ80" s="227"/>
      <c r="EA80" s="227"/>
      <c r="EB80" s="227"/>
      <c r="EC80" s="227"/>
      <c r="ED80" s="227"/>
      <c r="EE80" s="227"/>
      <c r="EF80" s="227"/>
      <c r="EG80" s="227"/>
      <c r="EH80" s="227"/>
      <c r="EI80" s="227"/>
      <c r="EJ80" s="227"/>
      <c r="EK80" s="227"/>
      <c r="EL80" s="227"/>
      <c r="EM80" s="227"/>
      <c r="EN80" s="227"/>
      <c r="EO80" s="227"/>
      <c r="EP80" s="227"/>
      <c r="EQ80" s="227"/>
      <c r="ER80" s="227"/>
      <c r="ES80" s="227"/>
      <c r="ET80" s="227"/>
      <c r="EU80" s="227"/>
      <c r="EV80" s="227"/>
      <c r="EW80" s="227"/>
      <c r="EX80" s="227"/>
      <c r="EY80" s="227"/>
      <c r="EZ80" s="227"/>
      <c r="FA80" s="227"/>
      <c r="FB80" s="227"/>
      <c r="FC80" s="227"/>
      <c r="FD80" s="227"/>
      <c r="FE80" s="227"/>
      <c r="FF80" s="227"/>
      <c r="FG80" s="227"/>
      <c r="FH80" s="227"/>
      <c r="FI80" s="227"/>
      <c r="FJ80" s="227"/>
      <c r="FK80" s="227"/>
      <c r="FL80" s="227"/>
      <c r="FM80" s="227"/>
      <c r="FN80" s="227"/>
      <c r="FO80" s="227"/>
      <c r="FP80" s="227"/>
      <c r="FQ80" s="227"/>
      <c r="FR80" s="227"/>
      <c r="FS80" s="227"/>
      <c r="FT80" s="227"/>
      <c r="FU80" s="227"/>
      <c r="FV80" s="227"/>
      <c r="FW80" s="227"/>
      <c r="FX80" s="227"/>
      <c r="FY80" s="227"/>
      <c r="FZ80" s="227"/>
      <c r="GA80" s="227"/>
      <c r="GB80" s="227"/>
      <c r="GC80" s="227"/>
      <c r="GD80" s="227"/>
      <c r="GE80" s="227"/>
      <c r="GF80" s="227"/>
      <c r="GG80" s="227"/>
      <c r="GH80" s="227"/>
      <c r="GI80" s="227"/>
      <c r="GJ80" s="227"/>
      <c r="GK80" s="227"/>
      <c r="GL80" s="227"/>
      <c r="GM80" s="227"/>
      <c r="GN80" s="227"/>
      <c r="GO80" s="227"/>
      <c r="GP80" s="227"/>
      <c r="GQ80" s="227"/>
      <c r="GR80" s="227"/>
      <c r="GS80" s="227"/>
      <c r="GT80" s="227"/>
      <c r="GU80" s="227"/>
      <c r="GV80" s="227"/>
      <c r="GW80" s="227"/>
      <c r="GX80" s="227"/>
      <c r="GY80" s="227"/>
      <c r="GZ80" s="227"/>
      <c r="HA80" s="227"/>
      <c r="HB80" s="227"/>
      <c r="HC80" s="227"/>
      <c r="HD80" s="227"/>
      <c r="HE80" s="227"/>
      <c r="HF80" s="227"/>
      <c r="HG80" s="227"/>
      <c r="HH80" s="227"/>
      <c r="HI80" s="227"/>
      <c r="HJ80" s="227"/>
      <c r="HK80" s="227"/>
      <c r="HL80" s="227"/>
      <c r="HM80" s="227"/>
      <c r="HN80" s="227"/>
      <c r="HO80" s="227"/>
      <c r="HP80" s="227"/>
      <c r="HQ80" s="227"/>
      <c r="HR80" s="227"/>
      <c r="HS80" s="227"/>
      <c r="HT80" s="227"/>
      <c r="HU80" s="227"/>
      <c r="HV80" s="227"/>
      <c r="HW80" s="227"/>
      <c r="HX80" s="227"/>
      <c r="HY80" s="227"/>
      <c r="HZ80" s="227"/>
      <c r="IA80" s="227"/>
      <c r="IB80" s="227"/>
      <c r="IC80" s="227"/>
      <c r="ID80" s="227"/>
      <c r="IE80" s="227"/>
      <c r="IF80" s="227"/>
      <c r="IG80" s="227"/>
      <c r="IH80" s="227"/>
      <c r="II80" s="227"/>
      <c r="IJ80" s="227"/>
      <c r="IK80" s="227"/>
      <c r="IL80" s="227"/>
      <c r="IM80" s="227"/>
      <c r="IN80" s="227"/>
      <c r="IO80" s="227"/>
      <c r="IP80" s="227"/>
      <c r="IQ80" s="227"/>
      <c r="IR80" s="227"/>
      <c r="IS80" s="227"/>
      <c r="IT80" s="227"/>
      <c r="IU80" s="227"/>
    </row>
    <row r="81" spans="1:6" ht="24">
      <c r="A81" s="228" t="s">
        <v>374</v>
      </c>
      <c r="B81" s="229" t="s">
        <v>591</v>
      </c>
      <c r="C81" s="229" t="s">
        <v>592</v>
      </c>
      <c r="D81" s="229" t="s">
        <v>630</v>
      </c>
      <c r="E81" s="229" t="s">
        <v>594</v>
      </c>
      <c r="F81" s="229" t="s">
        <v>595</v>
      </c>
    </row>
    <row r="82" spans="1:6">
      <c r="A82" s="232" t="s">
        <v>631</v>
      </c>
      <c r="B82" s="256">
        <v>2.7701030000000002</v>
      </c>
      <c r="C82" s="256">
        <v>2.838695</v>
      </c>
      <c r="D82" s="257">
        <v>2.8344162906410002</v>
      </c>
      <c r="E82" s="257">
        <v>2.7510802256539999</v>
      </c>
      <c r="F82" s="257">
        <v>2.6474097343969998</v>
      </c>
    </row>
    <row r="83" spans="1:6">
      <c r="A83" s="223"/>
      <c r="B83" s="223"/>
      <c r="C83" s="223"/>
      <c r="D83" s="223"/>
      <c r="E83" s="223"/>
      <c r="F83" s="223"/>
    </row>
    <row r="84" spans="1:6">
      <c r="A84" s="232" t="s">
        <v>632</v>
      </c>
      <c r="B84" s="256">
        <v>12.243005</v>
      </c>
      <c r="C84" s="256">
        <v>12.774129</v>
      </c>
      <c r="D84" s="257">
        <v>12.588734188525001</v>
      </c>
      <c r="E84" s="257">
        <v>12.050421089967999</v>
      </c>
      <c r="F84" s="257">
        <v>11.525996381075</v>
      </c>
    </row>
    <row r="85" spans="1:6">
      <c r="A85" s="223"/>
      <c r="B85" s="223"/>
      <c r="C85" s="223"/>
      <c r="D85" s="223"/>
      <c r="E85" s="223"/>
      <c r="F85" s="223"/>
    </row>
    <row r="86" spans="1:6">
      <c r="A86" s="232" t="s">
        <v>633</v>
      </c>
      <c r="B86" s="256">
        <v>14.266322000000001</v>
      </c>
      <c r="C86" s="256">
        <v>15.104373000000001</v>
      </c>
      <c r="D86" s="257">
        <v>15.296324699897999</v>
      </c>
      <c r="E86" s="257">
        <v>14.534338266119001</v>
      </c>
      <c r="F86" s="257">
        <v>13.905453282883</v>
      </c>
    </row>
    <row r="87" spans="1:6">
      <c r="A87" s="223"/>
      <c r="B87" s="223"/>
      <c r="C87" s="223"/>
      <c r="D87" s="223"/>
      <c r="E87" s="223"/>
      <c r="F87" s="223"/>
    </row>
    <row r="88" spans="1:6">
      <c r="A88" s="232" t="s">
        <v>634</v>
      </c>
      <c r="B88" s="256">
        <v>21.530265</v>
      </c>
      <c r="C88" s="256">
        <v>21.733381000000001</v>
      </c>
      <c r="D88" s="257">
        <v>18.414541523579999</v>
      </c>
      <c r="E88" s="257">
        <v>17.404094718439001</v>
      </c>
      <c r="F88" s="257">
        <v>16.507178032755</v>
      </c>
    </row>
    <row r="89" spans="1:6">
      <c r="A89" s="223"/>
      <c r="B89" s="223"/>
      <c r="C89" s="223"/>
      <c r="D89" s="223"/>
      <c r="E89" s="223"/>
      <c r="F89" s="223"/>
    </row>
    <row r="90" spans="1:6">
      <c r="A90" s="232" t="s">
        <v>635</v>
      </c>
      <c r="B90" s="256">
        <v>9.1264939999999992</v>
      </c>
      <c r="C90" s="256">
        <v>7.9134679999999999</v>
      </c>
      <c r="D90" s="257">
        <v>7.5983926477089998</v>
      </c>
      <c r="E90" s="257">
        <v>7.8799032558439999</v>
      </c>
      <c r="F90" s="257">
        <v>7.9875174828000004</v>
      </c>
    </row>
    <row r="91" spans="1:6">
      <c r="A91" s="223"/>
      <c r="B91" s="223"/>
      <c r="C91" s="223"/>
      <c r="D91" s="223"/>
      <c r="E91" s="223"/>
      <c r="F91" s="223"/>
    </row>
    <row r="92" spans="1:6" ht="12">
      <c r="A92" s="232" t="s">
        <v>636</v>
      </c>
      <c r="B92" s="241" t="s">
        <v>637</v>
      </c>
      <c r="C92" s="241" t="s">
        <v>637</v>
      </c>
      <c r="D92" s="241" t="s">
        <v>383</v>
      </c>
      <c r="E92" s="241" t="s">
        <v>383</v>
      </c>
      <c r="F92" s="241" t="s">
        <v>383</v>
      </c>
    </row>
    <row r="93" spans="1:6">
      <c r="A93" s="223"/>
      <c r="B93" s="223"/>
      <c r="C93" s="223"/>
      <c r="D93" s="223"/>
      <c r="E93" s="223"/>
      <c r="F93" s="223"/>
    </row>
    <row r="94" spans="1:6">
      <c r="A94" s="242"/>
      <c r="B94" s="242"/>
      <c r="C94" s="242"/>
      <c r="D94" s="242"/>
      <c r="E94" s="242"/>
      <c r="F94" s="242"/>
    </row>
    <row r="95" spans="1:6">
      <c r="A95" s="243" t="s">
        <v>460</v>
      </c>
    </row>
  </sheetData>
  <pageMargins left="0.2" right="0.2" top="0.5" bottom="0.5" header="0.5" footer="0.5"/>
  <pageSetup fitToWidth="0" fitToHeight="0" orientation="landscape" horizontalDpi="0" verticalDpi="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5E4A7-8C67-1F46-A6E1-C6FB80C79DDE}">
  <sheetPr>
    <tabColor theme="0" tint="-0.249977111117893"/>
  </sheetPr>
  <dimension ref="A1:M194"/>
  <sheetViews>
    <sheetView zoomScaleNormal="100" workbookViewId="0">
      <selection activeCell="E126" sqref="E126"/>
    </sheetView>
  </sheetViews>
  <sheetFormatPr baseColWidth="10" defaultRowHeight="13"/>
  <cols>
    <col min="1" max="1" width="24.6640625" style="97" bestFit="1" customWidth="1"/>
    <col min="2" max="2" width="20.83203125" style="109" bestFit="1" customWidth="1"/>
    <col min="3" max="4" width="20.83203125" style="109" customWidth="1"/>
    <col min="5" max="5" width="20.83203125" style="156" customWidth="1"/>
    <col min="6" max="6" width="20.83203125" style="109" customWidth="1"/>
    <col min="7" max="7" width="26.1640625" style="109" customWidth="1"/>
    <col min="8" max="8" width="37" style="97" customWidth="1"/>
    <col min="9" max="9" width="20.83203125" style="97" customWidth="1"/>
    <col min="10" max="10" width="25.1640625" style="97" bestFit="1" customWidth="1"/>
    <col min="11" max="11" width="23.6640625" style="97" bestFit="1" customWidth="1"/>
    <col min="12" max="13" width="20.33203125" style="97" bestFit="1" customWidth="1"/>
    <col min="14" max="256" width="10.83203125" style="97"/>
    <col min="257" max="257" width="24.6640625" style="97" bestFit="1" customWidth="1"/>
    <col min="258" max="258" width="20.83203125" style="97" bestFit="1" customWidth="1"/>
    <col min="259" max="262" width="20.83203125" style="97" customWidth="1"/>
    <col min="263" max="263" width="26.1640625" style="97" customWidth="1"/>
    <col min="264" max="264" width="37" style="97" customWidth="1"/>
    <col min="265" max="265" width="20.83203125" style="97" customWidth="1"/>
    <col min="266" max="266" width="25.1640625" style="97" bestFit="1" customWidth="1"/>
    <col min="267" max="267" width="23.6640625" style="97" bestFit="1" customWidth="1"/>
    <col min="268" max="269" width="20.33203125" style="97" bestFit="1" customWidth="1"/>
    <col min="270" max="512" width="10.83203125" style="97"/>
    <col min="513" max="513" width="24.6640625" style="97" bestFit="1" customWidth="1"/>
    <col min="514" max="514" width="20.83203125" style="97" bestFit="1" customWidth="1"/>
    <col min="515" max="518" width="20.83203125" style="97" customWidth="1"/>
    <col min="519" max="519" width="26.1640625" style="97" customWidth="1"/>
    <col min="520" max="520" width="37" style="97" customWidth="1"/>
    <col min="521" max="521" width="20.83203125" style="97" customWidth="1"/>
    <col min="522" max="522" width="25.1640625" style="97" bestFit="1" customWidth="1"/>
    <col min="523" max="523" width="23.6640625" style="97" bestFit="1" customWidth="1"/>
    <col min="524" max="525" width="20.33203125" style="97" bestFit="1" customWidth="1"/>
    <col min="526" max="768" width="10.83203125" style="97"/>
    <col min="769" max="769" width="24.6640625" style="97" bestFit="1" customWidth="1"/>
    <col min="770" max="770" width="20.83203125" style="97" bestFit="1" customWidth="1"/>
    <col min="771" max="774" width="20.83203125" style="97" customWidth="1"/>
    <col min="775" max="775" width="26.1640625" style="97" customWidth="1"/>
    <col min="776" max="776" width="37" style="97" customWidth="1"/>
    <col min="777" max="777" width="20.83203125" style="97" customWidth="1"/>
    <col min="778" max="778" width="25.1640625" style="97" bestFit="1" customWidth="1"/>
    <col min="779" max="779" width="23.6640625" style="97" bestFit="1" customWidth="1"/>
    <col min="780" max="781" width="20.33203125" style="97" bestFit="1" customWidth="1"/>
    <col min="782" max="1024" width="10.83203125" style="97"/>
    <col min="1025" max="1025" width="24.6640625" style="97" bestFit="1" customWidth="1"/>
    <col min="1026" max="1026" width="20.83203125" style="97" bestFit="1" customWidth="1"/>
    <col min="1027" max="1030" width="20.83203125" style="97" customWidth="1"/>
    <col min="1031" max="1031" width="26.1640625" style="97" customWidth="1"/>
    <col min="1032" max="1032" width="37" style="97" customWidth="1"/>
    <col min="1033" max="1033" width="20.83203125" style="97" customWidth="1"/>
    <col min="1034" max="1034" width="25.1640625" style="97" bestFit="1" customWidth="1"/>
    <col min="1035" max="1035" width="23.6640625" style="97" bestFit="1" customWidth="1"/>
    <col min="1036" max="1037" width="20.33203125" style="97" bestFit="1" customWidth="1"/>
    <col min="1038" max="1280" width="10.83203125" style="97"/>
    <col min="1281" max="1281" width="24.6640625" style="97" bestFit="1" customWidth="1"/>
    <col min="1282" max="1282" width="20.83203125" style="97" bestFit="1" customWidth="1"/>
    <col min="1283" max="1286" width="20.83203125" style="97" customWidth="1"/>
    <col min="1287" max="1287" width="26.1640625" style="97" customWidth="1"/>
    <col min="1288" max="1288" width="37" style="97" customWidth="1"/>
    <col min="1289" max="1289" width="20.83203125" style="97" customWidth="1"/>
    <col min="1290" max="1290" width="25.1640625" style="97" bestFit="1" customWidth="1"/>
    <col min="1291" max="1291" width="23.6640625" style="97" bestFit="1" customWidth="1"/>
    <col min="1292" max="1293" width="20.33203125" style="97" bestFit="1" customWidth="1"/>
    <col min="1294" max="1536" width="10.83203125" style="97"/>
    <col min="1537" max="1537" width="24.6640625" style="97" bestFit="1" customWidth="1"/>
    <col min="1538" max="1538" width="20.83203125" style="97" bestFit="1" customWidth="1"/>
    <col min="1539" max="1542" width="20.83203125" style="97" customWidth="1"/>
    <col min="1543" max="1543" width="26.1640625" style="97" customWidth="1"/>
    <col min="1544" max="1544" width="37" style="97" customWidth="1"/>
    <col min="1545" max="1545" width="20.83203125" style="97" customWidth="1"/>
    <col min="1546" max="1546" width="25.1640625" style="97" bestFit="1" customWidth="1"/>
    <col min="1547" max="1547" width="23.6640625" style="97" bestFit="1" customWidth="1"/>
    <col min="1548" max="1549" width="20.33203125" style="97" bestFit="1" customWidth="1"/>
    <col min="1550" max="1792" width="10.83203125" style="97"/>
    <col min="1793" max="1793" width="24.6640625" style="97" bestFit="1" customWidth="1"/>
    <col min="1794" max="1794" width="20.83203125" style="97" bestFit="1" customWidth="1"/>
    <col min="1795" max="1798" width="20.83203125" style="97" customWidth="1"/>
    <col min="1799" max="1799" width="26.1640625" style="97" customWidth="1"/>
    <col min="1800" max="1800" width="37" style="97" customWidth="1"/>
    <col min="1801" max="1801" width="20.83203125" style="97" customWidth="1"/>
    <col min="1802" max="1802" width="25.1640625" style="97" bestFit="1" customWidth="1"/>
    <col min="1803" max="1803" width="23.6640625" style="97" bestFit="1" customWidth="1"/>
    <col min="1804" max="1805" width="20.33203125" style="97" bestFit="1" customWidth="1"/>
    <col min="1806" max="2048" width="10.83203125" style="97"/>
    <col min="2049" max="2049" width="24.6640625" style="97" bestFit="1" customWidth="1"/>
    <col min="2050" max="2050" width="20.83203125" style="97" bestFit="1" customWidth="1"/>
    <col min="2051" max="2054" width="20.83203125" style="97" customWidth="1"/>
    <col min="2055" max="2055" width="26.1640625" style="97" customWidth="1"/>
    <col min="2056" max="2056" width="37" style="97" customWidth="1"/>
    <col min="2057" max="2057" width="20.83203125" style="97" customWidth="1"/>
    <col min="2058" max="2058" width="25.1640625" style="97" bestFit="1" customWidth="1"/>
    <col min="2059" max="2059" width="23.6640625" style="97" bestFit="1" customWidth="1"/>
    <col min="2060" max="2061" width="20.33203125" style="97" bestFit="1" customWidth="1"/>
    <col min="2062" max="2304" width="10.83203125" style="97"/>
    <col min="2305" max="2305" width="24.6640625" style="97" bestFit="1" customWidth="1"/>
    <col min="2306" max="2306" width="20.83203125" style="97" bestFit="1" customWidth="1"/>
    <col min="2307" max="2310" width="20.83203125" style="97" customWidth="1"/>
    <col min="2311" max="2311" width="26.1640625" style="97" customWidth="1"/>
    <col min="2312" max="2312" width="37" style="97" customWidth="1"/>
    <col min="2313" max="2313" width="20.83203125" style="97" customWidth="1"/>
    <col min="2314" max="2314" width="25.1640625" style="97" bestFit="1" customWidth="1"/>
    <col min="2315" max="2315" width="23.6640625" style="97" bestFit="1" customWidth="1"/>
    <col min="2316" max="2317" width="20.33203125" style="97" bestFit="1" customWidth="1"/>
    <col min="2318" max="2560" width="10.83203125" style="97"/>
    <col min="2561" max="2561" width="24.6640625" style="97" bestFit="1" customWidth="1"/>
    <col min="2562" max="2562" width="20.83203125" style="97" bestFit="1" customWidth="1"/>
    <col min="2563" max="2566" width="20.83203125" style="97" customWidth="1"/>
    <col min="2567" max="2567" width="26.1640625" style="97" customWidth="1"/>
    <col min="2568" max="2568" width="37" style="97" customWidth="1"/>
    <col min="2569" max="2569" width="20.83203125" style="97" customWidth="1"/>
    <col min="2570" max="2570" width="25.1640625" style="97" bestFit="1" customWidth="1"/>
    <col min="2571" max="2571" width="23.6640625" style="97" bestFit="1" customWidth="1"/>
    <col min="2572" max="2573" width="20.33203125" style="97" bestFit="1" customWidth="1"/>
    <col min="2574" max="2816" width="10.83203125" style="97"/>
    <col min="2817" max="2817" width="24.6640625" style="97" bestFit="1" customWidth="1"/>
    <col min="2818" max="2818" width="20.83203125" style="97" bestFit="1" customWidth="1"/>
    <col min="2819" max="2822" width="20.83203125" style="97" customWidth="1"/>
    <col min="2823" max="2823" width="26.1640625" style="97" customWidth="1"/>
    <col min="2824" max="2824" width="37" style="97" customWidth="1"/>
    <col min="2825" max="2825" width="20.83203125" style="97" customWidth="1"/>
    <col min="2826" max="2826" width="25.1640625" style="97" bestFit="1" customWidth="1"/>
    <col min="2827" max="2827" width="23.6640625" style="97" bestFit="1" customWidth="1"/>
    <col min="2828" max="2829" width="20.33203125" style="97" bestFit="1" customWidth="1"/>
    <col min="2830" max="3072" width="10.83203125" style="97"/>
    <col min="3073" max="3073" width="24.6640625" style="97" bestFit="1" customWidth="1"/>
    <col min="3074" max="3074" width="20.83203125" style="97" bestFit="1" customWidth="1"/>
    <col min="3075" max="3078" width="20.83203125" style="97" customWidth="1"/>
    <col min="3079" max="3079" width="26.1640625" style="97" customWidth="1"/>
    <col min="3080" max="3080" width="37" style="97" customWidth="1"/>
    <col min="3081" max="3081" width="20.83203125" style="97" customWidth="1"/>
    <col min="3082" max="3082" width="25.1640625" style="97" bestFit="1" customWidth="1"/>
    <col min="3083" max="3083" width="23.6640625" style="97" bestFit="1" customWidth="1"/>
    <col min="3084" max="3085" width="20.33203125" style="97" bestFit="1" customWidth="1"/>
    <col min="3086" max="3328" width="10.83203125" style="97"/>
    <col min="3329" max="3329" width="24.6640625" style="97" bestFit="1" customWidth="1"/>
    <col min="3330" max="3330" width="20.83203125" style="97" bestFit="1" customWidth="1"/>
    <col min="3331" max="3334" width="20.83203125" style="97" customWidth="1"/>
    <col min="3335" max="3335" width="26.1640625" style="97" customWidth="1"/>
    <col min="3336" max="3336" width="37" style="97" customWidth="1"/>
    <col min="3337" max="3337" width="20.83203125" style="97" customWidth="1"/>
    <col min="3338" max="3338" width="25.1640625" style="97" bestFit="1" customWidth="1"/>
    <col min="3339" max="3339" width="23.6640625" style="97" bestFit="1" customWidth="1"/>
    <col min="3340" max="3341" width="20.33203125" style="97" bestFit="1" customWidth="1"/>
    <col min="3342" max="3584" width="10.83203125" style="97"/>
    <col min="3585" max="3585" width="24.6640625" style="97" bestFit="1" customWidth="1"/>
    <col min="3586" max="3586" width="20.83203125" style="97" bestFit="1" customWidth="1"/>
    <col min="3587" max="3590" width="20.83203125" style="97" customWidth="1"/>
    <col min="3591" max="3591" width="26.1640625" style="97" customWidth="1"/>
    <col min="3592" max="3592" width="37" style="97" customWidth="1"/>
    <col min="3593" max="3593" width="20.83203125" style="97" customWidth="1"/>
    <col min="3594" max="3594" width="25.1640625" style="97" bestFit="1" customWidth="1"/>
    <col min="3595" max="3595" width="23.6640625" style="97" bestFit="1" customWidth="1"/>
    <col min="3596" max="3597" width="20.33203125" style="97" bestFit="1" customWidth="1"/>
    <col min="3598" max="3840" width="10.83203125" style="97"/>
    <col min="3841" max="3841" width="24.6640625" style="97" bestFit="1" customWidth="1"/>
    <col min="3842" max="3842" width="20.83203125" style="97" bestFit="1" customWidth="1"/>
    <col min="3843" max="3846" width="20.83203125" style="97" customWidth="1"/>
    <col min="3847" max="3847" width="26.1640625" style="97" customWidth="1"/>
    <col min="3848" max="3848" width="37" style="97" customWidth="1"/>
    <col min="3849" max="3849" width="20.83203125" style="97" customWidth="1"/>
    <col min="3850" max="3850" width="25.1640625" style="97" bestFit="1" customWidth="1"/>
    <col min="3851" max="3851" width="23.6640625" style="97" bestFit="1" customWidth="1"/>
    <col min="3852" max="3853" width="20.33203125" style="97" bestFit="1" customWidth="1"/>
    <col min="3854" max="4096" width="10.83203125" style="97"/>
    <col min="4097" max="4097" width="24.6640625" style="97" bestFit="1" customWidth="1"/>
    <col min="4098" max="4098" width="20.83203125" style="97" bestFit="1" customWidth="1"/>
    <col min="4099" max="4102" width="20.83203125" style="97" customWidth="1"/>
    <col min="4103" max="4103" width="26.1640625" style="97" customWidth="1"/>
    <col min="4104" max="4104" width="37" style="97" customWidth="1"/>
    <col min="4105" max="4105" width="20.83203125" style="97" customWidth="1"/>
    <col min="4106" max="4106" width="25.1640625" style="97" bestFit="1" customWidth="1"/>
    <col min="4107" max="4107" width="23.6640625" style="97" bestFit="1" customWidth="1"/>
    <col min="4108" max="4109" width="20.33203125" style="97" bestFit="1" customWidth="1"/>
    <col min="4110" max="4352" width="10.83203125" style="97"/>
    <col min="4353" max="4353" width="24.6640625" style="97" bestFit="1" customWidth="1"/>
    <col min="4354" max="4354" width="20.83203125" style="97" bestFit="1" customWidth="1"/>
    <col min="4355" max="4358" width="20.83203125" style="97" customWidth="1"/>
    <col min="4359" max="4359" width="26.1640625" style="97" customWidth="1"/>
    <col min="4360" max="4360" width="37" style="97" customWidth="1"/>
    <col min="4361" max="4361" width="20.83203125" style="97" customWidth="1"/>
    <col min="4362" max="4362" width="25.1640625" style="97" bestFit="1" customWidth="1"/>
    <col min="4363" max="4363" width="23.6640625" style="97" bestFit="1" customWidth="1"/>
    <col min="4364" max="4365" width="20.33203125" style="97" bestFit="1" customWidth="1"/>
    <col min="4366" max="4608" width="10.83203125" style="97"/>
    <col min="4609" max="4609" width="24.6640625" style="97" bestFit="1" customWidth="1"/>
    <col min="4610" max="4610" width="20.83203125" style="97" bestFit="1" customWidth="1"/>
    <col min="4611" max="4614" width="20.83203125" style="97" customWidth="1"/>
    <col min="4615" max="4615" width="26.1640625" style="97" customWidth="1"/>
    <col min="4616" max="4616" width="37" style="97" customWidth="1"/>
    <col min="4617" max="4617" width="20.83203125" style="97" customWidth="1"/>
    <col min="4618" max="4618" width="25.1640625" style="97" bestFit="1" customWidth="1"/>
    <col min="4619" max="4619" width="23.6640625" style="97" bestFit="1" customWidth="1"/>
    <col min="4620" max="4621" width="20.33203125" style="97" bestFit="1" customWidth="1"/>
    <col min="4622" max="4864" width="10.83203125" style="97"/>
    <col min="4865" max="4865" width="24.6640625" style="97" bestFit="1" customWidth="1"/>
    <col min="4866" max="4866" width="20.83203125" style="97" bestFit="1" customWidth="1"/>
    <col min="4867" max="4870" width="20.83203125" style="97" customWidth="1"/>
    <col min="4871" max="4871" width="26.1640625" style="97" customWidth="1"/>
    <col min="4872" max="4872" width="37" style="97" customWidth="1"/>
    <col min="4873" max="4873" width="20.83203125" style="97" customWidth="1"/>
    <col min="4874" max="4874" width="25.1640625" style="97" bestFit="1" customWidth="1"/>
    <col min="4875" max="4875" width="23.6640625" style="97" bestFit="1" customWidth="1"/>
    <col min="4876" max="4877" width="20.33203125" style="97" bestFit="1" customWidth="1"/>
    <col min="4878" max="5120" width="10.83203125" style="97"/>
    <col min="5121" max="5121" width="24.6640625" style="97" bestFit="1" customWidth="1"/>
    <col min="5122" max="5122" width="20.83203125" style="97" bestFit="1" customWidth="1"/>
    <col min="5123" max="5126" width="20.83203125" style="97" customWidth="1"/>
    <col min="5127" max="5127" width="26.1640625" style="97" customWidth="1"/>
    <col min="5128" max="5128" width="37" style="97" customWidth="1"/>
    <col min="5129" max="5129" width="20.83203125" style="97" customWidth="1"/>
    <col min="5130" max="5130" width="25.1640625" style="97" bestFit="1" customWidth="1"/>
    <col min="5131" max="5131" width="23.6640625" style="97" bestFit="1" customWidth="1"/>
    <col min="5132" max="5133" width="20.33203125" style="97" bestFit="1" customWidth="1"/>
    <col min="5134" max="5376" width="10.83203125" style="97"/>
    <col min="5377" max="5377" width="24.6640625" style="97" bestFit="1" customWidth="1"/>
    <col min="5378" max="5378" width="20.83203125" style="97" bestFit="1" customWidth="1"/>
    <col min="5379" max="5382" width="20.83203125" style="97" customWidth="1"/>
    <col min="5383" max="5383" width="26.1640625" style="97" customWidth="1"/>
    <col min="5384" max="5384" width="37" style="97" customWidth="1"/>
    <col min="5385" max="5385" width="20.83203125" style="97" customWidth="1"/>
    <col min="5386" max="5386" width="25.1640625" style="97" bestFit="1" customWidth="1"/>
    <col min="5387" max="5387" width="23.6640625" style="97" bestFit="1" customWidth="1"/>
    <col min="5388" max="5389" width="20.33203125" style="97" bestFit="1" customWidth="1"/>
    <col min="5390" max="5632" width="10.83203125" style="97"/>
    <col min="5633" max="5633" width="24.6640625" style="97" bestFit="1" customWidth="1"/>
    <col min="5634" max="5634" width="20.83203125" style="97" bestFit="1" customWidth="1"/>
    <col min="5635" max="5638" width="20.83203125" style="97" customWidth="1"/>
    <col min="5639" max="5639" width="26.1640625" style="97" customWidth="1"/>
    <col min="5640" max="5640" width="37" style="97" customWidth="1"/>
    <col min="5641" max="5641" width="20.83203125" style="97" customWidth="1"/>
    <col min="5642" max="5642" width="25.1640625" style="97" bestFit="1" customWidth="1"/>
    <col min="5643" max="5643" width="23.6640625" style="97" bestFit="1" customWidth="1"/>
    <col min="5644" max="5645" width="20.33203125" style="97" bestFit="1" customWidth="1"/>
    <col min="5646" max="5888" width="10.83203125" style="97"/>
    <col min="5889" max="5889" width="24.6640625" style="97" bestFit="1" customWidth="1"/>
    <col min="5890" max="5890" width="20.83203125" style="97" bestFit="1" customWidth="1"/>
    <col min="5891" max="5894" width="20.83203125" style="97" customWidth="1"/>
    <col min="5895" max="5895" width="26.1640625" style="97" customWidth="1"/>
    <col min="5896" max="5896" width="37" style="97" customWidth="1"/>
    <col min="5897" max="5897" width="20.83203125" style="97" customWidth="1"/>
    <col min="5898" max="5898" width="25.1640625" style="97" bestFit="1" customWidth="1"/>
    <col min="5899" max="5899" width="23.6640625" style="97" bestFit="1" customWidth="1"/>
    <col min="5900" max="5901" width="20.33203125" style="97" bestFit="1" customWidth="1"/>
    <col min="5902" max="6144" width="10.83203125" style="97"/>
    <col min="6145" max="6145" width="24.6640625" style="97" bestFit="1" customWidth="1"/>
    <col min="6146" max="6146" width="20.83203125" style="97" bestFit="1" customWidth="1"/>
    <col min="6147" max="6150" width="20.83203125" style="97" customWidth="1"/>
    <col min="6151" max="6151" width="26.1640625" style="97" customWidth="1"/>
    <col min="6152" max="6152" width="37" style="97" customWidth="1"/>
    <col min="6153" max="6153" width="20.83203125" style="97" customWidth="1"/>
    <col min="6154" max="6154" width="25.1640625" style="97" bestFit="1" customWidth="1"/>
    <col min="6155" max="6155" width="23.6640625" style="97" bestFit="1" customWidth="1"/>
    <col min="6156" max="6157" width="20.33203125" style="97" bestFit="1" customWidth="1"/>
    <col min="6158" max="6400" width="10.83203125" style="97"/>
    <col min="6401" max="6401" width="24.6640625" style="97" bestFit="1" customWidth="1"/>
    <col min="6402" max="6402" width="20.83203125" style="97" bestFit="1" customWidth="1"/>
    <col min="6403" max="6406" width="20.83203125" style="97" customWidth="1"/>
    <col min="6407" max="6407" width="26.1640625" style="97" customWidth="1"/>
    <col min="6408" max="6408" width="37" style="97" customWidth="1"/>
    <col min="6409" max="6409" width="20.83203125" style="97" customWidth="1"/>
    <col min="6410" max="6410" width="25.1640625" style="97" bestFit="1" customWidth="1"/>
    <col min="6411" max="6411" width="23.6640625" style="97" bestFit="1" customWidth="1"/>
    <col min="6412" max="6413" width="20.33203125" style="97" bestFit="1" customWidth="1"/>
    <col min="6414" max="6656" width="10.83203125" style="97"/>
    <col min="6657" max="6657" width="24.6640625" style="97" bestFit="1" customWidth="1"/>
    <col min="6658" max="6658" width="20.83203125" style="97" bestFit="1" customWidth="1"/>
    <col min="6659" max="6662" width="20.83203125" style="97" customWidth="1"/>
    <col min="6663" max="6663" width="26.1640625" style="97" customWidth="1"/>
    <col min="6664" max="6664" width="37" style="97" customWidth="1"/>
    <col min="6665" max="6665" width="20.83203125" style="97" customWidth="1"/>
    <col min="6666" max="6666" width="25.1640625" style="97" bestFit="1" customWidth="1"/>
    <col min="6667" max="6667" width="23.6640625" style="97" bestFit="1" customWidth="1"/>
    <col min="6668" max="6669" width="20.33203125" style="97" bestFit="1" customWidth="1"/>
    <col min="6670" max="6912" width="10.83203125" style="97"/>
    <col min="6913" max="6913" width="24.6640625" style="97" bestFit="1" customWidth="1"/>
    <col min="6914" max="6914" width="20.83203125" style="97" bestFit="1" customWidth="1"/>
    <col min="6915" max="6918" width="20.83203125" style="97" customWidth="1"/>
    <col min="6919" max="6919" width="26.1640625" style="97" customWidth="1"/>
    <col min="6920" max="6920" width="37" style="97" customWidth="1"/>
    <col min="6921" max="6921" width="20.83203125" style="97" customWidth="1"/>
    <col min="6922" max="6922" width="25.1640625" style="97" bestFit="1" customWidth="1"/>
    <col min="6923" max="6923" width="23.6640625" style="97" bestFit="1" customWidth="1"/>
    <col min="6924" max="6925" width="20.33203125" style="97" bestFit="1" customWidth="1"/>
    <col min="6926" max="7168" width="10.83203125" style="97"/>
    <col min="7169" max="7169" width="24.6640625" style="97" bestFit="1" customWidth="1"/>
    <col min="7170" max="7170" width="20.83203125" style="97" bestFit="1" customWidth="1"/>
    <col min="7171" max="7174" width="20.83203125" style="97" customWidth="1"/>
    <col min="7175" max="7175" width="26.1640625" style="97" customWidth="1"/>
    <col min="7176" max="7176" width="37" style="97" customWidth="1"/>
    <col min="7177" max="7177" width="20.83203125" style="97" customWidth="1"/>
    <col min="7178" max="7178" width="25.1640625" style="97" bestFit="1" customWidth="1"/>
    <col min="7179" max="7179" width="23.6640625" style="97" bestFit="1" customWidth="1"/>
    <col min="7180" max="7181" width="20.33203125" style="97" bestFit="1" customWidth="1"/>
    <col min="7182" max="7424" width="10.83203125" style="97"/>
    <col min="7425" max="7425" width="24.6640625" style="97" bestFit="1" customWidth="1"/>
    <col min="7426" max="7426" width="20.83203125" style="97" bestFit="1" customWidth="1"/>
    <col min="7427" max="7430" width="20.83203125" style="97" customWidth="1"/>
    <col min="7431" max="7431" width="26.1640625" style="97" customWidth="1"/>
    <col min="7432" max="7432" width="37" style="97" customWidth="1"/>
    <col min="7433" max="7433" width="20.83203125" style="97" customWidth="1"/>
    <col min="7434" max="7434" width="25.1640625" style="97" bestFit="1" customWidth="1"/>
    <col min="7435" max="7435" width="23.6640625" style="97" bestFit="1" customWidth="1"/>
    <col min="7436" max="7437" width="20.33203125" style="97" bestFit="1" customWidth="1"/>
    <col min="7438" max="7680" width="10.83203125" style="97"/>
    <col min="7681" max="7681" width="24.6640625" style="97" bestFit="1" customWidth="1"/>
    <col min="7682" max="7682" width="20.83203125" style="97" bestFit="1" customWidth="1"/>
    <col min="7683" max="7686" width="20.83203125" style="97" customWidth="1"/>
    <col min="7687" max="7687" width="26.1640625" style="97" customWidth="1"/>
    <col min="7688" max="7688" width="37" style="97" customWidth="1"/>
    <col min="7689" max="7689" width="20.83203125" style="97" customWidth="1"/>
    <col min="7690" max="7690" width="25.1640625" style="97" bestFit="1" customWidth="1"/>
    <col min="7691" max="7691" width="23.6640625" style="97" bestFit="1" customWidth="1"/>
    <col min="7692" max="7693" width="20.33203125" style="97" bestFit="1" customWidth="1"/>
    <col min="7694" max="7936" width="10.83203125" style="97"/>
    <col min="7937" max="7937" width="24.6640625" style="97" bestFit="1" customWidth="1"/>
    <col min="7938" max="7938" width="20.83203125" style="97" bestFit="1" customWidth="1"/>
    <col min="7939" max="7942" width="20.83203125" style="97" customWidth="1"/>
    <col min="7943" max="7943" width="26.1640625" style="97" customWidth="1"/>
    <col min="7944" max="7944" width="37" style="97" customWidth="1"/>
    <col min="7945" max="7945" width="20.83203125" style="97" customWidth="1"/>
    <col min="7946" max="7946" width="25.1640625" style="97" bestFit="1" customWidth="1"/>
    <col min="7947" max="7947" width="23.6640625" style="97" bestFit="1" customWidth="1"/>
    <col min="7948" max="7949" width="20.33203125" style="97" bestFit="1" customWidth="1"/>
    <col min="7950" max="8192" width="10.83203125" style="97"/>
    <col min="8193" max="8193" width="24.6640625" style="97" bestFit="1" customWidth="1"/>
    <col min="8194" max="8194" width="20.83203125" style="97" bestFit="1" customWidth="1"/>
    <col min="8195" max="8198" width="20.83203125" style="97" customWidth="1"/>
    <col min="8199" max="8199" width="26.1640625" style="97" customWidth="1"/>
    <col min="8200" max="8200" width="37" style="97" customWidth="1"/>
    <col min="8201" max="8201" width="20.83203125" style="97" customWidth="1"/>
    <col min="8202" max="8202" width="25.1640625" style="97" bestFit="1" customWidth="1"/>
    <col min="8203" max="8203" width="23.6640625" style="97" bestFit="1" customWidth="1"/>
    <col min="8204" max="8205" width="20.33203125" style="97" bestFit="1" customWidth="1"/>
    <col min="8206" max="8448" width="10.83203125" style="97"/>
    <col min="8449" max="8449" width="24.6640625" style="97" bestFit="1" customWidth="1"/>
    <col min="8450" max="8450" width="20.83203125" style="97" bestFit="1" customWidth="1"/>
    <col min="8451" max="8454" width="20.83203125" style="97" customWidth="1"/>
    <col min="8455" max="8455" width="26.1640625" style="97" customWidth="1"/>
    <col min="8456" max="8456" width="37" style="97" customWidth="1"/>
    <col min="8457" max="8457" width="20.83203125" style="97" customWidth="1"/>
    <col min="8458" max="8458" width="25.1640625" style="97" bestFit="1" customWidth="1"/>
    <col min="8459" max="8459" width="23.6640625" style="97" bestFit="1" customWidth="1"/>
    <col min="8460" max="8461" width="20.33203125" style="97" bestFit="1" customWidth="1"/>
    <col min="8462" max="8704" width="10.83203125" style="97"/>
    <col min="8705" max="8705" width="24.6640625" style="97" bestFit="1" customWidth="1"/>
    <col min="8706" max="8706" width="20.83203125" style="97" bestFit="1" customWidth="1"/>
    <col min="8707" max="8710" width="20.83203125" style="97" customWidth="1"/>
    <col min="8711" max="8711" width="26.1640625" style="97" customWidth="1"/>
    <col min="8712" max="8712" width="37" style="97" customWidth="1"/>
    <col min="8713" max="8713" width="20.83203125" style="97" customWidth="1"/>
    <col min="8714" max="8714" width="25.1640625" style="97" bestFit="1" customWidth="1"/>
    <col min="8715" max="8715" width="23.6640625" style="97" bestFit="1" customWidth="1"/>
    <col min="8716" max="8717" width="20.33203125" style="97" bestFit="1" customWidth="1"/>
    <col min="8718" max="8960" width="10.83203125" style="97"/>
    <col min="8961" max="8961" width="24.6640625" style="97" bestFit="1" customWidth="1"/>
    <col min="8962" max="8962" width="20.83203125" style="97" bestFit="1" customWidth="1"/>
    <col min="8963" max="8966" width="20.83203125" style="97" customWidth="1"/>
    <col min="8967" max="8967" width="26.1640625" style="97" customWidth="1"/>
    <col min="8968" max="8968" width="37" style="97" customWidth="1"/>
    <col min="8969" max="8969" width="20.83203125" style="97" customWidth="1"/>
    <col min="8970" max="8970" width="25.1640625" style="97" bestFit="1" customWidth="1"/>
    <col min="8971" max="8971" width="23.6640625" style="97" bestFit="1" customWidth="1"/>
    <col min="8972" max="8973" width="20.33203125" style="97" bestFit="1" customWidth="1"/>
    <col min="8974" max="9216" width="10.83203125" style="97"/>
    <col min="9217" max="9217" width="24.6640625" style="97" bestFit="1" customWidth="1"/>
    <col min="9218" max="9218" width="20.83203125" style="97" bestFit="1" customWidth="1"/>
    <col min="9219" max="9222" width="20.83203125" style="97" customWidth="1"/>
    <col min="9223" max="9223" width="26.1640625" style="97" customWidth="1"/>
    <col min="9224" max="9224" width="37" style="97" customWidth="1"/>
    <col min="9225" max="9225" width="20.83203125" style="97" customWidth="1"/>
    <col min="9226" max="9226" width="25.1640625" style="97" bestFit="1" customWidth="1"/>
    <col min="9227" max="9227" width="23.6640625" style="97" bestFit="1" customWidth="1"/>
    <col min="9228" max="9229" width="20.33203125" style="97" bestFit="1" customWidth="1"/>
    <col min="9230" max="9472" width="10.83203125" style="97"/>
    <col min="9473" max="9473" width="24.6640625" style="97" bestFit="1" customWidth="1"/>
    <col min="9474" max="9474" width="20.83203125" style="97" bestFit="1" customWidth="1"/>
    <col min="9475" max="9478" width="20.83203125" style="97" customWidth="1"/>
    <col min="9479" max="9479" width="26.1640625" style="97" customWidth="1"/>
    <col min="9480" max="9480" width="37" style="97" customWidth="1"/>
    <col min="9481" max="9481" width="20.83203125" style="97" customWidth="1"/>
    <col min="9482" max="9482" width="25.1640625" style="97" bestFit="1" customWidth="1"/>
    <col min="9483" max="9483" width="23.6640625" style="97" bestFit="1" customWidth="1"/>
    <col min="9484" max="9485" width="20.33203125" style="97" bestFit="1" customWidth="1"/>
    <col min="9486" max="9728" width="10.83203125" style="97"/>
    <col min="9729" max="9729" width="24.6640625" style="97" bestFit="1" customWidth="1"/>
    <col min="9730" max="9730" width="20.83203125" style="97" bestFit="1" customWidth="1"/>
    <col min="9731" max="9734" width="20.83203125" style="97" customWidth="1"/>
    <col min="9735" max="9735" width="26.1640625" style="97" customWidth="1"/>
    <col min="9736" max="9736" width="37" style="97" customWidth="1"/>
    <col min="9737" max="9737" width="20.83203125" style="97" customWidth="1"/>
    <col min="9738" max="9738" width="25.1640625" style="97" bestFit="1" customWidth="1"/>
    <col min="9739" max="9739" width="23.6640625" style="97" bestFit="1" customWidth="1"/>
    <col min="9740" max="9741" width="20.33203125" style="97" bestFit="1" customWidth="1"/>
    <col min="9742" max="9984" width="10.83203125" style="97"/>
    <col min="9985" max="9985" width="24.6640625" style="97" bestFit="1" customWidth="1"/>
    <col min="9986" max="9986" width="20.83203125" style="97" bestFit="1" customWidth="1"/>
    <col min="9987" max="9990" width="20.83203125" style="97" customWidth="1"/>
    <col min="9991" max="9991" width="26.1640625" style="97" customWidth="1"/>
    <col min="9992" max="9992" width="37" style="97" customWidth="1"/>
    <col min="9993" max="9993" width="20.83203125" style="97" customWidth="1"/>
    <col min="9994" max="9994" width="25.1640625" style="97" bestFit="1" customWidth="1"/>
    <col min="9995" max="9995" width="23.6640625" style="97" bestFit="1" customWidth="1"/>
    <col min="9996" max="9997" width="20.33203125" style="97" bestFit="1" customWidth="1"/>
    <col min="9998" max="10240" width="10.83203125" style="97"/>
    <col min="10241" max="10241" width="24.6640625" style="97" bestFit="1" customWidth="1"/>
    <col min="10242" max="10242" width="20.83203125" style="97" bestFit="1" customWidth="1"/>
    <col min="10243" max="10246" width="20.83203125" style="97" customWidth="1"/>
    <col min="10247" max="10247" width="26.1640625" style="97" customWidth="1"/>
    <col min="10248" max="10248" width="37" style="97" customWidth="1"/>
    <col min="10249" max="10249" width="20.83203125" style="97" customWidth="1"/>
    <col min="10250" max="10250" width="25.1640625" style="97" bestFit="1" customWidth="1"/>
    <col min="10251" max="10251" width="23.6640625" style="97" bestFit="1" customWidth="1"/>
    <col min="10252" max="10253" width="20.33203125" style="97" bestFit="1" customWidth="1"/>
    <col min="10254" max="10496" width="10.83203125" style="97"/>
    <col min="10497" max="10497" width="24.6640625" style="97" bestFit="1" customWidth="1"/>
    <col min="10498" max="10498" width="20.83203125" style="97" bestFit="1" customWidth="1"/>
    <col min="10499" max="10502" width="20.83203125" style="97" customWidth="1"/>
    <col min="10503" max="10503" width="26.1640625" style="97" customWidth="1"/>
    <col min="10504" max="10504" width="37" style="97" customWidth="1"/>
    <col min="10505" max="10505" width="20.83203125" style="97" customWidth="1"/>
    <col min="10506" max="10506" width="25.1640625" style="97" bestFit="1" customWidth="1"/>
    <col min="10507" max="10507" width="23.6640625" style="97" bestFit="1" customWidth="1"/>
    <col min="10508" max="10509" width="20.33203125" style="97" bestFit="1" customWidth="1"/>
    <col min="10510" max="10752" width="10.83203125" style="97"/>
    <col min="10753" max="10753" width="24.6640625" style="97" bestFit="1" customWidth="1"/>
    <col min="10754" max="10754" width="20.83203125" style="97" bestFit="1" customWidth="1"/>
    <col min="10755" max="10758" width="20.83203125" style="97" customWidth="1"/>
    <col min="10759" max="10759" width="26.1640625" style="97" customWidth="1"/>
    <col min="10760" max="10760" width="37" style="97" customWidth="1"/>
    <col min="10761" max="10761" width="20.83203125" style="97" customWidth="1"/>
    <col min="10762" max="10762" width="25.1640625" style="97" bestFit="1" customWidth="1"/>
    <col min="10763" max="10763" width="23.6640625" style="97" bestFit="1" customWidth="1"/>
    <col min="10764" max="10765" width="20.33203125" style="97" bestFit="1" customWidth="1"/>
    <col min="10766" max="11008" width="10.83203125" style="97"/>
    <col min="11009" max="11009" width="24.6640625" style="97" bestFit="1" customWidth="1"/>
    <col min="11010" max="11010" width="20.83203125" style="97" bestFit="1" customWidth="1"/>
    <col min="11011" max="11014" width="20.83203125" style="97" customWidth="1"/>
    <col min="11015" max="11015" width="26.1640625" style="97" customWidth="1"/>
    <col min="11016" max="11016" width="37" style="97" customWidth="1"/>
    <col min="11017" max="11017" width="20.83203125" style="97" customWidth="1"/>
    <col min="11018" max="11018" width="25.1640625" style="97" bestFit="1" customWidth="1"/>
    <col min="11019" max="11019" width="23.6640625" style="97" bestFit="1" customWidth="1"/>
    <col min="11020" max="11021" width="20.33203125" style="97" bestFit="1" customWidth="1"/>
    <col min="11022" max="11264" width="10.83203125" style="97"/>
    <col min="11265" max="11265" width="24.6640625" style="97" bestFit="1" customWidth="1"/>
    <col min="11266" max="11266" width="20.83203125" style="97" bestFit="1" customWidth="1"/>
    <col min="11267" max="11270" width="20.83203125" style="97" customWidth="1"/>
    <col min="11271" max="11271" width="26.1640625" style="97" customWidth="1"/>
    <col min="11272" max="11272" width="37" style="97" customWidth="1"/>
    <col min="11273" max="11273" width="20.83203125" style="97" customWidth="1"/>
    <col min="11274" max="11274" width="25.1640625" style="97" bestFit="1" customWidth="1"/>
    <col min="11275" max="11275" width="23.6640625" style="97" bestFit="1" customWidth="1"/>
    <col min="11276" max="11277" width="20.33203125" style="97" bestFit="1" customWidth="1"/>
    <col min="11278" max="11520" width="10.83203125" style="97"/>
    <col min="11521" max="11521" width="24.6640625" style="97" bestFit="1" customWidth="1"/>
    <col min="11522" max="11522" width="20.83203125" style="97" bestFit="1" customWidth="1"/>
    <col min="11523" max="11526" width="20.83203125" style="97" customWidth="1"/>
    <col min="11527" max="11527" width="26.1640625" style="97" customWidth="1"/>
    <col min="11528" max="11528" width="37" style="97" customWidth="1"/>
    <col min="11529" max="11529" width="20.83203125" style="97" customWidth="1"/>
    <col min="11530" max="11530" width="25.1640625" style="97" bestFit="1" customWidth="1"/>
    <col min="11531" max="11531" width="23.6640625" style="97" bestFit="1" customWidth="1"/>
    <col min="11532" max="11533" width="20.33203125" style="97" bestFit="1" customWidth="1"/>
    <col min="11534" max="11776" width="10.83203125" style="97"/>
    <col min="11777" max="11777" width="24.6640625" style="97" bestFit="1" customWidth="1"/>
    <col min="11778" max="11778" width="20.83203125" style="97" bestFit="1" customWidth="1"/>
    <col min="11779" max="11782" width="20.83203125" style="97" customWidth="1"/>
    <col min="11783" max="11783" width="26.1640625" style="97" customWidth="1"/>
    <col min="11784" max="11784" width="37" style="97" customWidth="1"/>
    <col min="11785" max="11785" width="20.83203125" style="97" customWidth="1"/>
    <col min="11786" max="11786" width="25.1640625" style="97" bestFit="1" customWidth="1"/>
    <col min="11787" max="11787" width="23.6640625" style="97" bestFit="1" customWidth="1"/>
    <col min="11788" max="11789" width="20.33203125" style="97" bestFit="1" customWidth="1"/>
    <col min="11790" max="12032" width="10.83203125" style="97"/>
    <col min="12033" max="12033" width="24.6640625" style="97" bestFit="1" customWidth="1"/>
    <col min="12034" max="12034" width="20.83203125" style="97" bestFit="1" customWidth="1"/>
    <col min="12035" max="12038" width="20.83203125" style="97" customWidth="1"/>
    <col min="12039" max="12039" width="26.1640625" style="97" customWidth="1"/>
    <col min="12040" max="12040" width="37" style="97" customWidth="1"/>
    <col min="12041" max="12041" width="20.83203125" style="97" customWidth="1"/>
    <col min="12042" max="12042" width="25.1640625" style="97" bestFit="1" customWidth="1"/>
    <col min="12043" max="12043" width="23.6640625" style="97" bestFit="1" customWidth="1"/>
    <col min="12044" max="12045" width="20.33203125" style="97" bestFit="1" customWidth="1"/>
    <col min="12046" max="12288" width="10.83203125" style="97"/>
    <col min="12289" max="12289" width="24.6640625" style="97" bestFit="1" customWidth="1"/>
    <col min="12290" max="12290" width="20.83203125" style="97" bestFit="1" customWidth="1"/>
    <col min="12291" max="12294" width="20.83203125" style="97" customWidth="1"/>
    <col min="12295" max="12295" width="26.1640625" style="97" customWidth="1"/>
    <col min="12296" max="12296" width="37" style="97" customWidth="1"/>
    <col min="12297" max="12297" width="20.83203125" style="97" customWidth="1"/>
    <col min="12298" max="12298" width="25.1640625" style="97" bestFit="1" customWidth="1"/>
    <col min="12299" max="12299" width="23.6640625" style="97" bestFit="1" customWidth="1"/>
    <col min="12300" max="12301" width="20.33203125" style="97" bestFit="1" customWidth="1"/>
    <col min="12302" max="12544" width="10.83203125" style="97"/>
    <col min="12545" max="12545" width="24.6640625" style="97" bestFit="1" customWidth="1"/>
    <col min="12546" max="12546" width="20.83203125" style="97" bestFit="1" customWidth="1"/>
    <col min="12547" max="12550" width="20.83203125" style="97" customWidth="1"/>
    <col min="12551" max="12551" width="26.1640625" style="97" customWidth="1"/>
    <col min="12552" max="12552" width="37" style="97" customWidth="1"/>
    <col min="12553" max="12553" width="20.83203125" style="97" customWidth="1"/>
    <col min="12554" max="12554" width="25.1640625" style="97" bestFit="1" customWidth="1"/>
    <col min="12555" max="12555" width="23.6640625" style="97" bestFit="1" customWidth="1"/>
    <col min="12556" max="12557" width="20.33203125" style="97" bestFit="1" customWidth="1"/>
    <col min="12558" max="12800" width="10.83203125" style="97"/>
    <col min="12801" max="12801" width="24.6640625" style="97" bestFit="1" customWidth="1"/>
    <col min="12802" max="12802" width="20.83203125" style="97" bestFit="1" customWidth="1"/>
    <col min="12803" max="12806" width="20.83203125" style="97" customWidth="1"/>
    <col min="12807" max="12807" width="26.1640625" style="97" customWidth="1"/>
    <col min="12808" max="12808" width="37" style="97" customWidth="1"/>
    <col min="12809" max="12809" width="20.83203125" style="97" customWidth="1"/>
    <col min="12810" max="12810" width="25.1640625" style="97" bestFit="1" customWidth="1"/>
    <col min="12811" max="12811" width="23.6640625" style="97" bestFit="1" customWidth="1"/>
    <col min="12812" max="12813" width="20.33203125" style="97" bestFit="1" customWidth="1"/>
    <col min="12814" max="13056" width="10.83203125" style="97"/>
    <col min="13057" max="13057" width="24.6640625" style="97" bestFit="1" customWidth="1"/>
    <col min="13058" max="13058" width="20.83203125" style="97" bestFit="1" customWidth="1"/>
    <col min="13059" max="13062" width="20.83203125" style="97" customWidth="1"/>
    <col min="13063" max="13063" width="26.1640625" style="97" customWidth="1"/>
    <col min="13064" max="13064" width="37" style="97" customWidth="1"/>
    <col min="13065" max="13065" width="20.83203125" style="97" customWidth="1"/>
    <col min="13066" max="13066" width="25.1640625" style="97" bestFit="1" customWidth="1"/>
    <col min="13067" max="13067" width="23.6640625" style="97" bestFit="1" customWidth="1"/>
    <col min="13068" max="13069" width="20.33203125" style="97" bestFit="1" customWidth="1"/>
    <col min="13070" max="13312" width="10.83203125" style="97"/>
    <col min="13313" max="13313" width="24.6640625" style="97" bestFit="1" customWidth="1"/>
    <col min="13314" max="13314" width="20.83203125" style="97" bestFit="1" customWidth="1"/>
    <col min="13315" max="13318" width="20.83203125" style="97" customWidth="1"/>
    <col min="13319" max="13319" width="26.1640625" style="97" customWidth="1"/>
    <col min="13320" max="13320" width="37" style="97" customWidth="1"/>
    <col min="13321" max="13321" width="20.83203125" style="97" customWidth="1"/>
    <col min="13322" max="13322" width="25.1640625" style="97" bestFit="1" customWidth="1"/>
    <col min="13323" max="13323" width="23.6640625" style="97" bestFit="1" customWidth="1"/>
    <col min="13324" max="13325" width="20.33203125" style="97" bestFit="1" customWidth="1"/>
    <col min="13326" max="13568" width="10.83203125" style="97"/>
    <col min="13569" max="13569" width="24.6640625" style="97" bestFit="1" customWidth="1"/>
    <col min="13570" max="13570" width="20.83203125" style="97" bestFit="1" customWidth="1"/>
    <col min="13571" max="13574" width="20.83203125" style="97" customWidth="1"/>
    <col min="13575" max="13575" width="26.1640625" style="97" customWidth="1"/>
    <col min="13576" max="13576" width="37" style="97" customWidth="1"/>
    <col min="13577" max="13577" width="20.83203125" style="97" customWidth="1"/>
    <col min="13578" max="13578" width="25.1640625" style="97" bestFit="1" customWidth="1"/>
    <col min="13579" max="13579" width="23.6640625" style="97" bestFit="1" customWidth="1"/>
    <col min="13580" max="13581" width="20.33203125" style="97" bestFit="1" customWidth="1"/>
    <col min="13582" max="13824" width="10.83203125" style="97"/>
    <col min="13825" max="13825" width="24.6640625" style="97" bestFit="1" customWidth="1"/>
    <col min="13826" max="13826" width="20.83203125" style="97" bestFit="1" customWidth="1"/>
    <col min="13827" max="13830" width="20.83203125" style="97" customWidth="1"/>
    <col min="13831" max="13831" width="26.1640625" style="97" customWidth="1"/>
    <col min="13832" max="13832" width="37" style="97" customWidth="1"/>
    <col min="13833" max="13833" width="20.83203125" style="97" customWidth="1"/>
    <col min="13834" max="13834" width="25.1640625" style="97" bestFit="1" customWidth="1"/>
    <col min="13835" max="13835" width="23.6640625" style="97" bestFit="1" customWidth="1"/>
    <col min="13836" max="13837" width="20.33203125" style="97" bestFit="1" customWidth="1"/>
    <col min="13838" max="14080" width="10.83203125" style="97"/>
    <col min="14081" max="14081" width="24.6640625" style="97" bestFit="1" customWidth="1"/>
    <col min="14082" max="14082" width="20.83203125" style="97" bestFit="1" customWidth="1"/>
    <col min="14083" max="14086" width="20.83203125" style="97" customWidth="1"/>
    <col min="14087" max="14087" width="26.1640625" style="97" customWidth="1"/>
    <col min="14088" max="14088" width="37" style="97" customWidth="1"/>
    <col min="14089" max="14089" width="20.83203125" style="97" customWidth="1"/>
    <col min="14090" max="14090" width="25.1640625" style="97" bestFit="1" customWidth="1"/>
    <col min="14091" max="14091" width="23.6640625" style="97" bestFit="1" customWidth="1"/>
    <col min="14092" max="14093" width="20.33203125" style="97" bestFit="1" customWidth="1"/>
    <col min="14094" max="14336" width="10.83203125" style="97"/>
    <col min="14337" max="14337" width="24.6640625" style="97" bestFit="1" customWidth="1"/>
    <col min="14338" max="14338" width="20.83203125" style="97" bestFit="1" customWidth="1"/>
    <col min="14339" max="14342" width="20.83203125" style="97" customWidth="1"/>
    <col min="14343" max="14343" width="26.1640625" style="97" customWidth="1"/>
    <col min="14344" max="14344" width="37" style="97" customWidth="1"/>
    <col min="14345" max="14345" width="20.83203125" style="97" customWidth="1"/>
    <col min="14346" max="14346" width="25.1640625" style="97" bestFit="1" customWidth="1"/>
    <col min="14347" max="14347" width="23.6640625" style="97" bestFit="1" customWidth="1"/>
    <col min="14348" max="14349" width="20.33203125" style="97" bestFit="1" customWidth="1"/>
    <col min="14350" max="14592" width="10.83203125" style="97"/>
    <col min="14593" max="14593" width="24.6640625" style="97" bestFit="1" customWidth="1"/>
    <col min="14594" max="14594" width="20.83203125" style="97" bestFit="1" customWidth="1"/>
    <col min="14595" max="14598" width="20.83203125" style="97" customWidth="1"/>
    <col min="14599" max="14599" width="26.1640625" style="97" customWidth="1"/>
    <col min="14600" max="14600" width="37" style="97" customWidth="1"/>
    <col min="14601" max="14601" width="20.83203125" style="97" customWidth="1"/>
    <col min="14602" max="14602" width="25.1640625" style="97" bestFit="1" customWidth="1"/>
    <col min="14603" max="14603" width="23.6640625" style="97" bestFit="1" customWidth="1"/>
    <col min="14604" max="14605" width="20.33203125" style="97" bestFit="1" customWidth="1"/>
    <col min="14606" max="14848" width="10.83203125" style="97"/>
    <col min="14849" max="14849" width="24.6640625" style="97" bestFit="1" customWidth="1"/>
    <col min="14850" max="14850" width="20.83203125" style="97" bestFit="1" customWidth="1"/>
    <col min="14851" max="14854" width="20.83203125" style="97" customWidth="1"/>
    <col min="14855" max="14855" width="26.1640625" style="97" customWidth="1"/>
    <col min="14856" max="14856" width="37" style="97" customWidth="1"/>
    <col min="14857" max="14857" width="20.83203125" style="97" customWidth="1"/>
    <col min="14858" max="14858" width="25.1640625" style="97" bestFit="1" customWidth="1"/>
    <col min="14859" max="14859" width="23.6640625" style="97" bestFit="1" customWidth="1"/>
    <col min="14860" max="14861" width="20.33203125" style="97" bestFit="1" customWidth="1"/>
    <col min="14862" max="15104" width="10.83203125" style="97"/>
    <col min="15105" max="15105" width="24.6640625" style="97" bestFit="1" customWidth="1"/>
    <col min="15106" max="15106" width="20.83203125" style="97" bestFit="1" customWidth="1"/>
    <col min="15107" max="15110" width="20.83203125" style="97" customWidth="1"/>
    <col min="15111" max="15111" width="26.1640625" style="97" customWidth="1"/>
    <col min="15112" max="15112" width="37" style="97" customWidth="1"/>
    <col min="15113" max="15113" width="20.83203125" style="97" customWidth="1"/>
    <col min="15114" max="15114" width="25.1640625" style="97" bestFit="1" customWidth="1"/>
    <col min="15115" max="15115" width="23.6640625" style="97" bestFit="1" customWidth="1"/>
    <col min="15116" max="15117" width="20.33203125" style="97" bestFit="1" customWidth="1"/>
    <col min="15118" max="15360" width="10.83203125" style="97"/>
    <col min="15361" max="15361" width="24.6640625" style="97" bestFit="1" customWidth="1"/>
    <col min="15362" max="15362" width="20.83203125" style="97" bestFit="1" customWidth="1"/>
    <col min="15363" max="15366" width="20.83203125" style="97" customWidth="1"/>
    <col min="15367" max="15367" width="26.1640625" style="97" customWidth="1"/>
    <col min="15368" max="15368" width="37" style="97" customWidth="1"/>
    <col min="15369" max="15369" width="20.83203125" style="97" customWidth="1"/>
    <col min="15370" max="15370" width="25.1640625" style="97" bestFit="1" customWidth="1"/>
    <col min="15371" max="15371" width="23.6640625" style="97" bestFit="1" customWidth="1"/>
    <col min="15372" max="15373" width="20.33203125" style="97" bestFit="1" customWidth="1"/>
    <col min="15374" max="15616" width="10.83203125" style="97"/>
    <col min="15617" max="15617" width="24.6640625" style="97" bestFit="1" customWidth="1"/>
    <col min="15618" max="15618" width="20.83203125" style="97" bestFit="1" customWidth="1"/>
    <col min="15619" max="15622" width="20.83203125" style="97" customWidth="1"/>
    <col min="15623" max="15623" width="26.1640625" style="97" customWidth="1"/>
    <col min="15624" max="15624" width="37" style="97" customWidth="1"/>
    <col min="15625" max="15625" width="20.83203125" style="97" customWidth="1"/>
    <col min="15626" max="15626" width="25.1640625" style="97" bestFit="1" customWidth="1"/>
    <col min="15627" max="15627" width="23.6640625" style="97" bestFit="1" customWidth="1"/>
    <col min="15628" max="15629" width="20.33203125" style="97" bestFit="1" customWidth="1"/>
    <col min="15630" max="15872" width="10.83203125" style="97"/>
    <col min="15873" max="15873" width="24.6640625" style="97" bestFit="1" customWidth="1"/>
    <col min="15874" max="15874" width="20.83203125" style="97" bestFit="1" customWidth="1"/>
    <col min="15875" max="15878" width="20.83203125" style="97" customWidth="1"/>
    <col min="15879" max="15879" width="26.1640625" style="97" customWidth="1"/>
    <col min="15880" max="15880" width="37" style="97" customWidth="1"/>
    <col min="15881" max="15881" width="20.83203125" style="97" customWidth="1"/>
    <col min="15882" max="15882" width="25.1640625" style="97" bestFit="1" customWidth="1"/>
    <col min="15883" max="15883" width="23.6640625" style="97" bestFit="1" customWidth="1"/>
    <col min="15884" max="15885" width="20.33203125" style="97" bestFit="1" customWidth="1"/>
    <col min="15886" max="16128" width="10.83203125" style="97"/>
    <col min="16129" max="16129" width="24.6640625" style="97" bestFit="1" customWidth="1"/>
    <col min="16130" max="16130" width="20.83203125" style="97" bestFit="1" customWidth="1"/>
    <col min="16131" max="16134" width="20.83203125" style="97" customWidth="1"/>
    <col min="16135" max="16135" width="26.1640625" style="97" customWidth="1"/>
    <col min="16136" max="16136" width="37" style="97" customWidth="1"/>
    <col min="16137" max="16137" width="20.83203125" style="97" customWidth="1"/>
    <col min="16138" max="16138" width="25.1640625" style="97" bestFit="1" customWidth="1"/>
    <col min="16139" max="16139" width="23.6640625" style="97" bestFit="1" customWidth="1"/>
    <col min="16140" max="16141" width="20.33203125" style="97" bestFit="1" customWidth="1"/>
    <col min="16142" max="16384" width="10.83203125" style="97"/>
  </cols>
  <sheetData>
    <row r="1" spans="1:13" s="90" customFormat="1" ht="16">
      <c r="A1" s="86" t="s">
        <v>43</v>
      </c>
      <c r="B1" s="87" t="s">
        <v>55</v>
      </c>
      <c r="C1" s="88" t="s">
        <v>56</v>
      </c>
      <c r="D1" s="86" t="s">
        <v>57</v>
      </c>
      <c r="E1" s="150" t="s">
        <v>58</v>
      </c>
      <c r="F1" s="89" t="s">
        <v>59</v>
      </c>
      <c r="G1" s="89" t="s">
        <v>60</v>
      </c>
      <c r="H1" s="86" t="s">
        <v>61</v>
      </c>
      <c r="I1" s="90" t="s">
        <v>62</v>
      </c>
      <c r="J1" s="90" t="s">
        <v>63</v>
      </c>
      <c r="K1" s="90" t="s">
        <v>64</v>
      </c>
      <c r="L1" s="90" t="s">
        <v>65</v>
      </c>
      <c r="M1" s="90" t="s">
        <v>66</v>
      </c>
    </row>
    <row r="2" spans="1:13" s="96" customFormat="1" ht="16">
      <c r="A2" s="91" t="s">
        <v>248</v>
      </c>
      <c r="B2" s="87">
        <v>94.6</v>
      </c>
      <c r="C2" s="88" t="s">
        <v>101</v>
      </c>
      <c r="D2" s="92">
        <v>6.6251698870904069E-2</v>
      </c>
      <c r="E2" s="151">
        <v>0.1198067796717549</v>
      </c>
      <c r="F2" s="93">
        <v>7.2606779671754898E-2</v>
      </c>
      <c r="G2" s="93">
        <v>0.3</v>
      </c>
      <c r="H2" s="94" t="s">
        <v>69</v>
      </c>
      <c r="I2" s="95">
        <f t="shared" ref="I2:I29" si="0">B2/$B$32</f>
        <v>4.5647558386411873E-2</v>
      </c>
      <c r="J2" s="95">
        <f t="shared" ref="J2:J29" si="1">I2*D2</f>
        <v>3.0242282924085712E-3</v>
      </c>
      <c r="K2" s="95">
        <f t="shared" ref="K2:K29" si="2">I2*E2</f>
        <v>5.4688869701544152E-3</v>
      </c>
      <c r="L2" s="95">
        <f t="shared" ref="L2:L29" si="3">I2*F2</f>
        <v>3.3143222143157745E-3</v>
      </c>
      <c r="M2" s="95">
        <f>I2*G2</f>
        <v>1.3694267515923562E-2</v>
      </c>
    </row>
    <row r="3" spans="1:13" s="96" customFormat="1" ht="16">
      <c r="A3" s="91" t="s">
        <v>251</v>
      </c>
      <c r="B3" s="87">
        <v>14.4</v>
      </c>
      <c r="C3" s="88" t="s">
        <v>73</v>
      </c>
      <c r="D3" s="92">
        <v>4.8632414333635951E-2</v>
      </c>
      <c r="E3" s="151">
        <v>0.10049739542691996</v>
      </c>
      <c r="F3" s="93">
        <v>5.3297395426919955E-2</v>
      </c>
      <c r="G3" s="93">
        <v>0.3</v>
      </c>
      <c r="H3" s="94" t="s">
        <v>69</v>
      </c>
      <c r="I3" s="95">
        <f>B3/$B$32</f>
        <v>6.9484655471916601E-3</v>
      </c>
      <c r="J3" s="95">
        <f>I3*D3</f>
        <v>3.3792065547401926E-4</v>
      </c>
      <c r="K3" s="95">
        <f>I3*E3</f>
        <v>6.9830268970645008E-4</v>
      </c>
      <c r="L3" s="95">
        <f>I3*F3</f>
        <v>3.7033511587900367E-4</v>
      </c>
      <c r="M3" s="95">
        <f>I3*G3</f>
        <v>2.0845396641574979E-3</v>
      </c>
    </row>
    <row r="4" spans="1:13" s="96" customFormat="1" ht="16">
      <c r="A4" s="91" t="s">
        <v>253</v>
      </c>
      <c r="B4" s="87">
        <v>18.3</v>
      </c>
      <c r="C4" s="88" t="s">
        <v>115</v>
      </c>
      <c r="D4" s="92">
        <v>7.4941753235439005E-3</v>
      </c>
      <c r="E4" s="151">
        <v>5.5413041262508976E-2</v>
      </c>
      <c r="F4" s="93">
        <v>8.2130412625089771E-3</v>
      </c>
      <c r="G4" s="93">
        <v>0.22</v>
      </c>
      <c r="H4" s="94" t="s">
        <v>69</v>
      </c>
      <c r="I4" s="95">
        <f t="shared" si="0"/>
        <v>8.8303416328894008E-3</v>
      </c>
      <c r="J4" s="95">
        <f t="shared" si="1"/>
        <v>6.6176128363662105E-5</v>
      </c>
      <c r="K4" s="95">
        <f t="shared" si="2"/>
        <v>4.8931608526535126E-4</v>
      </c>
      <c r="L4" s="95">
        <f t="shared" si="3"/>
        <v>7.2523960192971544E-5</v>
      </c>
      <c r="M4" s="95">
        <f t="shared" ref="M4:M76" si="4">I4*G4</f>
        <v>1.9426751592356681E-3</v>
      </c>
    </row>
    <row r="5" spans="1:13" s="96" customFormat="1" ht="16">
      <c r="A5" s="91" t="s">
        <v>255</v>
      </c>
      <c r="B5" s="87">
        <v>15.7</v>
      </c>
      <c r="C5" s="88" t="s">
        <v>73</v>
      </c>
      <c r="D5" s="92">
        <v>4.8632414333635951E-2</v>
      </c>
      <c r="E5" s="151">
        <v>0.10049739542691996</v>
      </c>
      <c r="F5" s="93">
        <v>5.3297395426919955E-2</v>
      </c>
      <c r="G5" s="93">
        <v>0.28000000000000003</v>
      </c>
      <c r="H5" s="94" t="s">
        <v>69</v>
      </c>
      <c r="I5" s="95">
        <f t="shared" si="0"/>
        <v>7.5757575757575734E-3</v>
      </c>
      <c r="J5" s="95">
        <f t="shared" si="1"/>
        <v>3.6842738131542374E-4</v>
      </c>
      <c r="K5" s="95">
        <f t="shared" si="2"/>
        <v>7.613439047493934E-4</v>
      </c>
      <c r="L5" s="95">
        <f t="shared" si="3"/>
        <v>4.037681471736359E-4</v>
      </c>
      <c r="M5" s="95">
        <f t="shared" si="4"/>
        <v>2.1212121212121206E-3</v>
      </c>
    </row>
    <row r="6" spans="1:13" s="96" customFormat="1" ht="16">
      <c r="A6" s="91" t="s">
        <v>257</v>
      </c>
      <c r="B6" s="87">
        <v>38.799999999999997</v>
      </c>
      <c r="C6" s="88" t="s">
        <v>73</v>
      </c>
      <c r="D6" s="92">
        <v>4.8632414333635951E-2</v>
      </c>
      <c r="E6" s="151">
        <v>0.10049739542691996</v>
      </c>
      <c r="F6" s="93">
        <v>5.3297395426919955E-2</v>
      </c>
      <c r="G6" s="93">
        <v>0.33</v>
      </c>
      <c r="H6" s="94" t="s">
        <v>69</v>
      </c>
      <c r="I6" s="95">
        <f t="shared" si="0"/>
        <v>1.8722254391044194E-2</v>
      </c>
      <c r="J6" s="95">
        <f t="shared" si="1"/>
        <v>9.1050843280499625E-4</v>
      </c>
      <c r="K6" s="95">
        <f t="shared" si="2"/>
        <v>1.8815378028201569E-3</v>
      </c>
      <c r="L6" s="95">
        <f t="shared" si="3"/>
        <v>9.9784739556287093E-4</v>
      </c>
      <c r="M6" s="95">
        <f t="shared" si="4"/>
        <v>6.1783439490445844E-3</v>
      </c>
    </row>
    <row r="7" spans="1:13" s="96" customFormat="1" ht="16">
      <c r="A7" s="91" t="s">
        <v>330</v>
      </c>
      <c r="B7" s="87">
        <v>2</v>
      </c>
      <c r="C7" s="88" t="s">
        <v>73</v>
      </c>
      <c r="D7" s="92">
        <v>4.8632414333635951E-2</v>
      </c>
      <c r="E7" s="151">
        <v>0.10049739542691996</v>
      </c>
      <c r="F7" s="93">
        <v>5.3297395426919955E-2</v>
      </c>
      <c r="G7" s="93">
        <v>0</v>
      </c>
      <c r="H7" s="94" t="s">
        <v>69</v>
      </c>
      <c r="I7" s="95">
        <f t="shared" si="0"/>
        <v>9.6506465933217497E-4</v>
      </c>
      <c r="J7" s="95">
        <f t="shared" si="1"/>
        <v>4.6933424371391563E-5</v>
      </c>
      <c r="K7" s="95">
        <f t="shared" si="2"/>
        <v>9.6986484681451396E-5</v>
      </c>
      <c r="L7" s="95">
        <f t="shared" si="3"/>
        <v>5.1435432760972726E-5</v>
      </c>
      <c r="M7" s="95">
        <f t="shared" si="4"/>
        <v>0</v>
      </c>
    </row>
    <row r="8" spans="1:13" s="96" customFormat="1" ht="16">
      <c r="A8" s="91" t="s">
        <v>331</v>
      </c>
      <c r="B8" s="87">
        <v>47.3</v>
      </c>
      <c r="C8" s="88" t="s">
        <v>101</v>
      </c>
      <c r="D8" s="92">
        <v>6.6251698870904069E-2</v>
      </c>
      <c r="E8" s="151">
        <v>0.1198067796717549</v>
      </c>
      <c r="F8" s="93">
        <v>7.2606779671754898E-2</v>
      </c>
      <c r="G8" s="93">
        <v>0.35</v>
      </c>
      <c r="H8" s="94" t="s">
        <v>69</v>
      </c>
      <c r="I8" s="95">
        <f t="shared" si="0"/>
        <v>2.2823779193205936E-2</v>
      </c>
      <c r="J8" s="95">
        <f t="shared" si="1"/>
        <v>1.5121141462042856E-3</v>
      </c>
      <c r="K8" s="95">
        <f t="shared" si="2"/>
        <v>2.7344434850772076E-3</v>
      </c>
      <c r="L8" s="95">
        <f t="shared" si="3"/>
        <v>1.6571611071578873E-3</v>
      </c>
      <c r="M8" s="95">
        <f t="shared" si="4"/>
        <v>7.9883227176220772E-3</v>
      </c>
    </row>
    <row r="9" spans="1:13" s="96" customFormat="1" ht="16">
      <c r="A9" s="91" t="s">
        <v>332</v>
      </c>
      <c r="B9" s="87">
        <v>10.8</v>
      </c>
      <c r="C9" s="88" t="s">
        <v>87</v>
      </c>
      <c r="D9" s="92">
        <v>7.9565818860604404E-2</v>
      </c>
      <c r="E9" s="151">
        <v>0.1343980338296166</v>
      </c>
      <c r="F9" s="93">
        <v>8.7198033829616592E-2</v>
      </c>
      <c r="G9" s="93">
        <v>0.3</v>
      </c>
      <c r="H9" s="94" t="s">
        <v>69</v>
      </c>
      <c r="I9" s="95">
        <f t="shared" si="0"/>
        <v>5.2113491603937457E-3</v>
      </c>
      <c r="J9" s="95">
        <f t="shared" si="1"/>
        <v>4.146452633152516E-4</v>
      </c>
      <c r="K9" s="95">
        <f t="shared" si="2"/>
        <v>7.0039508075654265E-4</v>
      </c>
      <c r="L9" s="95">
        <f t="shared" si="3"/>
        <v>4.5441940038595786E-4</v>
      </c>
      <c r="M9" s="95">
        <f t="shared" si="4"/>
        <v>1.5634047481181237E-3</v>
      </c>
    </row>
    <row r="10" spans="1:13" s="96" customFormat="1" ht="16">
      <c r="A10" s="91" t="s">
        <v>333</v>
      </c>
      <c r="B10" s="87">
        <v>58.8</v>
      </c>
      <c r="C10" s="88" t="s">
        <v>71</v>
      </c>
      <c r="D10" s="92">
        <v>3.1810382490361881E-2</v>
      </c>
      <c r="E10" s="151">
        <v>8.2061738975968967E-2</v>
      </c>
      <c r="F10" s="93">
        <v>3.4861738975968962E-2</v>
      </c>
      <c r="G10" s="93">
        <v>0.25</v>
      </c>
      <c r="H10" s="94" t="s">
        <v>69</v>
      </c>
      <c r="I10" s="95">
        <f t="shared" si="0"/>
        <v>2.8372900984365942E-2</v>
      </c>
      <c r="J10" s="95">
        <f t="shared" si="1"/>
        <v>9.0255283267384571E-4</v>
      </c>
      <c r="K10" s="95">
        <f t="shared" si="2"/>
        <v>2.3283295945700508E-3</v>
      </c>
      <c r="L10" s="95">
        <f t="shared" si="3"/>
        <v>9.8912866810797837E-4</v>
      </c>
      <c r="M10" s="95">
        <f t="shared" si="4"/>
        <v>7.0932252460914856E-3</v>
      </c>
    </row>
    <row r="11" spans="1:13" s="96" customFormat="1" ht="16">
      <c r="A11" s="91" t="s">
        <v>262</v>
      </c>
      <c r="B11" s="87">
        <v>303.2</v>
      </c>
      <c r="C11" s="88" t="s">
        <v>73</v>
      </c>
      <c r="D11" s="92">
        <v>4.8632414333635951E-2</v>
      </c>
      <c r="E11" s="151">
        <v>0.10049739542691996</v>
      </c>
      <c r="F11" s="93">
        <v>5.3297395426919955E-2</v>
      </c>
      <c r="G11" s="93">
        <v>0.22500000000000001</v>
      </c>
      <c r="H11" s="94" t="s">
        <v>69</v>
      </c>
      <c r="I11" s="95">
        <f t="shared" si="0"/>
        <v>0.14630380235475773</v>
      </c>
      <c r="J11" s="95">
        <f t="shared" si="1"/>
        <v>7.1151071347029613E-3</v>
      </c>
      <c r="K11" s="95">
        <f t="shared" si="2"/>
        <v>1.4703151077708032E-2</v>
      </c>
      <c r="L11" s="95">
        <f t="shared" si="3"/>
        <v>7.7976116065634656E-3</v>
      </c>
      <c r="M11" s="95">
        <f t="shared" si="4"/>
        <v>3.2918355529820489E-2</v>
      </c>
    </row>
    <row r="12" spans="1:13" s="96" customFormat="1" ht="16">
      <c r="A12" s="91" t="s">
        <v>263</v>
      </c>
      <c r="B12" s="87">
        <v>96.1</v>
      </c>
      <c r="C12" s="88" t="s">
        <v>73</v>
      </c>
      <c r="D12" s="92">
        <v>4.8632414333635951E-2</v>
      </c>
      <c r="E12" s="151">
        <v>0.10049739542691996</v>
      </c>
      <c r="F12" s="93">
        <v>5.3297395426919955E-2</v>
      </c>
      <c r="G12" s="93">
        <v>0.3</v>
      </c>
      <c r="H12" s="94" t="s">
        <v>69</v>
      </c>
      <c r="I12" s="95">
        <f t="shared" si="0"/>
        <v>4.6371356880911006E-2</v>
      </c>
      <c r="J12" s="95">
        <f t="shared" si="1"/>
        <v>2.2551510410453645E-3</v>
      </c>
      <c r="K12" s="95">
        <f t="shared" si="2"/>
        <v>4.660200588943739E-3</v>
      </c>
      <c r="L12" s="95">
        <f t="shared" si="3"/>
        <v>2.4714725441647395E-3</v>
      </c>
      <c r="M12" s="95">
        <f t="shared" si="4"/>
        <v>1.3911407064273301E-2</v>
      </c>
    </row>
    <row r="13" spans="1:13" s="96" customFormat="1" ht="16">
      <c r="A13" s="91" t="s">
        <v>264</v>
      </c>
      <c r="B13" s="87">
        <v>16.7</v>
      </c>
      <c r="C13" s="88" t="s">
        <v>101</v>
      </c>
      <c r="D13" s="92">
        <v>6.6251698870904069E-2</v>
      </c>
      <c r="E13" s="151">
        <v>0.1198067796717549</v>
      </c>
      <c r="F13" s="93">
        <v>7.2606779671754898E-2</v>
      </c>
      <c r="G13" s="93">
        <v>0.3</v>
      </c>
      <c r="H13" s="94" t="s">
        <v>69</v>
      </c>
      <c r="I13" s="95">
        <f t="shared" si="0"/>
        <v>8.0582899054236611E-3</v>
      </c>
      <c r="J13" s="95">
        <f t="shared" si="1"/>
        <v>5.3387539622857443E-4</v>
      </c>
      <c r="K13" s="95">
        <f t="shared" si="2"/>
        <v>9.6543776323021924E-4</v>
      </c>
      <c r="L13" s="95">
        <f t="shared" si="3"/>
        <v>5.8508647969422235E-4</v>
      </c>
      <c r="M13" s="95">
        <f t="shared" si="4"/>
        <v>2.4174869716270982E-3</v>
      </c>
    </row>
    <row r="14" spans="1:13" s="96" customFormat="1" ht="16">
      <c r="A14" s="91" t="s">
        <v>266</v>
      </c>
      <c r="B14" s="87">
        <v>67</v>
      </c>
      <c r="C14" s="88" t="s">
        <v>92</v>
      </c>
      <c r="D14" s="92">
        <v>5.74819192369697E-2</v>
      </c>
      <c r="E14" s="151">
        <v>0.1101957739390316</v>
      </c>
      <c r="F14" s="93">
        <v>6.2995773939031607E-2</v>
      </c>
      <c r="G14" s="93">
        <v>0.25</v>
      </c>
      <c r="H14" s="94" t="s">
        <v>69</v>
      </c>
      <c r="I14" s="95">
        <f t="shared" si="0"/>
        <v>3.2329666087627863E-2</v>
      </c>
      <c r="J14" s="95">
        <f t="shared" si="1"/>
        <v>1.858371255007223E-3</v>
      </c>
      <c r="K14" s="95">
        <f t="shared" si="2"/>
        <v>3.5625925757166161E-3</v>
      </c>
      <c r="L14" s="95">
        <f t="shared" si="3"/>
        <v>2.0366323363805814E-3</v>
      </c>
      <c r="M14" s="95">
        <f t="shared" si="4"/>
        <v>8.0824165219069658E-3</v>
      </c>
    </row>
    <row r="15" spans="1:13" s="96" customFormat="1" ht="16">
      <c r="A15" s="91" t="s">
        <v>273</v>
      </c>
      <c r="B15" s="87">
        <v>95.5</v>
      </c>
      <c r="C15" s="88" t="s">
        <v>73</v>
      </c>
      <c r="D15" s="92">
        <v>4.8632414333635951E-2</v>
      </c>
      <c r="E15" s="151">
        <v>0.10049739542691996</v>
      </c>
      <c r="F15" s="93">
        <v>5.3297395426919955E-2</v>
      </c>
      <c r="G15" s="93">
        <v>0.3</v>
      </c>
      <c r="H15" s="94" t="s">
        <v>69</v>
      </c>
      <c r="I15" s="95">
        <f t="shared" si="0"/>
        <v>4.6081837483111357E-2</v>
      </c>
      <c r="J15" s="95">
        <f t="shared" si="1"/>
        <v>2.241071013733947E-3</v>
      </c>
      <c r="K15" s="95">
        <f t="shared" si="2"/>
        <v>4.6311046435393039E-3</v>
      </c>
      <c r="L15" s="95">
        <f t="shared" si="3"/>
        <v>2.4560419143364477E-3</v>
      </c>
      <c r="M15" s="95">
        <f t="shared" si="4"/>
        <v>1.3824551244933406E-2</v>
      </c>
    </row>
    <row r="16" spans="1:13" s="96" customFormat="1" ht="16">
      <c r="A16" s="91" t="s">
        <v>334</v>
      </c>
      <c r="B16" s="87">
        <v>17.5</v>
      </c>
      <c r="C16" s="88" t="s">
        <v>101</v>
      </c>
      <c r="D16" s="92">
        <v>6.6251698870904069E-2</v>
      </c>
      <c r="E16" s="151">
        <v>0.1198067796717549</v>
      </c>
      <c r="F16" s="93">
        <v>7.2606779671754898E-2</v>
      </c>
      <c r="G16" s="93">
        <v>0.28249999999999997</v>
      </c>
      <c r="H16" s="94" t="s">
        <v>69</v>
      </c>
      <c r="I16" s="95">
        <f t="shared" si="0"/>
        <v>8.444315769156531E-3</v>
      </c>
      <c r="J16" s="95">
        <f t="shared" si="1"/>
        <v>5.5945026550898521E-4</v>
      </c>
      <c r="K16" s="95">
        <f t="shared" si="2"/>
        <v>1.0116862788340621E-3</v>
      </c>
      <c r="L16" s="95">
        <f t="shared" si="3"/>
        <v>6.1311457452987376E-4</v>
      </c>
      <c r="M16" s="95">
        <f t="shared" si="4"/>
        <v>2.3855192047867197E-3</v>
      </c>
    </row>
    <row r="17" spans="1:13" s="96" customFormat="1" ht="16">
      <c r="A17" s="91" t="s">
        <v>67</v>
      </c>
      <c r="B17" s="87">
        <v>14.2</v>
      </c>
      <c r="C17" s="88" t="s">
        <v>68</v>
      </c>
      <c r="D17" s="92">
        <v>1.4111372683694367E-2</v>
      </c>
      <c r="E17" s="151">
        <v>6.2664981951745621E-2</v>
      </c>
      <c r="F17" s="93">
        <v>1.5464981951745628E-2</v>
      </c>
      <c r="G17" s="93">
        <v>0.15</v>
      </c>
      <c r="H17" s="94" t="s">
        <v>7</v>
      </c>
      <c r="I17" s="95">
        <f>B17/$B$32</f>
        <v>6.8519590812584422E-3</v>
      </c>
      <c r="J17" s="95">
        <f t="shared" si="1"/>
        <v>9.6690548209061938E-5</v>
      </c>
      <c r="K17" s="95">
        <f t="shared" si="2"/>
        <v>4.2937789216115977E-4</v>
      </c>
      <c r="L17" s="95">
        <f t="shared" si="3"/>
        <v>1.0596542352576136E-4</v>
      </c>
      <c r="M17" s="95">
        <f>I17*G17</f>
        <v>1.0277938621887663E-3</v>
      </c>
    </row>
    <row r="18" spans="1:13" s="96" customFormat="1" ht="16">
      <c r="A18" s="91" t="s">
        <v>280</v>
      </c>
      <c r="B18" s="87">
        <v>118.7</v>
      </c>
      <c r="C18" s="88" t="s">
        <v>125</v>
      </c>
      <c r="D18" s="92">
        <v>2.208389962363469E-2</v>
      </c>
      <c r="E18" s="151">
        <v>7.1402259890584963E-2</v>
      </c>
      <c r="F18" s="93">
        <v>2.4202259890584967E-2</v>
      </c>
      <c r="G18" s="93">
        <v>0.31</v>
      </c>
      <c r="H18" s="94" t="s">
        <v>69</v>
      </c>
      <c r="I18" s="95">
        <f t="shared" si="0"/>
        <v>5.7276587531364588E-2</v>
      </c>
      <c r="J18" s="95">
        <f t="shared" si="1"/>
        <v>1.2648904098269819E-3</v>
      </c>
      <c r="K18" s="95">
        <f t="shared" si="2"/>
        <v>4.0896777885603324E-3</v>
      </c>
      <c r="L18" s="95">
        <f t="shared" si="3"/>
        <v>1.3862228570799243E-3</v>
      </c>
      <c r="M18" s="95">
        <f t="shared" si="4"/>
        <v>1.7755742134723022E-2</v>
      </c>
    </row>
    <row r="19" spans="1:13" s="96" customFormat="1" ht="16">
      <c r="A19" s="91" t="s">
        <v>281</v>
      </c>
      <c r="B19" s="87">
        <v>14.9</v>
      </c>
      <c r="C19" s="88" t="s">
        <v>87</v>
      </c>
      <c r="D19" s="92">
        <v>7.9565818860604404E-2</v>
      </c>
      <c r="E19" s="151">
        <v>0.1343980338296166</v>
      </c>
      <c r="F19" s="93">
        <v>8.7198033829616592E-2</v>
      </c>
      <c r="G19" s="93">
        <v>0.32</v>
      </c>
      <c r="H19" s="94" t="s">
        <v>69</v>
      </c>
      <c r="I19" s="95">
        <f t="shared" si="0"/>
        <v>7.1897317120247035E-3</v>
      </c>
      <c r="J19" s="95">
        <f t="shared" si="1"/>
        <v>5.7205689105530077E-4</v>
      </c>
      <c r="K19" s="95">
        <f t="shared" si="2"/>
        <v>9.6628580585856336E-4</v>
      </c>
      <c r="L19" s="95">
        <f t="shared" si="3"/>
        <v>6.2693046905099731E-4</v>
      </c>
      <c r="M19" s="95">
        <f t="shared" si="4"/>
        <v>2.3007141478479051E-3</v>
      </c>
    </row>
    <row r="20" spans="1:13" s="96" customFormat="1" ht="16">
      <c r="A20" s="91" t="s">
        <v>283</v>
      </c>
      <c r="B20" s="87">
        <v>12.4</v>
      </c>
      <c r="C20" s="88" t="s">
        <v>71</v>
      </c>
      <c r="D20" s="92">
        <v>3.1810382490361881E-2</v>
      </c>
      <c r="E20" s="151">
        <v>8.2061738975968967E-2</v>
      </c>
      <c r="F20" s="93">
        <v>3.4861738975968962E-2</v>
      </c>
      <c r="G20" s="93">
        <v>0.32</v>
      </c>
      <c r="H20" s="94" t="s">
        <v>69</v>
      </c>
      <c r="I20" s="95">
        <f t="shared" si="0"/>
        <v>5.9834008878594854E-3</v>
      </c>
      <c r="J20" s="95">
        <f t="shared" si="1"/>
        <v>1.9033427083598112E-4</v>
      </c>
      <c r="K20" s="95">
        <f t="shared" si="2"/>
        <v>4.9100828184810608E-4</v>
      </c>
      <c r="L20" s="95">
        <f t="shared" si="3"/>
        <v>2.0859175994113831E-4</v>
      </c>
      <c r="M20" s="95">
        <f t="shared" si="4"/>
        <v>1.9146882841150354E-3</v>
      </c>
    </row>
    <row r="21" spans="1:13" s="96" customFormat="1" ht="16">
      <c r="A21" s="91" t="s">
        <v>335</v>
      </c>
      <c r="B21" s="87">
        <v>12.9</v>
      </c>
      <c r="C21" s="88" t="s">
        <v>92</v>
      </c>
      <c r="D21" s="92">
        <v>5.74819192369697E-2</v>
      </c>
      <c r="E21" s="151">
        <v>0.1101957739390316</v>
      </c>
      <c r="F21" s="93">
        <v>6.2995773939031607E-2</v>
      </c>
      <c r="G21" s="93">
        <v>0.28249999999999997</v>
      </c>
      <c r="H21" s="94" t="s">
        <v>69</v>
      </c>
      <c r="I21" s="95">
        <f>B21/$B$32</f>
        <v>6.2246670526925289E-3</v>
      </c>
      <c r="J21" s="95">
        <f>I21*D21</f>
        <v>3.5780580879989814E-4</v>
      </c>
      <c r="K21" s="95">
        <f>I21*E21</f>
        <v>6.8593200338424405E-4</v>
      </c>
      <c r="L21" s="95">
        <f>I21*F21</f>
        <v>3.9212771849715672E-4</v>
      </c>
      <c r="M21" s="95">
        <f>I21*G21</f>
        <v>1.7584684423856392E-3</v>
      </c>
    </row>
    <row r="22" spans="1:13" s="96" customFormat="1" ht="16">
      <c r="A22" s="91" t="s">
        <v>284</v>
      </c>
      <c r="B22" s="87">
        <v>448.1</v>
      </c>
      <c r="C22" s="88" t="s">
        <v>73</v>
      </c>
      <c r="D22" s="92">
        <v>4.8632414333635951E-2</v>
      </c>
      <c r="E22" s="151">
        <v>0.10049739542691996</v>
      </c>
      <c r="F22" s="93">
        <v>5.3297395426919955E-2</v>
      </c>
      <c r="G22" s="93">
        <v>0.3</v>
      </c>
      <c r="H22" s="94" t="s">
        <v>69</v>
      </c>
      <c r="I22" s="95">
        <f t="shared" si="0"/>
        <v>0.21622273692337382</v>
      </c>
      <c r="J22" s="95">
        <f t="shared" si="1"/>
        <v>1.051543373041028E-2</v>
      </c>
      <c r="K22" s="95">
        <f t="shared" si="2"/>
        <v>2.1729821892879187E-2</v>
      </c>
      <c r="L22" s="95">
        <f t="shared" si="3"/>
        <v>1.152410871009594E-2</v>
      </c>
      <c r="M22" s="95">
        <f t="shared" si="4"/>
        <v>6.4866821077012138E-2</v>
      </c>
    </row>
    <row r="23" spans="1:13" s="96" customFormat="1" ht="16">
      <c r="A23" s="91" t="s">
        <v>286</v>
      </c>
      <c r="B23" s="87">
        <v>10.1</v>
      </c>
      <c r="C23" s="88" t="s">
        <v>73</v>
      </c>
      <c r="D23" s="92">
        <v>4.8632414333635951E-2</v>
      </c>
      <c r="E23" s="151">
        <v>0.10049739542691996</v>
      </c>
      <c r="F23" s="93">
        <v>5.3297395426919955E-2</v>
      </c>
      <c r="G23" s="93">
        <v>0.3</v>
      </c>
      <c r="H23" s="94" t="s">
        <v>69</v>
      </c>
      <c r="I23" s="95">
        <f t="shared" si="0"/>
        <v>4.8735765296274835E-3</v>
      </c>
      <c r="J23" s="95">
        <f t="shared" si="1"/>
        <v>2.3701379307552737E-4</v>
      </c>
      <c r="K23" s="95">
        <f t="shared" si="2"/>
        <v>4.8978174764132949E-4</v>
      </c>
      <c r="L23" s="95">
        <f t="shared" si="3"/>
        <v>2.5974893544291228E-4</v>
      </c>
      <c r="M23" s="95">
        <f t="shared" si="4"/>
        <v>1.4620729588882451E-3</v>
      </c>
    </row>
    <row r="24" spans="1:13" s="96" customFormat="1" ht="16">
      <c r="A24" s="91" t="s">
        <v>291</v>
      </c>
      <c r="B24" s="87">
        <v>23.6</v>
      </c>
      <c r="C24" s="88" t="s">
        <v>71</v>
      </c>
      <c r="D24" s="92">
        <v>3.1810382490361881E-2</v>
      </c>
      <c r="E24" s="151">
        <v>8.2061738975968967E-2</v>
      </c>
      <c r="F24" s="93">
        <v>3.4861738975968962E-2</v>
      </c>
      <c r="G24" s="93">
        <v>0.3</v>
      </c>
      <c r="H24" s="94" t="s">
        <v>69</v>
      </c>
      <c r="I24" s="95">
        <f t="shared" si="0"/>
        <v>1.1387762980119665E-2</v>
      </c>
      <c r="J24" s="95">
        <f t="shared" si="1"/>
        <v>3.6224909610718984E-4</v>
      </c>
      <c r="K24" s="95">
        <f t="shared" si="2"/>
        <v>9.344996331947824E-4</v>
      </c>
      <c r="L24" s="95">
        <f t="shared" si="3"/>
        <v>3.9699722053313419E-4</v>
      </c>
      <c r="M24" s="95">
        <f t="shared" si="4"/>
        <v>3.4163288940358993E-3</v>
      </c>
    </row>
    <row r="25" spans="1:13" s="96" customFormat="1" ht="16">
      <c r="A25" s="91" t="s">
        <v>294</v>
      </c>
      <c r="B25" s="87">
        <v>351.4</v>
      </c>
      <c r="C25" s="88" t="s">
        <v>112</v>
      </c>
      <c r="D25" s="92">
        <v>2.6548514710001261E-2</v>
      </c>
      <c r="E25" s="151">
        <v>7.629513553633499E-2</v>
      </c>
      <c r="F25" s="93">
        <v>2.9095135536334988E-2</v>
      </c>
      <c r="G25" s="93">
        <v>0.28000000000000003</v>
      </c>
      <c r="H25" s="94" t="s">
        <v>69</v>
      </c>
      <c r="I25" s="95">
        <f t="shared" si="0"/>
        <v>0.16956186064466314</v>
      </c>
      <c r="J25" s="95">
        <f t="shared" si="1"/>
        <v>4.5016155515800235E-3</v>
      </c>
      <c r="K25" s="95">
        <f t="shared" si="2"/>
        <v>1.293674513967772E-2</v>
      </c>
      <c r="L25" s="95">
        <f t="shared" si="3"/>
        <v>4.9334253172496198E-3</v>
      </c>
      <c r="M25" s="95">
        <f t="shared" si="4"/>
        <v>4.747732098050568E-2</v>
      </c>
    </row>
    <row r="26" spans="1:13" ht="16">
      <c r="A26" s="91" t="s">
        <v>297</v>
      </c>
      <c r="B26" s="87">
        <v>4.4000000000000004</v>
      </c>
      <c r="C26" s="88" t="s">
        <v>92</v>
      </c>
      <c r="D26" s="92">
        <v>5.74819192369697E-2</v>
      </c>
      <c r="E26" s="151">
        <v>0.1101957739390316</v>
      </c>
      <c r="F26" s="93">
        <v>6.2995773939031607E-2</v>
      </c>
      <c r="G26" s="93">
        <v>0.27500000000000002</v>
      </c>
      <c r="H26" s="94" t="s">
        <v>69</v>
      </c>
      <c r="I26" s="95">
        <f>B26/$B$32</f>
        <v>2.1231422505307851E-3</v>
      </c>
      <c r="J26" s="95">
        <f>I26*D26</f>
        <v>1.2204229137360868E-4</v>
      </c>
      <c r="K26" s="95">
        <f>I26*E26</f>
        <v>2.339613034798972E-4</v>
      </c>
      <c r="L26" s="95">
        <f>I26*F26</f>
        <v>1.3374898925484416E-4</v>
      </c>
      <c r="M26" s="95">
        <f>I26*G26</f>
        <v>5.838641188959659E-4</v>
      </c>
    </row>
    <row r="27" spans="1:13" s="96" customFormat="1" ht="16">
      <c r="A27" s="91" t="s">
        <v>299</v>
      </c>
      <c r="B27" s="87">
        <v>63.2</v>
      </c>
      <c r="C27" s="88" t="s">
        <v>73</v>
      </c>
      <c r="D27" s="92">
        <v>4.8632414333635951E-2</v>
      </c>
      <c r="E27" s="151">
        <v>0.10049739542691996</v>
      </c>
      <c r="F27" s="93">
        <v>5.3297395426919955E-2</v>
      </c>
      <c r="G27" s="93">
        <v>0.3</v>
      </c>
      <c r="H27" s="94" t="s">
        <v>69</v>
      </c>
      <c r="I27" s="95">
        <f t="shared" si="0"/>
        <v>3.0496043234896731E-2</v>
      </c>
      <c r="J27" s="95">
        <f t="shared" si="1"/>
        <v>1.4830962101359734E-3</v>
      </c>
      <c r="K27" s="95">
        <f t="shared" si="2"/>
        <v>3.0647729159338642E-3</v>
      </c>
      <c r="L27" s="95">
        <f t="shared" si="3"/>
        <v>1.6253596752467383E-3</v>
      </c>
      <c r="M27" s="95">
        <f t="shared" si="4"/>
        <v>9.1488129704690186E-3</v>
      </c>
    </row>
    <row r="28" spans="1:13" s="96" customFormat="1" ht="16">
      <c r="A28" s="91" t="s">
        <v>336</v>
      </c>
      <c r="B28" s="87">
        <v>5.5</v>
      </c>
      <c r="C28" s="88" t="s">
        <v>92</v>
      </c>
      <c r="D28" s="92">
        <v>5.74819192369697E-2</v>
      </c>
      <c r="E28" s="151">
        <v>0.1101957739390316</v>
      </c>
      <c r="F28" s="93">
        <v>6.2995773939031607E-2</v>
      </c>
      <c r="G28" s="93">
        <v>0.28249999999999997</v>
      </c>
      <c r="H28" s="94" t="s">
        <v>69</v>
      </c>
      <c r="I28" s="95">
        <f>B28/$B$32</f>
        <v>2.6539278131634814E-3</v>
      </c>
      <c r="J28" s="95">
        <f>I28*D28</f>
        <v>1.5255286421701086E-4</v>
      </c>
      <c r="K28" s="95">
        <f>I28*E28</f>
        <v>2.9245162934987147E-4</v>
      </c>
      <c r="L28" s="95">
        <f>I28*F28</f>
        <v>1.6718623656855519E-4</v>
      </c>
      <c r="M28" s="95">
        <f>I28*G28</f>
        <v>7.4973460721868338E-4</v>
      </c>
    </row>
    <row r="29" spans="1:13" s="96" customFormat="1" ht="16">
      <c r="A29" s="91" t="s">
        <v>300</v>
      </c>
      <c r="B29" s="87">
        <v>38.799999999999997</v>
      </c>
      <c r="C29" s="88" t="s">
        <v>73</v>
      </c>
      <c r="D29" s="92">
        <v>4.8632414333635951E-2</v>
      </c>
      <c r="E29" s="151">
        <v>0.10049739542691996</v>
      </c>
      <c r="F29" s="93">
        <v>5.3297395426919955E-2</v>
      </c>
      <c r="G29" s="93">
        <v>0.25</v>
      </c>
      <c r="H29" s="94" t="s">
        <v>69</v>
      </c>
      <c r="I29" s="95">
        <f t="shared" si="0"/>
        <v>1.8722254391044194E-2</v>
      </c>
      <c r="J29" s="95">
        <f t="shared" si="1"/>
        <v>9.1050843280499625E-4</v>
      </c>
      <c r="K29" s="95">
        <f t="shared" si="2"/>
        <v>1.8815378028201569E-3</v>
      </c>
      <c r="L29" s="95">
        <f t="shared" si="3"/>
        <v>9.9784739556287093E-4</v>
      </c>
      <c r="M29" s="95">
        <f t="shared" si="4"/>
        <v>4.6805635977610486E-3</v>
      </c>
    </row>
    <row r="30" spans="1:13" s="96" customFormat="1" ht="16">
      <c r="A30" s="91" t="s">
        <v>302</v>
      </c>
      <c r="B30" s="87">
        <v>34.4</v>
      </c>
      <c r="C30" s="88" t="s">
        <v>73</v>
      </c>
      <c r="D30" s="92">
        <v>4.8632414333635951E-2</v>
      </c>
      <c r="E30" s="151">
        <v>0.10049739542691996</v>
      </c>
      <c r="F30" s="93">
        <v>5.3297395426919955E-2</v>
      </c>
      <c r="G30" s="93">
        <v>0.3</v>
      </c>
      <c r="H30" s="94" t="s">
        <v>69</v>
      </c>
      <c r="I30" s="95">
        <f>B30/$B$32</f>
        <v>1.6599112140513409E-2</v>
      </c>
      <c r="J30" s="95">
        <f>I30*D30</f>
        <v>8.0725489918793481E-4</v>
      </c>
      <c r="K30" s="95">
        <f>I30*E30</f>
        <v>1.6681675365209639E-3</v>
      </c>
      <c r="L30" s="95">
        <f>I30*F30</f>
        <v>8.846894434887309E-4</v>
      </c>
      <c r="M30" s="95">
        <f>I30*G30</f>
        <v>4.9797336421540227E-3</v>
      </c>
    </row>
    <row r="31" spans="1:13" s="96" customFormat="1" ht="16">
      <c r="A31" s="91" t="s">
        <v>305</v>
      </c>
      <c r="B31" s="87">
        <v>23.1</v>
      </c>
      <c r="C31" s="88" t="s">
        <v>128</v>
      </c>
      <c r="D31" s="92">
        <v>0.10603460830120626</v>
      </c>
      <c r="E31" s="151">
        <v>0.16340579658656318</v>
      </c>
      <c r="F31" s="93">
        <v>0.11620579658656319</v>
      </c>
      <c r="G31" s="93">
        <v>0.35</v>
      </c>
      <c r="H31" s="94" t="s">
        <v>69</v>
      </c>
      <c r="I31" s="95">
        <f>B31/$B$32</f>
        <v>1.1146496815286622E-2</v>
      </c>
      <c r="J31" s="95">
        <f>I31*D31</f>
        <v>1.18191442373956E-3</v>
      </c>
      <c r="K31" s="95">
        <f>I31*E31</f>
        <v>1.8214021912515001E-3</v>
      </c>
      <c r="L31" s="95">
        <f>I31*F31</f>
        <v>1.2952875415699716E-3</v>
      </c>
      <c r="M31" s="95">
        <f>I31*G31</f>
        <v>3.9012738853503172E-3</v>
      </c>
    </row>
    <row r="32" spans="1:13" s="103" customFormat="1" ht="16">
      <c r="A32" s="98" t="s">
        <v>69</v>
      </c>
      <c r="B32" s="99">
        <f>SUM(B2:B31)</f>
        <v>2072.4000000000005</v>
      </c>
      <c r="C32" s="100"/>
      <c r="D32" s="101">
        <f>SUM(J2:J31)</f>
        <v>4.4901991884517836E-2</v>
      </c>
      <c r="E32" s="152">
        <f>SUM(K2:K31)</f>
        <v>9.6409138590314705E-2</v>
      </c>
      <c r="F32" s="101">
        <f>SUM(L2:L31)</f>
        <v>4.9209138590314686E-2</v>
      </c>
      <c r="G32" s="101">
        <f>SUM(M2:M31)</f>
        <v>0.28222966126230448</v>
      </c>
      <c r="H32" s="98"/>
      <c r="I32" s="102">
        <f>SUM(I2:I31)</f>
        <v>1</v>
      </c>
    </row>
    <row r="33" spans="1:13" s="96" customFormat="1" ht="16">
      <c r="A33" s="91" t="s">
        <v>70</v>
      </c>
      <c r="B33" s="87">
        <v>302.60000000000002</v>
      </c>
      <c r="C33" s="88" t="s">
        <v>71</v>
      </c>
      <c r="D33" s="92">
        <v>3.1810382490361881E-2</v>
      </c>
      <c r="E33" s="151">
        <v>8.2061738975968967E-2</v>
      </c>
      <c r="F33" s="93">
        <v>3.4861738975968962E-2</v>
      </c>
      <c r="G33" s="93">
        <v>0.25</v>
      </c>
      <c r="H33" s="94" t="s">
        <v>7</v>
      </c>
      <c r="I33" s="95">
        <f t="shared" ref="I33:I50" si="5">B33/$B$56</f>
        <v>1.038185748104436E-2</v>
      </c>
      <c r="J33" s="95">
        <f t="shared" ref="J33:J55" si="6">I33*D33</f>
        <v>3.3025085743244604E-4</v>
      </c>
      <c r="K33" s="95">
        <f t="shared" ref="K33:K55" si="7">I33*E33</f>
        <v>8.5195327869517297E-4</v>
      </c>
      <c r="L33" s="95">
        <f t="shared" ref="L33:L55" si="8">I33*F33</f>
        <v>3.6192960558987912E-4</v>
      </c>
      <c r="M33" s="95">
        <f t="shared" si="4"/>
        <v>2.59546437026109E-3</v>
      </c>
    </row>
    <row r="34" spans="1:13" s="96" customFormat="1" ht="16">
      <c r="A34" s="91" t="s">
        <v>72</v>
      </c>
      <c r="B34" s="87">
        <v>27.1</v>
      </c>
      <c r="C34" s="88" t="s">
        <v>73</v>
      </c>
      <c r="D34" s="92">
        <v>4.8632414333635951E-2</v>
      </c>
      <c r="E34" s="151">
        <v>0.10049739542691996</v>
      </c>
      <c r="F34" s="93">
        <v>5.3297395426919955E-2</v>
      </c>
      <c r="G34" s="93">
        <v>0.2</v>
      </c>
      <c r="H34" s="94" t="s">
        <v>7</v>
      </c>
      <c r="I34" s="95">
        <f t="shared" si="5"/>
        <v>9.2976978762822913E-4</v>
      </c>
      <c r="J34" s="95">
        <f t="shared" si="6"/>
        <v>4.5216949546832746E-5</v>
      </c>
      <c r="K34" s="95">
        <f t="shared" si="7"/>
        <v>9.3439442003277536E-5</v>
      </c>
      <c r="L34" s="95">
        <f t="shared" si="8"/>
        <v>4.9554308027225119E-5</v>
      </c>
      <c r="M34" s="95">
        <f t="shared" si="4"/>
        <v>1.8595395752564584E-4</v>
      </c>
    </row>
    <row r="35" spans="1:13" s="96" customFormat="1" ht="16">
      <c r="A35" s="91" t="s">
        <v>74</v>
      </c>
      <c r="B35" s="87">
        <v>14342.9</v>
      </c>
      <c r="C35" s="88" t="s">
        <v>75</v>
      </c>
      <c r="D35" s="92">
        <v>6.2185710131534505E-3</v>
      </c>
      <c r="E35" s="151">
        <v>5.4015076792294683E-2</v>
      </c>
      <c r="F35" s="93">
        <v>6.8150767922946836E-3</v>
      </c>
      <c r="G35" s="93">
        <v>0.25</v>
      </c>
      <c r="H35" s="94" t="s">
        <v>7</v>
      </c>
      <c r="I35" s="95">
        <f t="shared" si="5"/>
        <v>0.49208837959309693</v>
      </c>
      <c r="J35" s="95">
        <f t="shared" si="6"/>
        <v>3.0600865332472845E-3</v>
      </c>
      <c r="K35" s="95">
        <f t="shared" si="7"/>
        <v>2.6580191612316985E-2</v>
      </c>
      <c r="L35" s="95">
        <f t="shared" si="8"/>
        <v>3.3536200955228117E-3</v>
      </c>
      <c r="M35" s="95">
        <f t="shared" si="4"/>
        <v>0.12302209489827423</v>
      </c>
    </row>
    <row r="36" spans="1:13" s="96" customFormat="1" ht="16">
      <c r="A36" s="91" t="s">
        <v>76</v>
      </c>
      <c r="B36" s="87">
        <v>5.5</v>
      </c>
      <c r="C36" s="88" t="s">
        <v>71</v>
      </c>
      <c r="D36" s="92">
        <v>3.1810382490361881E-2</v>
      </c>
      <c r="E36" s="151">
        <v>8.2061738975968967E-2</v>
      </c>
      <c r="F36" s="93">
        <v>3.4861738975968962E-2</v>
      </c>
      <c r="G36" s="93">
        <v>0.2</v>
      </c>
      <c r="H36" s="94" t="s">
        <v>7</v>
      </c>
      <c r="I36" s="95">
        <f t="shared" si="5"/>
        <v>1.8869866538580296E-4</v>
      </c>
      <c r="J36" s="95">
        <f t="shared" si="6"/>
        <v>6.0025767213432022E-6</v>
      </c>
      <c r="K36" s="95">
        <f t="shared" si="7"/>
        <v>1.5484940624003474E-5</v>
      </c>
      <c r="L36" s="95">
        <f t="shared" si="8"/>
        <v>6.5783636177935725E-6</v>
      </c>
      <c r="M36" s="95">
        <f t="shared" si="4"/>
        <v>3.7739733077160593E-5</v>
      </c>
    </row>
    <row r="37" spans="1:13" s="96" customFormat="1" ht="16">
      <c r="A37" s="91" t="s">
        <v>77</v>
      </c>
      <c r="B37" s="87">
        <v>366</v>
      </c>
      <c r="C37" s="88" t="s">
        <v>78</v>
      </c>
      <c r="D37" s="92">
        <v>5.3415930497600151E-3</v>
      </c>
      <c r="E37" s="151">
        <v>5.3053976219022358E-2</v>
      </c>
      <c r="F37" s="93">
        <v>5.8539762190223561E-3</v>
      </c>
      <c r="G37" s="93">
        <v>0.16500000000000001</v>
      </c>
      <c r="H37" s="94" t="s">
        <v>7</v>
      </c>
      <c r="I37" s="95">
        <f t="shared" si="5"/>
        <v>1.2557038460218887E-2</v>
      </c>
      <c r="J37" s="95">
        <f t="shared" si="6"/>
        <v>6.7074589364674402E-5</v>
      </c>
      <c r="K37" s="95">
        <f t="shared" si="7"/>
        <v>6.6620081984980191E-4</v>
      </c>
      <c r="L37" s="95">
        <f t="shared" si="8"/>
        <v>7.350860452747047E-5</v>
      </c>
      <c r="M37" s="95">
        <f t="shared" si="4"/>
        <v>2.0719113459361166E-3</v>
      </c>
    </row>
    <row r="38" spans="1:13" s="96" customFormat="1" ht="16">
      <c r="A38" s="91" t="s">
        <v>79</v>
      </c>
      <c r="B38" s="87">
        <v>2875.1</v>
      </c>
      <c r="C38" s="88" t="s">
        <v>80</v>
      </c>
      <c r="D38" s="92">
        <v>1.9452965733454383E-2</v>
      </c>
      <c r="E38" s="151">
        <v>6.8518958170767988E-2</v>
      </c>
      <c r="F38" s="93">
        <v>2.1318958170767986E-2</v>
      </c>
      <c r="G38" s="93">
        <v>0.3</v>
      </c>
      <c r="H38" s="94" t="s">
        <v>7</v>
      </c>
      <c r="I38" s="95">
        <f t="shared" si="5"/>
        <v>9.8641369609222193E-2</v>
      </c>
      <c r="J38" s="95">
        <f t="shared" si="6"/>
        <v>1.9188671829092078E-3</v>
      </c>
      <c r="K38" s="95">
        <f t="shared" si="7"/>
        <v>6.7588038781615598E-3</v>
      </c>
      <c r="L38" s="95">
        <f t="shared" si="8"/>
        <v>2.1029312326062725E-3</v>
      </c>
      <c r="M38" s="95">
        <f t="shared" si="4"/>
        <v>2.9592410882766658E-2</v>
      </c>
    </row>
    <row r="39" spans="1:13" s="96" customFormat="1" ht="16">
      <c r="A39" s="91" t="s">
        <v>81</v>
      </c>
      <c r="B39" s="87">
        <v>1119.2</v>
      </c>
      <c r="C39" s="88" t="s">
        <v>82</v>
      </c>
      <c r="D39" s="92">
        <v>1.6822031843274077E-2</v>
      </c>
      <c r="E39" s="151">
        <v>6.5635656450950999E-2</v>
      </c>
      <c r="F39" s="93">
        <v>1.8435656450951004E-2</v>
      </c>
      <c r="G39" s="93">
        <v>0.15</v>
      </c>
      <c r="H39" s="94" t="s">
        <v>7</v>
      </c>
      <c r="I39" s="95">
        <f t="shared" si="5"/>
        <v>3.8398462963598307E-2</v>
      </c>
      <c r="J39" s="95">
        <f t="shared" si="6"/>
        <v>6.4594016670643101E-4</v>
      </c>
      <c r="K39" s="95">
        <f t="shared" si="7"/>
        <v>2.5203083233233041E-3</v>
      </c>
      <c r="L39" s="95">
        <f t="shared" si="8"/>
        <v>7.0790087144146437E-4</v>
      </c>
      <c r="M39" s="95">
        <f t="shared" si="4"/>
        <v>5.7597694445397458E-3</v>
      </c>
    </row>
    <row r="40" spans="1:13" s="96" customFormat="1" ht="16">
      <c r="A40" s="91" t="s">
        <v>83</v>
      </c>
      <c r="B40" s="87">
        <v>5081.8</v>
      </c>
      <c r="C40" s="88" t="s">
        <v>75</v>
      </c>
      <c r="D40" s="92">
        <v>6.2185710131534505E-3</v>
      </c>
      <c r="E40" s="151">
        <v>5.4015076792294683E-2</v>
      </c>
      <c r="F40" s="93">
        <v>6.8150767922946836E-3</v>
      </c>
      <c r="G40" s="93">
        <v>0.30620000000000003</v>
      </c>
      <c r="H40" s="94" t="s">
        <v>7</v>
      </c>
      <c r="I40" s="95">
        <f t="shared" si="5"/>
        <v>0.17435070504683153</v>
      </c>
      <c r="J40" s="95">
        <f t="shared" si="6"/>
        <v>1.0842122405270937E-3</v>
      </c>
      <c r="K40" s="95">
        <f t="shared" si="7"/>
        <v>9.4175667218953252E-3</v>
      </c>
      <c r="L40" s="95">
        <f t="shared" si="8"/>
        <v>1.1882134436848771E-3</v>
      </c>
      <c r="M40" s="95">
        <f t="shared" si="4"/>
        <v>5.3386185885339818E-2</v>
      </c>
    </row>
    <row r="41" spans="1:13" s="96" customFormat="1" ht="16">
      <c r="A41" s="91" t="s">
        <v>84</v>
      </c>
      <c r="B41" s="87">
        <v>1642.4</v>
      </c>
      <c r="C41" s="88" t="s">
        <v>85</v>
      </c>
      <c r="D41" s="92">
        <v>4.3848898169671765E-3</v>
      </c>
      <c r="E41" s="151">
        <v>5.2005502866361637E-2</v>
      </c>
      <c r="F41" s="93">
        <v>4.8055028663616358E-3</v>
      </c>
      <c r="G41" s="93">
        <v>0.25</v>
      </c>
      <c r="H41" s="94" t="s">
        <v>7</v>
      </c>
      <c r="I41" s="95">
        <f t="shared" si="5"/>
        <v>5.634885236902596E-2</v>
      </c>
      <c r="J41" s="95">
        <f t="shared" si="6"/>
        <v>2.4708350895072872E-4</v>
      </c>
      <c r="K41" s="95">
        <f t="shared" si="7"/>
        <v>2.9304504033935684E-3</v>
      </c>
      <c r="L41" s="95">
        <f t="shared" si="8"/>
        <v>2.7078457157554291E-4</v>
      </c>
      <c r="M41" s="95">
        <f t="shared" si="4"/>
        <v>1.408721309225649E-2</v>
      </c>
    </row>
    <row r="42" spans="1:13" s="96" customFormat="1" ht="16">
      <c r="A42" s="91" t="s">
        <v>86</v>
      </c>
      <c r="B42" s="87">
        <v>18.2</v>
      </c>
      <c r="C42" s="88" t="s">
        <v>87</v>
      </c>
      <c r="D42" s="92">
        <v>7.9600000000000004E-2</v>
      </c>
      <c r="E42" s="151">
        <v>0.13439999999999999</v>
      </c>
      <c r="F42" s="93">
        <v>8.72E-2</v>
      </c>
      <c r="G42" s="93">
        <v>0.21129999999999999</v>
      </c>
      <c r="H42" s="94" t="s">
        <v>7</v>
      </c>
      <c r="I42" s="95">
        <f t="shared" si="5"/>
        <v>6.2442103818574797E-4</v>
      </c>
      <c r="J42" s="95">
        <f>I42*D42</f>
        <v>4.9703914639585541E-5</v>
      </c>
      <c r="K42" s="95">
        <f>I42*E42</f>
        <v>8.3922187532164521E-5</v>
      </c>
      <c r="L42" s="95">
        <f>I42*F42</f>
        <v>5.444951452979722E-5</v>
      </c>
      <c r="M42" s="95">
        <f>I42*G42</f>
        <v>1.3194016536864853E-4</v>
      </c>
    </row>
    <row r="43" spans="1:13" s="96" customFormat="1" ht="16">
      <c r="A43" s="91" t="s">
        <v>88</v>
      </c>
      <c r="B43" s="87">
        <v>53.9</v>
      </c>
      <c r="C43" s="88" t="s">
        <v>78</v>
      </c>
      <c r="D43" s="92">
        <v>5.3415930497600151E-3</v>
      </c>
      <c r="E43" s="151">
        <v>5.3053976219022358E-2</v>
      </c>
      <c r="F43" s="93">
        <v>5.8539762190223561E-3</v>
      </c>
      <c r="G43" s="93">
        <v>0.12</v>
      </c>
      <c r="H43" s="94" t="s">
        <v>7</v>
      </c>
      <c r="I43" s="95">
        <f t="shared" si="5"/>
        <v>1.8492469207808688E-3</v>
      </c>
      <c r="J43" s="95">
        <f t="shared" si="6"/>
        <v>9.8779244993331981E-6</v>
      </c>
      <c r="K43" s="95">
        <f t="shared" si="7"/>
        <v>9.8109902158208535E-5</v>
      </c>
      <c r="L43" s="95">
        <f t="shared" si="8"/>
        <v>1.0825447497351524E-5</v>
      </c>
      <c r="M43" s="95">
        <f t="shared" si="4"/>
        <v>2.2190963049370424E-4</v>
      </c>
    </row>
    <row r="44" spans="1:13" s="96" customFormat="1" ht="16">
      <c r="A44" s="91" t="s">
        <v>89</v>
      </c>
      <c r="B44" s="87">
        <v>364.7</v>
      </c>
      <c r="C44" s="88" t="s">
        <v>90</v>
      </c>
      <c r="D44" s="92">
        <v>1.0603460830120627E-2</v>
      </c>
      <c r="E44" s="151">
        <v>5.8820579658656322E-2</v>
      </c>
      <c r="F44" s="93">
        <v>1.1620579658656319E-2</v>
      </c>
      <c r="G44" s="93">
        <v>0.24</v>
      </c>
      <c r="H44" s="94" t="s">
        <v>7</v>
      </c>
      <c r="I44" s="95">
        <f t="shared" si="5"/>
        <v>1.2512436957491333E-2</v>
      </c>
      <c r="J44" s="95">
        <f t="shared" si="6"/>
        <v>1.3267513516811307E-4</v>
      </c>
      <c r="K44" s="95">
        <f t="shared" si="7"/>
        <v>7.3598879478203427E-4</v>
      </c>
      <c r="L44" s="95">
        <f t="shared" si="8"/>
        <v>1.4540177038844336E-4</v>
      </c>
      <c r="M44" s="95">
        <f t="shared" si="4"/>
        <v>3.0029848697979197E-3</v>
      </c>
    </row>
    <row r="45" spans="1:13" s="96" customFormat="1" ht="16">
      <c r="A45" s="91" t="s">
        <v>91</v>
      </c>
      <c r="B45" s="87">
        <v>5.7</v>
      </c>
      <c r="C45" s="88" t="s">
        <v>92</v>
      </c>
      <c r="D45" s="92">
        <v>5.74819192369697E-2</v>
      </c>
      <c r="E45" s="151">
        <v>0.1101957739390316</v>
      </c>
      <c r="F45" s="93">
        <v>6.2995773939031607E-2</v>
      </c>
      <c r="G45" s="93">
        <v>0.21129999999999999</v>
      </c>
      <c r="H45" s="94" t="s">
        <v>7</v>
      </c>
      <c r="I45" s="95">
        <f t="shared" si="5"/>
        <v>1.9556043503619579E-4</v>
      </c>
      <c r="J45" s="95">
        <f>I45*D45</f>
        <v>1.1241189132697266E-5</v>
      </c>
      <c r="K45" s="95">
        <f>I45*E45</f>
        <v>2.1549933490667306E-5</v>
      </c>
      <c r="L45" s="95">
        <f>I45*F45</f>
        <v>1.2319480956958867E-5</v>
      </c>
      <c r="M45" s="95">
        <f>I45*G45</f>
        <v>4.1321919923148168E-5</v>
      </c>
    </row>
    <row r="46" spans="1:13" s="96" customFormat="1" ht="16">
      <c r="A46" s="91" t="s">
        <v>93</v>
      </c>
      <c r="B46" s="87">
        <v>13.9</v>
      </c>
      <c r="C46" s="88" t="s">
        <v>92</v>
      </c>
      <c r="D46" s="92">
        <v>5.74819192369697E-2</v>
      </c>
      <c r="E46" s="151">
        <v>0.1101957739390316</v>
      </c>
      <c r="F46" s="93">
        <v>6.2995773939031607E-2</v>
      </c>
      <c r="G46" s="93">
        <v>0.25</v>
      </c>
      <c r="H46" s="94" t="s">
        <v>7</v>
      </c>
      <c r="I46" s="95">
        <f t="shared" si="5"/>
        <v>4.7689299070230202E-4</v>
      </c>
      <c r="J46" s="95">
        <f t="shared" si="6"/>
        <v>2.7412724376226666E-5</v>
      </c>
      <c r="K46" s="95">
        <f t="shared" si="7"/>
        <v>5.2551592196539574E-5</v>
      </c>
      <c r="L46" s="95">
        <f t="shared" si="8"/>
        <v>3.004224303539092E-5</v>
      </c>
      <c r="M46" s="95">
        <f t="shared" si="4"/>
        <v>1.192232476755755E-4</v>
      </c>
    </row>
    <row r="47" spans="1:13" s="96" customFormat="1" ht="16">
      <c r="A47" s="91" t="s">
        <v>94</v>
      </c>
      <c r="B47" s="87">
        <v>278.2</v>
      </c>
      <c r="C47" s="88" t="s">
        <v>92</v>
      </c>
      <c r="D47" s="92">
        <v>5.74819192369697E-2</v>
      </c>
      <c r="E47" s="151">
        <v>0.1101957739390316</v>
      </c>
      <c r="F47" s="93">
        <v>6.2995773939031607E-2</v>
      </c>
      <c r="G47" s="93">
        <v>0.35</v>
      </c>
      <c r="H47" s="94" t="s">
        <v>7</v>
      </c>
      <c r="I47" s="95">
        <f t="shared" si="5"/>
        <v>9.5447215836964323E-3</v>
      </c>
      <c r="J47" s="95">
        <f t="shared" si="6"/>
        <v>5.4864891521339985E-4</v>
      </c>
      <c r="K47" s="95">
        <f t="shared" si="7"/>
        <v>1.0517879819480077E-3</v>
      </c>
      <c r="L47" s="95">
        <f t="shared" si="8"/>
        <v>6.0127712319753615E-4</v>
      </c>
      <c r="M47" s="95">
        <f t="shared" si="4"/>
        <v>3.340652554293751E-3</v>
      </c>
    </row>
    <row r="48" spans="1:13" s="96" customFormat="1" ht="16">
      <c r="A48" s="91" t="s">
        <v>95</v>
      </c>
      <c r="B48" s="87">
        <v>25</v>
      </c>
      <c r="C48" s="88" t="s">
        <v>73</v>
      </c>
      <c r="D48" s="92">
        <v>4.8632414333635951E-2</v>
      </c>
      <c r="E48" s="151">
        <v>0.10049739542691996</v>
      </c>
      <c r="F48" s="93">
        <v>5.3297395426919955E-2</v>
      </c>
      <c r="G48" s="93">
        <v>0.3</v>
      </c>
      <c r="H48" s="94" t="s">
        <v>7</v>
      </c>
      <c r="I48" s="95">
        <f t="shared" si="5"/>
        <v>8.577212062991043E-4</v>
      </c>
      <c r="J48" s="95">
        <f t="shared" si="6"/>
        <v>4.171305308748408E-5</v>
      </c>
      <c r="K48" s="95">
        <f t="shared" si="7"/>
        <v>8.6198747235495882E-5</v>
      </c>
      <c r="L48" s="95">
        <f t="shared" si="8"/>
        <v>4.5714306298178149E-5</v>
      </c>
      <c r="M48" s="95">
        <f t="shared" si="4"/>
        <v>2.5731636188973129E-4</v>
      </c>
    </row>
    <row r="49" spans="1:13" s="96" customFormat="1" ht="16">
      <c r="A49" s="91" t="s">
        <v>96</v>
      </c>
      <c r="B49" s="87">
        <v>376.8</v>
      </c>
      <c r="C49" s="88" t="s">
        <v>82</v>
      </c>
      <c r="D49" s="92">
        <v>1.6822031843274077E-2</v>
      </c>
      <c r="E49" s="151">
        <v>6.5635656450950999E-2</v>
      </c>
      <c r="F49" s="93">
        <v>1.8435656450951004E-2</v>
      </c>
      <c r="G49" s="93">
        <v>0.3</v>
      </c>
      <c r="H49" s="94" t="s">
        <v>7</v>
      </c>
      <c r="I49" s="95">
        <f t="shared" si="5"/>
        <v>1.2927574021340101E-2</v>
      </c>
      <c r="J49" s="95">
        <f t="shared" si="6"/>
        <v>2.1746806184326587E-4</v>
      </c>
      <c r="K49" s="95">
        <f t="shared" si="7"/>
        <v>8.4850980720891788E-4</v>
      </c>
      <c r="L49" s="95">
        <f t="shared" si="8"/>
        <v>2.3832831340166524E-4</v>
      </c>
      <c r="M49" s="95">
        <f t="shared" si="4"/>
        <v>3.8782722064020299E-3</v>
      </c>
    </row>
    <row r="50" spans="1:13" s="96" customFormat="1" ht="16">
      <c r="A50" s="91" t="s">
        <v>97</v>
      </c>
      <c r="B50" s="87">
        <v>372.1</v>
      </c>
      <c r="C50" s="88" t="s">
        <v>98</v>
      </c>
      <c r="D50" s="92">
        <v>0</v>
      </c>
      <c r="E50" s="151">
        <v>4.7199999999999999E-2</v>
      </c>
      <c r="F50" s="93">
        <v>0</v>
      </c>
      <c r="G50" s="93">
        <v>0.17</v>
      </c>
      <c r="H50" s="94" t="s">
        <v>7</v>
      </c>
      <c r="I50" s="95">
        <f t="shared" si="5"/>
        <v>1.2766322434555869E-2</v>
      </c>
      <c r="J50" s="95">
        <f t="shared" si="6"/>
        <v>0</v>
      </c>
      <c r="K50" s="95">
        <f t="shared" si="7"/>
        <v>6.0257041891103702E-4</v>
      </c>
      <c r="L50" s="95">
        <f t="shared" si="8"/>
        <v>0</v>
      </c>
      <c r="M50" s="95">
        <f t="shared" si="4"/>
        <v>2.170274813874498E-3</v>
      </c>
    </row>
    <row r="51" spans="1:13" s="96" customFormat="1" ht="16">
      <c r="A51" s="91" t="s">
        <v>99</v>
      </c>
      <c r="B51" s="87">
        <v>1.4</v>
      </c>
      <c r="C51" s="88" t="s">
        <v>92</v>
      </c>
      <c r="D51" s="92">
        <v>5.74819192369697E-2</v>
      </c>
      <c r="E51" s="151">
        <v>0.1101957739390316</v>
      </c>
      <c r="F51" s="93">
        <v>6.2995773939031607E-2</v>
      </c>
      <c r="G51" s="93">
        <v>0.3</v>
      </c>
      <c r="H51" s="94" t="s">
        <v>7</v>
      </c>
      <c r="I51" s="95">
        <f>B51/$B$56</f>
        <v>4.8032387552749838E-5</v>
      </c>
      <c r="J51" s="95">
        <f>I51*D51</f>
        <v>2.760993822065995E-6</v>
      </c>
      <c r="K51" s="95">
        <f>I51*E51</f>
        <v>5.2929661205147765E-6</v>
      </c>
      <c r="L51" s="95">
        <f>I51*F51</f>
        <v>3.0258374280249842E-6</v>
      </c>
      <c r="M51" s="95">
        <f>I51*G51</f>
        <v>1.440971626582495E-5</v>
      </c>
    </row>
    <row r="52" spans="1:13" s="96" customFormat="1" ht="16">
      <c r="A52" s="91" t="s">
        <v>100</v>
      </c>
      <c r="B52" s="87">
        <v>84</v>
      </c>
      <c r="C52" s="88" t="s">
        <v>101</v>
      </c>
      <c r="D52" s="92">
        <v>6.6251698870904069E-2</v>
      </c>
      <c r="E52" s="151">
        <v>0.1198067796717549</v>
      </c>
      <c r="F52" s="93">
        <v>7.2606779671754898E-2</v>
      </c>
      <c r="G52" s="93">
        <v>0.28000000000000003</v>
      </c>
      <c r="H52" s="94" t="s">
        <v>7</v>
      </c>
      <c r="I52" s="95">
        <f>B52/$B$56</f>
        <v>2.8819432531649904E-3</v>
      </c>
      <c r="J52" s="95">
        <f t="shared" si="6"/>
        <v>1.9093363657172058E-4</v>
      </c>
      <c r="K52" s="95">
        <f t="shared" si="7"/>
        <v>3.4527634035843858E-4</v>
      </c>
      <c r="L52" s="95">
        <f t="shared" si="8"/>
        <v>2.09248618809051E-4</v>
      </c>
      <c r="M52" s="95">
        <f t="shared" si="4"/>
        <v>8.0694411088619734E-4</v>
      </c>
    </row>
    <row r="53" spans="1:13" s="96" customFormat="1" ht="16">
      <c r="A53" s="91" t="s">
        <v>102</v>
      </c>
      <c r="B53" s="87">
        <v>985</v>
      </c>
      <c r="C53" s="88" t="s">
        <v>78</v>
      </c>
      <c r="D53" s="92">
        <v>5.3415930497600151E-3</v>
      </c>
      <c r="E53" s="151">
        <v>5.3053976219022358E-2</v>
      </c>
      <c r="F53" s="93">
        <v>5.8539762190223561E-3</v>
      </c>
      <c r="G53" s="93">
        <v>0.2</v>
      </c>
      <c r="H53" s="94" t="s">
        <v>7</v>
      </c>
      <c r="I53" s="95">
        <f>B53/$B$56</f>
        <v>3.3794215528184714E-2</v>
      </c>
      <c r="J53" s="95">
        <f t="shared" si="6"/>
        <v>1.8051494678744345E-4</v>
      </c>
      <c r="K53" s="95">
        <f t="shared" si="7"/>
        <v>1.7929175069728279E-3</v>
      </c>
      <c r="L53" s="95">
        <f t="shared" si="8"/>
        <v>1.9783053404250935E-4</v>
      </c>
      <c r="M53" s="95">
        <f t="shared" si="4"/>
        <v>6.7588431056369433E-3</v>
      </c>
    </row>
    <row r="54" spans="1:13" s="96" customFormat="1" ht="16">
      <c r="A54" s="91" t="s">
        <v>103</v>
      </c>
      <c r="B54" s="87">
        <v>543.6</v>
      </c>
      <c r="C54" s="88" t="s">
        <v>68</v>
      </c>
      <c r="D54" s="92">
        <v>1.4111372683694367E-2</v>
      </c>
      <c r="E54" s="151">
        <v>6.2664981951745621E-2</v>
      </c>
      <c r="F54" s="93">
        <v>1.5464981951745628E-2</v>
      </c>
      <c r="G54" s="93">
        <v>0.2</v>
      </c>
      <c r="H54" s="94" t="s">
        <v>7</v>
      </c>
      <c r="I54" s="95">
        <f>B54/$B$56</f>
        <v>1.8650289909767727E-2</v>
      </c>
      <c r="J54" s="95">
        <f t="shared" si="6"/>
        <v>2.6318119157567701E-4</v>
      </c>
      <c r="K54" s="95">
        <f t="shared" si="7"/>
        <v>1.1687200805904181E-3</v>
      </c>
      <c r="L54" s="95">
        <f t="shared" si="8"/>
        <v>2.8842639684938147E-4</v>
      </c>
      <c r="M54" s="95">
        <f t="shared" si="4"/>
        <v>3.7300579819535455E-3</v>
      </c>
    </row>
    <row r="55" spans="1:13" s="96" customFormat="1" ht="16">
      <c r="A55" s="91" t="s">
        <v>104</v>
      </c>
      <c r="B55" s="87">
        <v>261.89999999999998</v>
      </c>
      <c r="C55" s="88" t="s">
        <v>71</v>
      </c>
      <c r="D55" s="92">
        <v>3.1810382490361881E-2</v>
      </c>
      <c r="E55" s="151">
        <v>8.2061738975968967E-2</v>
      </c>
      <c r="F55" s="93">
        <v>3.4861738975968962E-2</v>
      </c>
      <c r="G55" s="93">
        <v>0.2</v>
      </c>
      <c r="H55" s="94" t="s">
        <v>7</v>
      </c>
      <c r="I55" s="95">
        <f>B55/$B$56</f>
        <v>8.9854873571894155E-3</v>
      </c>
      <c r="J55" s="95">
        <f t="shared" si="6"/>
        <v>2.8583178969450625E-4</v>
      </c>
      <c r="K55" s="95">
        <f t="shared" si="7"/>
        <v>7.3736471807754709E-4</v>
      </c>
      <c r="L55" s="95">
        <f t="shared" si="8"/>
        <v>3.1324971481820656E-4</v>
      </c>
      <c r="M55" s="95">
        <f t="shared" si="4"/>
        <v>1.7970974714378832E-3</v>
      </c>
    </row>
    <row r="56" spans="1:13" s="103" customFormat="1" ht="16">
      <c r="A56" s="98" t="s">
        <v>7</v>
      </c>
      <c r="B56" s="100">
        <f>SUM(B33:B55)</f>
        <v>29147.000000000007</v>
      </c>
      <c r="C56" s="100"/>
      <c r="D56" s="101">
        <f>SUM(J33:J55)</f>
        <v>9.3666980818175611E-3</v>
      </c>
      <c r="E56" s="152">
        <f>SUM(K33:K55)</f>
        <v>5.746516039784582E-2</v>
      </c>
      <c r="F56" s="104">
        <f>SUM(L33:L55)</f>
        <v>1.0265160397845832E-2</v>
      </c>
      <c r="G56" s="104">
        <f>SUM(M33:M55)</f>
        <v>0.2570099917658763</v>
      </c>
      <c r="H56" s="98"/>
      <c r="I56" s="102">
        <f>SUM(I33:I55)</f>
        <v>1.0000000000000002</v>
      </c>
    </row>
    <row r="57" spans="1:13" s="96" customFormat="1" ht="16">
      <c r="A57" s="91" t="s">
        <v>8</v>
      </c>
      <c r="B57" s="87">
        <v>1392.7</v>
      </c>
      <c r="C57" s="88" t="s">
        <v>98</v>
      </c>
      <c r="D57" s="92">
        <v>0</v>
      </c>
      <c r="E57" s="151">
        <v>4.7199999999999999E-2</v>
      </c>
      <c r="F57" s="93">
        <v>0</v>
      </c>
      <c r="G57" s="93">
        <v>0.3</v>
      </c>
      <c r="H57" s="94" t="s">
        <v>105</v>
      </c>
      <c r="I57" s="95">
        <f>B57/$B$60</f>
        <v>0.87000249875062463</v>
      </c>
      <c r="J57" s="95">
        <f>I57*D57</f>
        <v>0</v>
      </c>
      <c r="K57" s="95">
        <f>I57*E57</f>
        <v>4.1064117941029481E-2</v>
      </c>
      <c r="L57" s="95">
        <f>I57*F57</f>
        <v>0</v>
      </c>
      <c r="M57" s="95">
        <f t="shared" si="4"/>
        <v>0.26100074962518738</v>
      </c>
    </row>
    <row r="58" spans="1:13" s="96" customFormat="1" ht="16">
      <c r="A58" s="91" t="s">
        <v>106</v>
      </c>
      <c r="B58" s="87">
        <v>1.2</v>
      </c>
      <c r="C58" s="88" t="s">
        <v>107</v>
      </c>
      <c r="D58" s="92">
        <v>3.9782909430302202E-2</v>
      </c>
      <c r="E58" s="151">
        <v>9.0799016914808295E-2</v>
      </c>
      <c r="F58" s="93">
        <v>4.3599016914808296E-2</v>
      </c>
      <c r="G58" s="93">
        <v>0.2843</v>
      </c>
      <c r="H58" s="94" t="s">
        <v>105</v>
      </c>
      <c r="I58" s="95">
        <f>B58/$B$60</f>
        <v>7.4962518740629672E-4</v>
      </c>
      <c r="J58" s="95">
        <f>I58*D58</f>
        <v>2.9822270937258018E-5</v>
      </c>
      <c r="K58" s="95">
        <f>I58*E58</f>
        <v>6.8065230071070668E-5</v>
      </c>
      <c r="L58" s="95">
        <f>I58*F58</f>
        <v>3.2682921225493468E-5</v>
      </c>
      <c r="M58" s="95">
        <f t="shared" si="4"/>
        <v>2.1311844077961015E-4</v>
      </c>
    </row>
    <row r="59" spans="1:13" s="96" customFormat="1" ht="16">
      <c r="A59" s="91" t="s">
        <v>108</v>
      </c>
      <c r="B59" s="87">
        <v>206.9</v>
      </c>
      <c r="C59" s="88" t="s">
        <v>98</v>
      </c>
      <c r="D59" s="92">
        <v>0</v>
      </c>
      <c r="E59" s="151">
        <v>4.7199999999999999E-2</v>
      </c>
      <c r="F59" s="93">
        <v>0</v>
      </c>
      <c r="G59" s="93">
        <v>0.28000000000000003</v>
      </c>
      <c r="H59" s="94" t="s">
        <v>105</v>
      </c>
      <c r="I59" s="95">
        <f>B59/$B$60</f>
        <v>0.129247876061969</v>
      </c>
      <c r="J59" s="95">
        <f>I59*D59</f>
        <v>0</v>
      </c>
      <c r="K59" s="95">
        <f>I59*E59</f>
        <v>6.1004997501249367E-3</v>
      </c>
      <c r="L59" s="95">
        <f>I59*F59</f>
        <v>0</v>
      </c>
      <c r="M59" s="95">
        <f t="shared" si="4"/>
        <v>3.6189405297351325E-2</v>
      </c>
    </row>
    <row r="60" spans="1:13" s="103" customFormat="1" ht="16">
      <c r="A60" s="98" t="s">
        <v>105</v>
      </c>
      <c r="B60" s="100">
        <f>SUM(B57:B59)</f>
        <v>1600.8000000000002</v>
      </c>
      <c r="C60" s="100"/>
      <c r="D60" s="101">
        <f>SUM(J57:J59)</f>
        <v>2.9822270937258018E-5</v>
      </c>
      <c r="E60" s="152">
        <f>SUM(K57:K59)</f>
        <v>4.723268292122549E-2</v>
      </c>
      <c r="F60" s="101">
        <f>SUM(L57:L59)</f>
        <v>3.2682921225493468E-5</v>
      </c>
      <c r="G60" s="101">
        <f>SUM(M57:M59)</f>
        <v>0.29740327336331829</v>
      </c>
      <c r="H60" s="98"/>
      <c r="I60" s="102">
        <f>SUM(I57:I59)</f>
        <v>0.99999999999999989</v>
      </c>
    </row>
    <row r="61" spans="1:13" s="96" customFormat="1" ht="16">
      <c r="A61" s="91" t="s">
        <v>109</v>
      </c>
      <c r="B61" s="87">
        <v>3.1</v>
      </c>
      <c r="C61" s="88" t="s">
        <v>68</v>
      </c>
      <c r="D61" s="92">
        <v>1.4111372683694367E-2</v>
      </c>
      <c r="E61" s="151">
        <v>6.2664981951745621E-2</v>
      </c>
      <c r="F61" s="93">
        <v>1.5464981951745628E-2</v>
      </c>
      <c r="G61" s="93">
        <v>0.25</v>
      </c>
      <c r="H61" s="94" t="s">
        <v>110</v>
      </c>
      <c r="I61" s="95">
        <f t="shared" ref="I61:I73" si="9">B61/$B$75</f>
        <v>1.1494252873563216E-2</v>
      </c>
      <c r="J61" s="95">
        <f t="shared" ref="J61:J73" si="10">I61*D61</f>
        <v>1.6219968601947546E-4</v>
      </c>
      <c r="K61" s="95">
        <f t="shared" ref="K61:K73" si="11">I61*E61</f>
        <v>7.2028714887063924E-4</v>
      </c>
      <c r="L61" s="95">
        <f t="shared" ref="L61:L73" si="12">I61*F61</f>
        <v>1.7775841323845547E-4</v>
      </c>
      <c r="M61" s="95">
        <f t="shared" si="4"/>
        <v>2.8735632183908041E-3</v>
      </c>
    </row>
    <row r="62" spans="1:13" s="96" customFormat="1" ht="16">
      <c r="A62" s="91" t="s">
        <v>111</v>
      </c>
      <c r="B62" s="87">
        <v>12.8</v>
      </c>
      <c r="C62" s="88" t="s">
        <v>112</v>
      </c>
      <c r="D62" s="92">
        <v>2.6548514710001261E-2</v>
      </c>
      <c r="E62" s="151">
        <v>7.629513553633499E-2</v>
      </c>
      <c r="F62" s="93">
        <v>2.9095135536334988E-2</v>
      </c>
      <c r="G62" s="93">
        <v>0</v>
      </c>
      <c r="H62" s="94" t="s">
        <v>110</v>
      </c>
      <c r="I62" s="95">
        <f t="shared" si="9"/>
        <v>4.7460140897293286E-2</v>
      </c>
      <c r="J62" s="95">
        <f t="shared" si="10"/>
        <v>1.2599962487505232E-3</v>
      </c>
      <c r="K62" s="95">
        <f t="shared" si="11"/>
        <v>3.6209778823325465E-3</v>
      </c>
      <c r="L62" s="95">
        <f t="shared" si="12"/>
        <v>1.3808592319803034E-3</v>
      </c>
      <c r="M62" s="95">
        <f t="shared" si="4"/>
        <v>0</v>
      </c>
    </row>
    <row r="63" spans="1:13" s="96" customFormat="1" ht="16">
      <c r="A63" s="91" t="s">
        <v>113</v>
      </c>
      <c r="B63" s="87">
        <v>5.2</v>
      </c>
      <c r="C63" s="88" t="s">
        <v>101</v>
      </c>
      <c r="D63" s="92">
        <v>6.6251698870904069E-2</v>
      </c>
      <c r="E63" s="151">
        <v>0.1198067796717549</v>
      </c>
      <c r="F63" s="93">
        <v>7.2606779671754898E-2</v>
      </c>
      <c r="G63" s="93">
        <v>5.5E-2</v>
      </c>
      <c r="H63" s="94" t="s">
        <v>110</v>
      </c>
      <c r="I63" s="95">
        <f t="shared" si="9"/>
        <v>1.9280682239525396E-2</v>
      </c>
      <c r="J63" s="95">
        <f t="shared" si="10"/>
        <v>1.2773779537586249E-3</v>
      </c>
      <c r="K63" s="95">
        <f t="shared" si="11"/>
        <v>2.3099564489919371E-3</v>
      </c>
      <c r="L63" s="95">
        <f t="shared" si="12"/>
        <v>1.3999082472863382E-3</v>
      </c>
      <c r="M63" s="95">
        <f t="shared" si="4"/>
        <v>1.0604375231738968E-3</v>
      </c>
    </row>
    <row r="64" spans="1:13" s="96" customFormat="1" ht="16">
      <c r="A64" s="91" t="s">
        <v>114</v>
      </c>
      <c r="B64" s="87">
        <v>5.7</v>
      </c>
      <c r="C64" s="88" t="s">
        <v>115</v>
      </c>
      <c r="D64" s="92">
        <v>7.4941753235439005E-3</v>
      </c>
      <c r="E64" s="151">
        <v>5.5413041262508976E-2</v>
      </c>
      <c r="F64" s="93">
        <v>8.2130412625089771E-3</v>
      </c>
      <c r="G64" s="93">
        <v>0</v>
      </c>
      <c r="H64" s="94" t="s">
        <v>110</v>
      </c>
      <c r="I64" s="95">
        <f t="shared" si="9"/>
        <v>2.1134593993325915E-2</v>
      </c>
      <c r="J64" s="95">
        <f t="shared" si="10"/>
        <v>1.5838635277790221E-4</v>
      </c>
      <c r="K64" s="95">
        <f t="shared" si="11"/>
        <v>1.1711321290185433E-3</v>
      </c>
      <c r="L64" s="95">
        <f t="shared" si="12"/>
        <v>1.7357929253356011E-4</v>
      </c>
      <c r="M64" s="95">
        <f t="shared" si="4"/>
        <v>0</v>
      </c>
    </row>
    <row r="65" spans="1:13" s="96" customFormat="1" ht="16">
      <c r="A65" s="91" t="s">
        <v>116</v>
      </c>
      <c r="B65" s="87">
        <v>5.5</v>
      </c>
      <c r="C65" s="88" t="s">
        <v>78</v>
      </c>
      <c r="D65" s="92">
        <v>5.3415930497600151E-3</v>
      </c>
      <c r="E65" s="151">
        <v>5.3053976219022358E-2</v>
      </c>
      <c r="F65" s="93">
        <v>5.8539762190223561E-3</v>
      </c>
      <c r="G65" s="93">
        <v>0</v>
      </c>
      <c r="H65" s="94" t="s">
        <v>110</v>
      </c>
      <c r="I65" s="95">
        <f t="shared" si="9"/>
        <v>2.0393029291805708E-2</v>
      </c>
      <c r="J65" s="95">
        <f t="shared" si="10"/>
        <v>1.0893126352866177E-4</v>
      </c>
      <c r="K65" s="95">
        <f t="shared" si="11"/>
        <v>1.0819312910812864E-3</v>
      </c>
      <c r="L65" s="95">
        <f t="shared" si="12"/>
        <v>1.1938030850805694E-4</v>
      </c>
      <c r="M65" s="95">
        <f t="shared" si="4"/>
        <v>0</v>
      </c>
    </row>
    <row r="66" spans="1:13" s="96" customFormat="1" ht="16">
      <c r="A66" s="91" t="s">
        <v>117</v>
      </c>
      <c r="B66" s="87">
        <v>100</v>
      </c>
      <c r="C66" s="88" t="s">
        <v>87</v>
      </c>
      <c r="D66" s="92">
        <v>7.9565818860604404E-2</v>
      </c>
      <c r="E66" s="151">
        <v>0.1343980338296166</v>
      </c>
      <c r="F66" s="93">
        <v>8.7198033829616592E-2</v>
      </c>
      <c r="G66" s="93">
        <v>0.27360000000000001</v>
      </c>
      <c r="H66" s="94" t="s">
        <v>110</v>
      </c>
      <c r="I66" s="95">
        <f t="shared" si="9"/>
        <v>0.37078235076010374</v>
      </c>
      <c r="J66" s="95">
        <f t="shared" si="10"/>
        <v>2.95016013572875E-2</v>
      </c>
      <c r="K66" s="95">
        <f t="shared" si="11"/>
        <v>4.9832418920881187E-2</v>
      </c>
      <c r="L66" s="95">
        <f t="shared" si="12"/>
        <v>3.2331491965004289E-2</v>
      </c>
      <c r="M66" s="95">
        <f t="shared" si="4"/>
        <v>0.10144605116796439</v>
      </c>
    </row>
    <row r="67" spans="1:13" s="96" customFormat="1" ht="16">
      <c r="A67" s="91" t="s">
        <v>118</v>
      </c>
      <c r="B67" s="87">
        <v>3.1</v>
      </c>
      <c r="C67" s="88" t="s">
        <v>90</v>
      </c>
      <c r="D67" s="92">
        <v>1.0603460830120627E-2</v>
      </c>
      <c r="E67" s="151">
        <v>5.8820579658656322E-2</v>
      </c>
      <c r="F67" s="93">
        <v>1.1620579658656319E-2</v>
      </c>
      <c r="G67" s="93">
        <v>0.22</v>
      </c>
      <c r="H67" s="94" t="s">
        <v>110</v>
      </c>
      <c r="I67" s="95">
        <f t="shared" si="9"/>
        <v>1.1494252873563216E-2</v>
      </c>
      <c r="J67" s="95">
        <f t="shared" si="10"/>
        <v>1.2187886011632903E-4</v>
      </c>
      <c r="K67" s="95">
        <f t="shared" si="11"/>
        <v>6.7609861676616448E-4</v>
      </c>
      <c r="L67" s="95">
        <f t="shared" si="12"/>
        <v>1.3356988113398066E-4</v>
      </c>
      <c r="M67" s="95">
        <f t="shared" si="4"/>
        <v>2.5287356321839075E-3</v>
      </c>
    </row>
    <row r="68" spans="1:13" s="96" customFormat="1" ht="16">
      <c r="A68" s="91" t="s">
        <v>119</v>
      </c>
      <c r="B68" s="87">
        <v>88.9</v>
      </c>
      <c r="C68" s="88" t="s">
        <v>71</v>
      </c>
      <c r="D68" s="92">
        <v>3.1810382490361881E-2</v>
      </c>
      <c r="E68" s="151">
        <v>8.2061738975968967E-2</v>
      </c>
      <c r="F68" s="93">
        <v>3.4861738975968962E-2</v>
      </c>
      <c r="G68" s="93">
        <v>0.27</v>
      </c>
      <c r="H68" s="94" t="s">
        <v>110</v>
      </c>
      <c r="I68" s="95">
        <f t="shared" si="9"/>
        <v>0.32962550982573224</v>
      </c>
      <c r="J68" s="95">
        <f t="shared" si="10"/>
        <v>1.0485513546137082E-2</v>
      </c>
      <c r="K68" s="95">
        <f t="shared" si="11"/>
        <v>2.7049642547139933E-2</v>
      </c>
      <c r="L68" s="95">
        <f t="shared" si="12"/>
        <v>1.1491318483365369E-2</v>
      </c>
      <c r="M68" s="95">
        <f t="shared" si="4"/>
        <v>8.8998887652947709E-2</v>
      </c>
    </row>
    <row r="69" spans="1:13" s="96" customFormat="1" ht="16">
      <c r="A69" s="91" t="s">
        <v>120</v>
      </c>
      <c r="B69" s="87">
        <v>16.5</v>
      </c>
      <c r="C69" s="88" t="s">
        <v>73</v>
      </c>
      <c r="D69" s="92">
        <v>4.8632414333635951E-2</v>
      </c>
      <c r="E69" s="151">
        <v>0.10049739542691996</v>
      </c>
      <c r="F69" s="93">
        <v>5.3297395426919955E-2</v>
      </c>
      <c r="G69" s="93">
        <v>0.25</v>
      </c>
      <c r="H69" s="94" t="s">
        <v>110</v>
      </c>
      <c r="I69" s="95">
        <f t="shared" si="9"/>
        <v>6.1179087875417121E-2</v>
      </c>
      <c r="J69" s="95">
        <f t="shared" si="10"/>
        <v>2.975286750111209E-3</v>
      </c>
      <c r="K69" s="95">
        <f t="shared" si="11"/>
        <v>6.1483389860740789E-3</v>
      </c>
      <c r="L69" s="95">
        <f t="shared" si="12"/>
        <v>3.2606860383543905E-3</v>
      </c>
      <c r="M69" s="95">
        <f t="shared" si="4"/>
        <v>1.529477196885428E-2</v>
      </c>
    </row>
    <row r="70" spans="1:13" s="96" customFormat="1" ht="16">
      <c r="A70" s="91" t="s">
        <v>121</v>
      </c>
      <c r="B70" s="87">
        <v>1.5</v>
      </c>
      <c r="C70" s="88" t="s">
        <v>80</v>
      </c>
      <c r="D70" s="92">
        <v>1.9452965733454383E-2</v>
      </c>
      <c r="E70" s="151">
        <v>6.8518958170767988E-2</v>
      </c>
      <c r="F70" s="93">
        <v>2.1318958170767986E-2</v>
      </c>
      <c r="G70" s="93">
        <v>0.21129999999999999</v>
      </c>
      <c r="H70" s="94" t="s">
        <v>110</v>
      </c>
      <c r="I70" s="95">
        <f t="shared" si="9"/>
        <v>5.5617352614015566E-3</v>
      </c>
      <c r="J70" s="95">
        <f t="shared" si="10"/>
        <v>1.0819224545858943E-4</v>
      </c>
      <c r="K70" s="95">
        <f t="shared" si="11"/>
        <v>3.8108430573285864E-4</v>
      </c>
      <c r="L70" s="95">
        <f t="shared" si="12"/>
        <v>1.1857040139470514E-4</v>
      </c>
      <c r="M70" s="95">
        <f t="shared" si="4"/>
        <v>1.1751946607341489E-3</v>
      </c>
    </row>
    <row r="71" spans="1:13" s="96" customFormat="1" ht="16">
      <c r="A71" s="91" t="s">
        <v>122</v>
      </c>
      <c r="B71" s="87">
        <v>1.5</v>
      </c>
      <c r="C71" s="88" t="s">
        <v>80</v>
      </c>
      <c r="D71" s="92">
        <v>1.9452965733454383E-2</v>
      </c>
      <c r="E71" s="151">
        <v>6.8518958170767988E-2</v>
      </c>
      <c r="F71" s="93">
        <v>2.1318958170767986E-2</v>
      </c>
      <c r="G71" s="93">
        <v>0.27360000000000001</v>
      </c>
      <c r="H71" s="94" t="s">
        <v>110</v>
      </c>
      <c r="I71" s="95">
        <f t="shared" si="9"/>
        <v>5.5617352614015566E-3</v>
      </c>
      <c r="J71" s="95">
        <f t="shared" si="10"/>
        <v>1.0819224545858943E-4</v>
      </c>
      <c r="K71" s="95">
        <f t="shared" si="11"/>
        <v>3.8108430573285864E-4</v>
      </c>
      <c r="L71" s="95">
        <f t="shared" si="12"/>
        <v>1.1857040139470514E-4</v>
      </c>
      <c r="M71" s="95">
        <f t="shared" si="4"/>
        <v>1.521690767519466E-3</v>
      </c>
    </row>
    <row r="72" spans="1:13" s="96" customFormat="1" ht="16">
      <c r="A72" s="91" t="s">
        <v>123</v>
      </c>
      <c r="B72" s="87">
        <v>0.8</v>
      </c>
      <c r="C72" s="88" t="s">
        <v>92</v>
      </c>
      <c r="D72" s="92">
        <v>5.74819192369697E-2</v>
      </c>
      <c r="E72" s="151">
        <v>0.1101957739390316</v>
      </c>
      <c r="F72" s="93">
        <v>6.2995773939031607E-2</v>
      </c>
      <c r="G72" s="93">
        <v>0.27360000000000001</v>
      </c>
      <c r="H72" s="94" t="s">
        <v>110</v>
      </c>
      <c r="I72" s="95">
        <f t="shared" si="9"/>
        <v>2.9662588060808304E-3</v>
      </c>
      <c r="J72" s="95">
        <f t="shared" si="10"/>
        <v>1.7050624912708846E-4</v>
      </c>
      <c r="K72" s="95">
        <f t="shared" si="11"/>
        <v>3.2686918483954496E-4</v>
      </c>
      <c r="L72" s="95">
        <f t="shared" si="12"/>
        <v>1.8686176919252979E-4</v>
      </c>
      <c r="M72" s="95">
        <f t="shared" si="4"/>
        <v>8.1156840934371521E-4</v>
      </c>
    </row>
    <row r="73" spans="1:13" s="96" customFormat="1" ht="16">
      <c r="A73" s="91" t="s">
        <v>124</v>
      </c>
      <c r="B73" s="87">
        <v>24.1</v>
      </c>
      <c r="C73" s="88" t="s">
        <v>125</v>
      </c>
      <c r="D73" s="92">
        <v>2.208389962363469E-2</v>
      </c>
      <c r="E73" s="151">
        <v>7.1402259890584963E-2</v>
      </c>
      <c r="F73" s="93">
        <v>2.4202259890584967E-2</v>
      </c>
      <c r="G73" s="93">
        <v>0.3</v>
      </c>
      <c r="H73" s="94" t="s">
        <v>110</v>
      </c>
      <c r="I73" s="95">
        <f t="shared" si="9"/>
        <v>8.9358546533185007E-2</v>
      </c>
      <c r="J73" s="95">
        <f t="shared" si="10"/>
        <v>1.9733851721527472E-3</v>
      </c>
      <c r="K73" s="95">
        <f t="shared" si="11"/>
        <v>6.3804021630074056E-3</v>
      </c>
      <c r="L73" s="95">
        <f t="shared" si="12"/>
        <v>2.1626787666410739E-3</v>
      </c>
      <c r="M73" s="95">
        <f t="shared" si="4"/>
        <v>2.68075639599555E-2</v>
      </c>
    </row>
    <row r="74" spans="1:13" s="96" customFormat="1" ht="16">
      <c r="A74" s="91" t="s">
        <v>126</v>
      </c>
      <c r="B74" s="87">
        <v>1</v>
      </c>
      <c r="C74" s="88" t="s">
        <v>68</v>
      </c>
      <c r="D74" s="92">
        <v>1.4111372683694367E-2</v>
      </c>
      <c r="E74" s="151">
        <v>6.2664981951745621E-2</v>
      </c>
      <c r="F74" s="93">
        <v>1.5464981951745628E-2</v>
      </c>
      <c r="G74" s="93">
        <v>0</v>
      </c>
      <c r="H74" s="94" t="s">
        <v>110</v>
      </c>
      <c r="I74" s="95">
        <f>B74/$B$75</f>
        <v>3.7078235076010374E-3</v>
      </c>
      <c r="J74" s="95">
        <f>I74*D74</f>
        <v>5.2322479361121115E-5</v>
      </c>
      <c r="K74" s="95">
        <f>I74*E74</f>
        <v>2.3235069318407715E-4</v>
      </c>
      <c r="L74" s="95">
        <f>I74*F74</f>
        <v>5.7341423625308212E-5</v>
      </c>
      <c r="M74" s="95">
        <f>I74*G74</f>
        <v>0</v>
      </c>
    </row>
    <row r="75" spans="1:13" s="103" customFormat="1" ht="16">
      <c r="A75" s="98" t="s">
        <v>110</v>
      </c>
      <c r="B75" s="100">
        <f>SUM(B61:B74)</f>
        <v>269.70000000000005</v>
      </c>
      <c r="C75" s="100"/>
      <c r="D75" s="101">
        <f>SUM(J61:J74)</f>
        <v>4.8463770410045445E-2</v>
      </c>
      <c r="E75" s="152">
        <f>SUM(K61:K74)</f>
        <v>0.10031257462365305</v>
      </c>
      <c r="F75" s="101">
        <f>SUM(L61:L74)</f>
        <v>5.3112574623653069E-2</v>
      </c>
      <c r="G75" s="101">
        <f>SUM(M61:M74)</f>
        <v>0.24251846496106783</v>
      </c>
      <c r="H75" s="98"/>
      <c r="I75" s="102">
        <f>SUM(I61:I74)</f>
        <v>0.99999999999999989</v>
      </c>
      <c r="J75" s="102"/>
      <c r="K75" s="102"/>
      <c r="L75" s="102">
        <f>SUM(L61:L74)</f>
        <v>5.3112574623653069E-2</v>
      </c>
    </row>
    <row r="76" spans="1:13" s="96" customFormat="1" ht="16">
      <c r="A76" s="91" t="s">
        <v>127</v>
      </c>
      <c r="B76" s="87">
        <v>449.7</v>
      </c>
      <c r="C76" s="88" t="s">
        <v>128</v>
      </c>
      <c r="D76" s="92">
        <v>0.10603460830120626</v>
      </c>
      <c r="E76" s="151">
        <v>0.16340579658656318</v>
      </c>
      <c r="F76" s="93">
        <v>0.11620579658656319</v>
      </c>
      <c r="G76" s="93">
        <v>0.3</v>
      </c>
      <c r="H76" s="94" t="s">
        <v>129</v>
      </c>
      <c r="I76" s="95">
        <f t="shared" ref="I76:I94" si="13">B76/$B$95</f>
        <v>8.7850905467971627E-2</v>
      </c>
      <c r="J76" s="95">
        <f t="shared" ref="J76:J94" si="14">I76*D76</f>
        <v>9.31523635020267E-3</v>
      </c>
      <c r="K76" s="95">
        <f t="shared" ref="K76:K94" si="15">I76*E76</f>
        <v>1.4355347188844762E-2</v>
      </c>
      <c r="L76" s="95">
        <f t="shared" ref="L76:L94" si="16">I76*F76</f>
        <v>1.0208784450756502E-2</v>
      </c>
      <c r="M76" s="95">
        <f t="shared" si="4"/>
        <v>2.6355271640391486E-2</v>
      </c>
    </row>
    <row r="77" spans="1:13" s="96" customFormat="1" ht="16">
      <c r="A77" s="91" t="s">
        <v>130</v>
      </c>
      <c r="B77" s="87">
        <v>1.9</v>
      </c>
      <c r="C77" s="88" t="s">
        <v>131</v>
      </c>
      <c r="D77" s="92">
        <v>8.8335598494538758E-2</v>
      </c>
      <c r="E77" s="151">
        <v>0.14400903956233987</v>
      </c>
      <c r="F77" s="93">
        <v>9.6809039562339869E-2</v>
      </c>
      <c r="G77" s="93">
        <v>0.28249999999999997</v>
      </c>
      <c r="H77" s="94" t="s">
        <v>129</v>
      </c>
      <c r="I77" s="95">
        <f t="shared" si="13"/>
        <v>3.7117349430541711E-4</v>
      </c>
      <c r="J77" s="95">
        <f t="shared" si="14"/>
        <v>3.2787832764778295E-5</v>
      </c>
      <c r="K77" s="95">
        <f t="shared" si="15"/>
        <v>5.3452338425920747E-5</v>
      </c>
      <c r="L77" s="95">
        <f t="shared" si="16"/>
        <v>3.5932949494705056E-5</v>
      </c>
      <c r="M77" s="95">
        <f t="shared" ref="M77:M144" si="17">I77*G77</f>
        <v>1.0485651214128033E-4</v>
      </c>
    </row>
    <row r="78" spans="1:13" s="96" customFormat="1" ht="16">
      <c r="A78" s="91" t="s">
        <v>132</v>
      </c>
      <c r="B78" s="87">
        <v>40.9</v>
      </c>
      <c r="C78" s="88" t="s">
        <v>73</v>
      </c>
      <c r="D78" s="92">
        <v>4.8632414333635951E-2</v>
      </c>
      <c r="E78" s="151">
        <v>0.10049739542691996</v>
      </c>
      <c r="F78" s="93">
        <v>5.3297395426919955E-2</v>
      </c>
      <c r="G78" s="93">
        <v>0.25</v>
      </c>
      <c r="H78" s="94" t="s">
        <v>129</v>
      </c>
      <c r="I78" s="95">
        <f t="shared" si="13"/>
        <v>7.9899978511008204E-3</v>
      </c>
      <c r="J78" s="95">
        <f t="shared" si="14"/>
        <v>3.8857288601959597E-4</v>
      </c>
      <c r="K78" s="95">
        <f t="shared" si="15"/>
        <v>8.0297397350231989E-4</v>
      </c>
      <c r="L78" s="95">
        <f t="shared" si="16"/>
        <v>4.2584607493036114E-4</v>
      </c>
      <c r="M78" s="95">
        <f t="shared" si="17"/>
        <v>1.9974994627752051E-3</v>
      </c>
    </row>
    <row r="79" spans="1:13" s="96" customFormat="1" ht="16">
      <c r="A79" s="91" t="s">
        <v>133</v>
      </c>
      <c r="B79" s="87">
        <v>1839.8</v>
      </c>
      <c r="C79" s="88" t="s">
        <v>112</v>
      </c>
      <c r="D79" s="92">
        <v>2.6548514710001261E-2</v>
      </c>
      <c r="E79" s="151">
        <v>7.629513553633499E-2</v>
      </c>
      <c r="F79" s="93">
        <v>2.9095135536334988E-2</v>
      </c>
      <c r="G79" s="93">
        <v>0.34</v>
      </c>
      <c r="H79" s="94" t="s">
        <v>129</v>
      </c>
      <c r="I79" s="95">
        <f t="shared" si="13"/>
        <v>0.35941315517005601</v>
      </c>
      <c r="J79" s="95">
        <f t="shared" si="14"/>
        <v>9.5418854370001981E-3</v>
      </c>
      <c r="K79" s="95">
        <f t="shared" si="15"/>
        <v>2.7421475387241222E-2</v>
      </c>
      <c r="L79" s="95">
        <f t="shared" si="16"/>
        <v>1.0457174463214577E-2</v>
      </c>
      <c r="M79" s="95">
        <f t="shared" si="17"/>
        <v>0.12220047275781905</v>
      </c>
    </row>
    <row r="80" spans="1:13" s="96" customFormat="1" ht="16">
      <c r="A80" s="91" t="s">
        <v>134</v>
      </c>
      <c r="B80" s="87">
        <v>282.3</v>
      </c>
      <c r="C80" s="88" t="s">
        <v>75</v>
      </c>
      <c r="D80" s="92">
        <v>6.2185710131534505E-3</v>
      </c>
      <c r="E80" s="151">
        <v>5.4015076792294683E-2</v>
      </c>
      <c r="F80" s="93">
        <v>6.8150767922946836E-3</v>
      </c>
      <c r="G80" s="93">
        <v>0.27</v>
      </c>
      <c r="H80" s="94" t="s">
        <v>129</v>
      </c>
      <c r="I80" s="95">
        <f t="shared" si="13"/>
        <v>5.5148567074957508E-2</v>
      </c>
      <c r="J80" s="95">
        <f t="shared" si="14"/>
        <v>3.4294528062927952E-4</v>
      </c>
      <c r="K80" s="95">
        <f t="shared" si="15"/>
        <v>2.9788540855388438E-3</v>
      </c>
      <c r="L80" s="95">
        <f t="shared" si="16"/>
        <v>3.7584171960084963E-4</v>
      </c>
      <c r="M80" s="95">
        <f t="shared" si="17"/>
        <v>1.4890113110238528E-2</v>
      </c>
    </row>
    <row r="81" spans="1:13" s="96" customFormat="1" ht="16">
      <c r="A81" s="91" t="s">
        <v>135</v>
      </c>
      <c r="B81" s="87">
        <v>323.8</v>
      </c>
      <c r="C81" s="88" t="s">
        <v>82</v>
      </c>
      <c r="D81" s="92">
        <v>1.6822031843274077E-2</v>
      </c>
      <c r="E81" s="151">
        <v>6.5635656450950999E-2</v>
      </c>
      <c r="F81" s="93">
        <v>1.8435656450951004E-2</v>
      </c>
      <c r="G81" s="93">
        <v>0.32</v>
      </c>
      <c r="H81" s="94" t="s">
        <v>129</v>
      </c>
      <c r="I81" s="95">
        <f t="shared" si="13"/>
        <v>6.3255777608470565E-2</v>
      </c>
      <c r="J81" s="95">
        <f t="shared" si="14"/>
        <v>1.0640907052007552E-3</v>
      </c>
      <c r="K81" s="95">
        <f t="shared" si="15"/>
        <v>4.1518344876473332E-3</v>
      </c>
      <c r="L81" s="95">
        <f t="shared" si="16"/>
        <v>1.1661617845275224E-3</v>
      </c>
      <c r="M81" s="95">
        <f t="shared" si="17"/>
        <v>2.0241848834710582E-2</v>
      </c>
    </row>
    <row r="82" spans="1:13" s="96" customFormat="1" ht="16">
      <c r="A82" s="91" t="s">
        <v>136</v>
      </c>
      <c r="B82" s="87">
        <v>61.8</v>
      </c>
      <c r="C82" s="88" t="s">
        <v>73</v>
      </c>
      <c r="D82" s="92">
        <v>4.8632414333635951E-2</v>
      </c>
      <c r="E82" s="151">
        <v>0.10049739542691996</v>
      </c>
      <c r="F82" s="93">
        <v>5.3297395426919955E-2</v>
      </c>
      <c r="G82" s="93">
        <v>0.3</v>
      </c>
      <c r="H82" s="94" t="s">
        <v>129</v>
      </c>
      <c r="I82" s="95">
        <f t="shared" si="13"/>
        <v>1.207290628846041E-2</v>
      </c>
      <c r="J82" s="95">
        <f t="shared" si="14"/>
        <v>5.8713458083156568E-4</v>
      </c>
      <c r="K82" s="95">
        <f t="shared" si="15"/>
        <v>1.2132956372235544E-3</v>
      </c>
      <c r="L82" s="95">
        <f t="shared" si="16"/>
        <v>6.4345446040822306E-4</v>
      </c>
      <c r="M82" s="95">
        <f t="shared" si="17"/>
        <v>3.6218718865381229E-3</v>
      </c>
    </row>
    <row r="83" spans="1:13" s="96" customFormat="1" ht="16">
      <c r="A83" s="91" t="s">
        <v>137</v>
      </c>
      <c r="B83" s="87">
        <v>107.4</v>
      </c>
      <c r="C83" s="88" t="s">
        <v>131</v>
      </c>
      <c r="D83" s="92">
        <v>8.8335598494538758E-2</v>
      </c>
      <c r="E83" s="151">
        <v>0.14400903956233987</v>
      </c>
      <c r="F83" s="93">
        <v>9.6809039562339869E-2</v>
      </c>
      <c r="G83" s="93">
        <v>0.25</v>
      </c>
      <c r="H83" s="94" t="s">
        <v>129</v>
      </c>
      <c r="I83" s="95">
        <f t="shared" si="13"/>
        <v>2.0981070151790421E-2</v>
      </c>
      <c r="J83" s="95">
        <f t="shared" si="14"/>
        <v>1.85337538891431E-3</v>
      </c>
      <c r="K83" s="95">
        <f t="shared" si="15"/>
        <v>3.0214637615494149E-3</v>
      </c>
      <c r="L83" s="95">
        <f t="shared" si="16"/>
        <v>2.0311572503849073E-3</v>
      </c>
      <c r="M83" s="95">
        <f t="shared" si="17"/>
        <v>5.2452675379476054E-3</v>
      </c>
    </row>
    <row r="84" spans="1:13" s="96" customFormat="1" ht="16">
      <c r="A84" s="91" t="s">
        <v>138</v>
      </c>
      <c r="B84" s="87">
        <v>27</v>
      </c>
      <c r="C84" s="88" t="s">
        <v>92</v>
      </c>
      <c r="D84" s="92">
        <v>5.74819192369697E-2</v>
      </c>
      <c r="E84" s="151">
        <v>0.1101957739390316</v>
      </c>
      <c r="F84" s="93">
        <v>6.2995773939031607E-2</v>
      </c>
      <c r="G84" s="93">
        <v>0.3</v>
      </c>
      <c r="H84" s="94" t="s">
        <v>129</v>
      </c>
      <c r="I84" s="95">
        <f t="shared" si="13"/>
        <v>5.2745707085506644E-3</v>
      </c>
      <c r="J84" s="95">
        <f t="shared" si="14"/>
        <v>3.0319244747859534E-4</v>
      </c>
      <c r="K84" s="95">
        <f t="shared" si="15"/>
        <v>5.8123540142488675E-4</v>
      </c>
      <c r="L84" s="95">
        <f t="shared" si="16"/>
        <v>3.3227566398129544E-4</v>
      </c>
      <c r="M84" s="95">
        <f t="shared" si="17"/>
        <v>1.5823712125651993E-3</v>
      </c>
    </row>
    <row r="85" spans="1:13" s="96" customFormat="1" ht="16">
      <c r="A85" s="91" t="s">
        <v>139</v>
      </c>
      <c r="B85" s="87">
        <v>76.7</v>
      </c>
      <c r="C85" s="88" t="s">
        <v>125</v>
      </c>
      <c r="D85" s="92">
        <v>2.208389962363469E-2</v>
      </c>
      <c r="E85" s="151">
        <v>7.1402259890584963E-2</v>
      </c>
      <c r="F85" s="93">
        <v>2.4202259890584967E-2</v>
      </c>
      <c r="G85" s="93">
        <v>0.25</v>
      </c>
      <c r="H85" s="94" t="s">
        <v>129</v>
      </c>
      <c r="I85" s="95">
        <f t="shared" si="13"/>
        <v>1.4983687901697629E-2</v>
      </c>
      <c r="J85" s="95">
        <f t="shared" si="14"/>
        <v>3.3089825961295992E-4</v>
      </c>
      <c r="K85" s="95">
        <f t="shared" si="15"/>
        <v>1.0698691776764278E-3</v>
      </c>
      <c r="L85" s="95">
        <f t="shared" si="16"/>
        <v>3.6263910871629974E-4</v>
      </c>
      <c r="M85" s="95">
        <f t="shared" si="17"/>
        <v>3.7459219754244072E-3</v>
      </c>
    </row>
    <row r="86" spans="1:13" s="96" customFormat="1" ht="16">
      <c r="A86" s="91" t="s">
        <v>140</v>
      </c>
      <c r="B86" s="87">
        <v>25.1</v>
      </c>
      <c r="C86" s="88" t="s">
        <v>107</v>
      </c>
      <c r="D86" s="92">
        <v>3.9782909430302202E-2</v>
      </c>
      <c r="E86" s="151">
        <v>9.0799016914808295E-2</v>
      </c>
      <c r="F86" s="93">
        <v>4.3599016914808296E-2</v>
      </c>
      <c r="G86" s="93">
        <v>0.25</v>
      </c>
      <c r="H86" s="94" t="s">
        <v>129</v>
      </c>
      <c r="I86" s="95">
        <f t="shared" si="13"/>
        <v>4.9033972142452477E-3</v>
      </c>
      <c r="J86" s="95">
        <f t="shared" si="14"/>
        <v>1.9507140727511481E-4</v>
      </c>
      <c r="K86" s="95">
        <f t="shared" si="15"/>
        <v>4.4522364659627811E-4</v>
      </c>
      <c r="L86" s="95">
        <f t="shared" si="16"/>
        <v>2.1378329808390245E-4</v>
      </c>
      <c r="M86" s="95">
        <f t="shared" si="17"/>
        <v>1.2258493035613119E-3</v>
      </c>
    </row>
    <row r="87" spans="1:13" s="96" customFormat="1" ht="16">
      <c r="A87" s="91" t="s">
        <v>141</v>
      </c>
      <c r="B87" s="87">
        <v>1258.3</v>
      </c>
      <c r="C87" s="88" t="s">
        <v>68</v>
      </c>
      <c r="D87" s="92">
        <v>1.4111372683694367E-2</v>
      </c>
      <c r="E87" s="151">
        <v>6.2664981951745621E-2</v>
      </c>
      <c r="F87" s="93">
        <v>1.5464981951745628E-2</v>
      </c>
      <c r="G87" s="93">
        <v>0.3</v>
      </c>
      <c r="H87" s="94" t="s">
        <v>129</v>
      </c>
      <c r="I87" s="95">
        <f t="shared" si="13"/>
        <v>0.24581453046552967</v>
      </c>
      <c r="J87" s="95">
        <f t="shared" si="14"/>
        <v>3.4687804504664323E-3</v>
      </c>
      <c r="K87" s="95">
        <f t="shared" si="15"/>
        <v>1.5403963115099241E-2</v>
      </c>
      <c r="L87" s="95">
        <f t="shared" si="16"/>
        <v>3.801517277126242E-3</v>
      </c>
      <c r="M87" s="95">
        <f t="shared" si="17"/>
        <v>7.3744359139658905E-2</v>
      </c>
    </row>
    <row r="88" spans="1:13" s="96" customFormat="1" ht="16">
      <c r="A88" s="91" t="s">
        <v>142</v>
      </c>
      <c r="B88" s="87">
        <v>12.5</v>
      </c>
      <c r="C88" s="88" t="s">
        <v>92</v>
      </c>
      <c r="D88" s="92">
        <v>5.74819192369697E-2</v>
      </c>
      <c r="E88" s="151">
        <v>0.1101957739390316</v>
      </c>
      <c r="F88" s="93">
        <v>6.2995773939031607E-2</v>
      </c>
      <c r="G88" s="93">
        <v>0.3</v>
      </c>
      <c r="H88" s="94" t="s">
        <v>129</v>
      </c>
      <c r="I88" s="95">
        <f t="shared" si="13"/>
        <v>2.4419308835882708E-3</v>
      </c>
      <c r="J88" s="95">
        <f t="shared" si="14"/>
        <v>1.4036687383268306E-4</v>
      </c>
      <c r="K88" s="95">
        <f t="shared" si="15"/>
        <v>2.6909046362263278E-4</v>
      </c>
      <c r="L88" s="95">
        <f t="shared" si="16"/>
        <v>1.5383132591726643E-4</v>
      </c>
      <c r="M88" s="95">
        <f t="shared" si="17"/>
        <v>7.3257926507648119E-4</v>
      </c>
    </row>
    <row r="89" spans="1:13" s="96" customFormat="1" ht="16">
      <c r="A89" s="91" t="s">
        <v>143</v>
      </c>
      <c r="B89" s="87">
        <v>66.8</v>
      </c>
      <c r="C89" s="88" t="s">
        <v>68</v>
      </c>
      <c r="D89" s="92">
        <v>1.4111372683694367E-2</v>
      </c>
      <c r="E89" s="151">
        <v>6.2664981951745621E-2</v>
      </c>
      <c r="F89" s="93">
        <v>1.5464981951745628E-2</v>
      </c>
      <c r="G89" s="93">
        <v>0.25</v>
      </c>
      <c r="H89" s="94" t="s">
        <v>129</v>
      </c>
      <c r="I89" s="95">
        <f t="shared" si="13"/>
        <v>1.3049678641895717E-2</v>
      </c>
      <c r="J89" s="95">
        <f t="shared" si="14"/>
        <v>1.8414887871823704E-4</v>
      </c>
      <c r="K89" s="95">
        <f t="shared" si="15"/>
        <v>8.177578765704754E-4</v>
      </c>
      <c r="L89" s="95">
        <f t="shared" si="16"/>
        <v>2.0181304467299766E-4</v>
      </c>
      <c r="M89" s="95">
        <f t="shared" si="17"/>
        <v>3.2624196604739294E-3</v>
      </c>
    </row>
    <row r="90" spans="1:13" s="96" customFormat="1" ht="16">
      <c r="A90" s="91" t="s">
        <v>144</v>
      </c>
      <c r="B90" s="87">
        <v>38.1</v>
      </c>
      <c r="C90" s="88" t="s">
        <v>125</v>
      </c>
      <c r="D90" s="92">
        <v>2.208389962363469E-2</v>
      </c>
      <c r="E90" s="151">
        <v>7.1402259890584963E-2</v>
      </c>
      <c r="F90" s="93">
        <v>2.4202259890584967E-2</v>
      </c>
      <c r="G90" s="93">
        <v>0.1</v>
      </c>
      <c r="H90" s="94" t="s">
        <v>129</v>
      </c>
      <c r="I90" s="95">
        <f t="shared" si="13"/>
        <v>7.4430053331770493E-3</v>
      </c>
      <c r="J90" s="95">
        <f t="shared" si="14"/>
        <v>1.6437058267605964E-4</v>
      </c>
      <c r="K90" s="95">
        <f t="shared" si="15"/>
        <v>5.3144740116651754E-4</v>
      </c>
      <c r="L90" s="95">
        <f t="shared" si="16"/>
        <v>1.8013754944056089E-4</v>
      </c>
      <c r="M90" s="95">
        <f t="shared" si="17"/>
        <v>7.4430053331770493E-4</v>
      </c>
    </row>
    <row r="91" spans="1:13" s="96" customFormat="1" ht="16">
      <c r="A91" s="91" t="s">
        <v>145</v>
      </c>
      <c r="B91" s="87">
        <v>226.8</v>
      </c>
      <c r="C91" s="88" t="s">
        <v>90</v>
      </c>
      <c r="D91" s="92">
        <v>1.0603460830120627E-2</v>
      </c>
      <c r="E91" s="151">
        <v>5.8820579658656322E-2</v>
      </c>
      <c r="F91" s="93">
        <v>1.1620579658656319E-2</v>
      </c>
      <c r="G91" s="93">
        <v>0.29499999999999998</v>
      </c>
      <c r="H91" s="94" t="s">
        <v>129</v>
      </c>
      <c r="I91" s="95">
        <f t="shared" si="13"/>
        <v>4.4306393951825583E-2</v>
      </c>
      <c r="J91" s="95">
        <f t="shared" si="14"/>
        <v>4.6980111279207602E-4</v>
      </c>
      <c r="K91" s="95">
        <f t="shared" si="15"/>
        <v>2.6061277748311656E-3</v>
      </c>
      <c r="L91" s="95">
        <f t="shared" si="16"/>
        <v>5.1486598030499775E-4</v>
      </c>
      <c r="M91" s="95">
        <f t="shared" si="17"/>
        <v>1.3070386215788547E-2</v>
      </c>
    </row>
    <row r="92" spans="1:13" s="96" customFormat="1" ht="16">
      <c r="A92" s="91" t="s">
        <v>146</v>
      </c>
      <c r="B92" s="87">
        <v>4</v>
      </c>
      <c r="C92" s="88" t="s">
        <v>131</v>
      </c>
      <c r="D92" s="92">
        <v>8.8335598494538758E-2</v>
      </c>
      <c r="E92" s="151">
        <v>0.14400903956233987</v>
      </c>
      <c r="F92" s="93">
        <v>9.6809039562339869E-2</v>
      </c>
      <c r="G92" s="93">
        <v>0.36</v>
      </c>
      <c r="H92" s="94" t="s">
        <v>129</v>
      </c>
      <c r="I92" s="95">
        <f t="shared" si="13"/>
        <v>7.8141788274824664E-4</v>
      </c>
      <c r="J92" s="95">
        <f t="shared" si="14"/>
        <v>6.9027016346901685E-5</v>
      </c>
      <c r="K92" s="95">
        <f t="shared" si="15"/>
        <v>1.1253123879141211E-4</v>
      </c>
      <c r="L92" s="95">
        <f t="shared" si="16"/>
        <v>7.5648314725694865E-5</v>
      </c>
      <c r="M92" s="95">
        <f t="shared" si="17"/>
        <v>2.8131043778936878E-4</v>
      </c>
    </row>
    <row r="93" spans="1:13" s="96" customFormat="1" ht="16">
      <c r="A93" s="91" t="s">
        <v>147</v>
      </c>
      <c r="B93" s="87">
        <v>56</v>
      </c>
      <c r="C93" s="88" t="s">
        <v>107</v>
      </c>
      <c r="D93" s="92">
        <v>3.9782909430302202E-2</v>
      </c>
      <c r="E93" s="151">
        <v>9.0799016914808295E-2</v>
      </c>
      <c r="F93" s="93">
        <v>4.3599016914808296E-2</v>
      </c>
      <c r="G93" s="93">
        <v>0.25</v>
      </c>
      <c r="H93" s="94" t="s">
        <v>129</v>
      </c>
      <c r="I93" s="95">
        <f t="shared" si="13"/>
        <v>1.0939850358475453E-2</v>
      </c>
      <c r="J93" s="95">
        <f t="shared" si="14"/>
        <v>4.3521907599228802E-4</v>
      </c>
      <c r="K93" s="95">
        <f t="shared" si="15"/>
        <v>9.9332765774468425E-4</v>
      </c>
      <c r="L93" s="95">
        <f t="shared" si="16"/>
        <v>4.7696672082464287E-4</v>
      </c>
      <c r="M93" s="95">
        <f t="shared" si="17"/>
        <v>2.7349625896188634E-3</v>
      </c>
    </row>
    <row r="94" spans="1:13" s="96" customFormat="1" ht="16">
      <c r="A94" s="91" t="s">
        <v>148</v>
      </c>
      <c r="B94" s="87">
        <v>220</v>
      </c>
      <c r="C94" s="88" t="s">
        <v>149</v>
      </c>
      <c r="D94" s="92">
        <v>0.17499999999999999</v>
      </c>
      <c r="E94" s="151">
        <v>0.23898657542527282</v>
      </c>
      <c r="F94" s="93">
        <v>0.19178657542527283</v>
      </c>
      <c r="G94" s="93">
        <v>0.34</v>
      </c>
      <c r="H94" s="94" t="s">
        <v>129</v>
      </c>
      <c r="I94" s="95">
        <f t="shared" si="13"/>
        <v>4.2977983551153565E-2</v>
      </c>
      <c r="J94" s="95">
        <f t="shared" si="14"/>
        <v>7.5211471214518735E-3</v>
      </c>
      <c r="K94" s="95">
        <f t="shared" si="15"/>
        <v>1.0271161107573897E-2</v>
      </c>
      <c r="L94" s="95">
        <f t="shared" si="16"/>
        <v>8.2426002839594489E-3</v>
      </c>
      <c r="M94" s="95">
        <f t="shared" si="17"/>
        <v>1.4612514407392214E-2</v>
      </c>
    </row>
    <row r="95" spans="1:13" s="103" customFormat="1" ht="16">
      <c r="A95" s="98" t="s">
        <v>129</v>
      </c>
      <c r="B95" s="100">
        <f>SUM(B76:B94)</f>
        <v>5118.9000000000005</v>
      </c>
      <c r="C95" s="100"/>
      <c r="D95" s="101">
        <f>SUM(J76:J94)</f>
        <v>3.6408051688206385E-2</v>
      </c>
      <c r="E95" s="152">
        <f>SUM(K76:K94)</f>
        <v>8.7100431721070987E-2</v>
      </c>
      <c r="F95" s="101">
        <f>SUM(L76:L94)</f>
        <v>3.9900431721070995E-2</v>
      </c>
      <c r="G95" s="101">
        <f>SUM(M76:M94)</f>
        <v>0.31039417648322876</v>
      </c>
      <c r="H95" s="98"/>
      <c r="I95" s="102">
        <f>SUM(I76:I94)</f>
        <v>0.99999999999999989</v>
      </c>
    </row>
    <row r="96" spans="1:13" s="96" customFormat="1" ht="16">
      <c r="A96" s="91" t="s">
        <v>150</v>
      </c>
      <c r="B96" s="87">
        <v>15.3</v>
      </c>
      <c r="C96" s="88" t="s">
        <v>107</v>
      </c>
      <c r="D96" s="92">
        <v>3.9782909430302202E-2</v>
      </c>
      <c r="E96" s="151">
        <v>9.0799016914808295E-2</v>
      </c>
      <c r="F96" s="93">
        <v>4.3599016914808296E-2</v>
      </c>
      <c r="G96" s="93">
        <v>0.15</v>
      </c>
      <c r="H96" s="94" t="s">
        <v>151</v>
      </c>
      <c r="I96" s="95">
        <f t="shared" ref="I96:I121" si="18">B96/$B$123</f>
        <v>3.8015255795463016E-3</v>
      </c>
      <c r="J96" s="95">
        <f t="shared" ref="J96:J121" si="19">I96*D96</f>
        <v>1.5123574782806762E-4</v>
      </c>
      <c r="K96" s="95">
        <f t="shared" ref="K96:K121" si="20">I96*E96</f>
        <v>3.4517478539930105E-4</v>
      </c>
      <c r="L96" s="95">
        <f t="shared" ref="L96:L121" si="21">I96*F96</f>
        <v>1.6574277804471562E-4</v>
      </c>
      <c r="M96" s="95">
        <f t="shared" si="17"/>
        <v>5.7022883693194518E-4</v>
      </c>
    </row>
    <row r="97" spans="1:13" s="96" customFormat="1" ht="16">
      <c r="A97" s="91" t="s">
        <v>152</v>
      </c>
      <c r="B97" s="87">
        <v>13.7</v>
      </c>
      <c r="C97" s="88" t="s">
        <v>71</v>
      </c>
      <c r="D97" s="92">
        <v>3.1810382490361881E-2</v>
      </c>
      <c r="E97" s="151">
        <v>8.2061738975968967E-2</v>
      </c>
      <c r="F97" s="93">
        <v>3.4861738975968962E-2</v>
      </c>
      <c r="G97" s="93">
        <v>0.18</v>
      </c>
      <c r="H97" s="94" t="s">
        <v>151</v>
      </c>
      <c r="I97" s="95">
        <f t="shared" si="18"/>
        <v>3.4039804209009361E-3</v>
      </c>
      <c r="J97" s="95">
        <f t="shared" si="19"/>
        <v>1.082819191785618E-4</v>
      </c>
      <c r="K97" s="95">
        <f t="shared" si="20"/>
        <v>2.7933655277928159E-4</v>
      </c>
      <c r="L97" s="95">
        <f t="shared" si="21"/>
        <v>1.186686769127574E-4</v>
      </c>
      <c r="M97" s="95">
        <f t="shared" si="17"/>
        <v>6.1271647576216851E-4</v>
      </c>
    </row>
    <row r="98" spans="1:13" s="96" customFormat="1" ht="16">
      <c r="A98" s="91" t="s">
        <v>153</v>
      </c>
      <c r="B98" s="87">
        <v>48</v>
      </c>
      <c r="C98" s="88" t="s">
        <v>112</v>
      </c>
      <c r="D98" s="92">
        <v>2.6548514710001261E-2</v>
      </c>
      <c r="E98" s="151">
        <v>7.629513553633499E-2</v>
      </c>
      <c r="F98" s="93">
        <v>2.9095135536334988E-2</v>
      </c>
      <c r="G98" s="93">
        <v>0.2</v>
      </c>
      <c r="H98" s="94" t="s">
        <v>151</v>
      </c>
      <c r="I98" s="95">
        <f t="shared" si="18"/>
        <v>1.1926354759360946E-2</v>
      </c>
      <c r="J98" s="95">
        <f t="shared" si="19"/>
        <v>3.166270047655876E-4</v>
      </c>
      <c r="K98" s="95">
        <f t="shared" si="20"/>
        <v>9.0992285281985723E-4</v>
      </c>
      <c r="L98" s="95">
        <f t="shared" si="21"/>
        <v>3.4699890817802058E-4</v>
      </c>
      <c r="M98" s="95">
        <f t="shared" si="17"/>
        <v>2.3852709518721892E-3</v>
      </c>
    </row>
    <row r="99" spans="1:13" s="96" customFormat="1" ht="16">
      <c r="A99" s="91" t="s">
        <v>154</v>
      </c>
      <c r="B99" s="87">
        <v>63.1</v>
      </c>
      <c r="C99" s="88" t="s">
        <v>92</v>
      </c>
      <c r="D99" s="92">
        <v>5.74819192369697E-2</v>
      </c>
      <c r="E99" s="151">
        <v>0.1101957739390316</v>
      </c>
      <c r="F99" s="93">
        <v>6.2995773939031607E-2</v>
      </c>
      <c r="G99" s="93">
        <v>0.18</v>
      </c>
      <c r="H99" s="94" t="s">
        <v>151</v>
      </c>
      <c r="I99" s="95">
        <f t="shared" si="18"/>
        <v>1.5678187194076577E-2</v>
      </c>
      <c r="J99" s="95">
        <f t="shared" si="19"/>
        <v>9.0121229007200242E-4</v>
      </c>
      <c r="K99" s="95">
        <f t="shared" si="20"/>
        <v>1.7276699718122826E-3</v>
      </c>
      <c r="L99" s="95">
        <f t="shared" si="21"/>
        <v>9.8765953625186832E-4</v>
      </c>
      <c r="M99" s="95">
        <f t="shared" si="17"/>
        <v>2.8220736949337837E-3</v>
      </c>
    </row>
    <row r="100" spans="1:13" s="96" customFormat="1" ht="16">
      <c r="A100" s="91" t="s">
        <v>155</v>
      </c>
      <c r="B100" s="87">
        <v>20</v>
      </c>
      <c r="C100" s="88" t="s">
        <v>92</v>
      </c>
      <c r="D100" s="92">
        <v>5.74819192369697E-2</v>
      </c>
      <c r="E100" s="151">
        <v>0.1101957739390316</v>
      </c>
      <c r="F100" s="93">
        <v>6.2995773939031607E-2</v>
      </c>
      <c r="G100" s="93">
        <v>0.1</v>
      </c>
      <c r="H100" s="94" t="s">
        <v>151</v>
      </c>
      <c r="I100" s="95">
        <f t="shared" si="18"/>
        <v>4.9693144830670602E-3</v>
      </c>
      <c r="J100" s="95">
        <f t="shared" si="19"/>
        <v>2.8564573377876459E-4</v>
      </c>
      <c r="K100" s="95">
        <f t="shared" si="20"/>
        <v>5.4759745540801342E-4</v>
      </c>
      <c r="L100" s="95">
        <f t="shared" si="21"/>
        <v>3.1304581180724824E-4</v>
      </c>
      <c r="M100" s="95">
        <f t="shared" si="17"/>
        <v>4.9693144830670604E-4</v>
      </c>
    </row>
    <row r="101" spans="1:13" s="96" customFormat="1" ht="16">
      <c r="A101" s="91" t="s">
        <v>156</v>
      </c>
      <c r="B101" s="87">
        <v>67.900000000000006</v>
      </c>
      <c r="C101" s="88" t="s">
        <v>68</v>
      </c>
      <c r="D101" s="92">
        <v>1.4111372683694367E-2</v>
      </c>
      <c r="E101" s="151">
        <v>6.2664981951745621E-2</v>
      </c>
      <c r="F101" s="93">
        <v>1.5464981951745628E-2</v>
      </c>
      <c r="G101" s="93">
        <v>0.1</v>
      </c>
      <c r="H101" s="94" t="s">
        <v>151</v>
      </c>
      <c r="I101" s="95">
        <f t="shared" si="18"/>
        <v>1.6870822670012671E-2</v>
      </c>
      <c r="J101" s="95">
        <f t="shared" si="19"/>
        <v>2.3807046617706847E-4</v>
      </c>
      <c r="K101" s="95">
        <f t="shared" si="20"/>
        <v>1.0572097981274449E-3</v>
      </c>
      <c r="L101" s="95">
        <f t="shared" si="21"/>
        <v>2.6090696810284695E-4</v>
      </c>
      <c r="M101" s="95">
        <f t="shared" si="17"/>
        <v>1.6870822670012671E-3</v>
      </c>
    </row>
    <row r="102" spans="1:13" s="96" customFormat="1" ht="16">
      <c r="A102" s="91" t="s">
        <v>157</v>
      </c>
      <c r="B102" s="87">
        <v>60.4</v>
      </c>
      <c r="C102" s="88" t="s">
        <v>125</v>
      </c>
      <c r="D102" s="92">
        <v>2.208389962363469E-2</v>
      </c>
      <c r="E102" s="151">
        <v>7.1402259890584963E-2</v>
      </c>
      <c r="F102" s="93">
        <v>2.4202259890584967E-2</v>
      </c>
      <c r="G102" s="93">
        <v>0.18</v>
      </c>
      <c r="H102" s="94" t="s">
        <v>151</v>
      </c>
      <c r="I102" s="95">
        <f t="shared" si="18"/>
        <v>1.5007329738862523E-2</v>
      </c>
      <c r="J102" s="95">
        <f t="shared" si="19"/>
        <v>3.3142036357182778E-4</v>
      </c>
      <c r="K102" s="95">
        <f t="shared" si="20"/>
        <v>1.0715572582779664E-3</v>
      </c>
      <c r="L102" s="95">
        <f t="shared" si="21"/>
        <v>3.6321129460365538E-4</v>
      </c>
      <c r="M102" s="95">
        <f t="shared" si="17"/>
        <v>2.7013193529952539E-3</v>
      </c>
    </row>
    <row r="103" spans="1:13" s="96" customFormat="1" ht="16">
      <c r="A103" s="91" t="s">
        <v>158</v>
      </c>
      <c r="B103" s="87">
        <v>246.5</v>
      </c>
      <c r="C103" s="88" t="s">
        <v>78</v>
      </c>
      <c r="D103" s="92">
        <v>5.3415930497600151E-3</v>
      </c>
      <c r="E103" s="151">
        <v>5.3053976219022358E-2</v>
      </c>
      <c r="F103" s="93">
        <v>5.8539762190223561E-3</v>
      </c>
      <c r="G103" s="93">
        <v>0.19</v>
      </c>
      <c r="H103" s="94" t="s">
        <v>151</v>
      </c>
      <c r="I103" s="95">
        <f t="shared" si="18"/>
        <v>6.1246801003801518E-2</v>
      </c>
      <c r="J103" s="95">
        <f t="shared" si="19"/>
        <v>3.2715548656194089E-4</v>
      </c>
      <c r="K103" s="95">
        <f t="shared" si="20"/>
        <v>3.2493863239468805E-3</v>
      </c>
      <c r="L103" s="95">
        <f t="shared" si="21"/>
        <v>3.5853731656744866E-4</v>
      </c>
      <c r="M103" s="95">
        <f t="shared" si="17"/>
        <v>1.1636892190722288E-2</v>
      </c>
    </row>
    <row r="104" spans="1:13" s="96" customFormat="1" ht="16">
      <c r="A104" s="91" t="s">
        <v>159</v>
      </c>
      <c r="B104" s="87">
        <v>31.4</v>
      </c>
      <c r="C104" s="88" t="s">
        <v>75</v>
      </c>
      <c r="D104" s="92">
        <v>6.2185710131534505E-3</v>
      </c>
      <c r="E104" s="151">
        <v>5.4015076792294683E-2</v>
      </c>
      <c r="F104" s="93">
        <v>6.8150767922946836E-3</v>
      </c>
      <c r="G104" s="93">
        <v>0.2</v>
      </c>
      <c r="H104" s="94" t="s">
        <v>151</v>
      </c>
      <c r="I104" s="95">
        <f t="shared" si="18"/>
        <v>7.8018237384152849E-3</v>
      </c>
      <c r="J104" s="95">
        <f t="shared" si="19"/>
        <v>4.8516194949441777E-5</v>
      </c>
      <c r="K104" s="95">
        <f t="shared" si="20"/>
        <v>4.214161083504492E-4</v>
      </c>
      <c r="L104" s="95">
        <f t="shared" si="21"/>
        <v>5.3170027897247759E-5</v>
      </c>
      <c r="M104" s="95">
        <f t="shared" si="17"/>
        <v>1.560364747683057E-3</v>
      </c>
    </row>
    <row r="105" spans="1:13" s="96" customFormat="1" ht="16">
      <c r="A105" s="91" t="s">
        <v>160</v>
      </c>
      <c r="B105" s="87">
        <v>17.7</v>
      </c>
      <c r="C105" s="88" t="s">
        <v>112</v>
      </c>
      <c r="D105" s="92">
        <v>2.6548514710001261E-2</v>
      </c>
      <c r="E105" s="151">
        <v>7.629513553633499E-2</v>
      </c>
      <c r="F105" s="93">
        <v>2.9095135536334988E-2</v>
      </c>
      <c r="G105" s="93">
        <v>0.15</v>
      </c>
      <c r="H105" s="94" t="s">
        <v>151</v>
      </c>
      <c r="I105" s="95">
        <f t="shared" si="18"/>
        <v>4.3978433175143484E-3</v>
      </c>
      <c r="J105" s="95">
        <f t="shared" si="19"/>
        <v>1.1675620800731042E-4</v>
      </c>
      <c r="K105" s="95">
        <f t="shared" si="20"/>
        <v>3.3553405197732231E-4</v>
      </c>
      <c r="L105" s="95">
        <f t="shared" si="21"/>
        <v>1.2795584739064508E-4</v>
      </c>
      <c r="M105" s="95">
        <f t="shared" si="17"/>
        <v>6.5967649762715226E-4</v>
      </c>
    </row>
    <row r="106" spans="1:13" s="96" customFormat="1" ht="16">
      <c r="A106" s="91" t="s">
        <v>161</v>
      </c>
      <c r="B106" s="87">
        <v>161</v>
      </c>
      <c r="C106" s="88" t="s">
        <v>80</v>
      </c>
      <c r="D106" s="92">
        <v>1.9452965733454383E-2</v>
      </c>
      <c r="E106" s="151">
        <v>6.8518958170767988E-2</v>
      </c>
      <c r="F106" s="93">
        <v>2.1318958170767986E-2</v>
      </c>
      <c r="G106" s="93">
        <v>0.09</v>
      </c>
      <c r="H106" s="94" t="s">
        <v>151</v>
      </c>
      <c r="I106" s="95">
        <f t="shared" si="18"/>
        <v>4.000298158868984E-2</v>
      </c>
      <c r="J106" s="95">
        <f t="shared" si="19"/>
        <v>7.7817663008079006E-4</v>
      </c>
      <c r="K106" s="95">
        <f t="shared" si="20"/>
        <v>2.7409626221814409E-3</v>
      </c>
      <c r="L106" s="95">
        <f t="shared" si="21"/>
        <v>8.5282189119528058E-4</v>
      </c>
      <c r="M106" s="95">
        <f t="shared" si="17"/>
        <v>3.6002683429820857E-3</v>
      </c>
    </row>
    <row r="107" spans="1:13" s="96" customFormat="1" ht="16">
      <c r="A107" s="91" t="s">
        <v>162</v>
      </c>
      <c r="B107" s="87">
        <v>180.2</v>
      </c>
      <c r="C107" s="88" t="s">
        <v>80</v>
      </c>
      <c r="D107" s="92">
        <v>1.9452965733454383E-2</v>
      </c>
      <c r="E107" s="151">
        <v>6.8518958170767988E-2</v>
      </c>
      <c r="F107" s="93">
        <v>2.1318958170767986E-2</v>
      </c>
      <c r="G107" s="93">
        <v>0.2</v>
      </c>
      <c r="H107" s="94" t="s">
        <v>151</v>
      </c>
      <c r="I107" s="95">
        <f t="shared" si="18"/>
        <v>4.4773523492434214E-2</v>
      </c>
      <c r="J107" s="95">
        <f t="shared" si="19"/>
        <v>8.7097781826433757E-4</v>
      </c>
      <c r="K107" s="95">
        <f t="shared" si="20"/>
        <v>3.067835183335998E-3</v>
      </c>
      <c r="L107" s="95">
        <f t="shared" si="21"/>
        <v>9.5452487449310271E-4</v>
      </c>
      <c r="M107" s="95">
        <f t="shared" si="17"/>
        <v>8.9547046984868438E-3</v>
      </c>
    </row>
    <row r="108" spans="1:13" s="96" customFormat="1" ht="16">
      <c r="A108" s="91" t="s">
        <v>163</v>
      </c>
      <c r="B108" s="87">
        <v>8.5</v>
      </c>
      <c r="C108" s="88" t="s">
        <v>73</v>
      </c>
      <c r="D108" s="92">
        <v>4.8632414333635951E-2</v>
      </c>
      <c r="E108" s="151">
        <v>0.10049739542691996</v>
      </c>
      <c r="F108" s="93">
        <v>5.3297395426919955E-2</v>
      </c>
      <c r="G108" s="93">
        <v>0.1</v>
      </c>
      <c r="H108" s="94" t="s">
        <v>151</v>
      </c>
      <c r="I108" s="95">
        <f t="shared" si="18"/>
        <v>2.1119586553035009E-3</v>
      </c>
      <c r="J108" s="95">
        <f t="shared" si="19"/>
        <v>1.0270964838022848E-4</v>
      </c>
      <c r="K108" s="95">
        <f t="shared" si="20"/>
        <v>2.1224634410734207E-4</v>
      </c>
      <c r="L108" s="95">
        <f t="shared" si="21"/>
        <v>1.1256189557701682E-4</v>
      </c>
      <c r="M108" s="95">
        <f t="shared" si="17"/>
        <v>2.111958655303501E-4</v>
      </c>
    </row>
    <row r="109" spans="1:13" s="96" customFormat="1" ht="16">
      <c r="A109" s="91" t="s">
        <v>164</v>
      </c>
      <c r="B109" s="87">
        <v>34.1</v>
      </c>
      <c r="C109" s="88" t="s">
        <v>90</v>
      </c>
      <c r="D109" s="92">
        <v>1.0603460830120627E-2</v>
      </c>
      <c r="E109" s="151">
        <v>5.8820579658656322E-2</v>
      </c>
      <c r="F109" s="93">
        <v>1.1620579658656319E-2</v>
      </c>
      <c r="G109" s="93">
        <v>0.2</v>
      </c>
      <c r="H109" s="94" t="s">
        <v>151</v>
      </c>
      <c r="I109" s="95">
        <f t="shared" si="18"/>
        <v>8.4726811936293393E-3</v>
      </c>
      <c r="J109" s="95">
        <f t="shared" si="19"/>
        <v>8.9839743162748373E-5</v>
      </c>
      <c r="K109" s="95">
        <f t="shared" si="20"/>
        <v>4.9836801907227383E-4</v>
      </c>
      <c r="L109" s="95">
        <f t="shared" si="21"/>
        <v>9.8457466732969042E-5</v>
      </c>
      <c r="M109" s="95">
        <f t="shared" si="17"/>
        <v>1.694536238725868E-3</v>
      </c>
    </row>
    <row r="110" spans="1:13" s="96" customFormat="1" ht="16">
      <c r="A110" s="91" t="s">
        <v>165</v>
      </c>
      <c r="B110" s="87">
        <v>54.2</v>
      </c>
      <c r="C110" s="88" t="s">
        <v>90</v>
      </c>
      <c r="D110" s="92">
        <v>1.0603460830120627E-2</v>
      </c>
      <c r="E110" s="151">
        <v>5.8820579658656322E-2</v>
      </c>
      <c r="F110" s="93">
        <v>1.1620579658656319E-2</v>
      </c>
      <c r="G110" s="93">
        <v>0.15</v>
      </c>
      <c r="H110" s="94" t="s">
        <v>151</v>
      </c>
      <c r="I110" s="95">
        <f t="shared" si="18"/>
        <v>1.3466842249111734E-2</v>
      </c>
      <c r="J110" s="95">
        <f t="shared" si="19"/>
        <v>1.4279513429386984E-4</v>
      </c>
      <c r="K110" s="95">
        <f t="shared" si="20"/>
        <v>7.9212746726443526E-4</v>
      </c>
      <c r="L110" s="95">
        <f t="shared" si="21"/>
        <v>1.5649251310636135E-4</v>
      </c>
      <c r="M110" s="95">
        <f t="shared" si="17"/>
        <v>2.0200263373667602E-3</v>
      </c>
    </row>
    <row r="111" spans="1:13" s="96" customFormat="1" ht="16">
      <c r="A111" s="91" t="s">
        <v>166</v>
      </c>
      <c r="B111" s="87">
        <v>12.7</v>
      </c>
      <c r="C111" s="88" t="s">
        <v>71</v>
      </c>
      <c r="D111" s="92">
        <v>3.1810382490361881E-2</v>
      </c>
      <c r="E111" s="151">
        <v>8.2061738975968967E-2</v>
      </c>
      <c r="F111" s="93">
        <v>3.4861738975968962E-2</v>
      </c>
      <c r="G111" s="93">
        <v>0.1</v>
      </c>
      <c r="H111" s="94" t="s">
        <v>151</v>
      </c>
      <c r="I111" s="95">
        <f t="shared" si="18"/>
        <v>3.1555146967475831E-3</v>
      </c>
      <c r="J111" s="95">
        <f t="shared" si="19"/>
        <v>1.003781294574989E-4</v>
      </c>
      <c r="K111" s="95">
        <f t="shared" si="20"/>
        <v>2.5894702337933404E-4</v>
      </c>
      <c r="L111" s="95">
        <f t="shared" si="21"/>
        <v>1.100067296928481E-4</v>
      </c>
      <c r="M111" s="95">
        <f t="shared" si="17"/>
        <v>3.1555146967475836E-4</v>
      </c>
    </row>
    <row r="112" spans="1:13" s="96" customFormat="1" ht="16">
      <c r="A112" s="91" t="s">
        <v>167</v>
      </c>
      <c r="B112" s="87">
        <v>12</v>
      </c>
      <c r="C112" s="88" t="s">
        <v>92</v>
      </c>
      <c r="D112" s="92">
        <v>5.74819192369697E-2</v>
      </c>
      <c r="E112" s="151">
        <v>0.1101957739390316</v>
      </c>
      <c r="F112" s="93">
        <v>6.2995773939031607E-2</v>
      </c>
      <c r="G112" s="93">
        <v>0.12</v>
      </c>
      <c r="H112" s="94" t="s">
        <v>151</v>
      </c>
      <c r="I112" s="95">
        <f t="shared" si="18"/>
        <v>2.9815886898402364E-3</v>
      </c>
      <c r="J112" s="95">
        <f t="shared" si="19"/>
        <v>1.7138744026725877E-4</v>
      </c>
      <c r="K112" s="95">
        <f t="shared" si="20"/>
        <v>3.2855847324480809E-4</v>
      </c>
      <c r="L112" s="95">
        <f t="shared" si="21"/>
        <v>1.8782748708434896E-4</v>
      </c>
      <c r="M112" s="95">
        <f t="shared" si="17"/>
        <v>3.5779064278082838E-4</v>
      </c>
    </row>
    <row r="113" spans="1:13" s="96" customFormat="1" ht="16">
      <c r="A113" s="91" t="s">
        <v>168</v>
      </c>
      <c r="B113" s="87">
        <v>5.5</v>
      </c>
      <c r="C113" s="88" t="s">
        <v>107</v>
      </c>
      <c r="D113" s="92">
        <v>3.9782909430302202E-2</v>
      </c>
      <c r="E113" s="151">
        <v>9.0799016914808295E-2</v>
      </c>
      <c r="F113" s="93">
        <v>4.3599016914808296E-2</v>
      </c>
      <c r="G113" s="93">
        <v>0.09</v>
      </c>
      <c r="H113" s="94" t="s">
        <v>151</v>
      </c>
      <c r="I113" s="95">
        <f t="shared" si="18"/>
        <v>1.3665614828434417E-3</v>
      </c>
      <c r="J113" s="95">
        <f t="shared" si="19"/>
        <v>5.4365791702900116E-5</v>
      </c>
      <c r="K113" s="95">
        <f t="shared" si="20"/>
        <v>1.2408243919582716E-4</v>
      </c>
      <c r="L113" s="95">
        <f t="shared" si="21"/>
        <v>5.9580737205616724E-5</v>
      </c>
      <c r="M113" s="95">
        <f t="shared" si="17"/>
        <v>1.2299053345590975E-4</v>
      </c>
    </row>
    <row r="114" spans="1:13" s="96" customFormat="1" ht="16">
      <c r="A114" s="91" t="s">
        <v>169</v>
      </c>
      <c r="B114" s="87">
        <v>592.20000000000005</v>
      </c>
      <c r="C114" s="88" t="s">
        <v>115</v>
      </c>
      <c r="D114" s="92">
        <v>7.4941753235439005E-3</v>
      </c>
      <c r="E114" s="151">
        <v>5.5413041262508976E-2</v>
      </c>
      <c r="F114" s="93">
        <v>8.2130412625089771E-3</v>
      </c>
      <c r="G114" s="93">
        <v>0.19</v>
      </c>
      <c r="H114" s="94" t="s">
        <v>151</v>
      </c>
      <c r="I114" s="95">
        <f t="shared" si="18"/>
        <v>0.14714140184361568</v>
      </c>
      <c r="J114" s="95">
        <f t="shared" si="19"/>
        <v>1.1027034627680817E-3</v>
      </c>
      <c r="K114" s="95">
        <f t="shared" si="20"/>
        <v>8.1535525717836895E-3</v>
      </c>
      <c r="L114" s="95">
        <f t="shared" si="21"/>
        <v>1.2084784047650301E-3</v>
      </c>
      <c r="M114" s="95">
        <f t="shared" si="17"/>
        <v>2.795686635028698E-2</v>
      </c>
    </row>
    <row r="115" spans="1:13" s="96" customFormat="1" ht="16">
      <c r="A115" s="91" t="s">
        <v>170</v>
      </c>
      <c r="B115" s="87">
        <v>250.1</v>
      </c>
      <c r="C115" s="88" t="s">
        <v>80</v>
      </c>
      <c r="D115" s="92">
        <v>1.9452965733454383E-2</v>
      </c>
      <c r="E115" s="151">
        <v>6.8518958170767988E-2</v>
      </c>
      <c r="F115" s="93">
        <v>2.1318958170767986E-2</v>
      </c>
      <c r="G115" s="93">
        <v>0.16</v>
      </c>
      <c r="H115" s="94" t="s">
        <v>151</v>
      </c>
      <c r="I115" s="95">
        <f t="shared" si="18"/>
        <v>6.2141277610753588E-2</v>
      </c>
      <c r="J115" s="95">
        <f t="shared" si="19"/>
        <v>1.2088321439950656E-3</v>
      </c>
      <c r="K115" s="95">
        <f t="shared" si="20"/>
        <v>4.2578556012893062E-3</v>
      </c>
      <c r="L115" s="95">
        <f t="shared" si="21"/>
        <v>1.324787298061737E-3</v>
      </c>
      <c r="M115" s="95">
        <f t="shared" si="17"/>
        <v>9.9426044177205741E-3</v>
      </c>
    </row>
    <row r="116" spans="1:13" s="96" customFormat="1" ht="16">
      <c r="A116" s="91" t="s">
        <v>171</v>
      </c>
      <c r="B116" s="87">
        <v>1699.9</v>
      </c>
      <c r="C116" s="88" t="s">
        <v>80</v>
      </c>
      <c r="D116" s="92">
        <v>1.9452965733454383E-2</v>
      </c>
      <c r="E116" s="151">
        <v>6.8518958170767988E-2</v>
      </c>
      <c r="F116" s="93">
        <v>2.1318958170767986E-2</v>
      </c>
      <c r="G116" s="93">
        <v>0.2</v>
      </c>
      <c r="H116" s="94" t="s">
        <v>151</v>
      </c>
      <c r="I116" s="95">
        <f t="shared" si="18"/>
        <v>0.42236688448828485</v>
      </c>
      <c r="J116" s="95">
        <f t="shared" si="19"/>
        <v>8.2162885308964904E-3</v>
      </c>
      <c r="K116" s="95">
        <f t="shared" si="20"/>
        <v>2.8940138890970385E-2</v>
      </c>
      <c r="L116" s="95">
        <f t="shared" si="21"/>
        <v>9.0044219431233384E-3</v>
      </c>
      <c r="M116" s="95">
        <f t="shared" si="17"/>
        <v>8.4473376897656979E-2</v>
      </c>
    </row>
    <row r="117" spans="1:13" s="96" customFormat="1" ht="16">
      <c r="A117" s="91" t="s">
        <v>172</v>
      </c>
      <c r="B117" s="87">
        <v>51.4</v>
      </c>
      <c r="C117" s="88" t="s">
        <v>71</v>
      </c>
      <c r="D117" s="92">
        <v>3.1810382490361881E-2</v>
      </c>
      <c r="E117" s="151">
        <v>8.2061738975968967E-2</v>
      </c>
      <c r="F117" s="93">
        <v>3.4861738975968962E-2</v>
      </c>
      <c r="G117" s="93">
        <v>0.15</v>
      </c>
      <c r="H117" s="94" t="s">
        <v>151</v>
      </c>
      <c r="I117" s="95">
        <f t="shared" si="18"/>
        <v>1.2771138221482346E-2</v>
      </c>
      <c r="J117" s="95">
        <f t="shared" si="19"/>
        <v>4.0625479166263339E-4</v>
      </c>
      <c r="K117" s="95">
        <f t="shared" si="20"/>
        <v>1.0480218111573048E-3</v>
      </c>
      <c r="L117" s="95">
        <f t="shared" si="21"/>
        <v>4.4522408710333803E-4</v>
      </c>
      <c r="M117" s="95">
        <f t="shared" si="17"/>
        <v>1.9156707332223517E-3</v>
      </c>
    </row>
    <row r="118" spans="1:13" s="96" customFormat="1" ht="16">
      <c r="A118" s="91" t="s">
        <v>173</v>
      </c>
      <c r="B118" s="87">
        <v>105.4</v>
      </c>
      <c r="C118" s="88" t="s">
        <v>115</v>
      </c>
      <c r="D118" s="92">
        <v>7.4941753235439005E-3</v>
      </c>
      <c r="E118" s="151">
        <v>5.5413041262508976E-2</v>
      </c>
      <c r="F118" s="93">
        <v>8.2130412625089771E-3</v>
      </c>
      <c r="G118" s="93">
        <v>0.21</v>
      </c>
      <c r="H118" s="94" t="s">
        <v>151</v>
      </c>
      <c r="I118" s="95">
        <f t="shared" si="18"/>
        <v>2.618828732576341E-2</v>
      </c>
      <c r="J118" s="95">
        <f t="shared" si="19"/>
        <v>1.9625961664261363E-4</v>
      </c>
      <c r="K118" s="95">
        <f t="shared" si="20"/>
        <v>1.4511726461769686E-3</v>
      </c>
      <c r="L118" s="95">
        <f t="shared" si="21"/>
        <v>2.1508548440093576E-4</v>
      </c>
      <c r="M118" s="95">
        <f t="shared" si="17"/>
        <v>5.4995403384103161E-3</v>
      </c>
    </row>
    <row r="119" spans="1:13" s="96" customFormat="1" ht="16">
      <c r="A119" s="91" t="s">
        <v>174</v>
      </c>
      <c r="B119" s="87">
        <v>53.7</v>
      </c>
      <c r="C119" s="88" t="s">
        <v>90</v>
      </c>
      <c r="D119" s="92">
        <v>1.0603460830120627E-2</v>
      </c>
      <c r="E119" s="151">
        <v>5.8820579658656322E-2</v>
      </c>
      <c r="F119" s="93">
        <v>1.1620579658656319E-2</v>
      </c>
      <c r="G119" s="93">
        <v>0.19</v>
      </c>
      <c r="H119" s="94" t="s">
        <v>151</v>
      </c>
      <c r="I119" s="95">
        <f>B119/$B$123</f>
        <v>1.3342609387035059E-2</v>
      </c>
      <c r="J119" s="95">
        <f>I119*D119</f>
        <v>1.4147783600702604E-4</v>
      </c>
      <c r="K119" s="95">
        <f>I119*E119</f>
        <v>7.8482001830443131E-4</v>
      </c>
      <c r="L119" s="95">
        <f>I119*F119</f>
        <v>1.5504885523637645E-4</v>
      </c>
      <c r="M119" s="95">
        <f>I119*G119</f>
        <v>2.5350957835366611E-3</v>
      </c>
    </row>
    <row r="120" spans="1:13" s="96" customFormat="1" ht="16">
      <c r="A120" s="91" t="s">
        <v>175</v>
      </c>
      <c r="B120" s="87">
        <v>8.1</v>
      </c>
      <c r="C120" s="88" t="s">
        <v>92</v>
      </c>
      <c r="D120" s="92">
        <v>5.74819192369697E-2</v>
      </c>
      <c r="E120" s="151">
        <v>0.1101957739390316</v>
      </c>
      <c r="F120" s="93">
        <v>6.2995773939031607E-2</v>
      </c>
      <c r="G120" s="93">
        <v>0.19120000000000001</v>
      </c>
      <c r="H120" s="94" t="s">
        <v>151</v>
      </c>
      <c r="I120" s="95">
        <f>B120/$B$123</f>
        <v>2.0125723656421596E-3</v>
      </c>
      <c r="J120" s="95">
        <f>I120*D120</f>
        <v>1.1568652218039967E-4</v>
      </c>
      <c r="K120" s="95">
        <f>I120*E120</f>
        <v>2.2177696944024547E-4</v>
      </c>
      <c r="L120" s="95">
        <f>I120*F120</f>
        <v>1.2678355378193556E-4</v>
      </c>
      <c r="M120" s="95">
        <f>I120*G120</f>
        <v>3.848038363107809E-4</v>
      </c>
    </row>
    <row r="121" spans="1:13" s="96" customFormat="1" ht="16">
      <c r="A121" s="91" t="s">
        <v>176</v>
      </c>
      <c r="B121" s="87">
        <v>153.80000000000001</v>
      </c>
      <c r="C121" s="88" t="s">
        <v>92</v>
      </c>
      <c r="D121" s="92">
        <v>5.74819192369697E-2</v>
      </c>
      <c r="E121" s="151">
        <v>0.1101957739390316</v>
      </c>
      <c r="F121" s="93">
        <v>6.2995773939031607E-2</v>
      </c>
      <c r="G121" s="93">
        <v>0.18</v>
      </c>
      <c r="H121" s="94" t="s">
        <v>151</v>
      </c>
      <c r="I121" s="95">
        <f t="shared" si="18"/>
        <v>3.82140283747857E-2</v>
      </c>
      <c r="J121" s="95">
        <f t="shared" si="19"/>
        <v>2.1966156927587001E-3</v>
      </c>
      <c r="K121" s="95">
        <f t="shared" si="20"/>
        <v>4.2110244320876242E-3</v>
      </c>
      <c r="L121" s="95">
        <f t="shared" si="21"/>
        <v>2.4073222927977395E-3</v>
      </c>
      <c r="M121" s="95">
        <f t="shared" si="17"/>
        <v>6.878525107461426E-3</v>
      </c>
    </row>
    <row r="122" spans="1:13" s="96" customFormat="1" ht="16">
      <c r="A122" s="91" t="s">
        <v>177</v>
      </c>
      <c r="B122" s="87">
        <v>57.9</v>
      </c>
      <c r="C122" s="88" t="s">
        <v>82</v>
      </c>
      <c r="D122" s="92">
        <v>1.6822031843274077E-2</v>
      </c>
      <c r="E122" s="151">
        <v>6.5635656450950999E-2</v>
      </c>
      <c r="F122" s="93">
        <v>1.8435656450951004E-2</v>
      </c>
      <c r="G122" s="93">
        <v>7.4999999999999997E-2</v>
      </c>
      <c r="H122" s="94" t="s">
        <v>151</v>
      </c>
      <c r="I122" s="95">
        <f>B122/$B$123</f>
        <v>1.438616542847914E-2</v>
      </c>
      <c r="J122" s="95">
        <f>I122*D122</f>
        <v>2.4200453294048475E-4</v>
      </c>
      <c r="K122" s="95">
        <f>I122*E122</f>
        <v>9.4424541171020512E-4</v>
      </c>
      <c r="L122" s="95">
        <f>I122*F122</f>
        <v>2.652184034859898E-4</v>
      </c>
      <c r="M122" s="95">
        <f>I122*G122</f>
        <v>1.0789624071359356E-3</v>
      </c>
    </row>
    <row r="123" spans="1:13" s="103" customFormat="1" ht="16">
      <c r="A123" s="98" t="s">
        <v>151</v>
      </c>
      <c r="B123" s="99">
        <f>SUM(B96:B122)</f>
        <v>4024.7000000000003</v>
      </c>
      <c r="C123" s="100"/>
      <c r="D123" s="101">
        <f>SUM(J96:J122)</f>
        <v>1.8961674880351699E-2</v>
      </c>
      <c r="E123" s="152">
        <f>SUM(K96:K122)</f>
        <v>6.798054108360041E-2</v>
      </c>
      <c r="F123" s="101">
        <f>SUM(L96:L122)</f>
        <v>2.0780541083600421E-2</v>
      </c>
      <c r="G123" s="101">
        <f>SUM(M96:M122)</f>
        <v>0.18307506646458122</v>
      </c>
      <c r="H123" s="98"/>
      <c r="I123" s="102">
        <f>SUM(I96:I122)</f>
        <v>0.99999999999999989</v>
      </c>
    </row>
    <row r="124" spans="1:13" s="96" customFormat="1" ht="16">
      <c r="A124" s="91" t="s">
        <v>178</v>
      </c>
      <c r="B124" s="87">
        <v>915</v>
      </c>
      <c r="C124" s="88" t="s">
        <v>85</v>
      </c>
      <c r="D124" s="92">
        <v>4.3848898169671765E-3</v>
      </c>
      <c r="E124" s="151">
        <v>5.2005502866361637E-2</v>
      </c>
      <c r="F124" s="93">
        <v>4.8055028663616358E-3</v>
      </c>
      <c r="G124" s="93">
        <v>0.55000000000000004</v>
      </c>
      <c r="H124" s="94" t="s">
        <v>179</v>
      </c>
      <c r="I124" s="95">
        <f t="shared" ref="I124:I136" si="22">B124/$B$137</f>
        <v>0.27731474465828154</v>
      </c>
      <c r="J124" s="95">
        <f t="shared" ref="J124:J136" si="23">I124*D124</f>
        <v>1.2159945999469515E-3</v>
      </c>
      <c r="K124" s="95">
        <f t="shared" ref="K124:K136" si="24">I124*E124</f>
        <v>1.4421892748210607E-2</v>
      </c>
      <c r="L124" s="95">
        <f t="shared" ref="L124:L136" si="25">I124*F124</f>
        <v>1.3326368003397171E-3</v>
      </c>
      <c r="M124" s="95">
        <f t="shared" si="17"/>
        <v>0.15252310956205486</v>
      </c>
    </row>
    <row r="125" spans="1:13" s="96" customFormat="1" ht="16">
      <c r="A125" s="91" t="s">
        <v>180</v>
      </c>
      <c r="B125" s="87">
        <v>38.6</v>
      </c>
      <c r="C125" s="88" t="s">
        <v>73</v>
      </c>
      <c r="D125" s="92">
        <v>4.8632414333635951E-2</v>
      </c>
      <c r="E125" s="151">
        <v>0.10049739542691996</v>
      </c>
      <c r="F125" s="93">
        <v>5.3297395426919955E-2</v>
      </c>
      <c r="G125" s="93">
        <v>0</v>
      </c>
      <c r="H125" s="94" t="s">
        <v>179</v>
      </c>
      <c r="I125" s="95">
        <f t="shared" si="22"/>
        <v>1.1698742233671769E-2</v>
      </c>
      <c r="J125" s="95">
        <f t="shared" si="23"/>
        <v>5.6893807949033126E-4</v>
      </c>
      <c r="K125" s="95">
        <f t="shared" si="24"/>
        <v>1.1756931242549206E-3</v>
      </c>
      <c r="L125" s="95">
        <f t="shared" si="25"/>
        <v>6.2351249082561312E-4</v>
      </c>
      <c r="M125" s="95">
        <f t="shared" si="17"/>
        <v>0</v>
      </c>
    </row>
    <row r="126" spans="1:13" s="96" customFormat="1" ht="16">
      <c r="A126" s="91" t="s">
        <v>181</v>
      </c>
      <c r="B126" s="87">
        <v>234.1</v>
      </c>
      <c r="C126" s="88" t="s">
        <v>101</v>
      </c>
      <c r="D126" s="92">
        <v>6.6251698870904069E-2</v>
      </c>
      <c r="E126" s="151">
        <v>0.1198067796717549</v>
      </c>
      <c r="F126" s="93">
        <v>7.2606779671754898E-2</v>
      </c>
      <c r="G126" s="93">
        <v>0.15</v>
      </c>
      <c r="H126" s="94" t="s">
        <v>179</v>
      </c>
      <c r="I126" s="95">
        <f>B126/$B$137</f>
        <v>7.0950143961206247E-2</v>
      </c>
      <c r="J126" s="95">
        <f>I126*D126</f>
        <v>4.7005675725651291E-3</v>
      </c>
      <c r="K126" s="95">
        <f>I126*E126</f>
        <v>8.5003082652395281E-3</v>
      </c>
      <c r="L126" s="95">
        <f>I126*F126</f>
        <v>5.1514614702705928E-3</v>
      </c>
      <c r="M126" s="95">
        <f>I126*G126</f>
        <v>1.0642521594180937E-2</v>
      </c>
    </row>
    <row r="127" spans="1:13" s="96" customFormat="1" ht="16">
      <c r="A127" s="91" t="s">
        <v>182</v>
      </c>
      <c r="B127" s="87">
        <v>395.1</v>
      </c>
      <c r="C127" s="88" t="s">
        <v>75</v>
      </c>
      <c r="D127" s="92">
        <v>6.2185710131534505E-3</v>
      </c>
      <c r="E127" s="151">
        <v>5.4015076792294683E-2</v>
      </c>
      <c r="F127" s="93">
        <v>6.8150767922946836E-3</v>
      </c>
      <c r="G127" s="93">
        <v>0.23</v>
      </c>
      <c r="H127" s="94" t="s">
        <v>179</v>
      </c>
      <c r="I127" s="95">
        <f t="shared" si="22"/>
        <v>0.11974541597211699</v>
      </c>
      <c r="J127" s="95">
        <f t="shared" si="23"/>
        <v>7.4464537272220894E-4</v>
      </c>
      <c r="K127" s="95">
        <f t="shared" si="24"/>
        <v>6.4680578392591693E-3</v>
      </c>
      <c r="L127" s="95">
        <f t="shared" si="25"/>
        <v>8.1607420537524759E-4</v>
      </c>
      <c r="M127" s="95">
        <f t="shared" si="17"/>
        <v>2.754144567358691E-2</v>
      </c>
    </row>
    <row r="128" spans="1:13" s="96" customFormat="1" ht="16">
      <c r="A128" s="91" t="s">
        <v>183</v>
      </c>
      <c r="B128" s="87">
        <v>43.7</v>
      </c>
      <c r="C128" s="88" t="s">
        <v>107</v>
      </c>
      <c r="D128" s="92">
        <v>3.9782909430302202E-2</v>
      </c>
      <c r="E128" s="151">
        <v>9.0799016914808295E-2</v>
      </c>
      <c r="F128" s="93">
        <v>4.3599016914808296E-2</v>
      </c>
      <c r="G128" s="93">
        <v>0.2</v>
      </c>
      <c r="H128" s="94" t="s">
        <v>179</v>
      </c>
      <c r="I128" s="95">
        <f t="shared" si="22"/>
        <v>1.324443097439006E-2</v>
      </c>
      <c r="J128" s="95">
        <f t="shared" si="23"/>
        <v>5.2690199791004884E-4</v>
      </c>
      <c r="K128" s="95">
        <f t="shared" si="24"/>
        <v>1.2025813120706539E-3</v>
      </c>
      <c r="L128" s="95">
        <f t="shared" si="25"/>
        <v>5.7744417007944313E-4</v>
      </c>
      <c r="M128" s="95">
        <f t="shared" si="17"/>
        <v>2.6488861948780122E-3</v>
      </c>
    </row>
    <row r="129" spans="1:13" s="96" customFormat="1" ht="16">
      <c r="A129" s="91" t="s">
        <v>184</v>
      </c>
      <c r="B129" s="87">
        <v>134.80000000000001</v>
      </c>
      <c r="C129" s="88" t="s">
        <v>75</v>
      </c>
      <c r="D129" s="92">
        <v>6.2185710131534505E-3</v>
      </c>
      <c r="E129" s="151">
        <v>5.4015076792294683E-2</v>
      </c>
      <c r="F129" s="93">
        <v>6.8150767922946836E-3</v>
      </c>
      <c r="G129" s="93">
        <v>0.15</v>
      </c>
      <c r="H129" s="94" t="s">
        <v>179</v>
      </c>
      <c r="I129" s="95">
        <f t="shared" si="22"/>
        <v>4.0854674950750118E-2</v>
      </c>
      <c r="J129" s="95">
        <f t="shared" si="23"/>
        <v>2.5405769740054104E-4</v>
      </c>
      <c r="K129" s="95">
        <f t="shared" si="24"/>
        <v>2.2067684047890057E-3</v>
      </c>
      <c r="L129" s="95">
        <f t="shared" si="25"/>
        <v>2.7842774711360008E-4</v>
      </c>
      <c r="M129" s="95">
        <f t="shared" si="17"/>
        <v>6.1282012426125175E-3</v>
      </c>
    </row>
    <row r="130" spans="1:13" s="96" customFormat="1" ht="16">
      <c r="A130" s="91" t="s">
        <v>185</v>
      </c>
      <c r="B130" s="87">
        <v>53.4</v>
      </c>
      <c r="C130" s="88" t="s">
        <v>149</v>
      </c>
      <c r="D130" s="92">
        <v>0.17499999999999999</v>
      </c>
      <c r="E130" s="151">
        <v>0.23898657542527282</v>
      </c>
      <c r="F130" s="93">
        <v>0.19178657542527283</v>
      </c>
      <c r="G130" s="93">
        <v>0.17</v>
      </c>
      <c r="H130" s="94" t="s">
        <v>179</v>
      </c>
      <c r="I130" s="95">
        <f t="shared" si="22"/>
        <v>1.6184270343991513E-2</v>
      </c>
      <c r="J130" s="95">
        <f t="shared" si="23"/>
        <v>2.8322473101985144E-3</v>
      </c>
      <c r="K130" s="95">
        <f t="shared" si="24"/>
        <v>3.8678233452673337E-3</v>
      </c>
      <c r="L130" s="95">
        <f t="shared" si="25"/>
        <v>3.1039257850309348E-3</v>
      </c>
      <c r="M130" s="95">
        <f t="shared" si="17"/>
        <v>2.7513259584785576E-3</v>
      </c>
    </row>
    <row r="131" spans="1:13" s="96" customFormat="1" ht="16">
      <c r="A131" s="91" t="s">
        <v>186</v>
      </c>
      <c r="B131" s="87">
        <v>77</v>
      </c>
      <c r="C131" s="88" t="s">
        <v>71</v>
      </c>
      <c r="D131" s="92">
        <v>3.1810382490361881E-2</v>
      </c>
      <c r="E131" s="151">
        <v>8.2061738975968967E-2</v>
      </c>
      <c r="F131" s="93">
        <v>3.4861738975968962E-2</v>
      </c>
      <c r="G131" s="93">
        <v>0.15</v>
      </c>
      <c r="H131" s="94" t="s">
        <v>179</v>
      </c>
      <c r="I131" s="95">
        <f t="shared" si="22"/>
        <v>2.3336869222609486E-2</v>
      </c>
      <c r="J131" s="95">
        <f t="shared" si="23"/>
        <v>7.4235473609876189E-4</v>
      </c>
      <c r="K131" s="95">
        <f t="shared" si="24"/>
        <v>1.9150640706621035E-3</v>
      </c>
      <c r="L131" s="95">
        <f t="shared" si="25"/>
        <v>8.1356384335493559E-4</v>
      </c>
      <c r="M131" s="95">
        <f t="shared" si="17"/>
        <v>3.5005303833914227E-3</v>
      </c>
    </row>
    <row r="132" spans="1:13" s="96" customFormat="1" ht="16">
      <c r="A132" s="91" t="s">
        <v>187</v>
      </c>
      <c r="B132" s="87">
        <v>183.5</v>
      </c>
      <c r="C132" s="88" t="s">
        <v>78</v>
      </c>
      <c r="D132" s="92">
        <v>5.3415930497600151E-3</v>
      </c>
      <c r="E132" s="151">
        <v>5.3053976219022358E-2</v>
      </c>
      <c r="F132" s="93">
        <v>5.8539762190223561E-3</v>
      </c>
      <c r="G132" s="93">
        <v>0.1</v>
      </c>
      <c r="H132" s="94" t="s">
        <v>179</v>
      </c>
      <c r="I132" s="95">
        <f t="shared" si="22"/>
        <v>5.5614487043491437E-2</v>
      </c>
      <c r="J132" s="95">
        <f t="shared" si="23"/>
        <v>2.9706995745748229E-4</v>
      </c>
      <c r="K132" s="95">
        <f t="shared" si="24"/>
        <v>2.9505696730385217E-3</v>
      </c>
      <c r="L132" s="95">
        <f t="shared" si="25"/>
        <v>3.2556588458572584E-4</v>
      </c>
      <c r="M132" s="95">
        <f t="shared" si="17"/>
        <v>5.5614487043491442E-3</v>
      </c>
    </row>
    <row r="133" spans="1:13" s="96" customFormat="1" ht="16">
      <c r="A133" s="91" t="s">
        <v>188</v>
      </c>
      <c r="B133" s="87">
        <v>5.2</v>
      </c>
      <c r="C133" s="88" t="s">
        <v>98</v>
      </c>
      <c r="D133" s="92">
        <v>0</v>
      </c>
      <c r="E133" s="151">
        <v>4.7199999999999999E-2</v>
      </c>
      <c r="F133" s="93">
        <v>0</v>
      </c>
      <c r="G133" s="93">
        <v>0</v>
      </c>
      <c r="H133" s="94" t="s">
        <v>179</v>
      </c>
      <c r="I133" s="95">
        <f t="shared" si="22"/>
        <v>1.575996363085316E-3</v>
      </c>
      <c r="J133" s="95">
        <f t="shared" si="23"/>
        <v>0</v>
      </c>
      <c r="K133" s="95">
        <f t="shared" si="24"/>
        <v>7.4387028337626914E-5</v>
      </c>
      <c r="L133" s="95">
        <f t="shared" si="25"/>
        <v>0</v>
      </c>
      <c r="M133" s="95">
        <f t="shared" si="17"/>
        <v>0</v>
      </c>
    </row>
    <row r="134" spans="1:13" s="96" customFormat="1" ht="16">
      <c r="A134" s="91" t="s">
        <v>189</v>
      </c>
      <c r="B134" s="87">
        <v>793</v>
      </c>
      <c r="C134" s="88" t="s">
        <v>75</v>
      </c>
      <c r="D134" s="92">
        <v>6.2185710131534505E-3</v>
      </c>
      <c r="E134" s="151">
        <v>5.4015076792294683E-2</v>
      </c>
      <c r="F134" s="93">
        <v>6.8150767922946836E-3</v>
      </c>
      <c r="G134" s="93">
        <v>0.2</v>
      </c>
      <c r="H134" s="94" t="s">
        <v>179</v>
      </c>
      <c r="I134" s="95">
        <f t="shared" si="22"/>
        <v>0.24033944537051069</v>
      </c>
      <c r="J134" s="95">
        <f t="shared" si="23"/>
        <v>1.494567908298435E-3</v>
      </c>
      <c r="K134" s="95">
        <f t="shared" si="24"/>
        <v>1.2981953597905648E-2</v>
      </c>
      <c r="L134" s="95">
        <f t="shared" si="25"/>
        <v>1.6379317764175433E-3</v>
      </c>
      <c r="M134" s="95">
        <f t="shared" si="17"/>
        <v>4.8067889074102144E-2</v>
      </c>
    </row>
    <row r="135" spans="1:13" s="96" customFormat="1" ht="16">
      <c r="A135" s="91" t="s">
        <v>190</v>
      </c>
      <c r="B135" s="87">
        <v>5</v>
      </c>
      <c r="C135" s="88" t="s">
        <v>82</v>
      </c>
      <c r="D135" s="92">
        <v>1.6822031843274077E-2</v>
      </c>
      <c r="E135" s="151">
        <v>6.5635656450950999E-2</v>
      </c>
      <c r="F135" s="93">
        <v>1.8435656450951004E-2</v>
      </c>
      <c r="G135" s="93">
        <v>0</v>
      </c>
      <c r="H135" s="94" t="s">
        <v>179</v>
      </c>
      <c r="I135" s="95">
        <f t="shared" si="22"/>
        <v>1.5153811183512653E-3</v>
      </c>
      <c r="J135" s="95">
        <f t="shared" si="23"/>
        <v>2.5491789427601268E-5</v>
      </c>
      <c r="K135" s="95">
        <f t="shared" si="24"/>
        <v>9.9463034476361564E-5</v>
      </c>
      <c r="L135" s="95">
        <f t="shared" si="25"/>
        <v>2.7937045690181849E-5</v>
      </c>
      <c r="M135" s="95">
        <f t="shared" si="17"/>
        <v>0</v>
      </c>
    </row>
    <row r="136" spans="1:13" s="96" customFormat="1" ht="16">
      <c r="A136" s="91" t="s">
        <v>191</v>
      </c>
      <c r="B136" s="87">
        <v>421.1</v>
      </c>
      <c r="C136" s="88" t="s">
        <v>85</v>
      </c>
      <c r="D136" s="92">
        <v>4.3848898169671765E-3</v>
      </c>
      <c r="E136" s="151">
        <v>5.2005502866361637E-2</v>
      </c>
      <c r="F136" s="93">
        <v>4.8055028663616358E-3</v>
      </c>
      <c r="G136" s="93">
        <v>0.55000000000000004</v>
      </c>
      <c r="H136" s="94" t="s">
        <v>179</v>
      </c>
      <c r="I136" s="95">
        <f t="shared" si="22"/>
        <v>0.12762539778754359</v>
      </c>
      <c r="J136" s="95">
        <f t="shared" si="23"/>
        <v>5.596233071449851E-4</v>
      </c>
      <c r="K136" s="95">
        <f t="shared" si="24"/>
        <v>6.6372229904606422E-3</v>
      </c>
      <c r="L136" s="95">
        <f t="shared" si="25"/>
        <v>6.1330421488858464E-4</v>
      </c>
      <c r="M136" s="95">
        <f t="shared" si="17"/>
        <v>7.0193968783148986E-2</v>
      </c>
    </row>
    <row r="137" spans="1:13" s="103" customFormat="1" ht="16">
      <c r="A137" s="98" t="s">
        <v>179</v>
      </c>
      <c r="B137" s="100">
        <f>SUM(B124:B136)</f>
        <v>3299.5</v>
      </c>
      <c r="C137" s="100"/>
      <c r="D137" s="101">
        <f>SUM(J124:J136)</f>
        <v>1.396246032866099E-2</v>
      </c>
      <c r="E137" s="152">
        <f>SUM(K124:K136)</f>
        <v>6.2501785433972112E-2</v>
      </c>
      <c r="F137" s="101">
        <f>SUM(L124:L136)</f>
        <v>1.530178543397212E-2</v>
      </c>
      <c r="G137" s="104">
        <f>SUM(M124:M136)</f>
        <v>0.32955932717078351</v>
      </c>
      <c r="H137" s="98"/>
      <c r="I137" s="102">
        <f>SUM(I124:I136)</f>
        <v>1</v>
      </c>
    </row>
    <row r="138" spans="1:13" s="96" customFormat="1" ht="16">
      <c r="A138" s="91" t="s">
        <v>192</v>
      </c>
      <c r="B138" s="87">
        <v>1736.4</v>
      </c>
      <c r="C138" s="88" t="s">
        <v>98</v>
      </c>
      <c r="D138" s="92">
        <v>0</v>
      </c>
      <c r="E138" s="151">
        <v>4.7199999999999999E-2</v>
      </c>
      <c r="F138" s="93">
        <v>0</v>
      </c>
      <c r="G138" s="93">
        <v>0.26500000000000001</v>
      </c>
      <c r="H138" s="94" t="s">
        <v>193</v>
      </c>
      <c r="I138" s="95">
        <f>B138/B140</f>
        <v>7.5133703722934722E-2</v>
      </c>
      <c r="J138" s="95">
        <f>I138*D138</f>
        <v>0</v>
      </c>
      <c r="K138" s="95">
        <f>I138*E138</f>
        <v>3.5463108157225186E-3</v>
      </c>
      <c r="L138" s="95">
        <f>I138*F138</f>
        <v>0</v>
      </c>
      <c r="M138" s="95">
        <f t="shared" si="17"/>
        <v>1.9910431486577701E-2</v>
      </c>
    </row>
    <row r="139" spans="1:13" s="96" customFormat="1" ht="16">
      <c r="A139" s="91" t="s">
        <v>194</v>
      </c>
      <c r="B139" s="87">
        <v>21374.400000000001</v>
      </c>
      <c r="C139" s="88" t="s">
        <v>98</v>
      </c>
      <c r="D139" s="92">
        <v>0</v>
      </c>
      <c r="E139" s="151">
        <v>4.7199999999999999E-2</v>
      </c>
      <c r="F139" s="93">
        <v>0</v>
      </c>
      <c r="G139" s="93">
        <v>0.27</v>
      </c>
      <c r="H139" s="94" t="s">
        <v>193</v>
      </c>
      <c r="I139" s="95">
        <f>B139/B140</f>
        <v>0.92486629627706518</v>
      </c>
      <c r="J139" s="95">
        <f>I139*D139</f>
        <v>0</v>
      </c>
      <c r="K139" s="95">
        <f>I139*E139</f>
        <v>4.3653689184277478E-2</v>
      </c>
      <c r="L139" s="95">
        <f>I139*F139</f>
        <v>0</v>
      </c>
      <c r="M139" s="95">
        <f t="shared" si="17"/>
        <v>0.24971389999480761</v>
      </c>
    </row>
    <row r="140" spans="1:13" s="103" customFormat="1" ht="16">
      <c r="A140" s="98" t="s">
        <v>193</v>
      </c>
      <c r="B140" s="100">
        <f>SUM(B138:B139)</f>
        <v>23110.800000000003</v>
      </c>
      <c r="C140" s="100"/>
      <c r="D140" s="101">
        <f>SUM(J138:J139)</f>
        <v>0</v>
      </c>
      <c r="E140" s="152">
        <f>SUM(K138:K139)</f>
        <v>4.7199999999999999E-2</v>
      </c>
      <c r="F140" s="101">
        <f>SUM(L138:L139)</f>
        <v>0</v>
      </c>
      <c r="G140" s="104">
        <f>SUM(M138:M139)</f>
        <v>0.26962433148138532</v>
      </c>
      <c r="H140" s="98"/>
    </row>
    <row r="141" spans="1:13" s="96" customFormat="1" ht="16">
      <c r="A141" s="91" t="s">
        <v>195</v>
      </c>
      <c r="B141" s="87">
        <v>3.2</v>
      </c>
      <c r="C141" s="88" t="s">
        <v>101</v>
      </c>
      <c r="D141" s="92">
        <v>6.6251698870904069E-2</v>
      </c>
      <c r="E141" s="151">
        <v>0.1198067796717549</v>
      </c>
      <c r="F141" s="93">
        <v>7.2606779671754898E-2</v>
      </c>
      <c r="G141" s="93">
        <v>0.1</v>
      </c>
      <c r="H141" s="94" t="s">
        <v>196</v>
      </c>
      <c r="I141" s="95">
        <f>B141/$B$167</f>
        <v>1.7141540917393842E-4</v>
      </c>
      <c r="J141" s="95">
        <f t="shared" ref="J141:J166" si="26">I141*D141</f>
        <v>1.1356562070424576E-5</v>
      </c>
      <c r="K141" s="95">
        <f t="shared" ref="K141:K166" si="27">I141*E141</f>
        <v>2.0536728159245754E-5</v>
      </c>
      <c r="L141" s="95">
        <f t="shared" ref="L141:L166" si="28">I141*F141</f>
        <v>1.2445920846235861E-5</v>
      </c>
      <c r="M141" s="95">
        <f t="shared" si="17"/>
        <v>1.7141540917393844E-5</v>
      </c>
    </row>
    <row r="142" spans="1:13" s="96" customFormat="1" ht="16">
      <c r="A142" s="91" t="s">
        <v>197</v>
      </c>
      <c r="B142" s="87">
        <v>446.3</v>
      </c>
      <c r="C142" s="88" t="s">
        <v>198</v>
      </c>
      <c r="D142" s="92">
        <v>3.5079118535737406E-3</v>
      </c>
      <c r="E142" s="151">
        <v>5.1044402293089305E-2</v>
      </c>
      <c r="F142" s="93">
        <v>3.8444022930893078E-3</v>
      </c>
      <c r="G142" s="93">
        <v>0.25</v>
      </c>
      <c r="H142" s="94" t="s">
        <v>196</v>
      </c>
      <c r="I142" s="95">
        <f t="shared" ref="I142:I166" si="29">B142/$B$167</f>
        <v>2.3907092848227722E-2</v>
      </c>
      <c r="J142" s="95">
        <f t="shared" si="26"/>
        <v>8.3863974386786026E-5</v>
      </c>
      <c r="K142" s="95">
        <f t="shared" si="27"/>
        <v>1.2203232650031741E-3</v>
      </c>
      <c r="L142" s="95">
        <f t="shared" si="28"/>
        <v>9.1908482566825653E-5</v>
      </c>
      <c r="M142" s="95">
        <f t="shared" si="17"/>
        <v>5.9767732120569305E-3</v>
      </c>
    </row>
    <row r="143" spans="1:13" s="96" customFormat="1" ht="16">
      <c r="A143" s="91" t="s">
        <v>199</v>
      </c>
      <c r="B143" s="87">
        <v>529.6</v>
      </c>
      <c r="C143" s="88" t="s">
        <v>78</v>
      </c>
      <c r="D143" s="92">
        <v>5.3415930497600151E-3</v>
      </c>
      <c r="E143" s="151">
        <v>5.3053976219022358E-2</v>
      </c>
      <c r="F143" s="93">
        <v>5.8539762190223561E-3</v>
      </c>
      <c r="G143" s="93">
        <v>0.28999999999999998</v>
      </c>
      <c r="H143" s="94" t="s">
        <v>196</v>
      </c>
      <c r="I143" s="95">
        <f t="shared" si="29"/>
        <v>2.8369250218286807E-2</v>
      </c>
      <c r="J143" s="95">
        <f t="shared" si="26"/>
        <v>1.5153698979290361E-4</v>
      </c>
      <c r="K143" s="95">
        <f t="shared" si="27"/>
        <v>1.5051015264324831E-3</v>
      </c>
      <c r="L143" s="95">
        <f t="shared" si="28"/>
        <v>1.6607291612934574E-4</v>
      </c>
      <c r="M143" s="95">
        <f t="shared" si="17"/>
        <v>8.2270825633031733E-3</v>
      </c>
    </row>
    <row r="144" spans="1:13" s="96" customFormat="1" ht="16">
      <c r="A144" s="91" t="s">
        <v>200</v>
      </c>
      <c r="B144" s="87">
        <v>24.6</v>
      </c>
      <c r="C144" s="88" t="s">
        <v>112</v>
      </c>
      <c r="D144" s="92">
        <v>2.6548514710001261E-2</v>
      </c>
      <c r="E144" s="151">
        <v>7.629513553633499E-2</v>
      </c>
      <c r="F144" s="93">
        <v>2.9095135536334988E-2</v>
      </c>
      <c r="G144" s="93">
        <v>0.125</v>
      </c>
      <c r="H144" s="94" t="s">
        <v>196</v>
      </c>
      <c r="I144" s="95">
        <f t="shared" si="29"/>
        <v>1.3177559580246517E-3</v>
      </c>
      <c r="J144" s="95">
        <f t="shared" si="26"/>
        <v>3.4984463435809269E-5</v>
      </c>
      <c r="K144" s="95">
        <f t="shared" si="27"/>
        <v>1.0053836942130376E-4</v>
      </c>
      <c r="L144" s="95">
        <f t="shared" si="28"/>
        <v>3.8340288202540197E-5</v>
      </c>
      <c r="M144" s="95">
        <f t="shared" si="17"/>
        <v>1.6471949475308146E-4</v>
      </c>
    </row>
    <row r="145" spans="1:13" s="96" customFormat="1" ht="16">
      <c r="A145" s="91" t="s">
        <v>201</v>
      </c>
      <c r="B145" s="87">
        <v>348.1</v>
      </c>
      <c r="C145" s="88" t="s">
        <v>98</v>
      </c>
      <c r="D145" s="92">
        <v>0</v>
      </c>
      <c r="E145" s="151">
        <v>4.7199999999999999E-2</v>
      </c>
      <c r="F145" s="93">
        <v>0</v>
      </c>
      <c r="G145" s="93">
        <v>0.22</v>
      </c>
      <c r="H145" s="94" t="s">
        <v>196</v>
      </c>
      <c r="I145" s="95">
        <f t="shared" si="29"/>
        <v>1.8646782479202487E-2</v>
      </c>
      <c r="J145" s="95">
        <f t="shared" si="26"/>
        <v>0</v>
      </c>
      <c r="K145" s="95">
        <f t="shared" si="27"/>
        <v>8.8012813301835738E-4</v>
      </c>
      <c r="L145" s="95">
        <f t="shared" si="28"/>
        <v>0</v>
      </c>
      <c r="M145" s="95">
        <f t="shared" ref="M145:M166" si="30">I145*G145</f>
        <v>4.102292145424547E-3</v>
      </c>
    </row>
    <row r="146" spans="1:13" s="96" customFormat="1" ht="16">
      <c r="A146" s="91" t="s">
        <v>202</v>
      </c>
      <c r="B146" s="87">
        <v>268.8</v>
      </c>
      <c r="C146" s="88" t="s">
        <v>198</v>
      </c>
      <c r="D146" s="92">
        <v>3.5079118535737406E-3</v>
      </c>
      <c r="E146" s="151">
        <v>5.1044402293089305E-2</v>
      </c>
      <c r="F146" s="93">
        <v>3.8444022930893078E-3</v>
      </c>
      <c r="G146" s="93">
        <v>0.2</v>
      </c>
      <c r="H146" s="94" t="s">
        <v>196</v>
      </c>
      <c r="I146" s="95">
        <f t="shared" si="29"/>
        <v>1.4398894370610827E-2</v>
      </c>
      <c r="J146" s="95">
        <f t="shared" si="26"/>
        <v>5.0510052241021929E-5</v>
      </c>
      <c r="K146" s="95">
        <f t="shared" si="27"/>
        <v>7.3498295682915802E-4</v>
      </c>
      <c r="L146" s="95">
        <f t="shared" si="28"/>
        <v>5.5355142536326988E-5</v>
      </c>
      <c r="M146" s="95">
        <f t="shared" si="30"/>
        <v>2.8797788741221656E-3</v>
      </c>
    </row>
    <row r="147" spans="1:13" s="96" customFormat="1" ht="16">
      <c r="A147" s="91" t="s">
        <v>203</v>
      </c>
      <c r="B147" s="87">
        <v>2715.5</v>
      </c>
      <c r="C147" s="88" t="s">
        <v>85</v>
      </c>
      <c r="D147" s="92">
        <v>4.3848898169671765E-3</v>
      </c>
      <c r="E147" s="151">
        <v>5.2005502866361637E-2</v>
      </c>
      <c r="F147" s="93">
        <v>4.8055028663616358E-3</v>
      </c>
      <c r="G147" s="93">
        <v>0.28000000000000003</v>
      </c>
      <c r="H147" s="94" t="s">
        <v>196</v>
      </c>
      <c r="I147" s="95">
        <f t="shared" si="29"/>
        <v>0.14546204487869679</v>
      </c>
      <c r="J147" s="95">
        <f t="shared" si="26"/>
        <v>6.3783503934381998E-4</v>
      </c>
      <c r="K147" s="95">
        <f t="shared" si="27"/>
        <v>7.5648267918858913E-3</v>
      </c>
      <c r="L147" s="95">
        <f t="shared" si="28"/>
        <v>6.9901827361140234E-4</v>
      </c>
      <c r="M147" s="95">
        <f t="shared" si="30"/>
        <v>4.0729372566035107E-2</v>
      </c>
    </row>
    <row r="148" spans="1:13" s="96" customFormat="1" ht="16">
      <c r="A148" s="91" t="s">
        <v>204</v>
      </c>
      <c r="B148" s="87">
        <v>3845.6</v>
      </c>
      <c r="C148" s="88" t="s">
        <v>98</v>
      </c>
      <c r="D148" s="92">
        <v>0</v>
      </c>
      <c r="E148" s="151">
        <v>4.7199999999999999E-2</v>
      </c>
      <c r="F148" s="93">
        <v>0</v>
      </c>
      <c r="G148" s="93">
        <v>0.3</v>
      </c>
      <c r="H148" s="94" t="s">
        <v>196</v>
      </c>
      <c r="I148" s="95">
        <f t="shared" si="29"/>
        <v>0.20599846797478047</v>
      </c>
      <c r="J148" s="95">
        <f t="shared" si="26"/>
        <v>0</v>
      </c>
      <c r="K148" s="95">
        <f t="shared" si="27"/>
        <v>9.7231276884096381E-3</v>
      </c>
      <c r="L148" s="95">
        <f t="shared" si="28"/>
        <v>0</v>
      </c>
      <c r="M148" s="95">
        <f t="shared" si="30"/>
        <v>6.1799540392434141E-2</v>
      </c>
    </row>
    <row r="149" spans="1:13" s="96" customFormat="1" ht="16">
      <c r="A149" s="91" t="s">
        <v>205</v>
      </c>
      <c r="B149" s="87">
        <v>209.9</v>
      </c>
      <c r="C149" s="88" t="s">
        <v>71</v>
      </c>
      <c r="D149" s="92">
        <v>3.1810382490361881E-2</v>
      </c>
      <c r="E149" s="151">
        <v>8.2061738975968967E-2</v>
      </c>
      <c r="F149" s="93">
        <v>3.4861738975968962E-2</v>
      </c>
      <c r="G149" s="93">
        <v>0.24</v>
      </c>
      <c r="H149" s="94" t="s">
        <v>196</v>
      </c>
      <c r="I149" s="95">
        <f t="shared" si="29"/>
        <v>1.1243779495503023E-2</v>
      </c>
      <c r="J149" s="95">
        <f t="shared" si="26"/>
        <v>3.576689263892393E-4</v>
      </c>
      <c r="K149" s="95">
        <f t="shared" si="27"/>
        <v>9.2268409806332114E-4</v>
      </c>
      <c r="L149" s="95">
        <f t="shared" si="28"/>
        <v>3.9197770587557837E-4</v>
      </c>
      <c r="M149" s="95">
        <f t="shared" si="30"/>
        <v>2.6985070789207256E-3</v>
      </c>
    </row>
    <row r="150" spans="1:13" s="96" customFormat="1" ht="16">
      <c r="A150" s="91" t="s">
        <v>206</v>
      </c>
      <c r="B150" s="87">
        <v>2.5</v>
      </c>
      <c r="C150" s="88" t="s">
        <v>98</v>
      </c>
      <c r="D150" s="92">
        <v>0</v>
      </c>
      <c r="E150" s="151">
        <v>4.7199999999999999E-2</v>
      </c>
      <c r="F150" s="93">
        <v>0</v>
      </c>
      <c r="G150" s="93">
        <v>0</v>
      </c>
      <c r="H150" s="94" t="s">
        <v>196</v>
      </c>
      <c r="I150" s="95">
        <f t="shared" si="29"/>
        <v>1.3391828841713939E-4</v>
      </c>
      <c r="J150" s="95">
        <f t="shared" si="26"/>
        <v>0</v>
      </c>
      <c r="K150" s="95">
        <f t="shared" si="27"/>
        <v>6.3209432132889787E-6</v>
      </c>
      <c r="L150" s="95">
        <f t="shared" si="28"/>
        <v>0</v>
      </c>
      <c r="M150" s="95">
        <f t="shared" si="30"/>
        <v>0</v>
      </c>
    </row>
    <row r="151" spans="1:13" s="96" customFormat="1" ht="16">
      <c r="A151" s="91" t="s">
        <v>207</v>
      </c>
      <c r="B151" s="87">
        <v>24.2</v>
      </c>
      <c r="C151" s="88" t="s">
        <v>115</v>
      </c>
      <c r="D151" s="92">
        <v>7.4941753235439005E-3</v>
      </c>
      <c r="E151" s="151">
        <v>5.5413041262508976E-2</v>
      </c>
      <c r="F151" s="93">
        <v>8.2130412625089771E-3</v>
      </c>
      <c r="G151" s="93">
        <v>0.2</v>
      </c>
      <c r="H151" s="94" t="s">
        <v>196</v>
      </c>
      <c r="I151" s="95">
        <f t="shared" si="29"/>
        <v>1.2963290318779091E-3</v>
      </c>
      <c r="J151" s="95">
        <f t="shared" si="26"/>
        <v>9.7149170418929813E-6</v>
      </c>
      <c r="K151" s="95">
        <f t="shared" si="27"/>
        <v>7.1833534133238888E-5</v>
      </c>
      <c r="L151" s="95">
        <f t="shared" si="28"/>
        <v>1.0646803828601582E-5</v>
      </c>
      <c r="M151" s="95">
        <f t="shared" si="30"/>
        <v>2.5926580637558182E-4</v>
      </c>
    </row>
    <row r="152" spans="1:13" s="96" customFormat="1" ht="16">
      <c r="A152" s="91" t="s">
        <v>208</v>
      </c>
      <c r="B152" s="87">
        <v>388.7</v>
      </c>
      <c r="C152" s="88" t="s">
        <v>115</v>
      </c>
      <c r="D152" s="92">
        <v>7.4941753235439005E-3</v>
      </c>
      <c r="E152" s="151">
        <v>5.5413041262508976E-2</v>
      </c>
      <c r="F152" s="93">
        <v>8.2130412625089771E-3</v>
      </c>
      <c r="G152" s="93">
        <v>0.125</v>
      </c>
      <c r="H152" s="94" t="s">
        <v>196</v>
      </c>
      <c r="I152" s="95">
        <f t="shared" si="29"/>
        <v>2.0821615483096832E-2</v>
      </c>
      <c r="J152" s="95">
        <f t="shared" si="26"/>
        <v>1.5604083694974389E-4</v>
      </c>
      <c r="K152" s="95">
        <f t="shared" si="27"/>
        <v>1.1537890379169405E-3</v>
      </c>
      <c r="L152" s="95">
        <f t="shared" si="28"/>
        <v>1.7100878711477006E-4</v>
      </c>
      <c r="M152" s="95">
        <f t="shared" si="30"/>
        <v>2.6027019353871039E-3</v>
      </c>
    </row>
    <row r="153" spans="1:13" s="96" customFormat="1" ht="16">
      <c r="A153" s="91" t="s">
        <v>209</v>
      </c>
      <c r="B153" s="87">
        <v>6.8</v>
      </c>
      <c r="C153" s="88" t="s">
        <v>78</v>
      </c>
      <c r="D153" s="92">
        <v>5.3415930497600151E-3</v>
      </c>
      <c r="E153" s="151">
        <v>5.3053976219022358E-2</v>
      </c>
      <c r="F153" s="93">
        <v>5.8539762190223561E-3</v>
      </c>
      <c r="G153" s="93">
        <v>0</v>
      </c>
      <c r="H153" s="94" t="s">
        <v>196</v>
      </c>
      <c r="I153" s="95">
        <f t="shared" si="29"/>
        <v>3.642577444946191E-4</v>
      </c>
      <c r="J153" s="95">
        <f t="shared" si="26"/>
        <v>1.9457166363137169E-6</v>
      </c>
      <c r="K153" s="95">
        <f t="shared" si="27"/>
        <v>1.9325321714012244E-5</v>
      </c>
      <c r="L153" s="95">
        <f t="shared" si="28"/>
        <v>2.1323561738662219E-6</v>
      </c>
      <c r="M153" s="95">
        <f t="shared" si="30"/>
        <v>0</v>
      </c>
    </row>
    <row r="154" spans="1:13" s="96" customFormat="1" ht="16">
      <c r="A154" s="91" t="s">
        <v>210</v>
      </c>
      <c r="B154" s="87">
        <v>2001.2</v>
      </c>
      <c r="C154" s="88" t="s">
        <v>80</v>
      </c>
      <c r="D154" s="92">
        <v>1.9452965733454383E-2</v>
      </c>
      <c r="E154" s="151">
        <v>6.8518958170767988E-2</v>
      </c>
      <c r="F154" s="93">
        <v>2.1318958170767986E-2</v>
      </c>
      <c r="G154" s="93">
        <v>0.24</v>
      </c>
      <c r="H154" s="94" t="s">
        <v>196</v>
      </c>
      <c r="I154" s="95">
        <f t="shared" si="29"/>
        <v>0.10719891151215173</v>
      </c>
      <c r="J154" s="95">
        <f t="shared" si="26"/>
        <v>2.0853367523094961E-3</v>
      </c>
      <c r="K154" s="95">
        <f t="shared" si="27"/>
        <v>7.3451577338529833E-3</v>
      </c>
      <c r="L154" s="95">
        <f t="shared" si="28"/>
        <v>2.2853691104794214E-3</v>
      </c>
      <c r="M154" s="95">
        <f t="shared" si="30"/>
        <v>2.5727738762916414E-2</v>
      </c>
    </row>
    <row r="155" spans="1:13" s="96" customFormat="1" ht="16">
      <c r="A155" s="91" t="s">
        <v>211</v>
      </c>
      <c r="B155" s="87">
        <v>1</v>
      </c>
      <c r="C155" s="88" t="s">
        <v>98</v>
      </c>
      <c r="D155" s="92">
        <v>0</v>
      </c>
      <c r="E155" s="151">
        <v>4.7199999999999999E-2</v>
      </c>
      <c r="F155" s="93">
        <v>0</v>
      </c>
      <c r="G155" s="93">
        <v>0</v>
      </c>
      <c r="H155" s="94" t="s">
        <v>196</v>
      </c>
      <c r="I155" s="95">
        <f t="shared" si="29"/>
        <v>5.3567315366855755E-5</v>
      </c>
      <c r="J155" s="95">
        <f t="shared" si="26"/>
        <v>0</v>
      </c>
      <c r="K155" s="95">
        <f t="shared" si="27"/>
        <v>2.5283772853155916E-6</v>
      </c>
      <c r="L155" s="95">
        <f t="shared" si="28"/>
        <v>0</v>
      </c>
      <c r="M155" s="95">
        <f t="shared" si="30"/>
        <v>0</v>
      </c>
    </row>
    <row r="156" spans="1:13" s="96" customFormat="1" ht="16">
      <c r="A156" s="91" t="s">
        <v>212</v>
      </c>
      <c r="B156" s="87">
        <v>6.6</v>
      </c>
      <c r="C156" s="88" t="s">
        <v>98</v>
      </c>
      <c r="D156" s="92">
        <v>0</v>
      </c>
      <c r="E156" s="151">
        <v>4.7199999999999999E-2</v>
      </c>
      <c r="F156" s="93">
        <v>0</v>
      </c>
      <c r="G156" s="93">
        <v>0.125</v>
      </c>
      <c r="H156" s="94" t="s">
        <v>196</v>
      </c>
      <c r="I156" s="95">
        <f t="shared" si="29"/>
        <v>3.5354428142124797E-4</v>
      </c>
      <c r="J156" s="95">
        <f t="shared" si="26"/>
        <v>0</v>
      </c>
      <c r="K156" s="95">
        <f t="shared" si="27"/>
        <v>1.6687290083082905E-5</v>
      </c>
      <c r="L156" s="95">
        <f t="shared" si="28"/>
        <v>0</v>
      </c>
      <c r="M156" s="95">
        <f t="shared" si="30"/>
        <v>4.4193035177655997E-5</v>
      </c>
    </row>
    <row r="157" spans="1:13" s="96" customFormat="1" ht="16">
      <c r="A157" s="91" t="s">
        <v>213</v>
      </c>
      <c r="B157" s="87">
        <v>71.099999999999994</v>
      </c>
      <c r="C157" s="88" t="s">
        <v>98</v>
      </c>
      <c r="D157" s="92">
        <v>0</v>
      </c>
      <c r="E157" s="151">
        <v>4.7199999999999999E-2</v>
      </c>
      <c r="F157" s="93">
        <v>0</v>
      </c>
      <c r="G157" s="93">
        <v>0.24940000000000001</v>
      </c>
      <c r="H157" s="94" t="s">
        <v>196</v>
      </c>
      <c r="I157" s="95">
        <f t="shared" si="29"/>
        <v>3.8086361225834436E-3</v>
      </c>
      <c r="J157" s="95">
        <f t="shared" si="26"/>
        <v>0</v>
      </c>
      <c r="K157" s="95">
        <f t="shared" si="27"/>
        <v>1.7976762498593855E-4</v>
      </c>
      <c r="L157" s="95">
        <f t="shared" si="28"/>
        <v>0</v>
      </c>
      <c r="M157" s="95">
        <f t="shared" si="30"/>
        <v>9.4987384897231091E-4</v>
      </c>
    </row>
    <row r="158" spans="1:13" s="96" customFormat="1" ht="16">
      <c r="A158" s="91" t="s">
        <v>214</v>
      </c>
      <c r="B158" s="87">
        <v>14.8</v>
      </c>
      <c r="C158" s="88" t="s">
        <v>115</v>
      </c>
      <c r="D158" s="92">
        <v>7.4941753235439005E-3</v>
      </c>
      <c r="E158" s="151">
        <v>5.5413041262508976E-2</v>
      </c>
      <c r="F158" s="93">
        <v>8.2130412625089771E-3</v>
      </c>
      <c r="G158" s="93">
        <v>0.35</v>
      </c>
      <c r="H158" s="94" t="s">
        <v>196</v>
      </c>
      <c r="I158" s="95">
        <f t="shared" si="29"/>
        <v>7.927962674294652E-4</v>
      </c>
      <c r="J158" s="95">
        <f t="shared" si="26"/>
        <v>5.941354223967609E-6</v>
      </c>
      <c r="K158" s="95">
        <f t="shared" si="27"/>
        <v>4.3931252279832058E-5</v>
      </c>
      <c r="L158" s="95">
        <f t="shared" si="28"/>
        <v>6.5112684571612997E-6</v>
      </c>
      <c r="M158" s="95">
        <f t="shared" si="30"/>
        <v>2.7747869360031282E-4</v>
      </c>
    </row>
    <row r="159" spans="1:13" s="96" customFormat="1" ht="16">
      <c r="A159" s="91" t="s">
        <v>215</v>
      </c>
      <c r="B159" s="87">
        <v>909.1</v>
      </c>
      <c r="C159" s="88" t="s">
        <v>98</v>
      </c>
      <c r="D159" s="92">
        <v>0</v>
      </c>
      <c r="E159" s="151">
        <v>4.7199999999999999E-2</v>
      </c>
      <c r="F159" s="93">
        <v>0</v>
      </c>
      <c r="G159" s="93">
        <v>0.25</v>
      </c>
      <c r="H159" s="94" t="s">
        <v>196</v>
      </c>
      <c r="I159" s="95">
        <f t="shared" si="29"/>
        <v>4.869804640000857E-2</v>
      </c>
      <c r="J159" s="95">
        <f t="shared" si="26"/>
        <v>0</v>
      </c>
      <c r="K159" s="95">
        <f t="shared" si="27"/>
        <v>2.2985477900804045E-3</v>
      </c>
      <c r="L159" s="95">
        <f t="shared" si="28"/>
        <v>0</v>
      </c>
      <c r="M159" s="95">
        <f t="shared" si="30"/>
        <v>1.2174511600002142E-2</v>
      </c>
    </row>
    <row r="160" spans="1:13" s="96" customFormat="1" ht="16">
      <c r="A160" s="91" t="s">
        <v>216</v>
      </c>
      <c r="B160" s="87">
        <v>403.3</v>
      </c>
      <c r="C160" s="88" t="s">
        <v>98</v>
      </c>
      <c r="D160" s="92">
        <v>0</v>
      </c>
      <c r="E160" s="151">
        <v>4.7199999999999999E-2</v>
      </c>
      <c r="F160" s="93">
        <v>0</v>
      </c>
      <c r="G160" s="93">
        <v>0.22</v>
      </c>
      <c r="H160" s="94" t="s">
        <v>196</v>
      </c>
      <c r="I160" s="95">
        <f t="shared" si="29"/>
        <v>2.1603698287452927E-2</v>
      </c>
      <c r="J160" s="95">
        <f t="shared" si="26"/>
        <v>0</v>
      </c>
      <c r="K160" s="95">
        <f t="shared" si="27"/>
        <v>1.0196945591677781E-3</v>
      </c>
      <c r="L160" s="95">
        <f t="shared" si="28"/>
        <v>0</v>
      </c>
      <c r="M160" s="95">
        <f t="shared" si="30"/>
        <v>4.7528136232396438E-3</v>
      </c>
    </row>
    <row r="161" spans="1:13" s="96" customFormat="1" ht="16">
      <c r="A161" s="91" t="s">
        <v>217</v>
      </c>
      <c r="B161" s="87">
        <v>237.7</v>
      </c>
      <c r="C161" s="88" t="s">
        <v>80</v>
      </c>
      <c r="D161" s="92">
        <v>1.9452965733454383E-2</v>
      </c>
      <c r="E161" s="151">
        <v>6.8518958170767988E-2</v>
      </c>
      <c r="F161" s="93">
        <v>2.1318958170767986E-2</v>
      </c>
      <c r="G161" s="93">
        <v>0.21</v>
      </c>
      <c r="H161" s="94" t="s">
        <v>196</v>
      </c>
      <c r="I161" s="95">
        <f t="shared" si="29"/>
        <v>1.2732950862701611E-2</v>
      </c>
      <c r="J161" s="95">
        <f t="shared" si="26"/>
        <v>2.4769365681789288E-4</v>
      </c>
      <c r="K161" s="95">
        <f t="shared" si="27"/>
        <v>8.7244852755189589E-4</v>
      </c>
      <c r="L161" s="95">
        <f t="shared" si="28"/>
        <v>2.7145324683237979E-4</v>
      </c>
      <c r="M161" s="95">
        <f t="shared" si="30"/>
        <v>2.6739196811673381E-3</v>
      </c>
    </row>
    <row r="162" spans="1:13" s="96" customFormat="1" ht="16">
      <c r="A162" s="91" t="s">
        <v>218</v>
      </c>
      <c r="B162" s="87">
        <v>1394.1</v>
      </c>
      <c r="C162" s="88" t="s">
        <v>68</v>
      </c>
      <c r="D162" s="92">
        <v>1.4111372683694367E-2</v>
      </c>
      <c r="E162" s="151">
        <v>6.2664981951745621E-2</v>
      </c>
      <c r="F162" s="93">
        <v>1.5464981951745628E-2</v>
      </c>
      <c r="G162" s="93">
        <v>0.25</v>
      </c>
      <c r="H162" s="94" t="s">
        <v>196</v>
      </c>
      <c r="I162" s="95">
        <f t="shared" si="29"/>
        <v>7.4678194352933602E-2</v>
      </c>
      <c r="J162" s="95">
        <f t="shared" si="26"/>
        <v>1.0538118318596061E-3</v>
      </c>
      <c r="K162" s="95">
        <f t="shared" si="27"/>
        <v>4.679707701315536E-3</v>
      </c>
      <c r="L162" s="95">
        <f t="shared" si="28"/>
        <v>1.1548969278570703E-3</v>
      </c>
      <c r="M162" s="95">
        <f t="shared" si="30"/>
        <v>1.8669548588233401E-2</v>
      </c>
    </row>
    <row r="163" spans="1:13" s="96" customFormat="1" ht="16">
      <c r="A163" s="91" t="s">
        <v>219</v>
      </c>
      <c r="B163" s="87">
        <v>530.79999999999995</v>
      </c>
      <c r="C163" s="88" t="s">
        <v>98</v>
      </c>
      <c r="D163" s="92">
        <v>0</v>
      </c>
      <c r="E163" s="151">
        <v>4.7199999999999999E-2</v>
      </c>
      <c r="F163" s="93">
        <v>0</v>
      </c>
      <c r="G163" s="93">
        <v>0.214</v>
      </c>
      <c r="H163" s="94" t="s">
        <v>196</v>
      </c>
      <c r="I163" s="95">
        <f t="shared" si="29"/>
        <v>2.8433530996727033E-2</v>
      </c>
      <c r="J163" s="95">
        <f t="shared" si="26"/>
        <v>0</v>
      </c>
      <c r="K163" s="95">
        <f t="shared" si="27"/>
        <v>1.3420626630455158E-3</v>
      </c>
      <c r="L163" s="95">
        <f t="shared" si="28"/>
        <v>0</v>
      </c>
      <c r="M163" s="95">
        <f t="shared" si="30"/>
        <v>6.0847756332995852E-3</v>
      </c>
    </row>
    <row r="164" spans="1:13" s="96" customFormat="1" ht="16">
      <c r="A164" s="91" t="s">
        <v>220</v>
      </c>
      <c r="B164" s="87">
        <v>703.1</v>
      </c>
      <c r="C164" s="88" t="s">
        <v>98</v>
      </c>
      <c r="D164" s="92">
        <v>0</v>
      </c>
      <c r="E164" s="151">
        <v>4.7199999999999999E-2</v>
      </c>
      <c r="F164" s="93">
        <v>0</v>
      </c>
      <c r="G164" s="93">
        <v>0.1484</v>
      </c>
      <c r="H164" s="94" t="s">
        <v>196</v>
      </c>
      <c r="I164" s="95">
        <f t="shared" si="29"/>
        <v>3.7663179434436284E-2</v>
      </c>
      <c r="J164" s="95">
        <f t="shared" si="26"/>
        <v>0</v>
      </c>
      <c r="K164" s="95">
        <f t="shared" si="27"/>
        <v>1.7777020693053925E-3</v>
      </c>
      <c r="L164" s="95">
        <f t="shared" si="28"/>
        <v>0</v>
      </c>
      <c r="M164" s="95">
        <f t="shared" si="30"/>
        <v>5.5892158280703447E-3</v>
      </c>
    </row>
    <row r="165" spans="1:13" s="96" customFormat="1" ht="16">
      <c r="A165" s="91" t="s">
        <v>221</v>
      </c>
      <c r="B165" s="87">
        <v>754.4</v>
      </c>
      <c r="C165" s="88" t="s">
        <v>73</v>
      </c>
      <c r="D165" s="92">
        <v>4.8632414333635951E-2</v>
      </c>
      <c r="E165" s="151">
        <v>0.10049739542691996</v>
      </c>
      <c r="F165" s="93">
        <v>5.3297395426919955E-2</v>
      </c>
      <c r="G165" s="93">
        <v>0.22</v>
      </c>
      <c r="H165" s="94" t="s">
        <v>196</v>
      </c>
      <c r="I165" s="95">
        <f t="shared" si="29"/>
        <v>4.0411182712755976E-2</v>
      </c>
      <c r="J165" s="95">
        <f t="shared" si="26"/>
        <v>1.9652933813990151E-3</v>
      </c>
      <c r="K165" s="95">
        <f t="shared" si="27"/>
        <v>4.0612186087533491E-3</v>
      </c>
      <c r="L165" s="95">
        <f t="shared" si="28"/>
        <v>2.1538107847112672E-3</v>
      </c>
      <c r="M165" s="95">
        <f t="shared" si="30"/>
        <v>8.8904601968063154E-3</v>
      </c>
    </row>
    <row r="166" spans="1:13" s="96" customFormat="1" ht="16">
      <c r="A166" s="91" t="s">
        <v>222</v>
      </c>
      <c r="B166" s="87">
        <v>2827.1</v>
      </c>
      <c r="C166" s="88" t="s">
        <v>78</v>
      </c>
      <c r="D166" s="92">
        <v>5.3415930497600151E-3</v>
      </c>
      <c r="E166" s="151">
        <v>5.3053976219022358E-2</v>
      </c>
      <c r="F166" s="93">
        <v>5.8539762190223561E-3</v>
      </c>
      <c r="G166" s="93">
        <v>0.19</v>
      </c>
      <c r="H166" s="94" t="s">
        <v>196</v>
      </c>
      <c r="I166" s="95">
        <f t="shared" si="29"/>
        <v>0.15144015727363788</v>
      </c>
      <c r="J166" s="95">
        <f t="shared" si="26"/>
        <v>8.0893169154742765E-4</v>
      </c>
      <c r="K166" s="95">
        <f t="shared" si="27"/>
        <v>8.0345025026005903E-3</v>
      </c>
      <c r="L166" s="95">
        <f t="shared" si="28"/>
        <v>8.8652707928488163E-4</v>
      </c>
      <c r="M166" s="95">
        <f t="shared" si="30"/>
        <v>2.8773629881991197E-2</v>
      </c>
    </row>
    <row r="167" spans="1:13" s="103" customFormat="1" ht="16">
      <c r="A167" s="98" t="s">
        <v>196</v>
      </c>
      <c r="B167" s="100">
        <f>SUM(B141:B166)</f>
        <v>18668.100000000002</v>
      </c>
      <c r="C167" s="100"/>
      <c r="D167" s="105">
        <f>SUM(J141:J166)</f>
        <v>7.6624661464453608E-3</v>
      </c>
      <c r="E167" s="153">
        <f>SUM(K141:K166)</f>
        <v>5.5597475094507666E-2</v>
      </c>
      <c r="F167" s="105">
        <f>SUM(L141:L166)</f>
        <v>8.3974750945076757E-3</v>
      </c>
      <c r="G167" s="104">
        <f>SUM(M141:M166)</f>
        <v>0.24406533498320665</v>
      </c>
      <c r="H167" s="98"/>
      <c r="I167" s="102">
        <f>SUM(I141:I166)</f>
        <v>1</v>
      </c>
    </row>
    <row r="170" spans="1:13">
      <c r="A170" s="106" t="s">
        <v>61</v>
      </c>
      <c r="B170" s="107" t="s">
        <v>223</v>
      </c>
      <c r="C170" s="107" t="s">
        <v>224</v>
      </c>
      <c r="D170" s="107" t="s">
        <v>225</v>
      </c>
      <c r="E170" s="154" t="s">
        <v>226</v>
      </c>
      <c r="F170" s="108" t="s">
        <v>227</v>
      </c>
      <c r="G170" s="108" t="s">
        <v>228</v>
      </c>
      <c r="H170" s="109" t="s">
        <v>229</v>
      </c>
      <c r="I170" s="109" t="s">
        <v>65</v>
      </c>
      <c r="J170" s="109" t="s">
        <v>63</v>
      </c>
      <c r="K170" s="109" t="s">
        <v>230</v>
      </c>
    </row>
    <row r="171" spans="1:13" ht="15">
      <c r="A171" s="94" t="str">
        <f>A32</f>
        <v>Africa</v>
      </c>
      <c r="B171" s="110">
        <f>E32</f>
        <v>9.6409138590314705E-2</v>
      </c>
      <c r="C171" s="110">
        <f>F32</f>
        <v>4.9209138590314686E-2</v>
      </c>
      <c r="D171" s="110">
        <f>D32</f>
        <v>4.4901991884517836E-2</v>
      </c>
      <c r="E171" s="155">
        <f>G32</f>
        <v>0.28222966126230448</v>
      </c>
      <c r="F171" s="108">
        <f>B32</f>
        <v>2072.4000000000005</v>
      </c>
      <c r="G171" s="111">
        <f>F171/$F$180</f>
        <v>2.3735596178756847E-2</v>
      </c>
      <c r="H171" s="112">
        <f t="shared" ref="H171:H179" si="31">G171*B171</f>
        <v>2.2883283815215132E-3</v>
      </c>
      <c r="I171" s="112">
        <f t="shared" ref="I171:I179" si="32">G171*C171</f>
        <v>1.1680082418841894E-3</v>
      </c>
      <c r="J171" s="112">
        <f t="shared" ref="J171:J179" si="33">G171*D171</f>
        <v>1.0657755469927325E-3</v>
      </c>
      <c r="K171" s="112">
        <f>G171*E171</f>
        <v>6.6988892693893931E-3</v>
      </c>
    </row>
    <row r="172" spans="1:13" ht="15">
      <c r="A172" s="94" t="str">
        <f>A56</f>
        <v>Asia</v>
      </c>
      <c r="B172" s="110">
        <f>E56</f>
        <v>5.746516039784582E-2</v>
      </c>
      <c r="C172" s="110">
        <f>F56</f>
        <v>1.0265160397845832E-2</v>
      </c>
      <c r="D172" s="110">
        <f>D56</f>
        <v>9.3666980818175611E-3</v>
      </c>
      <c r="E172" s="155">
        <f>G56</f>
        <v>0.2570099917658763</v>
      </c>
      <c r="F172" s="108">
        <f>B56</f>
        <v>29147.000000000007</v>
      </c>
      <c r="G172" s="111">
        <f t="shared" ref="G172:G179" si="34">F172/$F$180</f>
        <v>0.33382620238478372</v>
      </c>
      <c r="H172" s="112">
        <f t="shared" si="31"/>
        <v>1.9183376265045338E-2</v>
      </c>
      <c r="I172" s="112">
        <f t="shared" si="32"/>
        <v>3.4267795124835495E-3</v>
      </c>
      <c r="J172" s="112">
        <f t="shared" si="33"/>
        <v>3.1268492495379946E-3</v>
      </c>
      <c r="K172" s="112">
        <f t="shared" ref="K172:K179" si="35">G172*E172</f>
        <v>8.5796669526147021E-2</v>
      </c>
    </row>
    <row r="173" spans="1:13" ht="15">
      <c r="A173" s="94" t="str">
        <f>A60</f>
        <v>Australia &amp; New Zealand</v>
      </c>
      <c r="B173" s="110">
        <f>E60</f>
        <v>4.723268292122549E-2</v>
      </c>
      <c r="C173" s="110">
        <f>F60</f>
        <v>3.2682921225493468E-5</v>
      </c>
      <c r="D173" s="110">
        <f>D60</f>
        <v>2.9822270937258018E-5</v>
      </c>
      <c r="E173" s="155">
        <f>G60</f>
        <v>0.29740327336331829</v>
      </c>
      <c r="F173" s="108">
        <f>B60</f>
        <v>1600.8000000000002</v>
      </c>
      <c r="G173" s="111">
        <f t="shared" si="34"/>
        <v>1.8334270586254562E-2</v>
      </c>
      <c r="H173" s="112">
        <f t="shared" si="31"/>
        <v>8.6597678919251274E-4</v>
      </c>
      <c r="I173" s="112">
        <f t="shared" si="32"/>
        <v>5.992175212974398E-7</v>
      </c>
      <c r="J173" s="112">
        <f t="shared" si="33"/>
        <v>5.4676958486028392E-7</v>
      </c>
      <c r="K173" s="112">
        <f t="shared" si="35"/>
        <v>5.4526720870809115E-3</v>
      </c>
    </row>
    <row r="174" spans="1:13" ht="15">
      <c r="A174" s="94" t="str">
        <f>A75</f>
        <v>Caribbean</v>
      </c>
      <c r="B174" s="110">
        <f>E75</f>
        <v>0.10031257462365305</v>
      </c>
      <c r="C174" s="110">
        <f>F75</f>
        <v>5.3112574623653069E-2</v>
      </c>
      <c r="D174" s="110">
        <f>D75</f>
        <v>4.8463770410045445E-2</v>
      </c>
      <c r="E174" s="155">
        <f>G75</f>
        <v>0.24251846496106783</v>
      </c>
      <c r="F174" s="108">
        <f>B75</f>
        <v>269.70000000000005</v>
      </c>
      <c r="G174" s="111">
        <f t="shared" si="34"/>
        <v>3.0889260226841927E-3</v>
      </c>
      <c r="H174" s="112">
        <f t="shared" si="31"/>
        <v>3.0985812215745189E-4</v>
      </c>
      <c r="I174" s="112">
        <f t="shared" si="32"/>
        <v>1.6406081388675806E-4</v>
      </c>
      <c r="J174" s="112">
        <f t="shared" si="33"/>
        <v>1.4970100157698154E-4</v>
      </c>
      <c r="K174" s="112">
        <f t="shared" si="35"/>
        <v>7.4912159739966701E-4</v>
      </c>
    </row>
    <row r="175" spans="1:13" ht="15">
      <c r="A175" s="94" t="str">
        <f>A95</f>
        <v>Central and South America</v>
      </c>
      <c r="B175" s="110">
        <f>E95</f>
        <v>8.7100431721070987E-2</v>
      </c>
      <c r="C175" s="110">
        <f>F95</f>
        <v>3.9900431721070995E-2</v>
      </c>
      <c r="D175" s="110">
        <f>D95</f>
        <v>3.6408051688206385E-2</v>
      </c>
      <c r="E175" s="155">
        <f>G95</f>
        <v>0.31039417648322876</v>
      </c>
      <c r="F175" s="108">
        <f>B95</f>
        <v>5118.9000000000005</v>
      </c>
      <c r="G175" s="111">
        <f t="shared" si="34"/>
        <v>5.8627747191390855E-2</v>
      </c>
      <c r="H175" s="112">
        <f t="shared" si="31"/>
        <v>5.1065020912039504E-3</v>
      </c>
      <c r="I175" s="112">
        <f t="shared" si="32"/>
        <v>2.3392724237703026E-3</v>
      </c>
      <c r="J175" s="112">
        <f t="shared" si="33"/>
        <v>2.134522050107255E-3</v>
      </c>
      <c r="K175" s="112">
        <f t="shared" si="35"/>
        <v>1.8197711308538693E-2</v>
      </c>
    </row>
    <row r="176" spans="1:13" ht="15">
      <c r="A176" s="94" t="str">
        <f>A123</f>
        <v>Eastern Europe &amp; Russia</v>
      </c>
      <c r="B176" s="110">
        <f>E123</f>
        <v>6.798054108360041E-2</v>
      </c>
      <c r="C176" s="110">
        <f>F123</f>
        <v>2.0780541083600421E-2</v>
      </c>
      <c r="D176" s="110">
        <f>D123</f>
        <v>1.8961674880351699E-2</v>
      </c>
      <c r="E176" s="155">
        <f>G123</f>
        <v>0.18307506646458122</v>
      </c>
      <c r="F176" s="108">
        <f>B123</f>
        <v>4024.7000000000003</v>
      </c>
      <c r="G176" s="111">
        <f t="shared" si="34"/>
        <v>4.6095663935843786E-2</v>
      </c>
      <c r="H176" s="112">
        <f t="shared" si="31"/>
        <v>3.1336081759664662E-3</v>
      </c>
      <c r="I176" s="112">
        <f t="shared" si="32"/>
        <v>9.5789283819464012E-4</v>
      </c>
      <c r="J176" s="112">
        <f t="shared" si="33"/>
        <v>8.7405099294542285E-4</v>
      </c>
      <c r="K176" s="112">
        <f t="shared" si="35"/>
        <v>8.4389667387836011E-3</v>
      </c>
    </row>
    <row r="177" spans="1:11" ht="15">
      <c r="A177" s="94" t="str">
        <f>A137</f>
        <v>Middle East</v>
      </c>
      <c r="B177" s="110">
        <f>E137</f>
        <v>6.2501785433972112E-2</v>
      </c>
      <c r="C177" s="110">
        <f>F137</f>
        <v>1.530178543397212E-2</v>
      </c>
      <c r="D177" s="110">
        <f>D137</f>
        <v>1.396246032866099E-2</v>
      </c>
      <c r="E177" s="155">
        <f>G137</f>
        <v>0.32955932717078351</v>
      </c>
      <c r="F177" s="108">
        <f>B137</f>
        <v>3299.5</v>
      </c>
      <c r="G177" s="111">
        <f t="shared" si="34"/>
        <v>3.7789808720231709E-2</v>
      </c>
      <c r="H177" s="112">
        <f t="shared" si="31"/>
        <v>2.3619305162227706E-3</v>
      </c>
      <c r="I177" s="112">
        <f t="shared" si="32"/>
        <v>5.7825154462783415E-4</v>
      </c>
      <c r="J177" s="112">
        <f t="shared" si="33"/>
        <v>5.2763870508392243E-4</v>
      </c>
      <c r="K177" s="112">
        <f t="shared" si="35"/>
        <v>1.245398393575217E-2</v>
      </c>
    </row>
    <row r="178" spans="1:11" ht="15">
      <c r="A178" s="94" t="str">
        <f>A140</f>
        <v>North America</v>
      </c>
      <c r="B178" s="110">
        <f>E140</f>
        <v>4.7199999999999999E-2</v>
      </c>
      <c r="C178" s="110">
        <f>F140</f>
        <v>0</v>
      </c>
      <c r="D178" s="110">
        <f>D140</f>
        <v>0</v>
      </c>
      <c r="E178" s="155">
        <f>G140</f>
        <v>0.26962433148138532</v>
      </c>
      <c r="F178" s="108">
        <f>B140</f>
        <v>23110.800000000003</v>
      </c>
      <c r="G178" s="111">
        <f t="shared" si="34"/>
        <v>0.26469244169466016</v>
      </c>
      <c r="H178" s="112">
        <f t="shared" si="31"/>
        <v>1.249348324798796E-2</v>
      </c>
      <c r="I178" s="112">
        <f t="shared" si="32"/>
        <v>0</v>
      </c>
      <c r="J178" s="112">
        <f t="shared" si="33"/>
        <v>0</v>
      </c>
      <c r="K178" s="112">
        <f t="shared" si="35"/>
        <v>7.136752264009831E-2</v>
      </c>
    </row>
    <row r="179" spans="1:11" ht="15">
      <c r="A179" s="94" t="str">
        <f>A167</f>
        <v>Western Europe</v>
      </c>
      <c r="B179" s="110">
        <f>E167</f>
        <v>5.5597475094507666E-2</v>
      </c>
      <c r="C179" s="110">
        <f>F167</f>
        <v>8.3974750945076757E-3</v>
      </c>
      <c r="D179" s="110">
        <f>D167</f>
        <v>7.6624661464453608E-3</v>
      </c>
      <c r="E179" s="155">
        <f>G167</f>
        <v>0.24406533498320665</v>
      </c>
      <c r="F179" s="108">
        <f>B167</f>
        <v>18668.100000000002</v>
      </c>
      <c r="G179" s="111">
        <f t="shared" si="34"/>
        <v>0.21380934328539405</v>
      </c>
      <c r="H179" s="112">
        <f t="shared" si="31"/>
        <v>1.1887259638282736E-2</v>
      </c>
      <c r="I179" s="112">
        <f t="shared" si="32"/>
        <v>1.7954586352121385E-3</v>
      </c>
      <c r="J179" s="112">
        <f t="shared" si="33"/>
        <v>1.6383068547180467E-3</v>
      </c>
      <c r="K179" s="112">
        <f t="shared" si="35"/>
        <v>5.2183448991489127E-2</v>
      </c>
    </row>
    <row r="180" spans="1:11">
      <c r="A180" s="94" t="s">
        <v>231</v>
      </c>
      <c r="B180" s="110">
        <f>SUM(H171:H179)</f>
        <v>5.7630323227580695E-2</v>
      </c>
      <c r="C180" s="110">
        <f>SUM(I171:I179)</f>
        <v>1.043032322758071E-2</v>
      </c>
      <c r="D180" s="110">
        <f>SUM(J171:J179)</f>
        <v>9.517391170547217E-3</v>
      </c>
      <c r="E180" s="155">
        <f>SUM(K171:K179)</f>
        <v>0.26133898609467893</v>
      </c>
      <c r="F180" s="109">
        <f>SUM(F171:F179)</f>
        <v>87311.900000000023</v>
      </c>
    </row>
    <row r="181" spans="1:11">
      <c r="A181" s="113"/>
      <c r="B181" s="114"/>
      <c r="C181" s="114"/>
    </row>
    <row r="182" spans="1:11">
      <c r="A182" s="264" t="s">
        <v>232</v>
      </c>
      <c r="B182" s="264"/>
      <c r="C182" s="264"/>
    </row>
    <row r="183" spans="1:11">
      <c r="A183" s="107"/>
      <c r="B183" s="107" t="s">
        <v>233</v>
      </c>
      <c r="C183" s="107" t="s">
        <v>234</v>
      </c>
      <c r="D183" s="115" t="s">
        <v>235</v>
      </c>
    </row>
    <row r="184" spans="1:11" ht="15">
      <c r="A184" s="94" t="s">
        <v>236</v>
      </c>
      <c r="B184" s="116">
        <f>(B171*F171+B177*F176)/(F171+F176)</f>
        <v>7.4026870914151943E-2</v>
      </c>
      <c r="C184" s="116">
        <f>(D171*F171+D177*F176)/(F171+F176)</f>
        <v>2.4478785335034146E-2</v>
      </c>
      <c r="D184" s="110">
        <f>(E171*F171+E177*F176)/(F171+F176)</f>
        <v>0.31347200703026884</v>
      </c>
    </row>
    <row r="185" spans="1:11" ht="15">
      <c r="A185" s="94" t="s">
        <v>237</v>
      </c>
      <c r="B185" s="116">
        <f>(B173*F173+E138*B138)/(F173+B138)</f>
        <v>4.7215677460235451E-2</v>
      </c>
      <c r="C185" s="116">
        <f>(D173*F173+D138*B138)/(F173+B138)</f>
        <v>1.4305253301079538E-5</v>
      </c>
      <c r="D185" s="110">
        <f>(E173*F173+G138*B138)/(F173+B138)</f>
        <v>0.28054331775140839</v>
      </c>
    </row>
    <row r="186" spans="1:11" ht="15">
      <c r="A186" s="94" t="s">
        <v>238</v>
      </c>
      <c r="B186" s="116">
        <f>B175*(F175/(F175+F174))+B174*F174/(F174+F175)</f>
        <v>8.7761700870910717E-2</v>
      </c>
      <c r="C186" s="116">
        <f>(B186-0.0472)/1.1</f>
        <v>3.6874273519009737E-2</v>
      </c>
      <c r="D186" s="110">
        <v>0.27150000000000002</v>
      </c>
    </row>
    <row r="187" spans="1:11">
      <c r="A187" s="94" t="s">
        <v>83</v>
      </c>
      <c r="B187" s="110">
        <f>E40</f>
        <v>5.4015076792294683E-2</v>
      </c>
      <c r="C187" s="110">
        <f>D40</f>
        <v>6.2185710131534505E-3</v>
      </c>
      <c r="D187" s="110">
        <f>G40</f>
        <v>0.30620000000000003</v>
      </c>
    </row>
    <row r="188" spans="1:11">
      <c r="A188" s="94" t="s">
        <v>239</v>
      </c>
      <c r="B188" s="110">
        <f>E139</f>
        <v>4.7199999999999999E-2</v>
      </c>
      <c r="C188" s="110">
        <f>F139</f>
        <v>0</v>
      </c>
      <c r="D188" s="110">
        <v>0.25</v>
      </c>
    </row>
    <row r="189" spans="1:11">
      <c r="A189" s="94" t="s">
        <v>240</v>
      </c>
      <c r="B189" s="110">
        <f>E167</f>
        <v>5.5597475094507666E-2</v>
      </c>
      <c r="C189" s="110">
        <f>D167</f>
        <v>7.6624661464453608E-3</v>
      </c>
      <c r="D189" s="110">
        <f>E179</f>
        <v>0.24406533498320665</v>
      </c>
    </row>
    <row r="190" spans="1:11" ht="15">
      <c r="A190" s="94" t="s">
        <v>241</v>
      </c>
      <c r="B190" s="116">
        <f>(B171*F171+B172*F172+B174*F174+B175*F175+B176*F176+B177*F177-B187*B40)/(F171+F172+F174+F175+F176+F177-B40)</f>
        <v>6.5713097876445151E-2</v>
      </c>
      <c r="C190" s="116">
        <f>(B190-4.72%)/1.1</f>
        <v>1.68300889785865E-2</v>
      </c>
      <c r="D190" s="110">
        <f>(E172*G172+E171*G171+E174*G174+E175*G175+E176*G176+E177*G177)/(G171+G172+G174+G175+G176+G177)</f>
        <v>0.26300640942179071</v>
      </c>
    </row>
    <row r="191" spans="1:11" ht="15">
      <c r="A191" s="94" t="s">
        <v>242</v>
      </c>
      <c r="B191" s="116">
        <f>(B172*F172-B35*E35-B38*E38-B40*E40)/(F172-(B35+B38+B40))</f>
        <v>6.261121499473514E-2</v>
      </c>
      <c r="C191" s="116">
        <f>(B191-4.72%)/1.1</f>
        <v>1.4010195449759217E-2</v>
      </c>
      <c r="D191" s="110">
        <v>0.2</v>
      </c>
    </row>
    <row r="192" spans="1:11" ht="15">
      <c r="A192" s="94" t="s">
        <v>79</v>
      </c>
      <c r="B192" s="116">
        <f>E38</f>
        <v>6.8518958170767988E-2</v>
      </c>
      <c r="C192" s="116">
        <f>D38</f>
        <v>1.9452965733454383E-2</v>
      </c>
      <c r="D192" s="110">
        <f>G38</f>
        <v>0.3</v>
      </c>
    </row>
    <row r="193" spans="1:4">
      <c r="A193" s="94" t="s">
        <v>74</v>
      </c>
      <c r="B193" s="110">
        <f>E35</f>
        <v>5.4015076792294683E-2</v>
      </c>
      <c r="C193" s="110">
        <f>D35</f>
        <v>6.2185710131534505E-3</v>
      </c>
      <c r="D193" s="110">
        <f>G35</f>
        <v>0.25</v>
      </c>
    </row>
    <row r="194" spans="1:4">
      <c r="A194" s="94" t="s">
        <v>231</v>
      </c>
      <c r="B194" s="110">
        <f>B180</f>
        <v>5.7630323227580695E-2</v>
      </c>
      <c r="C194" s="110">
        <f>D180</f>
        <v>9.517391170547217E-3</v>
      </c>
      <c r="D194" s="110">
        <f>E180</f>
        <v>0.26133898609467893</v>
      </c>
    </row>
  </sheetData>
  <mergeCells count="1">
    <mergeCell ref="A182:C182"/>
  </mergeCells>
  <pageMargins left="0.75" right="0.75" top="1" bottom="1" header="0.5" footer="0.5"/>
  <pageSetup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7E4F2-12F6-6043-86DE-B61F2F91808B}">
  <sheetPr>
    <tabColor theme="0" tint="-0.249977111117893"/>
  </sheetPr>
  <dimension ref="A1:L184"/>
  <sheetViews>
    <sheetView topLeftCell="A152" zoomScale="140" zoomScaleNormal="140" workbookViewId="0">
      <selection activeCell="H164" sqref="H164"/>
    </sheetView>
  </sheetViews>
  <sheetFormatPr baseColWidth="10" defaultRowHeight="11"/>
  <cols>
    <col min="1" max="11" width="9.1640625" style="118" customWidth="1"/>
    <col min="12" max="16384" width="10.83203125" style="118"/>
  </cols>
  <sheetData>
    <row r="1" spans="1:12" ht="13" customHeight="1">
      <c r="A1" s="117" t="s">
        <v>243</v>
      </c>
      <c r="B1" s="117">
        <v>2011</v>
      </c>
      <c r="C1" s="117">
        <v>2012</v>
      </c>
      <c r="D1" s="117">
        <v>2013</v>
      </c>
      <c r="E1" s="117">
        <v>2014</v>
      </c>
      <c r="F1" s="117">
        <v>2015</v>
      </c>
      <c r="G1" s="117">
        <v>2016</v>
      </c>
      <c r="H1" s="117">
        <v>2017</v>
      </c>
      <c r="I1" s="117">
        <v>2018</v>
      </c>
      <c r="J1" s="117">
        <v>2019</v>
      </c>
      <c r="K1" s="117">
        <v>2020</v>
      </c>
    </row>
    <row r="2" spans="1:12" ht="13" customHeight="1">
      <c r="A2" s="119" t="s">
        <v>244</v>
      </c>
      <c r="B2" s="163">
        <v>20</v>
      </c>
      <c r="C2" s="163">
        <v>20</v>
      </c>
      <c r="D2" s="163">
        <v>20</v>
      </c>
      <c r="E2" s="163">
        <v>20</v>
      </c>
      <c r="F2" s="163">
        <v>20</v>
      </c>
      <c r="G2" s="163">
        <v>20</v>
      </c>
      <c r="H2" s="163">
        <v>20</v>
      </c>
      <c r="I2" s="163">
        <v>20</v>
      </c>
      <c r="J2" s="163">
        <v>20</v>
      </c>
      <c r="K2" s="163">
        <v>20</v>
      </c>
      <c r="L2" s="120" t="s">
        <v>245</v>
      </c>
    </row>
    <row r="3" spans="1:12" ht="13" customHeight="1">
      <c r="A3" s="119" t="s">
        <v>150</v>
      </c>
      <c r="B3" s="163">
        <v>10</v>
      </c>
      <c r="C3" s="163">
        <v>10</v>
      </c>
      <c r="D3" s="163">
        <v>10</v>
      </c>
      <c r="E3" s="163">
        <v>15</v>
      </c>
      <c r="F3" s="163">
        <v>15</v>
      </c>
      <c r="G3" s="163">
        <v>15</v>
      </c>
      <c r="H3" s="163">
        <v>15</v>
      </c>
      <c r="I3" s="163">
        <v>15</v>
      </c>
      <c r="J3" s="163">
        <v>15</v>
      </c>
      <c r="K3" s="163">
        <v>15</v>
      </c>
      <c r="L3" s="120"/>
    </row>
    <row r="4" spans="1:12" ht="13" customHeight="1">
      <c r="A4" s="119" t="s">
        <v>246</v>
      </c>
      <c r="B4" s="163"/>
      <c r="C4" s="163"/>
      <c r="D4" s="163">
        <v>25</v>
      </c>
      <c r="E4" s="163">
        <v>19</v>
      </c>
      <c r="F4" s="163">
        <v>26</v>
      </c>
      <c r="G4" s="163">
        <v>26</v>
      </c>
      <c r="H4" s="163">
        <v>26</v>
      </c>
      <c r="I4" s="163">
        <v>26</v>
      </c>
      <c r="J4" s="163">
        <v>26</v>
      </c>
      <c r="K4" s="163">
        <v>26</v>
      </c>
      <c r="L4" s="120"/>
    </row>
    <row r="5" spans="1:12" ht="13" customHeight="1">
      <c r="A5" s="119" t="s">
        <v>247</v>
      </c>
      <c r="B5" s="163"/>
      <c r="C5" s="163"/>
      <c r="D5" s="163"/>
      <c r="E5" s="163"/>
      <c r="F5" s="163"/>
      <c r="G5" s="163"/>
      <c r="H5" s="163">
        <v>10</v>
      </c>
      <c r="I5" s="163">
        <v>10</v>
      </c>
      <c r="J5" s="163">
        <v>10</v>
      </c>
      <c r="K5" s="163">
        <v>10</v>
      </c>
      <c r="L5" s="120"/>
    </row>
    <row r="6" spans="1:12" ht="13" customHeight="1">
      <c r="A6" s="119" t="s">
        <v>248</v>
      </c>
      <c r="B6" s="163">
        <v>35</v>
      </c>
      <c r="C6" s="163">
        <v>35</v>
      </c>
      <c r="D6" s="163">
        <v>35</v>
      </c>
      <c r="E6" s="163">
        <v>35</v>
      </c>
      <c r="F6" s="163">
        <v>30</v>
      </c>
      <c r="G6" s="163">
        <v>30</v>
      </c>
      <c r="H6" s="163">
        <v>30</v>
      </c>
      <c r="I6" s="163">
        <v>30</v>
      </c>
      <c r="J6" s="163">
        <v>30</v>
      </c>
      <c r="K6" s="163">
        <v>30</v>
      </c>
      <c r="L6" s="120"/>
    </row>
    <row r="7" spans="1:12" ht="13" customHeight="1">
      <c r="A7" s="119" t="s">
        <v>249</v>
      </c>
      <c r="B7" s="163"/>
      <c r="C7" s="163"/>
      <c r="D7" s="163"/>
      <c r="E7" s="163"/>
      <c r="F7" s="163"/>
      <c r="G7" s="163"/>
      <c r="H7" s="163">
        <v>0</v>
      </c>
      <c r="I7" s="163">
        <v>0</v>
      </c>
      <c r="J7" s="163">
        <v>0</v>
      </c>
      <c r="K7" s="163">
        <v>0</v>
      </c>
      <c r="L7" s="120"/>
    </row>
    <row r="8" spans="1:12" ht="13" customHeight="1">
      <c r="A8" s="119" t="s">
        <v>250</v>
      </c>
      <c r="B8" s="163"/>
      <c r="C8" s="163"/>
      <c r="D8" s="163"/>
      <c r="E8" s="163"/>
      <c r="F8" s="163"/>
      <c r="G8" s="163"/>
      <c r="H8" s="163">
        <v>25</v>
      </c>
      <c r="I8" s="163">
        <v>25</v>
      </c>
      <c r="J8" s="163">
        <v>25</v>
      </c>
      <c r="K8" s="163">
        <v>25</v>
      </c>
      <c r="L8" s="120"/>
    </row>
    <row r="9" spans="1:12" ht="13" customHeight="1">
      <c r="A9" s="119" t="s">
        <v>127</v>
      </c>
      <c r="B9" s="163">
        <v>35</v>
      </c>
      <c r="C9" s="163">
        <v>35</v>
      </c>
      <c r="D9" s="163">
        <v>35</v>
      </c>
      <c r="E9" s="163">
        <v>35</v>
      </c>
      <c r="F9" s="163">
        <v>35</v>
      </c>
      <c r="G9" s="163">
        <v>35</v>
      </c>
      <c r="H9" s="163">
        <v>35</v>
      </c>
      <c r="I9" s="163">
        <v>30</v>
      </c>
      <c r="J9" s="163">
        <v>30</v>
      </c>
      <c r="K9" s="163">
        <v>30</v>
      </c>
      <c r="L9" s="120"/>
    </row>
    <row r="10" spans="1:12" ht="13" customHeight="1">
      <c r="A10" s="119" t="s">
        <v>152</v>
      </c>
      <c r="B10" s="163">
        <v>20</v>
      </c>
      <c r="C10" s="163">
        <v>20</v>
      </c>
      <c r="D10" s="163">
        <v>20</v>
      </c>
      <c r="E10" s="163">
        <v>20</v>
      </c>
      <c r="F10" s="163">
        <v>20</v>
      </c>
      <c r="G10" s="163">
        <v>20</v>
      </c>
      <c r="H10" s="163">
        <v>20</v>
      </c>
      <c r="I10" s="163">
        <v>20</v>
      </c>
      <c r="J10" s="163">
        <v>20</v>
      </c>
      <c r="K10" s="163">
        <v>18</v>
      </c>
      <c r="L10" s="120"/>
    </row>
    <row r="11" spans="1:12" ht="13" customHeight="1">
      <c r="A11" s="119" t="s">
        <v>109</v>
      </c>
      <c r="B11" s="163">
        <v>28</v>
      </c>
      <c r="C11" s="163">
        <v>28</v>
      </c>
      <c r="D11" s="163">
        <v>28</v>
      </c>
      <c r="E11" s="163">
        <v>28</v>
      </c>
      <c r="F11" s="163">
        <v>25</v>
      </c>
      <c r="G11" s="163">
        <v>25</v>
      </c>
      <c r="H11" s="163">
        <v>25</v>
      </c>
      <c r="I11" s="163">
        <v>25</v>
      </c>
      <c r="J11" s="163">
        <v>25</v>
      </c>
      <c r="K11" s="163">
        <v>25</v>
      </c>
      <c r="L11" s="120"/>
    </row>
    <row r="12" spans="1:12" ht="13" customHeight="1">
      <c r="A12" s="119" t="s">
        <v>8</v>
      </c>
      <c r="B12" s="163">
        <v>30</v>
      </c>
      <c r="C12" s="163">
        <v>30</v>
      </c>
      <c r="D12" s="163">
        <v>30</v>
      </c>
      <c r="E12" s="163">
        <v>30</v>
      </c>
      <c r="F12" s="163">
        <v>30</v>
      </c>
      <c r="G12" s="163">
        <v>30</v>
      </c>
      <c r="H12" s="163">
        <v>30</v>
      </c>
      <c r="I12" s="163">
        <v>30</v>
      </c>
      <c r="J12" s="163">
        <v>30</v>
      </c>
      <c r="K12" s="163">
        <v>30</v>
      </c>
      <c r="L12" s="120"/>
    </row>
    <row r="13" spans="1:12" ht="13" customHeight="1">
      <c r="A13" s="119" t="s">
        <v>197</v>
      </c>
      <c r="B13" s="163">
        <v>25</v>
      </c>
      <c r="C13" s="163">
        <v>25</v>
      </c>
      <c r="D13" s="163">
        <v>25</v>
      </c>
      <c r="E13" s="163">
        <v>25</v>
      </c>
      <c r="F13" s="163">
        <v>25</v>
      </c>
      <c r="G13" s="163">
        <v>25</v>
      </c>
      <c r="H13" s="163">
        <v>25</v>
      </c>
      <c r="I13" s="163">
        <v>25</v>
      </c>
      <c r="J13" s="163">
        <v>25</v>
      </c>
      <c r="K13" s="163">
        <v>25</v>
      </c>
      <c r="L13" s="120"/>
    </row>
    <row r="14" spans="1:12" ht="13" customHeight="1">
      <c r="A14" s="119" t="s">
        <v>153</v>
      </c>
      <c r="B14" s="163"/>
      <c r="C14" s="163"/>
      <c r="D14" s="163"/>
      <c r="E14" s="163"/>
      <c r="F14" s="163"/>
      <c r="G14" s="163"/>
      <c r="H14" s="163">
        <v>20</v>
      </c>
      <c r="I14" s="163">
        <v>20</v>
      </c>
      <c r="J14" s="163">
        <v>20</v>
      </c>
      <c r="K14" s="163">
        <v>20</v>
      </c>
      <c r="L14" s="120"/>
    </row>
    <row r="15" spans="1:12" ht="13" customHeight="1">
      <c r="A15" s="119" t="s">
        <v>111</v>
      </c>
      <c r="B15" s="163">
        <v>0</v>
      </c>
      <c r="C15" s="163">
        <v>0</v>
      </c>
      <c r="D15" s="163">
        <v>0</v>
      </c>
      <c r="E15" s="163">
        <v>0</v>
      </c>
      <c r="F15" s="163">
        <v>0</v>
      </c>
      <c r="G15" s="163">
        <v>0</v>
      </c>
      <c r="H15" s="163">
        <v>0</v>
      </c>
      <c r="I15" s="163">
        <v>0</v>
      </c>
      <c r="J15" s="163">
        <v>0</v>
      </c>
      <c r="K15" s="163">
        <v>0</v>
      </c>
      <c r="L15" s="120"/>
    </row>
    <row r="16" spans="1:12" ht="13" customHeight="1">
      <c r="A16" s="119" t="s">
        <v>180</v>
      </c>
      <c r="B16" s="163">
        <v>0</v>
      </c>
      <c r="C16" s="163">
        <v>0</v>
      </c>
      <c r="D16" s="163">
        <v>0</v>
      </c>
      <c r="E16" s="163">
        <v>0</v>
      </c>
      <c r="F16" s="163">
        <v>0</v>
      </c>
      <c r="G16" s="163">
        <v>0</v>
      </c>
      <c r="H16" s="163">
        <v>0</v>
      </c>
      <c r="I16" s="163">
        <v>0</v>
      </c>
      <c r="J16" s="163">
        <v>0</v>
      </c>
      <c r="K16" s="163">
        <v>0</v>
      </c>
      <c r="L16" s="120"/>
    </row>
    <row r="17" spans="1:12" ht="13" customHeight="1">
      <c r="A17" s="119" t="s">
        <v>70</v>
      </c>
      <c r="B17" s="163">
        <v>27.5</v>
      </c>
      <c r="C17" s="163">
        <v>27.5</v>
      </c>
      <c r="D17" s="163">
        <v>27.5</v>
      </c>
      <c r="E17" s="163">
        <v>27.5</v>
      </c>
      <c r="F17" s="163">
        <v>25</v>
      </c>
      <c r="G17" s="163">
        <v>25</v>
      </c>
      <c r="H17" s="163">
        <v>25</v>
      </c>
      <c r="I17" s="163">
        <v>25</v>
      </c>
      <c r="J17" s="163">
        <v>25</v>
      </c>
      <c r="K17" s="163">
        <v>25</v>
      </c>
      <c r="L17" s="120"/>
    </row>
    <row r="18" spans="1:12" ht="13" customHeight="1">
      <c r="A18" s="119" t="s">
        <v>113</v>
      </c>
      <c r="B18" s="163">
        <v>25</v>
      </c>
      <c r="C18" s="163">
        <v>25</v>
      </c>
      <c r="D18" s="163">
        <v>25</v>
      </c>
      <c r="E18" s="163">
        <v>25</v>
      </c>
      <c r="F18" s="163">
        <v>25</v>
      </c>
      <c r="G18" s="163">
        <v>25</v>
      </c>
      <c r="H18" s="163">
        <v>25</v>
      </c>
      <c r="I18" s="163">
        <v>30</v>
      </c>
      <c r="J18" s="163">
        <v>5.5</v>
      </c>
      <c r="K18" s="163">
        <v>5.5</v>
      </c>
      <c r="L18" s="120"/>
    </row>
    <row r="19" spans="1:12" ht="13" customHeight="1">
      <c r="A19" s="119" t="s">
        <v>154</v>
      </c>
      <c r="B19" s="163">
        <v>24</v>
      </c>
      <c r="C19" s="163">
        <v>18</v>
      </c>
      <c r="D19" s="163">
        <v>18</v>
      </c>
      <c r="E19" s="163">
        <v>18</v>
      </c>
      <c r="F19" s="163">
        <v>18</v>
      </c>
      <c r="G19" s="163">
        <v>18</v>
      </c>
      <c r="H19" s="163">
        <v>18</v>
      </c>
      <c r="I19" s="163">
        <v>18</v>
      </c>
      <c r="J19" s="163">
        <v>18</v>
      </c>
      <c r="K19" s="163">
        <v>18</v>
      </c>
      <c r="L19" s="120"/>
    </row>
    <row r="20" spans="1:12" ht="13" customHeight="1">
      <c r="A20" s="119" t="s">
        <v>199</v>
      </c>
      <c r="B20" s="163">
        <v>33.99</v>
      </c>
      <c r="C20" s="163">
        <v>33.99</v>
      </c>
      <c r="D20" s="163">
        <v>33.99</v>
      </c>
      <c r="E20" s="163">
        <v>33.99</v>
      </c>
      <c r="F20" s="163">
        <v>33.99</v>
      </c>
      <c r="G20" s="163">
        <v>33.99</v>
      </c>
      <c r="H20" s="163">
        <v>33.99</v>
      </c>
      <c r="I20" s="163">
        <v>29</v>
      </c>
      <c r="J20" s="163">
        <v>29</v>
      </c>
      <c r="K20" s="163">
        <v>29</v>
      </c>
      <c r="L20" s="120"/>
    </row>
    <row r="21" spans="1:12" ht="13" customHeight="1">
      <c r="A21" s="119" t="s">
        <v>251</v>
      </c>
      <c r="B21" s="163"/>
      <c r="C21" s="163"/>
      <c r="D21" s="163"/>
      <c r="E21" s="163"/>
      <c r="F21" s="163"/>
      <c r="G21" s="163"/>
      <c r="H21" s="163">
        <v>30</v>
      </c>
      <c r="I21" s="163">
        <v>30</v>
      </c>
      <c r="J21" s="163">
        <v>30</v>
      </c>
      <c r="K21" s="163">
        <v>30</v>
      </c>
      <c r="L21" s="120"/>
    </row>
    <row r="22" spans="1:12" ht="13" customHeight="1">
      <c r="A22" s="119" t="s">
        <v>114</v>
      </c>
      <c r="B22" s="163">
        <v>0</v>
      </c>
      <c r="C22" s="163">
        <v>0</v>
      </c>
      <c r="D22" s="163">
        <v>0</v>
      </c>
      <c r="E22" s="163">
        <v>0</v>
      </c>
      <c r="F22" s="163">
        <v>0</v>
      </c>
      <c r="G22" s="163">
        <v>0</v>
      </c>
      <c r="H22" s="163">
        <v>0</v>
      </c>
      <c r="I22" s="163">
        <v>0</v>
      </c>
      <c r="J22" s="163">
        <v>0</v>
      </c>
      <c r="K22" s="163">
        <v>0</v>
      </c>
      <c r="L22" s="120"/>
    </row>
    <row r="23" spans="1:12" ht="13" customHeight="1">
      <c r="A23" s="119" t="s">
        <v>132</v>
      </c>
      <c r="B23" s="163">
        <v>25</v>
      </c>
      <c r="C23" s="163">
        <v>25</v>
      </c>
      <c r="D23" s="163">
        <v>25</v>
      </c>
      <c r="E23" s="163">
        <v>25</v>
      </c>
      <c r="F23" s="163">
        <v>25</v>
      </c>
      <c r="G23" s="163">
        <v>25</v>
      </c>
      <c r="H23" s="163">
        <v>25</v>
      </c>
      <c r="I23" s="163">
        <v>25</v>
      </c>
      <c r="J23" s="163">
        <v>25</v>
      </c>
      <c r="K23" s="163">
        <v>25</v>
      </c>
      <c r="L23" s="120"/>
    </row>
    <row r="24" spans="1:12" ht="13" customHeight="1">
      <c r="A24" s="119" t="s">
        <v>252</v>
      </c>
      <c r="B24" s="163"/>
      <c r="C24" s="163">
        <v>0</v>
      </c>
      <c r="D24" s="163">
        <v>0</v>
      </c>
      <c r="E24" s="163">
        <v>0</v>
      </c>
      <c r="F24" s="163">
        <v>0</v>
      </c>
      <c r="G24" s="163">
        <v>0</v>
      </c>
      <c r="H24" s="163">
        <v>25</v>
      </c>
      <c r="I24" s="163">
        <v>25</v>
      </c>
      <c r="J24" s="163">
        <v>25</v>
      </c>
      <c r="K24" s="163">
        <v>25</v>
      </c>
      <c r="L24" s="120"/>
    </row>
    <row r="25" spans="1:12" ht="13" customHeight="1">
      <c r="A25" s="119" t="s">
        <v>155</v>
      </c>
      <c r="B25" s="163">
        <v>10</v>
      </c>
      <c r="C25" s="163">
        <v>10</v>
      </c>
      <c r="D25" s="163">
        <v>10</v>
      </c>
      <c r="E25" s="163">
        <v>10</v>
      </c>
      <c r="F25" s="163">
        <v>10</v>
      </c>
      <c r="G25" s="163">
        <v>10</v>
      </c>
      <c r="H25" s="163">
        <v>10</v>
      </c>
      <c r="I25" s="163">
        <v>10</v>
      </c>
      <c r="J25" s="163">
        <v>10</v>
      </c>
      <c r="K25" s="163">
        <v>10</v>
      </c>
      <c r="L25" s="120"/>
    </row>
    <row r="26" spans="1:12" ht="13" customHeight="1">
      <c r="A26" s="119" t="s">
        <v>253</v>
      </c>
      <c r="B26" s="163">
        <v>22</v>
      </c>
      <c r="C26" s="163">
        <v>22</v>
      </c>
      <c r="D26" s="163">
        <v>22</v>
      </c>
      <c r="E26" s="163">
        <v>22</v>
      </c>
      <c r="F26" s="163">
        <v>22</v>
      </c>
      <c r="G26" s="163">
        <v>22</v>
      </c>
      <c r="H26" s="163">
        <v>22</v>
      </c>
      <c r="I26" s="163">
        <v>22</v>
      </c>
      <c r="J26" s="163">
        <v>22</v>
      </c>
      <c r="K26" s="163">
        <v>22</v>
      </c>
      <c r="L26" s="120"/>
    </row>
    <row r="27" spans="1:12" ht="13" customHeight="1">
      <c r="A27" s="119" t="s">
        <v>133</v>
      </c>
      <c r="B27" s="163">
        <v>34</v>
      </c>
      <c r="C27" s="163">
        <v>34</v>
      </c>
      <c r="D27" s="163">
        <v>34</v>
      </c>
      <c r="E27" s="163">
        <v>34</v>
      </c>
      <c r="F27" s="163">
        <v>34</v>
      </c>
      <c r="G27" s="163">
        <v>34</v>
      </c>
      <c r="H27" s="163">
        <v>34</v>
      </c>
      <c r="I27" s="163">
        <v>34</v>
      </c>
      <c r="J27" s="163">
        <v>34</v>
      </c>
      <c r="K27" s="163">
        <v>34</v>
      </c>
      <c r="L27" s="120"/>
    </row>
    <row r="28" spans="1:12" ht="13" customHeight="1">
      <c r="A28" s="119" t="s">
        <v>254</v>
      </c>
      <c r="B28" s="163"/>
      <c r="C28" s="163"/>
      <c r="D28" s="163"/>
      <c r="E28" s="163"/>
      <c r="F28" s="163"/>
      <c r="G28" s="163"/>
      <c r="H28" s="163">
        <v>18.5</v>
      </c>
      <c r="I28" s="163">
        <v>18.5</v>
      </c>
      <c r="J28" s="163">
        <v>18.5</v>
      </c>
      <c r="K28" s="163">
        <v>18.5</v>
      </c>
      <c r="L28" s="120"/>
    </row>
    <row r="29" spans="1:12" ht="13" customHeight="1">
      <c r="A29" s="119" t="s">
        <v>156</v>
      </c>
      <c r="B29" s="163">
        <v>10</v>
      </c>
      <c r="C29" s="163">
        <v>10</v>
      </c>
      <c r="D29" s="163">
        <v>10</v>
      </c>
      <c r="E29" s="163">
        <v>10</v>
      </c>
      <c r="F29" s="163">
        <v>10</v>
      </c>
      <c r="G29" s="163">
        <v>10</v>
      </c>
      <c r="H29" s="163">
        <v>10</v>
      </c>
      <c r="I29" s="163">
        <v>10</v>
      </c>
      <c r="J29" s="163">
        <v>10</v>
      </c>
      <c r="K29" s="163">
        <v>10</v>
      </c>
      <c r="L29" s="120"/>
    </row>
    <row r="30" spans="1:12" ht="13" customHeight="1">
      <c r="A30" s="119" t="s">
        <v>255</v>
      </c>
      <c r="B30" s="163"/>
      <c r="C30" s="163"/>
      <c r="D30" s="163"/>
      <c r="E30" s="163"/>
      <c r="F30" s="163"/>
      <c r="G30" s="163"/>
      <c r="H30" s="163">
        <v>27.5</v>
      </c>
      <c r="I30" s="163">
        <v>28</v>
      </c>
      <c r="J30" s="163">
        <v>28</v>
      </c>
      <c r="K30" s="163">
        <v>28</v>
      </c>
      <c r="L30" s="120"/>
    </row>
    <row r="31" spans="1:12" ht="13" customHeight="1">
      <c r="A31" s="119" t="s">
        <v>256</v>
      </c>
      <c r="B31" s="163"/>
      <c r="C31" s="163"/>
      <c r="D31" s="163"/>
      <c r="E31" s="163"/>
      <c r="F31" s="163"/>
      <c r="G31" s="163"/>
      <c r="H31" s="163">
        <v>30</v>
      </c>
      <c r="I31" s="163">
        <v>30</v>
      </c>
      <c r="J31" s="163">
        <v>30</v>
      </c>
      <c r="K31" s="163">
        <v>30</v>
      </c>
      <c r="L31" s="120"/>
    </row>
    <row r="32" spans="1:12" ht="13" customHeight="1">
      <c r="A32" s="119" t="s">
        <v>72</v>
      </c>
      <c r="B32" s="163">
        <v>20</v>
      </c>
      <c r="C32" s="163">
        <v>20</v>
      </c>
      <c r="D32" s="163">
        <v>20</v>
      </c>
      <c r="E32" s="163">
        <v>20</v>
      </c>
      <c r="F32" s="163">
        <v>20</v>
      </c>
      <c r="G32" s="163">
        <v>20</v>
      </c>
      <c r="H32" s="163">
        <v>20</v>
      </c>
      <c r="I32" s="163">
        <v>20</v>
      </c>
      <c r="J32" s="163">
        <v>20</v>
      </c>
      <c r="K32" s="163">
        <v>20</v>
      </c>
      <c r="L32" s="120"/>
    </row>
    <row r="33" spans="1:12" ht="13" customHeight="1">
      <c r="A33" s="119" t="s">
        <v>257</v>
      </c>
      <c r="B33" s="163"/>
      <c r="C33" s="163"/>
      <c r="D33" s="163"/>
      <c r="E33" s="163"/>
      <c r="F33" s="163">
        <v>33</v>
      </c>
      <c r="G33" s="163">
        <v>33</v>
      </c>
      <c r="H33" s="163">
        <v>33</v>
      </c>
      <c r="I33" s="163">
        <v>33</v>
      </c>
      <c r="J33" s="163">
        <v>33</v>
      </c>
      <c r="K33" s="163">
        <v>33</v>
      </c>
      <c r="L33" s="120"/>
    </row>
    <row r="34" spans="1:12" ht="13" customHeight="1">
      <c r="A34" s="119" t="s">
        <v>192</v>
      </c>
      <c r="B34" s="163">
        <v>28</v>
      </c>
      <c r="C34" s="163">
        <v>26</v>
      </c>
      <c r="D34" s="163">
        <v>26</v>
      </c>
      <c r="E34" s="163">
        <v>26.5</v>
      </c>
      <c r="F34" s="163">
        <v>26.5</v>
      </c>
      <c r="G34" s="163">
        <v>26.5</v>
      </c>
      <c r="H34" s="163">
        <v>26.5</v>
      </c>
      <c r="I34" s="163">
        <v>26.5</v>
      </c>
      <c r="J34" s="163">
        <v>26.5</v>
      </c>
      <c r="K34" s="163">
        <v>26.5</v>
      </c>
      <c r="L34" s="120"/>
    </row>
    <row r="35" spans="1:12" ht="13" customHeight="1">
      <c r="A35" s="119" t="s">
        <v>116</v>
      </c>
      <c r="B35" s="163">
        <v>0</v>
      </c>
      <c r="C35" s="163">
        <v>0</v>
      </c>
      <c r="D35" s="163">
        <v>0</v>
      </c>
      <c r="E35" s="163">
        <v>0</v>
      </c>
      <c r="F35" s="163">
        <v>0</v>
      </c>
      <c r="G35" s="163">
        <v>0</v>
      </c>
      <c r="H35" s="163">
        <v>0</v>
      </c>
      <c r="I35" s="163">
        <v>0</v>
      </c>
      <c r="J35" s="163">
        <v>0</v>
      </c>
      <c r="K35" s="163">
        <v>0</v>
      </c>
      <c r="L35" s="120"/>
    </row>
    <row r="36" spans="1:12" ht="13" customHeight="1">
      <c r="A36" s="119" t="s">
        <v>134</v>
      </c>
      <c r="B36" s="163">
        <v>20</v>
      </c>
      <c r="C36" s="163">
        <v>18.5</v>
      </c>
      <c r="D36" s="163">
        <v>20</v>
      </c>
      <c r="E36" s="163">
        <v>20</v>
      </c>
      <c r="F36" s="163">
        <v>24</v>
      </c>
      <c r="G36" s="163">
        <v>24</v>
      </c>
      <c r="H36" s="163">
        <v>25.5</v>
      </c>
      <c r="I36" s="163">
        <v>26</v>
      </c>
      <c r="J36" s="163">
        <v>27</v>
      </c>
      <c r="K36" s="163">
        <v>27</v>
      </c>
      <c r="L36" s="120"/>
    </row>
    <row r="37" spans="1:12" ht="13" customHeight="1">
      <c r="A37" s="119" t="s">
        <v>74</v>
      </c>
      <c r="B37" s="163">
        <v>25</v>
      </c>
      <c r="C37" s="163">
        <v>25</v>
      </c>
      <c r="D37" s="163">
        <v>25</v>
      </c>
      <c r="E37" s="163">
        <v>25</v>
      </c>
      <c r="F37" s="163">
        <v>25</v>
      </c>
      <c r="G37" s="163">
        <v>25</v>
      </c>
      <c r="H37" s="163">
        <v>25</v>
      </c>
      <c r="I37" s="163">
        <v>25</v>
      </c>
      <c r="J37" s="163">
        <v>25</v>
      </c>
      <c r="K37" s="163">
        <v>25</v>
      </c>
      <c r="L37" s="120"/>
    </row>
    <row r="38" spans="1:12" ht="13" customHeight="1">
      <c r="A38" s="119" t="s">
        <v>135</v>
      </c>
      <c r="B38" s="163">
        <v>33</v>
      </c>
      <c r="C38" s="163">
        <v>33</v>
      </c>
      <c r="D38" s="163">
        <v>25</v>
      </c>
      <c r="E38" s="163">
        <v>25</v>
      </c>
      <c r="F38" s="163">
        <v>25</v>
      </c>
      <c r="G38" s="163">
        <v>25</v>
      </c>
      <c r="H38" s="163">
        <v>34</v>
      </c>
      <c r="I38" s="163">
        <v>33</v>
      </c>
      <c r="J38" s="163">
        <v>33</v>
      </c>
      <c r="K38" s="163">
        <v>32</v>
      </c>
      <c r="L38" s="120"/>
    </row>
    <row r="39" spans="1:12" ht="13" customHeight="1">
      <c r="A39" s="119" t="s">
        <v>258</v>
      </c>
      <c r="B39" s="163"/>
      <c r="C39" s="163"/>
      <c r="D39" s="163"/>
      <c r="E39" s="163"/>
      <c r="F39" s="163"/>
      <c r="G39" s="163"/>
      <c r="H39" s="163"/>
      <c r="I39" s="163"/>
      <c r="J39" s="163"/>
      <c r="K39" s="163">
        <v>30</v>
      </c>
      <c r="L39" s="120"/>
    </row>
    <row r="40" spans="1:12" ht="13" customHeight="1">
      <c r="A40" s="119" t="s">
        <v>259</v>
      </c>
      <c r="B40" s="163"/>
      <c r="C40" s="163"/>
      <c r="D40" s="163"/>
      <c r="E40" s="163"/>
      <c r="F40" s="163"/>
      <c r="G40" s="163"/>
      <c r="H40" s="163">
        <v>35</v>
      </c>
      <c r="I40" s="163">
        <v>35</v>
      </c>
      <c r="J40" s="163">
        <v>35</v>
      </c>
      <c r="K40" s="163">
        <v>35</v>
      </c>
      <c r="L40" s="120"/>
    </row>
    <row r="41" spans="1:12" ht="13" customHeight="1">
      <c r="A41" s="119" t="s">
        <v>136</v>
      </c>
      <c r="B41" s="163">
        <v>30</v>
      </c>
      <c r="C41" s="163">
        <v>30</v>
      </c>
      <c r="D41" s="163">
        <v>30</v>
      </c>
      <c r="E41" s="163">
        <v>30</v>
      </c>
      <c r="F41" s="163">
        <v>30</v>
      </c>
      <c r="G41" s="163">
        <v>30</v>
      </c>
      <c r="H41" s="163">
        <v>30</v>
      </c>
      <c r="I41" s="163">
        <v>30</v>
      </c>
      <c r="J41" s="163">
        <v>30</v>
      </c>
      <c r="K41" s="163">
        <v>30</v>
      </c>
      <c r="L41" s="120"/>
    </row>
    <row r="42" spans="1:12" ht="13" customHeight="1">
      <c r="A42" s="119" t="s">
        <v>157</v>
      </c>
      <c r="B42" s="163">
        <v>20</v>
      </c>
      <c r="C42" s="163">
        <v>20</v>
      </c>
      <c r="D42" s="163">
        <v>20</v>
      </c>
      <c r="E42" s="163">
        <v>20</v>
      </c>
      <c r="F42" s="163">
        <v>20</v>
      </c>
      <c r="G42" s="163">
        <v>20</v>
      </c>
      <c r="H42" s="163">
        <v>20</v>
      </c>
      <c r="I42" s="163">
        <v>18</v>
      </c>
      <c r="J42" s="163">
        <v>18</v>
      </c>
      <c r="K42" s="163">
        <v>18</v>
      </c>
      <c r="L42" s="120"/>
    </row>
    <row r="43" spans="1:12" ht="13" customHeight="1">
      <c r="A43" s="119" t="s">
        <v>118</v>
      </c>
      <c r="B43" s="163">
        <v>34.5</v>
      </c>
      <c r="C43" s="163">
        <v>27.5</v>
      </c>
      <c r="D43" s="163">
        <v>27.5</v>
      </c>
      <c r="E43" s="163">
        <v>27.5</v>
      </c>
      <c r="F43" s="163">
        <v>22</v>
      </c>
      <c r="G43" s="163">
        <v>22</v>
      </c>
      <c r="H43" s="163">
        <v>22</v>
      </c>
      <c r="I43" s="163">
        <v>22</v>
      </c>
      <c r="J43" s="163">
        <v>22</v>
      </c>
      <c r="K43" s="163">
        <v>22</v>
      </c>
      <c r="L43" s="120"/>
    </row>
    <row r="44" spans="1:12" ht="13" customHeight="1">
      <c r="A44" s="119" t="s">
        <v>200</v>
      </c>
      <c r="B44" s="163">
        <v>10</v>
      </c>
      <c r="C44" s="163">
        <v>10</v>
      </c>
      <c r="D44" s="163">
        <v>12.5</v>
      </c>
      <c r="E44" s="163">
        <v>12.5</v>
      </c>
      <c r="F44" s="163">
        <v>12.5</v>
      </c>
      <c r="G44" s="163">
        <v>12.5</v>
      </c>
      <c r="H44" s="163">
        <v>12.5</v>
      </c>
      <c r="I44" s="163">
        <v>12.5</v>
      </c>
      <c r="J44" s="163">
        <v>12.5</v>
      </c>
      <c r="K44" s="163">
        <v>12.5</v>
      </c>
      <c r="L44" s="120"/>
    </row>
    <row r="45" spans="1:12" ht="13" customHeight="1">
      <c r="A45" s="119" t="s">
        <v>158</v>
      </c>
      <c r="B45" s="163">
        <v>19</v>
      </c>
      <c r="C45" s="163">
        <v>19</v>
      </c>
      <c r="D45" s="163">
        <v>19</v>
      </c>
      <c r="E45" s="163">
        <v>19</v>
      </c>
      <c r="F45" s="163">
        <v>19</v>
      </c>
      <c r="G45" s="163">
        <v>19</v>
      </c>
      <c r="H45" s="163">
        <v>19</v>
      </c>
      <c r="I45" s="163">
        <v>19</v>
      </c>
      <c r="J45" s="163">
        <v>19</v>
      </c>
      <c r="K45" s="163">
        <v>19</v>
      </c>
      <c r="L45" s="120"/>
    </row>
    <row r="46" spans="1:12" ht="13" customHeight="1">
      <c r="A46" s="119" t="s">
        <v>201</v>
      </c>
      <c r="B46" s="163">
        <v>25</v>
      </c>
      <c r="C46" s="163">
        <v>25</v>
      </c>
      <c r="D46" s="163">
        <v>25</v>
      </c>
      <c r="E46" s="163">
        <v>24.5</v>
      </c>
      <c r="F46" s="163">
        <v>22</v>
      </c>
      <c r="G46" s="163">
        <v>22</v>
      </c>
      <c r="H46" s="163">
        <v>22</v>
      </c>
      <c r="I46" s="163">
        <v>22</v>
      </c>
      <c r="J46" s="163">
        <v>22</v>
      </c>
      <c r="K46" s="163">
        <v>22</v>
      </c>
      <c r="L46" s="120"/>
    </row>
    <row r="47" spans="1:12" ht="13" customHeight="1">
      <c r="A47" s="119" t="s">
        <v>260</v>
      </c>
      <c r="B47" s="163"/>
      <c r="C47" s="163"/>
      <c r="D47" s="163"/>
      <c r="E47" s="163"/>
      <c r="F47" s="163"/>
      <c r="G47" s="163"/>
      <c r="H47" s="163">
        <v>25</v>
      </c>
      <c r="I47" s="163">
        <v>25</v>
      </c>
      <c r="J47" s="163">
        <v>25</v>
      </c>
      <c r="K47" s="163">
        <v>25</v>
      </c>
      <c r="L47" s="120"/>
    </row>
    <row r="48" spans="1:12" ht="13" customHeight="1">
      <c r="A48" s="119" t="s">
        <v>261</v>
      </c>
      <c r="B48" s="163"/>
      <c r="C48" s="163"/>
      <c r="D48" s="163"/>
      <c r="E48" s="163"/>
      <c r="F48" s="163"/>
      <c r="G48" s="163"/>
      <c r="H48" s="163">
        <v>25</v>
      </c>
      <c r="I48" s="163">
        <v>25</v>
      </c>
      <c r="J48" s="163">
        <v>25</v>
      </c>
      <c r="K48" s="163">
        <v>25</v>
      </c>
      <c r="L48" s="120"/>
    </row>
    <row r="49" spans="1:12" ht="13" customHeight="1">
      <c r="A49" s="119" t="s">
        <v>119</v>
      </c>
      <c r="B49" s="163">
        <v>29</v>
      </c>
      <c r="C49" s="163">
        <v>29</v>
      </c>
      <c r="D49" s="163">
        <v>29</v>
      </c>
      <c r="E49" s="163">
        <v>28</v>
      </c>
      <c r="F49" s="163">
        <v>27</v>
      </c>
      <c r="G49" s="163">
        <v>27</v>
      </c>
      <c r="H49" s="163">
        <v>27</v>
      </c>
      <c r="I49" s="163">
        <v>27</v>
      </c>
      <c r="J49" s="163">
        <v>27</v>
      </c>
      <c r="K49" s="163">
        <v>27</v>
      </c>
      <c r="L49" s="120"/>
    </row>
    <row r="50" spans="1:12" ht="13" customHeight="1">
      <c r="A50" s="119" t="s">
        <v>137</v>
      </c>
      <c r="B50" s="163">
        <v>24</v>
      </c>
      <c r="C50" s="163">
        <v>23</v>
      </c>
      <c r="D50" s="163">
        <v>22</v>
      </c>
      <c r="E50" s="163">
        <v>22</v>
      </c>
      <c r="F50" s="163">
        <v>22</v>
      </c>
      <c r="G50" s="163">
        <v>22</v>
      </c>
      <c r="H50" s="163">
        <v>22</v>
      </c>
      <c r="I50" s="163">
        <v>25</v>
      </c>
      <c r="J50" s="163">
        <v>25</v>
      </c>
      <c r="K50" s="163">
        <v>25</v>
      </c>
      <c r="L50" s="120"/>
    </row>
    <row r="51" spans="1:12" ht="13" customHeight="1">
      <c r="A51" s="119" t="s">
        <v>262</v>
      </c>
      <c r="B51" s="163">
        <v>20</v>
      </c>
      <c r="C51" s="163">
        <v>25</v>
      </c>
      <c r="D51" s="163">
        <v>25</v>
      </c>
      <c r="E51" s="163">
        <v>25</v>
      </c>
      <c r="F51" s="163">
        <v>22.5</v>
      </c>
      <c r="G51" s="163">
        <v>22.5</v>
      </c>
      <c r="H51" s="163">
        <v>22.5</v>
      </c>
      <c r="I51" s="163">
        <v>23</v>
      </c>
      <c r="J51" s="163">
        <v>22.5</v>
      </c>
      <c r="K51" s="163">
        <v>22.5</v>
      </c>
      <c r="L51" s="120"/>
    </row>
    <row r="52" spans="1:12" ht="13" customHeight="1">
      <c r="A52" s="119" t="s">
        <v>138</v>
      </c>
      <c r="B52" s="163"/>
      <c r="C52" s="163">
        <v>30</v>
      </c>
      <c r="D52" s="163">
        <v>30</v>
      </c>
      <c r="E52" s="163">
        <v>30</v>
      </c>
      <c r="F52" s="163">
        <v>30</v>
      </c>
      <c r="G52" s="163">
        <v>30</v>
      </c>
      <c r="H52" s="163">
        <v>30</v>
      </c>
      <c r="I52" s="163">
        <v>30</v>
      </c>
      <c r="J52" s="163">
        <v>30</v>
      </c>
      <c r="K52" s="163">
        <v>30</v>
      </c>
      <c r="L52" s="120"/>
    </row>
    <row r="53" spans="1:12" ht="13" customHeight="1">
      <c r="A53" s="119" t="s">
        <v>159</v>
      </c>
      <c r="B53" s="163">
        <v>21</v>
      </c>
      <c r="C53" s="163">
        <v>21</v>
      </c>
      <c r="D53" s="163">
        <v>21</v>
      </c>
      <c r="E53" s="163">
        <v>21</v>
      </c>
      <c r="F53" s="163">
        <v>20</v>
      </c>
      <c r="G53" s="163">
        <v>20</v>
      </c>
      <c r="H53" s="163">
        <v>20</v>
      </c>
      <c r="I53" s="163">
        <v>20</v>
      </c>
      <c r="J53" s="163">
        <v>20</v>
      </c>
      <c r="K53" s="163">
        <v>20</v>
      </c>
      <c r="L53" s="120"/>
    </row>
    <row r="54" spans="1:12" ht="13" customHeight="1">
      <c r="A54" s="119" t="s">
        <v>263</v>
      </c>
      <c r="B54" s="163"/>
      <c r="C54" s="163"/>
      <c r="D54" s="163"/>
      <c r="E54" s="163"/>
      <c r="F54" s="163"/>
      <c r="G54" s="163"/>
      <c r="H54" s="163">
        <v>30</v>
      </c>
      <c r="I54" s="163">
        <v>30</v>
      </c>
      <c r="J54" s="163">
        <v>30</v>
      </c>
      <c r="K54" s="163">
        <v>30</v>
      </c>
      <c r="L54" s="120"/>
    </row>
    <row r="55" spans="1:12" ht="13" customHeight="1">
      <c r="A55" s="119" t="s">
        <v>76</v>
      </c>
      <c r="B55" s="163">
        <v>28</v>
      </c>
      <c r="C55" s="163">
        <v>28</v>
      </c>
      <c r="D55" s="163">
        <v>20</v>
      </c>
      <c r="E55" s="163">
        <v>20</v>
      </c>
      <c r="F55" s="163">
        <v>20</v>
      </c>
      <c r="G55" s="163">
        <v>20</v>
      </c>
      <c r="H55" s="163">
        <v>20</v>
      </c>
      <c r="I55" s="163">
        <v>20</v>
      </c>
      <c r="J55" s="163">
        <v>20</v>
      </c>
      <c r="K55" s="163">
        <v>20</v>
      </c>
      <c r="L55" s="120"/>
    </row>
    <row r="56" spans="1:12" ht="13" customHeight="1">
      <c r="A56" s="119" t="s">
        <v>202</v>
      </c>
      <c r="B56" s="163">
        <v>26</v>
      </c>
      <c r="C56" s="163">
        <v>24.5</v>
      </c>
      <c r="D56" s="163">
        <v>24.5</v>
      </c>
      <c r="E56" s="163">
        <v>20</v>
      </c>
      <c r="F56" s="163">
        <v>20</v>
      </c>
      <c r="G56" s="163">
        <v>20</v>
      </c>
      <c r="H56" s="163">
        <v>20</v>
      </c>
      <c r="I56" s="163">
        <v>20</v>
      </c>
      <c r="J56" s="163">
        <v>20</v>
      </c>
      <c r="K56" s="163">
        <v>20</v>
      </c>
      <c r="L56" s="120"/>
    </row>
    <row r="57" spans="1:12" ht="13" customHeight="1">
      <c r="A57" s="119" t="s">
        <v>203</v>
      </c>
      <c r="B57" s="163">
        <v>33.33</v>
      </c>
      <c r="C57" s="163">
        <v>33.33</v>
      </c>
      <c r="D57" s="163">
        <v>33.33</v>
      </c>
      <c r="E57" s="163">
        <v>33.33</v>
      </c>
      <c r="F57" s="163">
        <v>33.33</v>
      </c>
      <c r="G57" s="163">
        <v>33.299999999999997</v>
      </c>
      <c r="H57" s="163">
        <v>33.33</v>
      </c>
      <c r="I57" s="163">
        <v>33</v>
      </c>
      <c r="J57" s="163">
        <v>31</v>
      </c>
      <c r="K57" s="163">
        <v>28</v>
      </c>
      <c r="L57" s="120"/>
    </row>
    <row r="58" spans="1:12" ht="13" customHeight="1">
      <c r="A58" s="119" t="s">
        <v>264</v>
      </c>
      <c r="B58" s="163"/>
      <c r="C58" s="163"/>
      <c r="D58" s="163"/>
      <c r="E58" s="163"/>
      <c r="F58" s="163"/>
      <c r="G58" s="163"/>
      <c r="H58" s="163">
        <v>30</v>
      </c>
      <c r="I58" s="163">
        <v>30</v>
      </c>
      <c r="J58" s="163">
        <v>30</v>
      </c>
      <c r="K58" s="163">
        <v>30</v>
      </c>
      <c r="L58" s="120"/>
    </row>
    <row r="59" spans="1:12" ht="13" customHeight="1">
      <c r="A59" s="119" t="s">
        <v>265</v>
      </c>
      <c r="B59" s="163"/>
      <c r="C59" s="163"/>
      <c r="D59" s="163"/>
      <c r="E59" s="163"/>
      <c r="F59" s="163"/>
      <c r="G59" s="163"/>
      <c r="H59" s="163">
        <v>31</v>
      </c>
      <c r="I59" s="163">
        <v>31</v>
      </c>
      <c r="J59" s="163">
        <v>31</v>
      </c>
      <c r="K59" s="163">
        <v>31</v>
      </c>
      <c r="L59" s="120"/>
    </row>
    <row r="60" spans="1:12" ht="13" customHeight="1">
      <c r="A60" s="119" t="s">
        <v>160</v>
      </c>
      <c r="B60" s="163"/>
      <c r="C60" s="163"/>
      <c r="D60" s="163">
        <v>15</v>
      </c>
      <c r="E60" s="163">
        <v>15</v>
      </c>
      <c r="F60" s="163">
        <v>15</v>
      </c>
      <c r="G60" s="163">
        <v>15</v>
      </c>
      <c r="H60" s="163">
        <v>15</v>
      </c>
      <c r="I60" s="163">
        <v>15</v>
      </c>
      <c r="J60" s="163">
        <v>15</v>
      </c>
      <c r="K60" s="163">
        <v>15</v>
      </c>
      <c r="L60" s="120"/>
    </row>
    <row r="61" spans="1:12" ht="13" customHeight="1">
      <c r="A61" s="119" t="s">
        <v>204</v>
      </c>
      <c r="B61" s="163">
        <v>29.37</v>
      </c>
      <c r="C61" s="163">
        <v>29.48</v>
      </c>
      <c r="D61" s="163">
        <v>29.55</v>
      </c>
      <c r="E61" s="163">
        <v>29.58</v>
      </c>
      <c r="F61" s="163">
        <v>29.72</v>
      </c>
      <c r="G61" s="163">
        <v>29.72</v>
      </c>
      <c r="H61" s="163">
        <v>29.79</v>
      </c>
      <c r="I61" s="163">
        <v>30</v>
      </c>
      <c r="J61" s="163">
        <v>30</v>
      </c>
      <c r="K61" s="163">
        <v>30</v>
      </c>
      <c r="L61" s="120"/>
    </row>
    <row r="62" spans="1:12" ht="13" customHeight="1">
      <c r="A62" s="119" t="s">
        <v>266</v>
      </c>
      <c r="B62" s="163"/>
      <c r="C62" s="163"/>
      <c r="D62" s="163">
        <v>25</v>
      </c>
      <c r="E62" s="163">
        <v>25</v>
      </c>
      <c r="F62" s="163">
        <v>25</v>
      </c>
      <c r="G62" s="163">
        <v>25</v>
      </c>
      <c r="H62" s="163">
        <v>25</v>
      </c>
      <c r="I62" s="163">
        <v>25</v>
      </c>
      <c r="J62" s="163">
        <v>25</v>
      </c>
      <c r="K62" s="163">
        <v>25</v>
      </c>
      <c r="L62" s="120"/>
    </row>
    <row r="63" spans="1:12" ht="13" customHeight="1">
      <c r="A63" s="119" t="s">
        <v>267</v>
      </c>
      <c r="B63" s="163">
        <v>10</v>
      </c>
      <c r="C63" s="163">
        <v>10</v>
      </c>
      <c r="D63" s="163">
        <v>10</v>
      </c>
      <c r="E63" s="163">
        <v>10</v>
      </c>
      <c r="F63" s="163">
        <v>10</v>
      </c>
      <c r="G63" s="163">
        <v>10</v>
      </c>
      <c r="H63" s="163">
        <v>10</v>
      </c>
      <c r="I63" s="163">
        <v>10</v>
      </c>
      <c r="J63" s="163">
        <v>10</v>
      </c>
      <c r="K63" s="163">
        <v>10</v>
      </c>
      <c r="L63" s="120"/>
    </row>
    <row r="64" spans="1:12" ht="13" customHeight="1">
      <c r="A64" s="119" t="s">
        <v>205</v>
      </c>
      <c r="B64" s="163">
        <v>20</v>
      </c>
      <c r="C64" s="163">
        <v>20</v>
      </c>
      <c r="D64" s="163">
        <v>26</v>
      </c>
      <c r="E64" s="163">
        <v>26</v>
      </c>
      <c r="F64" s="163">
        <v>29</v>
      </c>
      <c r="G64" s="163">
        <v>29</v>
      </c>
      <c r="H64" s="163">
        <v>29</v>
      </c>
      <c r="I64" s="163">
        <v>29</v>
      </c>
      <c r="J64" s="163">
        <v>28</v>
      </c>
      <c r="K64" s="163">
        <v>24</v>
      </c>
      <c r="L64" s="120"/>
    </row>
    <row r="65" spans="1:12" ht="13" customHeight="1">
      <c r="A65" s="119" t="s">
        <v>268</v>
      </c>
      <c r="B65" s="163"/>
      <c r="C65" s="163"/>
      <c r="D65" s="163"/>
      <c r="E65" s="163"/>
      <c r="F65" s="163"/>
      <c r="G65" s="163"/>
      <c r="H65" s="163">
        <v>30</v>
      </c>
      <c r="I65" s="163">
        <v>30</v>
      </c>
      <c r="J65" s="163">
        <v>28</v>
      </c>
      <c r="K65" s="163">
        <v>28</v>
      </c>
      <c r="L65" s="120"/>
    </row>
    <row r="66" spans="1:12" ht="13" customHeight="1">
      <c r="A66" s="119" t="s">
        <v>139</v>
      </c>
      <c r="B66" s="163">
        <v>31</v>
      </c>
      <c r="C66" s="163">
        <v>31</v>
      </c>
      <c r="D66" s="163">
        <v>31</v>
      </c>
      <c r="E66" s="163">
        <v>28</v>
      </c>
      <c r="F66" s="163">
        <v>25</v>
      </c>
      <c r="G66" s="163">
        <v>25</v>
      </c>
      <c r="H66" s="163">
        <v>25</v>
      </c>
      <c r="I66" s="163">
        <v>25</v>
      </c>
      <c r="J66" s="163">
        <v>25</v>
      </c>
      <c r="K66" s="163">
        <v>25</v>
      </c>
      <c r="L66" s="120"/>
    </row>
    <row r="67" spans="1:12" ht="13" customHeight="1">
      <c r="A67" s="119" t="s">
        <v>269</v>
      </c>
      <c r="B67" s="163">
        <v>0</v>
      </c>
      <c r="C67" s="163">
        <v>0</v>
      </c>
      <c r="D67" s="163">
        <v>0</v>
      </c>
      <c r="E67" s="163">
        <v>0</v>
      </c>
      <c r="F67" s="163">
        <v>0</v>
      </c>
      <c r="G67" s="163">
        <v>0</v>
      </c>
      <c r="H67" s="163">
        <v>0</v>
      </c>
      <c r="I67" s="163">
        <v>0</v>
      </c>
      <c r="J67" s="163">
        <v>0</v>
      </c>
      <c r="K67" s="163">
        <v>0</v>
      </c>
      <c r="L67" s="120"/>
    </row>
    <row r="68" spans="1:12" ht="13" customHeight="1">
      <c r="A68" s="119" t="s">
        <v>140</v>
      </c>
      <c r="B68" s="163">
        <v>35</v>
      </c>
      <c r="C68" s="163">
        <v>35</v>
      </c>
      <c r="D68" s="163">
        <v>35</v>
      </c>
      <c r="E68" s="163">
        <v>30</v>
      </c>
      <c r="F68" s="163">
        <v>30</v>
      </c>
      <c r="G68" s="163">
        <v>30</v>
      </c>
      <c r="H68" s="163">
        <v>25</v>
      </c>
      <c r="I68" s="163">
        <v>25</v>
      </c>
      <c r="J68" s="163">
        <v>25</v>
      </c>
      <c r="K68" s="163">
        <v>25</v>
      </c>
      <c r="L68" s="120"/>
    </row>
    <row r="69" spans="1:12" ht="13" customHeight="1">
      <c r="A69" s="119" t="s">
        <v>270</v>
      </c>
      <c r="B69" s="163">
        <v>16.5</v>
      </c>
      <c r="C69" s="163">
        <v>16.5</v>
      </c>
      <c r="D69" s="163">
        <v>16.5</v>
      </c>
      <c r="E69" s="163">
        <v>16.5</v>
      </c>
      <c r="F69" s="163">
        <v>16.5</v>
      </c>
      <c r="G69" s="163">
        <v>16.5</v>
      </c>
      <c r="H69" s="163">
        <v>16.5</v>
      </c>
      <c r="I69" s="163">
        <v>16.5</v>
      </c>
      <c r="J69" s="163">
        <v>16.5</v>
      </c>
      <c r="K69" s="163">
        <v>16.5</v>
      </c>
      <c r="L69" s="120"/>
    </row>
    <row r="70" spans="1:12" ht="13" customHeight="1">
      <c r="A70" s="119" t="s">
        <v>161</v>
      </c>
      <c r="B70" s="163">
        <v>19</v>
      </c>
      <c r="C70" s="163">
        <v>19</v>
      </c>
      <c r="D70" s="163">
        <v>19</v>
      </c>
      <c r="E70" s="163">
        <v>19</v>
      </c>
      <c r="F70" s="163">
        <v>19</v>
      </c>
      <c r="G70" s="163">
        <v>19</v>
      </c>
      <c r="H70" s="163">
        <v>9</v>
      </c>
      <c r="I70" s="163">
        <v>9</v>
      </c>
      <c r="J70" s="163">
        <v>9</v>
      </c>
      <c r="K70" s="163">
        <v>9</v>
      </c>
      <c r="L70" s="120"/>
    </row>
    <row r="71" spans="1:12" ht="13" customHeight="1">
      <c r="A71" s="119" t="s">
        <v>207</v>
      </c>
      <c r="B71" s="163">
        <v>20</v>
      </c>
      <c r="C71" s="163">
        <v>20</v>
      </c>
      <c r="D71" s="163">
        <v>20</v>
      </c>
      <c r="E71" s="163">
        <v>20</v>
      </c>
      <c r="F71" s="163">
        <v>20</v>
      </c>
      <c r="G71" s="163">
        <v>20</v>
      </c>
      <c r="H71" s="163">
        <v>20</v>
      </c>
      <c r="I71" s="163">
        <v>20</v>
      </c>
      <c r="J71" s="163">
        <v>20</v>
      </c>
      <c r="K71" s="163">
        <v>20</v>
      </c>
      <c r="L71" s="120"/>
    </row>
    <row r="72" spans="1:12" ht="13" customHeight="1">
      <c r="A72" s="119" t="s">
        <v>79</v>
      </c>
      <c r="B72" s="163">
        <v>32.44</v>
      </c>
      <c r="C72" s="163">
        <v>32.450000000000003</v>
      </c>
      <c r="D72" s="163">
        <v>33.99</v>
      </c>
      <c r="E72" s="163">
        <v>33.99</v>
      </c>
      <c r="F72" s="163">
        <v>34.61</v>
      </c>
      <c r="G72" s="163">
        <v>34.61</v>
      </c>
      <c r="H72" s="163">
        <v>34.61</v>
      </c>
      <c r="I72" s="163">
        <v>35</v>
      </c>
      <c r="J72" s="163">
        <v>30</v>
      </c>
      <c r="K72" s="163">
        <v>30</v>
      </c>
      <c r="L72" s="120"/>
    </row>
    <row r="73" spans="1:12" ht="13" customHeight="1">
      <c r="A73" s="119" t="s">
        <v>81</v>
      </c>
      <c r="B73" s="163">
        <v>25</v>
      </c>
      <c r="C73" s="163">
        <v>25</v>
      </c>
      <c r="D73" s="163">
        <v>25</v>
      </c>
      <c r="E73" s="163">
        <v>25</v>
      </c>
      <c r="F73" s="163">
        <v>25</v>
      </c>
      <c r="G73" s="163">
        <v>25</v>
      </c>
      <c r="H73" s="163">
        <v>25</v>
      </c>
      <c r="I73" s="163">
        <v>25</v>
      </c>
      <c r="J73" s="163">
        <v>25</v>
      </c>
      <c r="K73" s="163">
        <v>25</v>
      </c>
      <c r="L73" s="120"/>
    </row>
    <row r="74" spans="1:12" ht="13" customHeight="1">
      <c r="A74" s="119" t="s">
        <v>181</v>
      </c>
      <c r="B74" s="163"/>
      <c r="C74" s="163"/>
      <c r="D74" s="163">
        <v>15</v>
      </c>
      <c r="E74" s="163">
        <v>15</v>
      </c>
      <c r="F74" s="163">
        <v>15</v>
      </c>
      <c r="G74" s="163">
        <v>15</v>
      </c>
      <c r="H74" s="163">
        <v>15</v>
      </c>
      <c r="I74" s="163">
        <v>15</v>
      </c>
      <c r="J74" s="163">
        <v>15</v>
      </c>
      <c r="K74" s="163">
        <v>15</v>
      </c>
      <c r="L74" s="120"/>
    </row>
    <row r="75" spans="1:12" ht="13" customHeight="1">
      <c r="A75" s="119" t="s">
        <v>208</v>
      </c>
      <c r="B75" s="163">
        <v>12.5</v>
      </c>
      <c r="C75" s="163">
        <v>12.5</v>
      </c>
      <c r="D75" s="163">
        <v>12.5</v>
      </c>
      <c r="E75" s="163">
        <v>12.5</v>
      </c>
      <c r="F75" s="163">
        <v>12.5</v>
      </c>
      <c r="G75" s="163">
        <v>12.5</v>
      </c>
      <c r="H75" s="163">
        <v>12.5</v>
      </c>
      <c r="I75" s="163">
        <v>12.5</v>
      </c>
      <c r="J75" s="163">
        <v>12.5</v>
      </c>
      <c r="K75" s="163">
        <v>12.5</v>
      </c>
      <c r="L75" s="120"/>
    </row>
    <row r="76" spans="1:12" ht="13" customHeight="1">
      <c r="A76" s="119" t="s">
        <v>209</v>
      </c>
      <c r="B76" s="163">
        <v>0</v>
      </c>
      <c r="C76" s="163">
        <v>0</v>
      </c>
      <c r="D76" s="163">
        <v>0</v>
      </c>
      <c r="E76" s="163">
        <v>0</v>
      </c>
      <c r="F76" s="163">
        <v>0</v>
      </c>
      <c r="G76" s="163">
        <v>0</v>
      </c>
      <c r="H76" s="163">
        <v>0</v>
      </c>
      <c r="I76" s="163">
        <v>0</v>
      </c>
      <c r="J76" s="163">
        <v>0</v>
      </c>
      <c r="K76" s="163">
        <v>0</v>
      </c>
      <c r="L76" s="120"/>
    </row>
    <row r="77" spans="1:12" ht="13" customHeight="1">
      <c r="A77" s="119" t="s">
        <v>182</v>
      </c>
      <c r="B77" s="163">
        <v>24</v>
      </c>
      <c r="C77" s="163">
        <v>25</v>
      </c>
      <c r="D77" s="163">
        <v>25</v>
      </c>
      <c r="E77" s="163">
        <v>26.5</v>
      </c>
      <c r="F77" s="163">
        <v>25</v>
      </c>
      <c r="G77" s="163">
        <v>25</v>
      </c>
      <c r="H77" s="163">
        <v>24</v>
      </c>
      <c r="I77" s="163">
        <v>23</v>
      </c>
      <c r="J77" s="163">
        <v>23</v>
      </c>
      <c r="K77" s="163">
        <v>23</v>
      </c>
      <c r="L77" s="120"/>
    </row>
    <row r="78" spans="1:12" ht="13" customHeight="1">
      <c r="A78" s="119" t="s">
        <v>210</v>
      </c>
      <c r="B78" s="163">
        <v>31.4</v>
      </c>
      <c r="C78" s="163">
        <v>31.4</v>
      </c>
      <c r="D78" s="163">
        <v>31.4</v>
      </c>
      <c r="E78" s="163">
        <v>31.4</v>
      </c>
      <c r="F78" s="163">
        <v>31.4</v>
      </c>
      <c r="G78" s="163">
        <v>31.4</v>
      </c>
      <c r="H78" s="163">
        <v>24</v>
      </c>
      <c r="I78" s="163">
        <v>24</v>
      </c>
      <c r="J78" s="163">
        <v>24</v>
      </c>
      <c r="K78" s="163">
        <v>24</v>
      </c>
      <c r="L78" s="120"/>
    </row>
    <row r="79" spans="1:12" ht="13" customHeight="1">
      <c r="A79" s="119" t="s">
        <v>271</v>
      </c>
      <c r="B79" s="163"/>
      <c r="C79" s="163"/>
      <c r="D79" s="163"/>
      <c r="E79" s="163"/>
      <c r="F79" s="163"/>
      <c r="G79" s="163"/>
      <c r="H79" s="163">
        <v>25</v>
      </c>
      <c r="I79" s="163">
        <v>25</v>
      </c>
      <c r="J79" s="163">
        <v>25</v>
      </c>
      <c r="K79" s="163">
        <v>25</v>
      </c>
      <c r="L79" s="120"/>
    </row>
    <row r="80" spans="1:12" ht="13" customHeight="1">
      <c r="A80" s="119" t="s">
        <v>120</v>
      </c>
      <c r="B80" s="163">
        <v>33.33</v>
      </c>
      <c r="C80" s="163">
        <v>33.33</v>
      </c>
      <c r="D80" s="163">
        <v>25</v>
      </c>
      <c r="E80" s="163">
        <v>25</v>
      </c>
      <c r="F80" s="163">
        <v>25</v>
      </c>
      <c r="G80" s="163">
        <v>25</v>
      </c>
      <c r="H80" s="163">
        <v>25</v>
      </c>
      <c r="I80" s="163">
        <v>25</v>
      </c>
      <c r="J80" s="163">
        <v>25</v>
      </c>
      <c r="K80" s="163">
        <v>25</v>
      </c>
      <c r="L80" s="120"/>
    </row>
    <row r="81" spans="1:12" ht="13" customHeight="1">
      <c r="A81" s="119" t="s">
        <v>83</v>
      </c>
      <c r="B81" s="163">
        <v>40.69</v>
      </c>
      <c r="C81" s="163">
        <v>38.01</v>
      </c>
      <c r="D81" s="163">
        <v>38.01</v>
      </c>
      <c r="E81" s="163">
        <v>35.64</v>
      </c>
      <c r="F81" s="163">
        <v>33.86</v>
      </c>
      <c r="G81" s="163">
        <v>30.86</v>
      </c>
      <c r="H81" s="163">
        <v>30.86</v>
      </c>
      <c r="I81" s="163">
        <v>30.86</v>
      </c>
      <c r="J81" s="163">
        <v>30.62</v>
      </c>
      <c r="K81" s="163">
        <v>30.62</v>
      </c>
      <c r="L81" s="120"/>
    </row>
    <row r="82" spans="1:12" ht="13" customHeight="1">
      <c r="A82" s="119" t="s">
        <v>272</v>
      </c>
      <c r="B82" s="163">
        <v>0</v>
      </c>
      <c r="C82" s="163">
        <v>0</v>
      </c>
      <c r="D82" s="163">
        <v>0</v>
      </c>
      <c r="E82" s="163">
        <v>0</v>
      </c>
      <c r="F82" s="163">
        <v>20</v>
      </c>
      <c r="G82" s="163">
        <v>20</v>
      </c>
      <c r="H82" s="163">
        <v>20</v>
      </c>
      <c r="I82" s="163">
        <v>20</v>
      </c>
      <c r="J82" s="163">
        <v>0</v>
      </c>
      <c r="K82" s="163">
        <v>0</v>
      </c>
      <c r="L82" s="120"/>
    </row>
    <row r="83" spans="1:12" ht="13" customHeight="1">
      <c r="A83" s="119" t="s">
        <v>183</v>
      </c>
      <c r="B83" s="163">
        <v>14</v>
      </c>
      <c r="C83" s="163">
        <v>14</v>
      </c>
      <c r="D83" s="163">
        <v>14</v>
      </c>
      <c r="E83" s="163">
        <v>14</v>
      </c>
      <c r="F83" s="163">
        <v>20</v>
      </c>
      <c r="G83" s="163">
        <v>20</v>
      </c>
      <c r="H83" s="163">
        <v>20</v>
      </c>
      <c r="I83" s="163">
        <v>20</v>
      </c>
      <c r="J83" s="163">
        <v>20</v>
      </c>
      <c r="K83" s="163">
        <v>20</v>
      </c>
      <c r="L83" s="120"/>
    </row>
    <row r="84" spans="1:12" ht="13" customHeight="1">
      <c r="A84" s="119" t="s">
        <v>162</v>
      </c>
      <c r="B84" s="163">
        <v>20</v>
      </c>
      <c r="C84" s="163">
        <v>20</v>
      </c>
      <c r="D84" s="163">
        <v>20</v>
      </c>
      <c r="E84" s="163">
        <v>20</v>
      </c>
      <c r="F84" s="163">
        <v>20</v>
      </c>
      <c r="G84" s="163">
        <v>20</v>
      </c>
      <c r="H84" s="163">
        <v>20</v>
      </c>
      <c r="I84" s="163">
        <v>20</v>
      </c>
      <c r="J84" s="163">
        <v>20</v>
      </c>
      <c r="K84" s="163">
        <v>20</v>
      </c>
      <c r="L84" s="120"/>
    </row>
    <row r="85" spans="1:12" ht="13" customHeight="1">
      <c r="A85" s="119" t="s">
        <v>273</v>
      </c>
      <c r="B85" s="163"/>
      <c r="C85" s="163">
        <v>30</v>
      </c>
      <c r="D85" s="163">
        <v>30</v>
      </c>
      <c r="E85" s="163">
        <v>30</v>
      </c>
      <c r="F85" s="163">
        <v>30</v>
      </c>
      <c r="G85" s="163">
        <v>30</v>
      </c>
      <c r="H85" s="163">
        <v>30</v>
      </c>
      <c r="I85" s="163">
        <v>30</v>
      </c>
      <c r="J85" s="163">
        <v>30</v>
      </c>
      <c r="K85" s="163">
        <v>30</v>
      </c>
      <c r="L85" s="120"/>
    </row>
    <row r="86" spans="1:12" ht="13" customHeight="1">
      <c r="A86" s="119" t="s">
        <v>274</v>
      </c>
      <c r="B86" s="163">
        <v>22</v>
      </c>
      <c r="C86" s="163">
        <v>24.2</v>
      </c>
      <c r="D86" s="163">
        <v>24.2</v>
      </c>
      <c r="E86" s="163">
        <v>24.2</v>
      </c>
      <c r="F86" s="163">
        <v>24.2</v>
      </c>
      <c r="G86" s="163">
        <v>24.2</v>
      </c>
      <c r="H86" s="163">
        <v>22</v>
      </c>
      <c r="I86" s="163">
        <v>25</v>
      </c>
      <c r="J86" s="163">
        <v>25</v>
      </c>
      <c r="K86" s="163">
        <v>25</v>
      </c>
      <c r="L86" s="120"/>
    </row>
    <row r="87" spans="1:12" ht="13" customHeight="1">
      <c r="A87" s="119" t="s">
        <v>184</v>
      </c>
      <c r="B87" s="163">
        <v>15</v>
      </c>
      <c r="C87" s="163">
        <v>15</v>
      </c>
      <c r="D87" s="163">
        <v>15</v>
      </c>
      <c r="E87" s="163">
        <v>15</v>
      </c>
      <c r="F87" s="163">
        <v>15</v>
      </c>
      <c r="G87" s="163">
        <v>15</v>
      </c>
      <c r="H87" s="163">
        <v>15</v>
      </c>
      <c r="I87" s="163">
        <v>15</v>
      </c>
      <c r="J87" s="163">
        <v>15</v>
      </c>
      <c r="K87" s="163">
        <v>15</v>
      </c>
      <c r="L87" s="120"/>
    </row>
    <row r="88" spans="1:12" ht="13" customHeight="1">
      <c r="A88" s="119" t="s">
        <v>163</v>
      </c>
      <c r="B88" s="163"/>
      <c r="C88" s="163"/>
      <c r="D88" s="163"/>
      <c r="E88" s="163"/>
      <c r="F88" s="163"/>
      <c r="G88" s="163"/>
      <c r="H88" s="163">
        <v>10</v>
      </c>
      <c r="I88" s="163">
        <v>10</v>
      </c>
      <c r="J88" s="163">
        <v>10</v>
      </c>
      <c r="K88" s="163">
        <v>10</v>
      </c>
      <c r="L88" s="120"/>
    </row>
    <row r="89" spans="1:12" ht="13" customHeight="1">
      <c r="A89" s="119" t="s">
        <v>164</v>
      </c>
      <c r="B89" s="163">
        <v>15</v>
      </c>
      <c r="C89" s="163">
        <v>15</v>
      </c>
      <c r="D89" s="163">
        <v>15</v>
      </c>
      <c r="E89" s="163">
        <v>15</v>
      </c>
      <c r="F89" s="163">
        <v>15</v>
      </c>
      <c r="G89" s="163">
        <v>15</v>
      </c>
      <c r="H89" s="163">
        <v>15</v>
      </c>
      <c r="I89" s="163">
        <v>20</v>
      </c>
      <c r="J89" s="163">
        <v>20</v>
      </c>
      <c r="K89" s="163">
        <v>20</v>
      </c>
      <c r="L89" s="120"/>
    </row>
    <row r="90" spans="1:12" ht="13" customHeight="1">
      <c r="A90" s="119" t="s">
        <v>185</v>
      </c>
      <c r="B90" s="163"/>
      <c r="C90" s="163"/>
      <c r="D90" s="163">
        <v>15</v>
      </c>
      <c r="E90" s="163">
        <v>15</v>
      </c>
      <c r="F90" s="163">
        <v>15</v>
      </c>
      <c r="G90" s="163">
        <v>15</v>
      </c>
      <c r="H90" s="163">
        <v>15</v>
      </c>
      <c r="I90" s="163">
        <v>15</v>
      </c>
      <c r="J90" s="163">
        <v>17</v>
      </c>
      <c r="K90" s="163">
        <v>17</v>
      </c>
      <c r="L90" s="120"/>
    </row>
    <row r="91" spans="1:12" ht="13" customHeight="1">
      <c r="A91" s="119" t="s">
        <v>275</v>
      </c>
      <c r="B91" s="163">
        <v>20</v>
      </c>
      <c r="C91" s="163">
        <v>20</v>
      </c>
      <c r="D91" s="163">
        <v>20</v>
      </c>
      <c r="E91" s="163">
        <v>20</v>
      </c>
      <c r="F91" s="163">
        <v>20</v>
      </c>
      <c r="G91" s="163">
        <v>20</v>
      </c>
      <c r="H91" s="163">
        <v>20</v>
      </c>
      <c r="I91" s="163">
        <v>20</v>
      </c>
      <c r="J91" s="163">
        <v>20</v>
      </c>
      <c r="K91" s="163">
        <v>20</v>
      </c>
      <c r="L91" s="120"/>
    </row>
    <row r="92" spans="1:12" ht="13" customHeight="1">
      <c r="A92" s="119" t="s">
        <v>212</v>
      </c>
      <c r="B92" s="163">
        <v>12.5</v>
      </c>
      <c r="C92" s="163">
        <v>12.5</v>
      </c>
      <c r="D92" s="163">
        <v>12.5</v>
      </c>
      <c r="E92" s="163">
        <v>12.5</v>
      </c>
      <c r="F92" s="163">
        <v>12.5</v>
      </c>
      <c r="G92" s="163">
        <v>12.5</v>
      </c>
      <c r="H92" s="163">
        <v>12.5</v>
      </c>
      <c r="I92" s="163">
        <v>12.5</v>
      </c>
      <c r="J92" s="163">
        <v>12.5</v>
      </c>
      <c r="K92" s="163">
        <v>12.5</v>
      </c>
      <c r="L92" s="120"/>
    </row>
    <row r="93" spans="1:12" ht="13" customHeight="1">
      <c r="A93" s="119" t="s">
        <v>165</v>
      </c>
      <c r="B93" s="163">
        <v>15</v>
      </c>
      <c r="C93" s="163">
        <v>15</v>
      </c>
      <c r="D93" s="163">
        <v>15</v>
      </c>
      <c r="E93" s="163">
        <v>15</v>
      </c>
      <c r="F93" s="163">
        <v>15</v>
      </c>
      <c r="G93" s="163">
        <v>15</v>
      </c>
      <c r="H93" s="163">
        <v>15</v>
      </c>
      <c r="I93" s="163">
        <v>15</v>
      </c>
      <c r="J93" s="163">
        <v>15</v>
      </c>
      <c r="K93" s="163">
        <v>15</v>
      </c>
      <c r="L93" s="120"/>
    </row>
    <row r="94" spans="1:12" ht="13" customHeight="1">
      <c r="A94" s="119" t="s">
        <v>213</v>
      </c>
      <c r="B94" s="163">
        <v>28.8</v>
      </c>
      <c r="C94" s="163">
        <v>28.8</v>
      </c>
      <c r="D94" s="163">
        <v>29.22</v>
      </c>
      <c r="E94" s="163">
        <v>29.22</v>
      </c>
      <c r="F94" s="163">
        <v>29.22</v>
      </c>
      <c r="G94" s="163">
        <v>29.22</v>
      </c>
      <c r="H94" s="163">
        <v>27.08</v>
      </c>
      <c r="I94" s="163">
        <v>26.01</v>
      </c>
      <c r="J94" s="163">
        <v>24.94</v>
      </c>
      <c r="K94" s="163">
        <v>24.94</v>
      </c>
      <c r="L94" s="120"/>
    </row>
    <row r="95" spans="1:12" ht="13" customHeight="1">
      <c r="A95" s="119" t="s">
        <v>276</v>
      </c>
      <c r="B95" s="163">
        <v>12</v>
      </c>
      <c r="C95" s="163">
        <v>12</v>
      </c>
      <c r="D95" s="163">
        <v>12</v>
      </c>
      <c r="E95" s="163">
        <v>12</v>
      </c>
      <c r="F95" s="163">
        <v>12</v>
      </c>
      <c r="G95" s="163">
        <v>12</v>
      </c>
      <c r="H95" s="163">
        <v>12</v>
      </c>
      <c r="I95" s="163">
        <v>12</v>
      </c>
      <c r="J95" s="163">
        <v>12</v>
      </c>
      <c r="K95" s="163">
        <v>12</v>
      </c>
      <c r="L95" s="120"/>
    </row>
    <row r="96" spans="1:12" ht="13" customHeight="1">
      <c r="A96" s="119" t="s">
        <v>166</v>
      </c>
      <c r="B96" s="163">
        <v>10</v>
      </c>
      <c r="C96" s="163">
        <v>10</v>
      </c>
      <c r="D96" s="163">
        <v>10</v>
      </c>
      <c r="E96" s="163">
        <v>10</v>
      </c>
      <c r="F96" s="163">
        <v>10</v>
      </c>
      <c r="G96" s="163">
        <v>10</v>
      </c>
      <c r="H96" s="163">
        <v>10</v>
      </c>
      <c r="I96" s="163">
        <v>10</v>
      </c>
      <c r="J96" s="163">
        <v>10</v>
      </c>
      <c r="K96" s="163">
        <v>10</v>
      </c>
      <c r="L96" s="120"/>
    </row>
    <row r="97" spans="1:12" ht="13" customHeight="1">
      <c r="A97" s="119" t="s">
        <v>277</v>
      </c>
      <c r="B97" s="163"/>
      <c r="C97" s="163"/>
      <c r="D97" s="163"/>
      <c r="E97" s="163"/>
      <c r="F97" s="163"/>
      <c r="G97" s="163"/>
      <c r="H97" s="163">
        <v>20</v>
      </c>
      <c r="I97" s="163">
        <v>20</v>
      </c>
      <c r="J97" s="163">
        <v>20</v>
      </c>
      <c r="K97" s="163">
        <v>20</v>
      </c>
      <c r="L97" s="120"/>
    </row>
    <row r="98" spans="1:12" ht="13" customHeight="1">
      <c r="A98" s="119" t="s">
        <v>278</v>
      </c>
      <c r="B98" s="163"/>
      <c r="C98" s="163">
        <v>30</v>
      </c>
      <c r="D98" s="163">
        <v>30</v>
      </c>
      <c r="E98" s="163">
        <v>30</v>
      </c>
      <c r="F98" s="163">
        <v>30</v>
      </c>
      <c r="G98" s="163">
        <v>30</v>
      </c>
      <c r="H98" s="163">
        <v>30</v>
      </c>
      <c r="I98" s="163">
        <v>30</v>
      </c>
      <c r="J98" s="163">
        <v>30</v>
      </c>
      <c r="K98" s="163">
        <v>30</v>
      </c>
      <c r="L98" s="120"/>
    </row>
    <row r="99" spans="1:12" ht="13" customHeight="1">
      <c r="A99" s="119" t="s">
        <v>89</v>
      </c>
      <c r="B99" s="163">
        <v>25</v>
      </c>
      <c r="C99" s="163">
        <v>25</v>
      </c>
      <c r="D99" s="163">
        <v>25</v>
      </c>
      <c r="E99" s="163">
        <v>25</v>
      </c>
      <c r="F99" s="163">
        <v>24</v>
      </c>
      <c r="G99" s="163">
        <v>24</v>
      </c>
      <c r="H99" s="163">
        <v>24</v>
      </c>
      <c r="I99" s="163">
        <v>24</v>
      </c>
      <c r="J99" s="163">
        <v>24</v>
      </c>
      <c r="K99" s="163">
        <v>24</v>
      </c>
      <c r="L99" s="120"/>
    </row>
    <row r="100" spans="1:12" ht="13" customHeight="1">
      <c r="A100" s="119" t="s">
        <v>214</v>
      </c>
      <c r="B100" s="163">
        <v>35</v>
      </c>
      <c r="C100" s="163">
        <v>35</v>
      </c>
      <c r="D100" s="163">
        <v>35</v>
      </c>
      <c r="E100" s="163">
        <v>35</v>
      </c>
      <c r="F100" s="163">
        <v>35</v>
      </c>
      <c r="G100" s="163">
        <v>35</v>
      </c>
      <c r="H100" s="163">
        <v>35</v>
      </c>
      <c r="I100" s="163">
        <v>35</v>
      </c>
      <c r="J100" s="163">
        <v>35</v>
      </c>
      <c r="K100" s="163">
        <v>35</v>
      </c>
      <c r="L100" s="120"/>
    </row>
    <row r="101" spans="1:12" ht="13" customHeight="1">
      <c r="A101" s="119" t="s">
        <v>67</v>
      </c>
      <c r="B101" s="163">
        <v>15</v>
      </c>
      <c r="C101" s="163">
        <v>15</v>
      </c>
      <c r="D101" s="163">
        <v>15</v>
      </c>
      <c r="E101" s="163">
        <v>15</v>
      </c>
      <c r="F101" s="163">
        <v>15</v>
      </c>
      <c r="G101" s="163">
        <v>15</v>
      </c>
      <c r="H101" s="163">
        <v>15</v>
      </c>
      <c r="I101" s="163">
        <v>15</v>
      </c>
      <c r="J101" s="163">
        <v>15</v>
      </c>
      <c r="K101" s="163">
        <v>15</v>
      </c>
      <c r="L101" s="120"/>
    </row>
    <row r="102" spans="1:12" ht="13" customHeight="1">
      <c r="A102" s="119" t="s">
        <v>141</v>
      </c>
      <c r="B102" s="163">
        <v>30</v>
      </c>
      <c r="C102" s="163">
        <v>30</v>
      </c>
      <c r="D102" s="163">
        <v>30</v>
      </c>
      <c r="E102" s="163">
        <v>30</v>
      </c>
      <c r="F102" s="163">
        <v>30</v>
      </c>
      <c r="G102" s="163">
        <v>30</v>
      </c>
      <c r="H102" s="163">
        <v>30</v>
      </c>
      <c r="I102" s="163">
        <v>30</v>
      </c>
      <c r="J102" s="163">
        <v>30</v>
      </c>
      <c r="K102" s="163">
        <v>30</v>
      </c>
      <c r="L102" s="120"/>
    </row>
    <row r="103" spans="1:12" ht="13" customHeight="1">
      <c r="A103" s="119" t="s">
        <v>167</v>
      </c>
      <c r="B103" s="163"/>
      <c r="C103" s="163"/>
      <c r="D103" s="163"/>
      <c r="E103" s="163"/>
      <c r="F103" s="163">
        <v>12</v>
      </c>
      <c r="G103" s="163">
        <v>12</v>
      </c>
      <c r="H103" s="163">
        <v>12</v>
      </c>
      <c r="I103" s="163">
        <v>12</v>
      </c>
      <c r="J103" s="163">
        <v>12</v>
      </c>
      <c r="K103" s="163">
        <v>12</v>
      </c>
      <c r="L103" s="120"/>
    </row>
    <row r="104" spans="1:12" ht="13" customHeight="1">
      <c r="A104" s="119" t="s">
        <v>279</v>
      </c>
      <c r="B104" s="163"/>
      <c r="C104" s="163"/>
      <c r="D104" s="163"/>
      <c r="E104" s="163"/>
      <c r="F104" s="163"/>
      <c r="G104" s="163"/>
      <c r="H104" s="163">
        <v>33.33</v>
      </c>
      <c r="I104" s="163">
        <v>33</v>
      </c>
      <c r="J104" s="163">
        <v>33</v>
      </c>
      <c r="K104" s="163">
        <v>33</v>
      </c>
      <c r="L104" s="120"/>
    </row>
    <row r="105" spans="1:12" ht="13" customHeight="1">
      <c r="A105" s="119" t="s">
        <v>93</v>
      </c>
      <c r="B105" s="163"/>
      <c r="C105" s="163"/>
      <c r="D105" s="163"/>
      <c r="E105" s="163"/>
      <c r="F105" s="163"/>
      <c r="G105" s="163"/>
      <c r="H105" s="163">
        <v>25</v>
      </c>
      <c r="I105" s="163">
        <v>25</v>
      </c>
      <c r="J105" s="163">
        <v>25</v>
      </c>
      <c r="K105" s="163">
        <v>25</v>
      </c>
      <c r="L105" s="120"/>
    </row>
    <row r="106" spans="1:12" ht="13" customHeight="1">
      <c r="A106" s="119" t="s">
        <v>168</v>
      </c>
      <c r="B106" s="163">
        <v>9</v>
      </c>
      <c r="C106" s="163">
        <v>9</v>
      </c>
      <c r="D106" s="163">
        <v>9</v>
      </c>
      <c r="E106" s="163">
        <v>9</v>
      </c>
      <c r="F106" s="163">
        <v>9</v>
      </c>
      <c r="G106" s="163">
        <v>9</v>
      </c>
      <c r="H106" s="163">
        <v>9</v>
      </c>
      <c r="I106" s="163">
        <v>9</v>
      </c>
      <c r="J106" s="163">
        <v>9</v>
      </c>
      <c r="K106" s="163">
        <v>9</v>
      </c>
      <c r="L106" s="120"/>
    </row>
    <row r="107" spans="1:12" ht="13" customHeight="1">
      <c r="A107" s="119" t="s">
        <v>280</v>
      </c>
      <c r="B107" s="163"/>
      <c r="C107" s="163"/>
      <c r="D107" s="163">
        <v>30</v>
      </c>
      <c r="E107" s="163">
        <v>30</v>
      </c>
      <c r="F107" s="163">
        <v>31</v>
      </c>
      <c r="G107" s="163">
        <v>31</v>
      </c>
      <c r="H107" s="163">
        <v>31</v>
      </c>
      <c r="I107" s="163">
        <v>31</v>
      </c>
      <c r="J107" s="163">
        <v>31</v>
      </c>
      <c r="K107" s="163">
        <v>31</v>
      </c>
      <c r="L107" s="120"/>
    </row>
    <row r="108" spans="1:12" ht="13" customHeight="1">
      <c r="A108" s="119" t="s">
        <v>281</v>
      </c>
      <c r="B108" s="163">
        <v>32</v>
      </c>
      <c r="C108" s="163">
        <v>32</v>
      </c>
      <c r="D108" s="163">
        <v>32</v>
      </c>
      <c r="E108" s="163">
        <v>32</v>
      </c>
      <c r="F108" s="163">
        <v>32</v>
      </c>
      <c r="G108" s="163">
        <v>32</v>
      </c>
      <c r="H108" s="163">
        <v>32</v>
      </c>
      <c r="I108" s="163">
        <v>32</v>
      </c>
      <c r="J108" s="163">
        <v>32</v>
      </c>
      <c r="K108" s="163">
        <v>32</v>
      </c>
      <c r="L108" s="120"/>
    </row>
    <row r="109" spans="1:12" ht="13" customHeight="1">
      <c r="A109" s="119" t="s">
        <v>282</v>
      </c>
      <c r="B109" s="163"/>
      <c r="C109" s="163"/>
      <c r="D109" s="163"/>
      <c r="E109" s="163"/>
      <c r="F109" s="163"/>
      <c r="G109" s="163"/>
      <c r="H109" s="163">
        <v>25</v>
      </c>
      <c r="I109" s="163">
        <v>25</v>
      </c>
      <c r="J109" s="163">
        <v>25</v>
      </c>
      <c r="K109" s="163">
        <v>25</v>
      </c>
      <c r="L109" s="120"/>
    </row>
    <row r="110" spans="1:12" ht="13" customHeight="1">
      <c r="A110" s="119" t="s">
        <v>283</v>
      </c>
      <c r="B110" s="163">
        <v>34</v>
      </c>
      <c r="C110" s="163">
        <v>34</v>
      </c>
      <c r="D110" s="163">
        <v>33</v>
      </c>
      <c r="E110" s="163">
        <v>33</v>
      </c>
      <c r="F110" s="163">
        <v>33</v>
      </c>
      <c r="G110" s="163">
        <v>32</v>
      </c>
      <c r="H110" s="163">
        <v>32</v>
      </c>
      <c r="I110" s="163">
        <v>32</v>
      </c>
      <c r="J110" s="163">
        <v>32</v>
      </c>
      <c r="K110" s="163">
        <v>32</v>
      </c>
      <c r="L110" s="120"/>
    </row>
    <row r="111" spans="1:12" ht="13" customHeight="1">
      <c r="A111" s="119" t="s">
        <v>215</v>
      </c>
      <c r="B111" s="163">
        <v>25</v>
      </c>
      <c r="C111" s="163">
        <v>25</v>
      </c>
      <c r="D111" s="163">
        <v>25</v>
      </c>
      <c r="E111" s="163">
        <v>25</v>
      </c>
      <c r="F111" s="163">
        <v>25</v>
      </c>
      <c r="G111" s="163">
        <v>25</v>
      </c>
      <c r="H111" s="163">
        <v>25</v>
      </c>
      <c r="I111" s="163">
        <v>25</v>
      </c>
      <c r="J111" s="163">
        <v>25</v>
      </c>
      <c r="K111" s="163">
        <v>25</v>
      </c>
      <c r="L111" s="120"/>
    </row>
    <row r="112" spans="1:12" ht="13" customHeight="1">
      <c r="A112" s="119" t="s">
        <v>108</v>
      </c>
      <c r="B112" s="163">
        <v>28</v>
      </c>
      <c r="C112" s="163">
        <v>28</v>
      </c>
      <c r="D112" s="163">
        <v>28</v>
      </c>
      <c r="E112" s="163">
        <v>28</v>
      </c>
      <c r="F112" s="163">
        <v>28</v>
      </c>
      <c r="G112" s="163">
        <v>28</v>
      </c>
      <c r="H112" s="163">
        <v>28</v>
      </c>
      <c r="I112" s="163">
        <v>28</v>
      </c>
      <c r="J112" s="163">
        <v>28</v>
      </c>
      <c r="K112" s="163">
        <v>28</v>
      </c>
      <c r="L112" s="120"/>
    </row>
    <row r="113" spans="1:12" ht="13" customHeight="1">
      <c r="A113" s="119" t="s">
        <v>142</v>
      </c>
      <c r="B113" s="163"/>
      <c r="C113" s="163"/>
      <c r="D113" s="163"/>
      <c r="E113" s="163"/>
      <c r="F113" s="163"/>
      <c r="G113" s="163"/>
      <c r="H113" s="163">
        <v>30</v>
      </c>
      <c r="I113" s="163">
        <v>30</v>
      </c>
      <c r="J113" s="163">
        <v>30</v>
      </c>
      <c r="K113" s="163">
        <v>30</v>
      </c>
      <c r="L113" s="120"/>
    </row>
    <row r="114" spans="1:12" ht="13" customHeight="1">
      <c r="A114" s="119" t="s">
        <v>284</v>
      </c>
      <c r="B114" s="163">
        <v>30</v>
      </c>
      <c r="C114" s="163">
        <v>30</v>
      </c>
      <c r="D114" s="163">
        <v>30</v>
      </c>
      <c r="E114" s="163">
        <v>30</v>
      </c>
      <c r="F114" s="163">
        <v>30</v>
      </c>
      <c r="G114" s="163">
        <v>30</v>
      </c>
      <c r="H114" s="163">
        <v>30</v>
      </c>
      <c r="I114" s="163">
        <v>30</v>
      </c>
      <c r="J114" s="163">
        <v>30</v>
      </c>
      <c r="K114" s="163">
        <v>30</v>
      </c>
      <c r="L114" s="120"/>
    </row>
    <row r="115" spans="1:12" ht="13" customHeight="1">
      <c r="A115" s="119" t="s">
        <v>216</v>
      </c>
      <c r="B115" s="163">
        <v>28</v>
      </c>
      <c r="C115" s="163">
        <v>28</v>
      </c>
      <c r="D115" s="163">
        <v>28</v>
      </c>
      <c r="E115" s="163">
        <v>27</v>
      </c>
      <c r="F115" s="163">
        <v>27</v>
      </c>
      <c r="G115" s="163">
        <v>25</v>
      </c>
      <c r="H115" s="163">
        <v>24</v>
      </c>
      <c r="I115" s="163">
        <v>23</v>
      </c>
      <c r="J115" s="163">
        <v>22</v>
      </c>
      <c r="K115" s="163">
        <v>22</v>
      </c>
      <c r="L115" s="120"/>
    </row>
    <row r="116" spans="1:12" ht="13" customHeight="1">
      <c r="A116" s="119" t="s">
        <v>186</v>
      </c>
      <c r="B116" s="163">
        <v>12</v>
      </c>
      <c r="C116" s="163">
        <v>12</v>
      </c>
      <c r="D116" s="163">
        <v>12</v>
      </c>
      <c r="E116" s="163">
        <v>12</v>
      </c>
      <c r="F116" s="163">
        <v>12</v>
      </c>
      <c r="G116" s="163">
        <v>12</v>
      </c>
      <c r="H116" s="163">
        <v>15</v>
      </c>
      <c r="I116" s="163">
        <v>15</v>
      </c>
      <c r="J116" s="163">
        <v>15</v>
      </c>
      <c r="K116" s="163">
        <v>15</v>
      </c>
      <c r="L116" s="120"/>
    </row>
    <row r="117" spans="1:12" ht="13" customHeight="1">
      <c r="A117" s="119" t="s">
        <v>94</v>
      </c>
      <c r="B117" s="163">
        <v>35</v>
      </c>
      <c r="C117" s="163">
        <v>35</v>
      </c>
      <c r="D117" s="163">
        <v>35</v>
      </c>
      <c r="E117" s="163">
        <v>34</v>
      </c>
      <c r="F117" s="163">
        <v>33</v>
      </c>
      <c r="G117" s="163">
        <v>32</v>
      </c>
      <c r="H117" s="163">
        <v>31</v>
      </c>
      <c r="I117" s="163">
        <v>30</v>
      </c>
      <c r="J117" s="163">
        <v>30</v>
      </c>
      <c r="K117" s="163">
        <v>35</v>
      </c>
      <c r="L117" s="120"/>
    </row>
    <row r="118" spans="1:12" ht="13" customHeight="1">
      <c r="A118" s="119" t="s">
        <v>285</v>
      </c>
      <c r="B118" s="163"/>
      <c r="C118" s="163"/>
      <c r="D118" s="163"/>
      <c r="E118" s="163"/>
      <c r="F118" s="163"/>
      <c r="G118" s="163"/>
      <c r="H118" s="163">
        <v>15</v>
      </c>
      <c r="I118" s="163">
        <v>15</v>
      </c>
      <c r="J118" s="163">
        <v>15</v>
      </c>
      <c r="K118" s="163">
        <v>15</v>
      </c>
      <c r="L118" s="120"/>
    </row>
    <row r="119" spans="1:12" ht="13" customHeight="1">
      <c r="A119" s="119" t="s">
        <v>143</v>
      </c>
      <c r="B119" s="163">
        <v>25</v>
      </c>
      <c r="C119" s="163">
        <v>25</v>
      </c>
      <c r="D119" s="163">
        <v>25</v>
      </c>
      <c r="E119" s="163">
        <v>25</v>
      </c>
      <c r="F119" s="163">
        <v>25</v>
      </c>
      <c r="G119" s="163">
        <v>25</v>
      </c>
      <c r="H119" s="163">
        <v>25</v>
      </c>
      <c r="I119" s="163">
        <v>25</v>
      </c>
      <c r="J119" s="163">
        <v>25</v>
      </c>
      <c r="K119" s="163">
        <v>25</v>
      </c>
      <c r="L119" s="120"/>
    </row>
    <row r="120" spans="1:12" ht="13" customHeight="1">
      <c r="A120" s="119" t="s">
        <v>95</v>
      </c>
      <c r="B120" s="163">
        <v>30</v>
      </c>
      <c r="C120" s="163">
        <v>30</v>
      </c>
      <c r="D120" s="163">
        <v>30</v>
      </c>
      <c r="E120" s="163">
        <v>30</v>
      </c>
      <c r="F120" s="163">
        <v>30</v>
      </c>
      <c r="G120" s="163">
        <v>30</v>
      </c>
      <c r="H120" s="163">
        <v>30</v>
      </c>
      <c r="I120" s="163">
        <v>30</v>
      </c>
      <c r="J120" s="163">
        <v>30</v>
      </c>
      <c r="K120" s="163">
        <v>30</v>
      </c>
      <c r="L120" s="120"/>
    </row>
    <row r="121" spans="1:12" ht="13" customHeight="1">
      <c r="A121" s="119" t="s">
        <v>144</v>
      </c>
      <c r="B121" s="163">
        <v>10</v>
      </c>
      <c r="C121" s="163">
        <v>10</v>
      </c>
      <c r="D121" s="163">
        <v>10</v>
      </c>
      <c r="E121" s="163">
        <v>10</v>
      </c>
      <c r="F121" s="163">
        <v>10</v>
      </c>
      <c r="G121" s="163">
        <v>10</v>
      </c>
      <c r="H121" s="163">
        <v>10</v>
      </c>
      <c r="I121" s="163">
        <v>10</v>
      </c>
      <c r="J121" s="163">
        <v>10</v>
      </c>
      <c r="K121" s="163">
        <v>10</v>
      </c>
      <c r="L121" s="120"/>
    </row>
    <row r="122" spans="1:12" ht="13" customHeight="1">
      <c r="A122" s="119" t="s">
        <v>145</v>
      </c>
      <c r="B122" s="163">
        <v>30</v>
      </c>
      <c r="C122" s="163">
        <v>30</v>
      </c>
      <c r="D122" s="163">
        <v>30</v>
      </c>
      <c r="E122" s="163">
        <v>30</v>
      </c>
      <c r="F122" s="163">
        <v>28</v>
      </c>
      <c r="G122" s="163">
        <v>28</v>
      </c>
      <c r="H122" s="163">
        <v>29.5</v>
      </c>
      <c r="I122" s="163">
        <v>29.5</v>
      </c>
      <c r="J122" s="163">
        <v>29.5</v>
      </c>
      <c r="K122" s="163">
        <v>29.5</v>
      </c>
      <c r="L122" s="120"/>
    </row>
    <row r="123" spans="1:12" ht="13" customHeight="1">
      <c r="A123" s="119" t="s">
        <v>96</v>
      </c>
      <c r="B123" s="163">
        <v>30</v>
      </c>
      <c r="C123" s="163">
        <v>30</v>
      </c>
      <c r="D123" s="163">
        <v>30</v>
      </c>
      <c r="E123" s="163">
        <v>30</v>
      </c>
      <c r="F123" s="163">
        <v>30</v>
      </c>
      <c r="G123" s="163">
        <v>30</v>
      </c>
      <c r="H123" s="163">
        <v>30</v>
      </c>
      <c r="I123" s="163">
        <v>30</v>
      </c>
      <c r="J123" s="163">
        <v>30</v>
      </c>
      <c r="K123" s="163">
        <v>30</v>
      </c>
      <c r="L123" s="120"/>
    </row>
    <row r="124" spans="1:12" ht="13" customHeight="1">
      <c r="A124" s="119" t="s">
        <v>169</v>
      </c>
      <c r="B124" s="163">
        <v>19</v>
      </c>
      <c r="C124" s="163">
        <v>19</v>
      </c>
      <c r="D124" s="163">
        <v>19</v>
      </c>
      <c r="E124" s="163">
        <v>19</v>
      </c>
      <c r="F124" s="163">
        <v>19</v>
      </c>
      <c r="G124" s="163">
        <v>19</v>
      </c>
      <c r="H124" s="163">
        <v>19</v>
      </c>
      <c r="I124" s="163">
        <v>19</v>
      </c>
      <c r="J124" s="163">
        <v>19</v>
      </c>
      <c r="K124" s="163">
        <v>19</v>
      </c>
      <c r="L124" s="120"/>
    </row>
    <row r="125" spans="1:12" ht="13" customHeight="1">
      <c r="A125" s="119" t="s">
        <v>217</v>
      </c>
      <c r="B125" s="163">
        <v>25</v>
      </c>
      <c r="C125" s="163">
        <v>25</v>
      </c>
      <c r="D125" s="163">
        <v>25</v>
      </c>
      <c r="E125" s="163">
        <v>23</v>
      </c>
      <c r="F125" s="163">
        <v>21</v>
      </c>
      <c r="G125" s="163">
        <v>21</v>
      </c>
      <c r="H125" s="163">
        <v>21</v>
      </c>
      <c r="I125" s="163">
        <v>21</v>
      </c>
      <c r="J125" s="163">
        <v>21</v>
      </c>
      <c r="K125" s="163">
        <v>21</v>
      </c>
      <c r="L125" s="120"/>
    </row>
    <row r="126" spans="1:12" ht="13" customHeight="1">
      <c r="A126" s="119" t="s">
        <v>187</v>
      </c>
      <c r="B126" s="163">
        <v>10</v>
      </c>
      <c r="C126" s="163">
        <v>10</v>
      </c>
      <c r="D126" s="163">
        <v>10</v>
      </c>
      <c r="E126" s="163">
        <v>10</v>
      </c>
      <c r="F126" s="163">
        <v>10</v>
      </c>
      <c r="G126" s="163"/>
      <c r="H126" s="163">
        <v>10</v>
      </c>
      <c r="I126" s="163">
        <v>10</v>
      </c>
      <c r="J126" s="163">
        <v>10</v>
      </c>
      <c r="K126" s="163">
        <v>10</v>
      </c>
      <c r="L126" s="120"/>
    </row>
    <row r="127" spans="1:12" ht="13" customHeight="1">
      <c r="A127" s="119" t="s">
        <v>170</v>
      </c>
      <c r="B127" s="163">
        <v>16</v>
      </c>
      <c r="C127" s="163">
        <v>16</v>
      </c>
      <c r="D127" s="163">
        <v>16</v>
      </c>
      <c r="E127" s="163">
        <v>16</v>
      </c>
      <c r="F127" s="163">
        <v>16</v>
      </c>
      <c r="G127" s="163">
        <v>16</v>
      </c>
      <c r="H127" s="163">
        <v>16</v>
      </c>
      <c r="I127" s="163">
        <v>16</v>
      </c>
      <c r="J127" s="163">
        <v>16</v>
      </c>
      <c r="K127" s="163">
        <v>16</v>
      </c>
      <c r="L127" s="120"/>
    </row>
    <row r="128" spans="1:12" ht="13" customHeight="1">
      <c r="A128" s="119" t="s">
        <v>171</v>
      </c>
      <c r="B128" s="163">
        <v>20</v>
      </c>
      <c r="C128" s="163">
        <v>20</v>
      </c>
      <c r="D128" s="163">
        <v>20</v>
      </c>
      <c r="E128" s="163">
        <v>20</v>
      </c>
      <c r="F128" s="163">
        <v>20</v>
      </c>
      <c r="G128" s="163">
        <v>20</v>
      </c>
      <c r="H128" s="163">
        <v>20</v>
      </c>
      <c r="I128" s="163">
        <v>20</v>
      </c>
      <c r="J128" s="163">
        <v>20</v>
      </c>
      <c r="K128" s="163">
        <v>20</v>
      </c>
      <c r="L128" s="120"/>
    </row>
    <row r="129" spans="1:12" ht="13" customHeight="1">
      <c r="A129" s="119" t="s">
        <v>286</v>
      </c>
      <c r="B129" s="163"/>
      <c r="C129" s="163"/>
      <c r="D129" s="163"/>
      <c r="E129" s="163"/>
      <c r="F129" s="163"/>
      <c r="G129" s="163"/>
      <c r="H129" s="163">
        <v>30</v>
      </c>
      <c r="I129" s="163">
        <v>30</v>
      </c>
      <c r="J129" s="163">
        <v>30</v>
      </c>
      <c r="K129" s="163">
        <v>30</v>
      </c>
      <c r="L129" s="120"/>
    </row>
    <row r="130" spans="1:12" ht="13" customHeight="1">
      <c r="A130" s="119" t="s">
        <v>287</v>
      </c>
      <c r="B130" s="163"/>
      <c r="C130" s="163"/>
      <c r="D130" s="163"/>
      <c r="E130" s="163"/>
      <c r="F130" s="163"/>
      <c r="G130" s="163"/>
      <c r="H130" s="163">
        <v>33</v>
      </c>
      <c r="I130" s="163">
        <v>33</v>
      </c>
      <c r="J130" s="163">
        <v>33</v>
      </c>
      <c r="K130" s="163">
        <v>33</v>
      </c>
      <c r="L130" s="120"/>
    </row>
    <row r="131" spans="1:12" ht="13" customHeight="1">
      <c r="A131" s="119" t="s">
        <v>288</v>
      </c>
      <c r="B131" s="163"/>
      <c r="C131" s="163"/>
      <c r="D131" s="163"/>
      <c r="E131" s="163"/>
      <c r="F131" s="163"/>
      <c r="G131" s="163"/>
      <c r="H131" s="163">
        <v>30</v>
      </c>
      <c r="I131" s="163">
        <v>30</v>
      </c>
      <c r="J131" s="163">
        <v>30</v>
      </c>
      <c r="K131" s="163">
        <v>30</v>
      </c>
      <c r="L131" s="120"/>
    </row>
    <row r="132" spans="1:12" ht="13" customHeight="1">
      <c r="A132" s="119" t="s">
        <v>289</v>
      </c>
      <c r="B132" s="163"/>
      <c r="C132" s="163"/>
      <c r="D132" s="163"/>
      <c r="E132" s="163"/>
      <c r="F132" s="163"/>
      <c r="G132" s="163"/>
      <c r="H132" s="163">
        <v>32.5</v>
      </c>
      <c r="I132" s="163">
        <v>33</v>
      </c>
      <c r="J132" s="163">
        <v>30</v>
      </c>
      <c r="K132" s="163">
        <v>30</v>
      </c>
      <c r="L132" s="120"/>
    </row>
    <row r="133" spans="1:12" ht="13" customHeight="1">
      <c r="A133" s="119" t="s">
        <v>290</v>
      </c>
      <c r="B133" s="163">
        <v>27</v>
      </c>
      <c r="C133" s="163">
        <v>27</v>
      </c>
      <c r="D133" s="163">
        <v>27</v>
      </c>
      <c r="E133" s="163">
        <v>27</v>
      </c>
      <c r="F133" s="163">
        <v>27</v>
      </c>
      <c r="G133" s="163">
        <v>27</v>
      </c>
      <c r="H133" s="163">
        <v>27</v>
      </c>
      <c r="I133" s="163">
        <v>27</v>
      </c>
      <c r="J133" s="163">
        <v>27</v>
      </c>
      <c r="K133" s="163">
        <v>27</v>
      </c>
      <c r="L133" s="120"/>
    </row>
    <row r="134" spans="1:12" ht="13" customHeight="1">
      <c r="A134" s="119" t="s">
        <v>189</v>
      </c>
      <c r="B134" s="163">
        <v>20</v>
      </c>
      <c r="C134" s="163">
        <v>20</v>
      </c>
      <c r="D134" s="163">
        <v>20</v>
      </c>
      <c r="E134" s="163">
        <v>20</v>
      </c>
      <c r="F134" s="163">
        <v>20</v>
      </c>
      <c r="G134" s="163">
        <v>20</v>
      </c>
      <c r="H134" s="163">
        <v>20</v>
      </c>
      <c r="I134" s="163">
        <v>20</v>
      </c>
      <c r="J134" s="163">
        <v>20</v>
      </c>
      <c r="K134" s="163">
        <v>20</v>
      </c>
      <c r="L134" s="120"/>
    </row>
    <row r="135" spans="1:12" ht="13" customHeight="1">
      <c r="A135" s="119" t="s">
        <v>291</v>
      </c>
      <c r="B135" s="163"/>
      <c r="C135" s="163"/>
      <c r="D135" s="163"/>
      <c r="E135" s="163"/>
      <c r="F135" s="163"/>
      <c r="G135" s="163"/>
      <c r="H135" s="163">
        <v>30</v>
      </c>
      <c r="I135" s="163">
        <v>30</v>
      </c>
      <c r="J135" s="163">
        <v>30</v>
      </c>
      <c r="K135" s="163">
        <v>30</v>
      </c>
      <c r="L135" s="120"/>
    </row>
    <row r="136" spans="1:12" ht="13" customHeight="1">
      <c r="A136" s="119" t="s">
        <v>172</v>
      </c>
      <c r="B136" s="163">
        <v>10</v>
      </c>
      <c r="C136" s="163">
        <v>10</v>
      </c>
      <c r="D136" s="163">
        <v>15</v>
      </c>
      <c r="E136" s="163">
        <v>15</v>
      </c>
      <c r="F136" s="163">
        <v>15</v>
      </c>
      <c r="G136" s="163">
        <v>15</v>
      </c>
      <c r="H136" s="163">
        <v>15</v>
      </c>
      <c r="I136" s="163">
        <v>15</v>
      </c>
      <c r="J136" s="163">
        <v>15</v>
      </c>
      <c r="K136" s="163">
        <v>15</v>
      </c>
      <c r="L136" s="120"/>
    </row>
    <row r="137" spans="1:12" ht="13" customHeight="1">
      <c r="A137" s="119" t="s">
        <v>292</v>
      </c>
      <c r="B137" s="163"/>
      <c r="C137" s="163"/>
      <c r="D137" s="163"/>
      <c r="E137" s="163">
        <v>30</v>
      </c>
      <c r="F137" s="163">
        <v>30</v>
      </c>
      <c r="G137" s="163">
        <v>30</v>
      </c>
      <c r="H137" s="163">
        <v>30</v>
      </c>
      <c r="I137" s="163">
        <v>30</v>
      </c>
      <c r="J137" s="163">
        <v>30</v>
      </c>
      <c r="K137" s="163">
        <v>30</v>
      </c>
      <c r="L137" s="120"/>
    </row>
    <row r="138" spans="1:12" ht="13" customHeight="1">
      <c r="A138" s="119" t="s">
        <v>97</v>
      </c>
      <c r="B138" s="163">
        <v>17</v>
      </c>
      <c r="C138" s="163">
        <v>17</v>
      </c>
      <c r="D138" s="163">
        <v>17</v>
      </c>
      <c r="E138" s="163">
        <v>17</v>
      </c>
      <c r="F138" s="163">
        <v>17</v>
      </c>
      <c r="G138" s="163">
        <v>17</v>
      </c>
      <c r="H138" s="163">
        <v>17</v>
      </c>
      <c r="I138" s="163">
        <v>17</v>
      </c>
      <c r="J138" s="163">
        <v>17</v>
      </c>
      <c r="K138" s="163">
        <v>17</v>
      </c>
      <c r="L138" s="120"/>
    </row>
    <row r="139" spans="1:12" ht="13" customHeight="1">
      <c r="A139" s="119" t="s">
        <v>293</v>
      </c>
      <c r="B139" s="163">
        <v>34.5</v>
      </c>
      <c r="C139" s="163">
        <v>34.5</v>
      </c>
      <c r="D139" s="163">
        <v>34.5</v>
      </c>
      <c r="E139" s="163">
        <v>34.5</v>
      </c>
      <c r="F139" s="163">
        <v>34.5</v>
      </c>
      <c r="G139" s="163">
        <v>34.5</v>
      </c>
      <c r="H139" s="163">
        <v>34.5</v>
      </c>
      <c r="I139" s="163">
        <v>35</v>
      </c>
      <c r="J139" s="163">
        <v>35</v>
      </c>
      <c r="K139" s="163">
        <v>35</v>
      </c>
      <c r="L139" s="120"/>
    </row>
    <row r="140" spans="1:12" ht="13" customHeight="1">
      <c r="A140" s="119" t="s">
        <v>173</v>
      </c>
      <c r="B140" s="163">
        <v>19</v>
      </c>
      <c r="C140" s="163">
        <v>19</v>
      </c>
      <c r="D140" s="163">
        <v>23</v>
      </c>
      <c r="E140" s="163">
        <v>22</v>
      </c>
      <c r="F140" s="163">
        <v>22</v>
      </c>
      <c r="G140" s="163">
        <v>22</v>
      </c>
      <c r="H140" s="163">
        <v>21</v>
      </c>
      <c r="I140" s="163">
        <v>21</v>
      </c>
      <c r="J140" s="163">
        <v>21</v>
      </c>
      <c r="K140" s="163">
        <v>21</v>
      </c>
      <c r="L140" s="120"/>
    </row>
    <row r="141" spans="1:12" ht="13" customHeight="1">
      <c r="A141" s="119" t="s">
        <v>174</v>
      </c>
      <c r="B141" s="163">
        <v>20</v>
      </c>
      <c r="C141" s="163">
        <v>18</v>
      </c>
      <c r="D141" s="163">
        <v>17</v>
      </c>
      <c r="E141" s="163">
        <v>17</v>
      </c>
      <c r="F141" s="163">
        <v>17</v>
      </c>
      <c r="G141" s="163">
        <v>17</v>
      </c>
      <c r="H141" s="163">
        <v>19</v>
      </c>
      <c r="I141" s="163">
        <v>19</v>
      </c>
      <c r="J141" s="163">
        <v>19</v>
      </c>
      <c r="K141" s="163">
        <v>19</v>
      </c>
      <c r="L141" s="120"/>
    </row>
    <row r="142" spans="1:12" ht="13" customHeight="1">
      <c r="A142" s="119" t="s">
        <v>99</v>
      </c>
      <c r="B142" s="163"/>
      <c r="C142" s="163"/>
      <c r="D142" s="163"/>
      <c r="E142" s="163"/>
      <c r="F142" s="163"/>
      <c r="G142" s="163"/>
      <c r="H142" s="163">
        <v>30</v>
      </c>
      <c r="I142" s="163">
        <v>30</v>
      </c>
      <c r="J142" s="163">
        <v>30</v>
      </c>
      <c r="K142" s="163">
        <v>30</v>
      </c>
      <c r="L142" s="120"/>
    </row>
    <row r="143" spans="1:12" ht="13" customHeight="1">
      <c r="A143" s="119" t="s">
        <v>294</v>
      </c>
      <c r="B143" s="163">
        <v>34.549999999999997</v>
      </c>
      <c r="C143" s="163">
        <v>34.549999999999997</v>
      </c>
      <c r="D143" s="163">
        <v>28</v>
      </c>
      <c r="E143" s="163">
        <v>28</v>
      </c>
      <c r="F143" s="163">
        <v>28</v>
      </c>
      <c r="G143" s="163">
        <v>28</v>
      </c>
      <c r="H143" s="163">
        <v>28</v>
      </c>
      <c r="I143" s="163">
        <v>28</v>
      </c>
      <c r="J143" s="163">
        <v>28</v>
      </c>
      <c r="K143" s="163">
        <v>28</v>
      </c>
      <c r="L143" s="120"/>
    </row>
    <row r="144" spans="1:12" ht="13" customHeight="1">
      <c r="A144" s="119" t="s">
        <v>218</v>
      </c>
      <c r="B144" s="163">
        <v>30</v>
      </c>
      <c r="C144" s="163">
        <v>30</v>
      </c>
      <c r="D144" s="163">
        <v>30</v>
      </c>
      <c r="E144" s="163">
        <v>30</v>
      </c>
      <c r="F144" s="163">
        <v>28</v>
      </c>
      <c r="G144" s="163">
        <v>25</v>
      </c>
      <c r="H144" s="163">
        <v>25</v>
      </c>
      <c r="I144" s="163">
        <v>25</v>
      </c>
      <c r="J144" s="163">
        <v>25</v>
      </c>
      <c r="K144" s="163">
        <v>25</v>
      </c>
      <c r="L144" s="120"/>
    </row>
    <row r="145" spans="1:12" ht="13" customHeight="1">
      <c r="A145" s="119" t="s">
        <v>100</v>
      </c>
      <c r="B145" s="163">
        <v>28</v>
      </c>
      <c r="C145" s="163">
        <v>28</v>
      </c>
      <c r="D145" s="163">
        <v>28</v>
      </c>
      <c r="E145" s="163">
        <v>28</v>
      </c>
      <c r="F145" s="163">
        <v>28</v>
      </c>
      <c r="G145" s="163">
        <v>15</v>
      </c>
      <c r="H145" s="163">
        <v>28</v>
      </c>
      <c r="I145" s="163">
        <v>28</v>
      </c>
      <c r="J145" s="163">
        <v>28</v>
      </c>
      <c r="K145" s="163">
        <v>28</v>
      </c>
      <c r="L145" s="120"/>
    </row>
    <row r="146" spans="1:12" ht="13" customHeight="1">
      <c r="A146" s="119" t="s">
        <v>295</v>
      </c>
      <c r="B146" s="163"/>
      <c r="C146" s="163"/>
      <c r="D146" s="163"/>
      <c r="E146" s="163"/>
      <c r="F146" s="163">
        <v>24.5</v>
      </c>
      <c r="G146" s="163">
        <v>34.5</v>
      </c>
      <c r="H146" s="163">
        <v>34.5</v>
      </c>
      <c r="I146" s="163">
        <v>35</v>
      </c>
      <c r="J146" s="163">
        <v>35</v>
      </c>
      <c r="K146" s="163">
        <v>35</v>
      </c>
      <c r="L146" s="120"/>
    </row>
    <row r="147" spans="1:12" ht="13" customHeight="1">
      <c r="A147" s="119" t="s">
        <v>296</v>
      </c>
      <c r="B147" s="163">
        <v>35</v>
      </c>
      <c r="C147" s="163">
        <v>35</v>
      </c>
      <c r="D147" s="163">
        <v>35</v>
      </c>
      <c r="E147" s="163">
        <v>35</v>
      </c>
      <c r="F147" s="163">
        <v>35</v>
      </c>
      <c r="G147" s="163">
        <v>35</v>
      </c>
      <c r="H147" s="163">
        <v>35</v>
      </c>
      <c r="I147" s="163">
        <v>35</v>
      </c>
      <c r="J147" s="163">
        <v>35</v>
      </c>
      <c r="K147" s="163">
        <v>35</v>
      </c>
      <c r="L147" s="120"/>
    </row>
    <row r="148" spans="1:12" ht="13" customHeight="1">
      <c r="A148" s="119" t="s">
        <v>146</v>
      </c>
      <c r="B148" s="163"/>
      <c r="C148" s="163"/>
      <c r="D148" s="163">
        <v>36</v>
      </c>
      <c r="E148" s="163">
        <v>34.5</v>
      </c>
      <c r="F148" s="163">
        <v>34.5</v>
      </c>
      <c r="G148" s="163">
        <v>34.5</v>
      </c>
      <c r="H148" s="163">
        <v>36</v>
      </c>
      <c r="I148" s="163">
        <v>36</v>
      </c>
      <c r="J148" s="163">
        <v>36</v>
      </c>
      <c r="K148" s="163">
        <v>36</v>
      </c>
      <c r="L148" s="120"/>
    </row>
    <row r="149" spans="1:12" ht="13" customHeight="1">
      <c r="A149" s="119" t="s">
        <v>297</v>
      </c>
      <c r="B149" s="163"/>
      <c r="C149" s="163"/>
      <c r="D149" s="163"/>
      <c r="E149" s="163"/>
      <c r="F149" s="163"/>
      <c r="G149" s="163"/>
      <c r="H149" s="163">
        <v>27.5</v>
      </c>
      <c r="I149" s="163">
        <v>28</v>
      </c>
      <c r="J149" s="163">
        <v>27.5</v>
      </c>
      <c r="K149" s="163">
        <v>27.5</v>
      </c>
      <c r="L149" s="120"/>
    </row>
    <row r="150" spans="1:12" ht="13" customHeight="1">
      <c r="A150" s="119" t="s">
        <v>219</v>
      </c>
      <c r="B150" s="163">
        <v>26.3</v>
      </c>
      <c r="C150" s="163">
        <v>26.3</v>
      </c>
      <c r="D150" s="163">
        <v>22</v>
      </c>
      <c r="E150" s="163">
        <v>22</v>
      </c>
      <c r="F150" s="163">
        <v>22</v>
      </c>
      <c r="G150" s="163">
        <v>22</v>
      </c>
      <c r="H150" s="163">
        <v>22</v>
      </c>
      <c r="I150" s="163">
        <v>22</v>
      </c>
      <c r="J150" s="163">
        <v>21.4</v>
      </c>
      <c r="K150" s="163">
        <v>21.4</v>
      </c>
      <c r="L150" s="120"/>
    </row>
    <row r="151" spans="1:12" ht="13" customHeight="1">
      <c r="A151" s="119" t="s">
        <v>220</v>
      </c>
      <c r="B151" s="163">
        <v>18.309999999999999</v>
      </c>
      <c r="C151" s="163">
        <v>18.059999999999999</v>
      </c>
      <c r="D151" s="163">
        <v>18.010000000000002</v>
      </c>
      <c r="E151" s="163">
        <v>17.920000000000002</v>
      </c>
      <c r="F151" s="163">
        <v>17.920000000000002</v>
      </c>
      <c r="G151" s="163">
        <v>17.920000000000002</v>
      </c>
      <c r="H151" s="163">
        <v>17.77</v>
      </c>
      <c r="I151" s="163">
        <v>18</v>
      </c>
      <c r="J151" s="163">
        <v>18</v>
      </c>
      <c r="K151" s="163">
        <v>14.84</v>
      </c>
      <c r="L151" s="120"/>
    </row>
    <row r="152" spans="1:12" ht="13" customHeight="1">
      <c r="A152" s="119" t="s">
        <v>298</v>
      </c>
      <c r="B152" s="163">
        <v>28</v>
      </c>
      <c r="C152" s="163">
        <v>28</v>
      </c>
      <c r="D152" s="163">
        <v>22</v>
      </c>
      <c r="E152" s="163">
        <v>22</v>
      </c>
      <c r="F152" s="163">
        <v>22</v>
      </c>
      <c r="G152" s="163">
        <v>22</v>
      </c>
      <c r="H152" s="163">
        <v>28</v>
      </c>
      <c r="I152" s="163">
        <v>28</v>
      </c>
      <c r="J152" s="163">
        <v>28</v>
      </c>
      <c r="K152" s="163">
        <v>28</v>
      </c>
      <c r="L152" s="120"/>
    </row>
    <row r="153" spans="1:12" ht="13" customHeight="1">
      <c r="A153" s="119" t="s">
        <v>102</v>
      </c>
      <c r="B153" s="163">
        <v>17</v>
      </c>
      <c r="C153" s="163">
        <v>17</v>
      </c>
      <c r="D153" s="163">
        <v>17</v>
      </c>
      <c r="E153" s="163">
        <v>17</v>
      </c>
      <c r="F153" s="163">
        <v>17</v>
      </c>
      <c r="G153" s="163">
        <v>17</v>
      </c>
      <c r="H153" s="163">
        <v>17</v>
      </c>
      <c r="I153" s="163">
        <v>20</v>
      </c>
      <c r="J153" s="163">
        <v>20</v>
      </c>
      <c r="K153" s="163">
        <v>20</v>
      </c>
      <c r="L153" s="120"/>
    </row>
    <row r="154" spans="1:12" ht="13" customHeight="1">
      <c r="A154" s="119" t="s">
        <v>299</v>
      </c>
      <c r="B154" s="163">
        <v>30</v>
      </c>
      <c r="C154" s="163">
        <v>30</v>
      </c>
      <c r="D154" s="163">
        <v>30</v>
      </c>
      <c r="E154" s="163">
        <v>30</v>
      </c>
      <c r="F154" s="163">
        <v>30</v>
      </c>
      <c r="G154" s="163">
        <v>30</v>
      </c>
      <c r="H154" s="163">
        <v>30</v>
      </c>
      <c r="I154" s="163">
        <v>30</v>
      </c>
      <c r="J154" s="163">
        <v>30</v>
      </c>
      <c r="K154" s="163">
        <v>30</v>
      </c>
      <c r="L154" s="120"/>
    </row>
    <row r="155" spans="1:12" ht="13" customHeight="1">
      <c r="A155" s="119" t="s">
        <v>103</v>
      </c>
      <c r="B155" s="163">
        <v>30</v>
      </c>
      <c r="C155" s="163">
        <v>23</v>
      </c>
      <c r="D155" s="163">
        <v>20</v>
      </c>
      <c r="E155" s="163">
        <v>20</v>
      </c>
      <c r="F155" s="163">
        <v>20</v>
      </c>
      <c r="G155" s="163">
        <v>20</v>
      </c>
      <c r="H155" s="163">
        <v>20</v>
      </c>
      <c r="I155" s="163">
        <v>20</v>
      </c>
      <c r="J155" s="163">
        <v>20</v>
      </c>
      <c r="K155" s="163">
        <v>20</v>
      </c>
      <c r="L155" s="120"/>
    </row>
    <row r="156" spans="1:12" ht="13" customHeight="1">
      <c r="A156" s="119" t="s">
        <v>124</v>
      </c>
      <c r="B156" s="163"/>
      <c r="C156" s="163">
        <v>25</v>
      </c>
      <c r="D156" s="163">
        <v>25</v>
      </c>
      <c r="E156" s="163">
        <v>25</v>
      </c>
      <c r="F156" s="163">
        <v>25</v>
      </c>
      <c r="G156" s="163">
        <v>25</v>
      </c>
      <c r="H156" s="163">
        <v>25</v>
      </c>
      <c r="I156" s="163">
        <v>25</v>
      </c>
      <c r="J156" s="163">
        <v>25</v>
      </c>
      <c r="K156" s="163">
        <v>30</v>
      </c>
      <c r="L156" s="120"/>
    </row>
    <row r="157" spans="1:12" ht="13" customHeight="1">
      <c r="A157" s="119" t="s">
        <v>300</v>
      </c>
      <c r="B157" s="163">
        <v>30</v>
      </c>
      <c r="C157" s="163">
        <v>30</v>
      </c>
      <c r="D157" s="163">
        <v>30</v>
      </c>
      <c r="E157" s="163">
        <v>25</v>
      </c>
      <c r="F157" s="163">
        <v>25</v>
      </c>
      <c r="G157" s="163">
        <v>25</v>
      </c>
      <c r="H157" s="163">
        <v>25</v>
      </c>
      <c r="I157" s="163">
        <v>25</v>
      </c>
      <c r="J157" s="163">
        <v>25</v>
      </c>
      <c r="K157" s="163">
        <v>25</v>
      </c>
      <c r="L157" s="120"/>
    </row>
    <row r="158" spans="1:12" ht="13" customHeight="1">
      <c r="A158" s="119" t="s">
        <v>221</v>
      </c>
      <c r="B158" s="163">
        <v>20</v>
      </c>
      <c r="C158" s="163">
        <v>20</v>
      </c>
      <c r="D158" s="163">
        <v>20</v>
      </c>
      <c r="E158" s="163">
        <v>20</v>
      </c>
      <c r="F158" s="163">
        <v>20</v>
      </c>
      <c r="G158" s="163">
        <v>20</v>
      </c>
      <c r="H158" s="163">
        <v>20</v>
      </c>
      <c r="I158" s="163">
        <v>22</v>
      </c>
      <c r="J158" s="163">
        <v>22</v>
      </c>
      <c r="K158" s="163">
        <v>22</v>
      </c>
      <c r="L158" s="120"/>
    </row>
    <row r="159" spans="1:12" ht="13" customHeight="1">
      <c r="A159" s="119" t="s">
        <v>301</v>
      </c>
      <c r="B159" s="163"/>
      <c r="C159" s="163"/>
      <c r="D159" s="163"/>
      <c r="E159" s="163"/>
      <c r="F159" s="163"/>
      <c r="G159" s="163"/>
      <c r="H159" s="163">
        <v>20</v>
      </c>
      <c r="I159" s="163">
        <v>20</v>
      </c>
      <c r="J159" s="163">
        <v>20</v>
      </c>
      <c r="K159" s="163">
        <v>20</v>
      </c>
      <c r="L159" s="120"/>
    </row>
    <row r="160" spans="1:12" ht="13" customHeight="1">
      <c r="A160" s="119" t="s">
        <v>126</v>
      </c>
      <c r="B160" s="163"/>
      <c r="C160" s="163"/>
      <c r="D160" s="163"/>
      <c r="E160" s="163"/>
      <c r="F160" s="163"/>
      <c r="G160" s="163"/>
      <c r="H160" s="163">
        <v>0</v>
      </c>
      <c r="I160" s="163">
        <v>0</v>
      </c>
      <c r="J160" s="163">
        <v>0</v>
      </c>
      <c r="K160" s="163">
        <v>0</v>
      </c>
      <c r="L160" s="120"/>
    </row>
    <row r="161" spans="1:12" ht="13" customHeight="1">
      <c r="A161" s="119" t="s">
        <v>302</v>
      </c>
      <c r="B161" s="163">
        <v>30</v>
      </c>
      <c r="C161" s="163">
        <v>30</v>
      </c>
      <c r="D161" s="163">
        <v>30</v>
      </c>
      <c r="E161" s="163">
        <v>30</v>
      </c>
      <c r="F161" s="163">
        <v>30</v>
      </c>
      <c r="G161" s="163">
        <v>30</v>
      </c>
      <c r="H161" s="163">
        <v>30</v>
      </c>
      <c r="I161" s="163">
        <v>30</v>
      </c>
      <c r="J161" s="163">
        <v>30</v>
      </c>
      <c r="K161" s="163">
        <v>30</v>
      </c>
      <c r="L161" s="120"/>
    </row>
    <row r="162" spans="1:12" ht="13" customHeight="1">
      <c r="A162" s="119" t="s">
        <v>176</v>
      </c>
      <c r="B162" s="163">
        <v>25</v>
      </c>
      <c r="C162" s="163">
        <v>21</v>
      </c>
      <c r="D162" s="163">
        <v>19</v>
      </c>
      <c r="E162" s="163">
        <v>18</v>
      </c>
      <c r="F162" s="163">
        <v>18</v>
      </c>
      <c r="G162" s="163">
        <v>18</v>
      </c>
      <c r="H162" s="163">
        <v>18</v>
      </c>
      <c r="I162" s="163">
        <v>18</v>
      </c>
      <c r="J162" s="163">
        <v>18</v>
      </c>
      <c r="K162" s="163">
        <v>18</v>
      </c>
      <c r="L162" s="120"/>
    </row>
    <row r="163" spans="1:12" ht="13" customHeight="1">
      <c r="A163" s="119" t="s">
        <v>191</v>
      </c>
      <c r="B163" s="163">
        <v>55</v>
      </c>
      <c r="C163" s="163">
        <v>55</v>
      </c>
      <c r="D163" s="163">
        <v>55</v>
      </c>
      <c r="E163" s="163">
        <v>55</v>
      </c>
      <c r="F163" s="163">
        <v>55</v>
      </c>
      <c r="G163" s="163">
        <v>55</v>
      </c>
      <c r="H163" s="163">
        <v>55</v>
      </c>
      <c r="I163" s="163">
        <v>55</v>
      </c>
      <c r="J163" s="163">
        <v>55</v>
      </c>
      <c r="K163" s="163">
        <v>55</v>
      </c>
      <c r="L163" s="120"/>
    </row>
    <row r="164" spans="1:12" ht="13" customHeight="1">
      <c r="A164" s="119" t="s">
        <v>222</v>
      </c>
      <c r="B164" s="163">
        <v>26</v>
      </c>
      <c r="C164" s="163">
        <v>24</v>
      </c>
      <c r="D164" s="163">
        <v>23</v>
      </c>
      <c r="E164" s="163">
        <v>21</v>
      </c>
      <c r="F164" s="163">
        <v>20</v>
      </c>
      <c r="G164" s="163">
        <v>20</v>
      </c>
      <c r="H164" s="163">
        <v>19</v>
      </c>
      <c r="I164" s="163">
        <v>19</v>
      </c>
      <c r="J164" s="163">
        <v>19</v>
      </c>
      <c r="K164" s="163">
        <v>19</v>
      </c>
      <c r="L164" s="120"/>
    </row>
    <row r="165" spans="1:12" ht="13" customHeight="1">
      <c r="A165" s="119" t="s">
        <v>194</v>
      </c>
      <c r="B165" s="163">
        <v>40</v>
      </c>
      <c r="C165" s="163">
        <v>40</v>
      </c>
      <c r="D165" s="163">
        <v>40</v>
      </c>
      <c r="E165" s="163">
        <v>40</v>
      </c>
      <c r="F165" s="163">
        <v>40</v>
      </c>
      <c r="G165" s="163">
        <v>40</v>
      </c>
      <c r="H165" s="163">
        <v>40</v>
      </c>
      <c r="I165" s="163">
        <v>27</v>
      </c>
      <c r="J165" s="163">
        <v>27</v>
      </c>
      <c r="K165" s="163">
        <v>27</v>
      </c>
      <c r="L165" s="120"/>
    </row>
    <row r="166" spans="1:12" ht="13" customHeight="1">
      <c r="A166" s="119" t="s">
        <v>147</v>
      </c>
      <c r="B166" s="163">
        <v>25</v>
      </c>
      <c r="C166" s="163">
        <v>25</v>
      </c>
      <c r="D166" s="163">
        <v>25</v>
      </c>
      <c r="E166" s="163">
        <v>25</v>
      </c>
      <c r="F166" s="163">
        <v>25</v>
      </c>
      <c r="G166" s="163">
        <v>25</v>
      </c>
      <c r="H166" s="163">
        <v>25</v>
      </c>
      <c r="I166" s="163">
        <v>25</v>
      </c>
      <c r="J166" s="163">
        <v>25</v>
      </c>
      <c r="K166" s="163">
        <v>25</v>
      </c>
      <c r="L166" s="120"/>
    </row>
    <row r="167" spans="1:12" ht="13" customHeight="1">
      <c r="A167" s="119" t="s">
        <v>177</v>
      </c>
      <c r="B167" s="163"/>
      <c r="C167" s="163"/>
      <c r="D167" s="163"/>
      <c r="E167" s="163"/>
      <c r="F167" s="163"/>
      <c r="G167" s="163">
        <v>7.5</v>
      </c>
      <c r="H167" s="163">
        <v>7.5</v>
      </c>
      <c r="I167" s="163">
        <v>7.5</v>
      </c>
      <c r="J167" s="163">
        <v>7.5</v>
      </c>
      <c r="K167" s="163">
        <v>7.5</v>
      </c>
      <c r="L167" s="120"/>
    </row>
    <row r="168" spans="1:12" ht="13" customHeight="1">
      <c r="A168" s="119" t="s">
        <v>303</v>
      </c>
      <c r="B168" s="163">
        <v>0</v>
      </c>
      <c r="C168" s="163">
        <v>0</v>
      </c>
      <c r="D168" s="163">
        <v>0</v>
      </c>
      <c r="E168" s="163">
        <v>0</v>
      </c>
      <c r="F168" s="163">
        <v>0</v>
      </c>
      <c r="G168" s="163">
        <v>0</v>
      </c>
      <c r="H168" s="163">
        <v>34</v>
      </c>
      <c r="I168" s="163">
        <v>0</v>
      </c>
      <c r="J168" s="163">
        <v>0</v>
      </c>
      <c r="K168" s="163">
        <v>0</v>
      </c>
      <c r="L168" s="120"/>
    </row>
    <row r="169" spans="1:12" ht="13" customHeight="1">
      <c r="A169" s="119" t="s">
        <v>148</v>
      </c>
      <c r="B169" s="163">
        <v>34</v>
      </c>
      <c r="C169" s="163">
        <v>34</v>
      </c>
      <c r="D169" s="163">
        <v>34</v>
      </c>
      <c r="E169" s="163">
        <v>34</v>
      </c>
      <c r="F169" s="163">
        <v>34</v>
      </c>
      <c r="G169" s="163">
        <v>34</v>
      </c>
      <c r="H169" s="163">
        <v>34</v>
      </c>
      <c r="I169" s="163">
        <v>34</v>
      </c>
      <c r="J169" s="163">
        <v>34</v>
      </c>
      <c r="K169" s="163">
        <v>34</v>
      </c>
      <c r="L169" s="120"/>
    </row>
    <row r="170" spans="1:12" ht="13" customHeight="1">
      <c r="A170" s="119" t="s">
        <v>104</v>
      </c>
      <c r="B170" s="163">
        <v>25</v>
      </c>
      <c r="C170" s="163">
        <v>25</v>
      </c>
      <c r="D170" s="163">
        <v>25</v>
      </c>
      <c r="E170" s="163">
        <v>22</v>
      </c>
      <c r="F170" s="163">
        <v>22</v>
      </c>
      <c r="G170" s="163">
        <v>22</v>
      </c>
      <c r="H170" s="163">
        <v>20</v>
      </c>
      <c r="I170" s="163">
        <v>20</v>
      </c>
      <c r="J170" s="163">
        <v>20</v>
      </c>
      <c r="K170" s="163">
        <v>20</v>
      </c>
      <c r="L170" s="120"/>
    </row>
    <row r="171" spans="1:12" ht="13" customHeight="1">
      <c r="A171" s="119" t="s">
        <v>304</v>
      </c>
      <c r="B171" s="163">
        <v>20</v>
      </c>
      <c r="C171" s="163">
        <v>20</v>
      </c>
      <c r="D171" s="163">
        <v>20</v>
      </c>
      <c r="E171" s="163">
        <v>20</v>
      </c>
      <c r="F171" s="163">
        <v>20</v>
      </c>
      <c r="G171" s="163">
        <v>20</v>
      </c>
      <c r="H171" s="163">
        <v>20</v>
      </c>
      <c r="I171" s="163">
        <v>20</v>
      </c>
      <c r="J171" s="163">
        <v>20</v>
      </c>
      <c r="K171" s="163">
        <v>20</v>
      </c>
      <c r="L171" s="120"/>
    </row>
    <row r="172" spans="1:12" ht="13" customHeight="1">
      <c r="A172" s="119" t="s">
        <v>305</v>
      </c>
      <c r="B172" s="163">
        <v>35</v>
      </c>
      <c r="C172" s="163">
        <v>35</v>
      </c>
      <c r="D172" s="163">
        <v>35</v>
      </c>
      <c r="E172" s="163">
        <v>35</v>
      </c>
      <c r="F172" s="163">
        <v>35</v>
      </c>
      <c r="G172" s="163">
        <v>35</v>
      </c>
      <c r="H172" s="163">
        <v>35</v>
      </c>
      <c r="I172" s="163">
        <v>35</v>
      </c>
      <c r="J172" s="163">
        <v>35</v>
      </c>
      <c r="K172" s="163">
        <v>35</v>
      </c>
      <c r="L172" s="120"/>
    </row>
    <row r="173" spans="1:12" ht="13" customHeight="1">
      <c r="A173" s="119" t="s">
        <v>306</v>
      </c>
      <c r="B173" s="163">
        <v>25.75</v>
      </c>
      <c r="C173" s="163">
        <v>25.75</v>
      </c>
      <c r="D173" s="163">
        <v>25.75</v>
      </c>
      <c r="E173" s="163">
        <v>25.75</v>
      </c>
      <c r="F173" s="163">
        <v>25.75</v>
      </c>
      <c r="G173" s="163">
        <v>25.75</v>
      </c>
      <c r="H173" s="163">
        <v>25</v>
      </c>
      <c r="I173" s="163">
        <v>25</v>
      </c>
      <c r="J173" s="163">
        <v>25</v>
      </c>
      <c r="K173" s="163">
        <v>24</v>
      </c>
      <c r="L173" s="120"/>
    </row>
    <row r="174" spans="1:12" ht="13" customHeight="1">
      <c r="A174" s="119" t="s">
        <v>307</v>
      </c>
      <c r="B174" s="163">
        <v>28.64</v>
      </c>
      <c r="C174" s="163">
        <v>29.07</v>
      </c>
      <c r="D174" s="163">
        <v>28.33</v>
      </c>
      <c r="E174" s="163">
        <v>27.83</v>
      </c>
      <c r="F174" s="163">
        <v>28.14</v>
      </c>
      <c r="G174" s="163">
        <v>28.03</v>
      </c>
      <c r="H174" s="163">
        <v>28.21</v>
      </c>
      <c r="I174" s="163">
        <v>28.26</v>
      </c>
      <c r="J174" s="163">
        <v>28.23</v>
      </c>
      <c r="K174" s="163">
        <v>28.25</v>
      </c>
      <c r="L174" s="121"/>
    </row>
    <row r="175" spans="1:12" ht="13" customHeight="1">
      <c r="A175" s="119" t="s">
        <v>308</v>
      </c>
      <c r="B175" s="163">
        <v>29.31</v>
      </c>
      <c r="C175" s="163">
        <v>28.67</v>
      </c>
      <c r="D175" s="163">
        <v>28.35</v>
      </c>
      <c r="E175" s="163">
        <v>27.77</v>
      </c>
      <c r="F175" s="163">
        <v>27.61</v>
      </c>
      <c r="G175" s="163">
        <v>27.71</v>
      </c>
      <c r="H175" s="163">
        <v>28.29</v>
      </c>
      <c r="I175" s="163">
        <v>28.11</v>
      </c>
      <c r="J175" s="163">
        <v>27.36</v>
      </c>
      <c r="K175" s="163">
        <v>27.33</v>
      </c>
      <c r="L175" s="121"/>
    </row>
    <row r="176" spans="1:12" ht="13" customHeight="1">
      <c r="A176" s="119" t="s">
        <v>309</v>
      </c>
      <c r="B176" s="163">
        <v>22.91</v>
      </c>
      <c r="C176" s="163">
        <v>22.72</v>
      </c>
      <c r="D176" s="163">
        <v>22.13</v>
      </c>
      <c r="E176" s="163">
        <v>22</v>
      </c>
      <c r="F176" s="163">
        <v>21.98</v>
      </c>
      <c r="G176" s="163">
        <v>21.41</v>
      </c>
      <c r="H176" s="163">
        <v>21.08</v>
      </c>
      <c r="I176" s="163">
        <v>21.21</v>
      </c>
      <c r="J176" s="163">
        <v>21.18</v>
      </c>
      <c r="K176" s="163">
        <v>21.13</v>
      </c>
      <c r="L176" s="121"/>
    </row>
    <row r="177" spans="1:12" ht="13" customHeight="1">
      <c r="A177" s="119" t="s">
        <v>310</v>
      </c>
      <c r="B177" s="163">
        <v>22.7</v>
      </c>
      <c r="C177" s="163">
        <v>22.51</v>
      </c>
      <c r="D177" s="163">
        <v>22.75</v>
      </c>
      <c r="E177" s="163">
        <v>22.39</v>
      </c>
      <c r="F177" s="163">
        <v>22.15</v>
      </c>
      <c r="G177" s="163">
        <v>22.09</v>
      </c>
      <c r="H177" s="163">
        <v>21.33</v>
      </c>
      <c r="I177" s="163">
        <v>21.29</v>
      </c>
      <c r="J177" s="163">
        <v>20.98</v>
      </c>
      <c r="K177" s="163">
        <v>20.87</v>
      </c>
      <c r="L177" s="121"/>
    </row>
    <row r="178" spans="1:12" ht="13" customHeight="1">
      <c r="A178" s="119" t="s">
        <v>311</v>
      </c>
      <c r="B178" s="163">
        <v>20.83</v>
      </c>
      <c r="C178" s="163">
        <v>20.440000000000001</v>
      </c>
      <c r="D178" s="163">
        <v>20.6</v>
      </c>
      <c r="E178" s="163">
        <v>20.420000000000002</v>
      </c>
      <c r="F178" s="163">
        <v>20.05</v>
      </c>
      <c r="G178" s="163">
        <v>19.97</v>
      </c>
      <c r="H178" s="163">
        <v>19.53</v>
      </c>
      <c r="I178" s="163">
        <v>19.48</v>
      </c>
      <c r="J178" s="163">
        <v>19.260000000000002</v>
      </c>
      <c r="K178" s="163">
        <v>19.12</v>
      </c>
      <c r="L178" s="121"/>
    </row>
    <row r="179" spans="1:12" ht="13" customHeight="1">
      <c r="A179" s="119" t="s">
        <v>312</v>
      </c>
      <c r="B179" s="163">
        <v>24.52</v>
      </c>
      <c r="C179" s="163">
        <v>24.38</v>
      </c>
      <c r="D179" s="163">
        <v>24.17</v>
      </c>
      <c r="E179" s="163">
        <v>23.88</v>
      </c>
      <c r="F179" s="163">
        <v>23.77</v>
      </c>
      <c r="G179" s="163">
        <v>23.62</v>
      </c>
      <c r="H179" s="163">
        <v>24.06</v>
      </c>
      <c r="I179" s="163">
        <v>24.05</v>
      </c>
      <c r="J179" s="163">
        <v>23.81</v>
      </c>
      <c r="K179" s="163">
        <v>23.79</v>
      </c>
      <c r="L179" s="121"/>
    </row>
    <row r="180" spans="1:12" ht="13" customHeight="1">
      <c r="A180" s="119" t="s">
        <v>313</v>
      </c>
      <c r="B180" s="163">
        <v>28.88</v>
      </c>
      <c r="C180" s="163">
        <v>28.3</v>
      </c>
      <c r="D180" s="163">
        <v>27.96</v>
      </c>
      <c r="E180" s="163">
        <v>27.31</v>
      </c>
      <c r="F180" s="163">
        <v>27.16</v>
      </c>
      <c r="G180" s="163">
        <v>27.29</v>
      </c>
      <c r="H180" s="163">
        <v>27.98</v>
      </c>
      <c r="I180" s="163">
        <v>28.2</v>
      </c>
      <c r="J180" s="163">
        <v>27.39</v>
      </c>
      <c r="K180" s="163">
        <v>27.36</v>
      </c>
      <c r="L180" s="121"/>
    </row>
    <row r="181" spans="1:12" ht="13" customHeight="1">
      <c r="A181" s="119" t="s">
        <v>314</v>
      </c>
      <c r="B181" s="163">
        <v>34</v>
      </c>
      <c r="C181" s="163">
        <v>33</v>
      </c>
      <c r="D181" s="163">
        <v>33</v>
      </c>
      <c r="E181" s="163">
        <v>33.25</v>
      </c>
      <c r="F181" s="163">
        <v>33.25</v>
      </c>
      <c r="G181" s="163">
        <v>33.25</v>
      </c>
      <c r="H181" s="163">
        <v>33.25</v>
      </c>
      <c r="I181" s="163">
        <v>26.75</v>
      </c>
      <c r="J181" s="163">
        <v>26.75</v>
      </c>
      <c r="K181" s="163">
        <v>26.75</v>
      </c>
      <c r="L181" s="121"/>
    </row>
    <row r="182" spans="1:12" ht="13" customHeight="1">
      <c r="A182" s="119" t="s">
        <v>315</v>
      </c>
      <c r="B182" s="163">
        <v>28.6</v>
      </c>
      <c r="C182" s="163">
        <v>28.6</v>
      </c>
      <c r="D182" s="163">
        <v>27</v>
      </c>
      <c r="E182" s="163">
        <v>27</v>
      </c>
      <c r="F182" s="163">
        <v>27</v>
      </c>
      <c r="G182" s="163">
        <v>27</v>
      </c>
      <c r="H182" s="163">
        <v>28.43</v>
      </c>
      <c r="I182" s="163">
        <v>28.43</v>
      </c>
      <c r="J182" s="163">
        <v>28.43</v>
      </c>
      <c r="K182" s="163">
        <v>28.43</v>
      </c>
      <c r="L182" s="121"/>
    </row>
    <row r="183" spans="1:12" ht="13" customHeight="1">
      <c r="A183" s="119" t="s">
        <v>316</v>
      </c>
      <c r="B183" s="163">
        <v>25.42</v>
      </c>
      <c r="C183" s="163">
        <v>25.18</v>
      </c>
      <c r="D183" s="163">
        <v>25.32</v>
      </c>
      <c r="E183" s="163">
        <v>24.98</v>
      </c>
      <c r="F183" s="163">
        <v>24.77</v>
      </c>
      <c r="G183" s="163">
        <v>24.69</v>
      </c>
      <c r="H183" s="163">
        <v>23.95</v>
      </c>
      <c r="I183" s="163">
        <v>23.53</v>
      </c>
      <c r="J183" s="163">
        <v>23.23</v>
      </c>
      <c r="K183" s="163">
        <v>23.05</v>
      </c>
      <c r="L183" s="121"/>
    </row>
    <row r="184" spans="1:12" ht="13" customHeight="1">
      <c r="A184" s="119" t="s">
        <v>317</v>
      </c>
      <c r="B184" s="163">
        <v>28.88</v>
      </c>
      <c r="C184" s="163">
        <v>28.3</v>
      </c>
      <c r="D184" s="163">
        <v>27.96</v>
      </c>
      <c r="E184" s="163">
        <v>27.31</v>
      </c>
      <c r="F184" s="163">
        <v>27.16</v>
      </c>
      <c r="G184" s="163">
        <v>27.29</v>
      </c>
      <c r="H184" s="163">
        <v>27.98</v>
      </c>
      <c r="I184" s="163">
        <v>28.2</v>
      </c>
      <c r="J184" s="163">
        <v>27.39</v>
      </c>
      <c r="K184" s="163">
        <v>27.36</v>
      </c>
      <c r="L184" s="122"/>
    </row>
  </sheetData>
  <hyperlinks>
    <hyperlink ref="L2" r:id="rId1" display="https://s3.amazonaws.com/kpmg-global/tax-rates-tool/index_Corporate.html" xr:uid="{19BF0594-AFD1-4647-9131-80CD3C21EEB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4C816-6932-7C4D-96E5-DE8472F843DF}">
  <sheetPr>
    <tabColor theme="2"/>
  </sheetPr>
  <dimension ref="A2:AE62"/>
  <sheetViews>
    <sheetView showGridLines="0" showRuler="0" zoomScale="117" zoomScaleNormal="117" zoomScaleSheetLayoutView="130" workbookViewId="0">
      <selection activeCell="E8" sqref="E8"/>
    </sheetView>
  </sheetViews>
  <sheetFormatPr baseColWidth="10" defaultColWidth="0" defaultRowHeight="11" outlineLevelRow="1" outlineLevelCol="1"/>
  <cols>
    <col min="1" max="1" width="1.83203125" style="34" customWidth="1"/>
    <col min="2" max="2" width="12.5" style="34" bestFit="1" customWidth="1"/>
    <col min="3" max="3" width="5.83203125" style="34" customWidth="1"/>
    <col min="4" max="4" width="11.5" style="34" customWidth="1"/>
    <col min="5" max="5" width="9.33203125" style="34" customWidth="1"/>
    <col min="6" max="6" width="8.6640625" style="34" customWidth="1"/>
    <col min="7" max="7" width="6.5" style="34" customWidth="1"/>
    <col min="8" max="8" width="6.1640625" style="34" customWidth="1"/>
    <col min="9" max="10" width="5.83203125" style="34" customWidth="1"/>
    <col min="11" max="11" width="6.6640625" style="34" customWidth="1"/>
    <col min="12" max="12" width="6.33203125" style="34" customWidth="1" outlineLevel="1"/>
    <col min="13" max="13" width="7.1640625" style="34" customWidth="1"/>
    <col min="14" max="14" width="7" style="34" customWidth="1"/>
    <col min="15" max="17" width="5.83203125" style="34" customWidth="1"/>
    <col min="18" max="18" width="7.5" style="34" customWidth="1"/>
    <col min="19" max="19" width="7.1640625" style="34" customWidth="1"/>
    <col min="20" max="20" width="1.83203125" style="34" customWidth="1"/>
    <col min="21" max="23" width="5.83203125" style="34" customWidth="1"/>
    <col min="24" max="24" width="1.83203125" style="34" customWidth="1"/>
    <col min="25" max="31" width="0" style="34" hidden="1" customWidth="1"/>
    <col min="32" max="16384" width="5.83203125" style="34" hidden="1"/>
  </cols>
  <sheetData>
    <row r="2" spans="1:23">
      <c r="A2" s="30" t="s">
        <v>0</v>
      </c>
      <c r="B2" s="31" t="s">
        <v>26</v>
      </c>
      <c r="C2" s="32"/>
      <c r="D2" s="32"/>
      <c r="E2" s="32"/>
      <c r="F2" s="32"/>
      <c r="G2" s="33"/>
      <c r="H2" s="33"/>
      <c r="I2" s="33"/>
      <c r="J2" s="33"/>
      <c r="K2" s="33"/>
      <c r="L2" s="33"/>
      <c r="M2" s="33"/>
      <c r="N2" s="32"/>
      <c r="O2" s="32"/>
      <c r="P2" s="32"/>
      <c r="Q2" s="32"/>
      <c r="R2" s="32"/>
      <c r="S2" s="32"/>
      <c r="T2" s="32"/>
      <c r="U2" s="32"/>
      <c r="V2" s="32"/>
      <c r="W2" s="32"/>
    </row>
    <row r="3" spans="1:23">
      <c r="F3" s="35"/>
      <c r="G3" s="35"/>
      <c r="H3" s="35"/>
      <c r="I3" s="35"/>
      <c r="J3" s="35"/>
      <c r="K3" s="35"/>
      <c r="L3" s="35"/>
      <c r="M3" s="35"/>
    </row>
    <row r="4" spans="1:23">
      <c r="D4" s="36"/>
      <c r="E4" s="37" t="s">
        <v>27</v>
      </c>
      <c r="F4" s="38"/>
      <c r="G4" s="39"/>
      <c r="H4" s="39"/>
      <c r="I4" s="39"/>
      <c r="J4" s="39"/>
      <c r="K4" s="39"/>
    </row>
    <row r="5" spans="1:23">
      <c r="D5" s="35"/>
      <c r="E5" s="35"/>
      <c r="F5" s="35"/>
      <c r="G5" s="35"/>
      <c r="H5" s="35"/>
      <c r="I5" s="35"/>
      <c r="J5" s="35"/>
      <c r="K5" s="35"/>
    </row>
    <row r="6" spans="1:23">
      <c r="D6" s="40" t="s">
        <v>28</v>
      </c>
      <c r="E6" s="40" t="s">
        <v>29</v>
      </c>
      <c r="F6" s="40" t="s">
        <v>30</v>
      </c>
      <c r="G6" s="35"/>
      <c r="H6" s="35"/>
      <c r="I6" s="35"/>
      <c r="J6" s="35"/>
    </row>
    <row r="7" spans="1:23">
      <c r="D7" s="36"/>
      <c r="E7" s="36"/>
      <c r="F7" s="37" t="s">
        <v>31</v>
      </c>
      <c r="G7" s="37" t="s">
        <v>32</v>
      </c>
      <c r="H7" s="37" t="s">
        <v>33</v>
      </c>
      <c r="I7" s="37" t="s">
        <v>34</v>
      </c>
      <c r="J7" s="37" t="s">
        <v>35</v>
      </c>
    </row>
    <row r="8" spans="1:23">
      <c r="D8" s="41" t="s">
        <v>651</v>
      </c>
      <c r="E8" s="180">
        <v>1.984E-2</v>
      </c>
      <c r="F8" s="43"/>
      <c r="G8" s="43"/>
      <c r="H8" s="43"/>
      <c r="I8" s="180"/>
      <c r="J8" s="43"/>
      <c r="K8" s="43"/>
    </row>
    <row r="9" spans="1:23">
      <c r="D9" s="42"/>
      <c r="E9" s="42"/>
      <c r="F9" s="43"/>
      <c r="G9" s="43"/>
      <c r="H9" s="43"/>
      <c r="I9" s="43"/>
      <c r="J9" s="43"/>
      <c r="K9" s="43"/>
    </row>
    <row r="10" spans="1:23">
      <c r="D10" s="42"/>
      <c r="E10" s="42"/>
      <c r="F10" s="43"/>
      <c r="G10" s="43"/>
      <c r="H10" s="43"/>
      <c r="I10" s="43"/>
      <c r="J10" s="43"/>
      <c r="K10" s="43"/>
    </row>
    <row r="11" spans="1:23">
      <c r="D11" s="43"/>
      <c r="E11" s="42"/>
      <c r="F11" s="43"/>
      <c r="G11" s="43"/>
      <c r="H11" s="43"/>
      <c r="I11" s="43"/>
      <c r="J11" s="43"/>
      <c r="K11" s="43"/>
    </row>
    <row r="12" spans="1:23">
      <c r="D12" s="43"/>
      <c r="E12" s="42"/>
      <c r="F12" s="43"/>
      <c r="G12" s="43"/>
      <c r="H12" s="43"/>
      <c r="I12" s="43"/>
      <c r="J12" s="43"/>
      <c r="K12" s="43"/>
    </row>
    <row r="13" spans="1:23" ht="19">
      <c r="B13" s="44" t="s">
        <v>319</v>
      </c>
    </row>
    <row r="14" spans="1:23">
      <c r="A14" s="30" t="s">
        <v>0</v>
      </c>
      <c r="B14" s="83" t="s">
        <v>36</v>
      </c>
      <c r="C14" s="84"/>
      <c r="D14" s="84"/>
      <c r="E14" s="84"/>
      <c r="F14" s="84"/>
      <c r="G14" s="85"/>
      <c r="H14" s="85"/>
      <c r="I14" s="85"/>
      <c r="J14" s="85"/>
      <c r="K14" s="85"/>
      <c r="L14" s="85"/>
      <c r="M14" s="85"/>
      <c r="N14" s="84"/>
      <c r="O14" s="84"/>
      <c r="P14" s="84"/>
      <c r="Q14" s="84"/>
      <c r="R14" s="84"/>
      <c r="S14" s="84"/>
      <c r="T14" s="84"/>
      <c r="U14" s="84"/>
      <c r="V14" s="84"/>
      <c r="W14" s="84"/>
    </row>
    <row r="16" spans="1:23" hidden="1" outlineLevel="1">
      <c r="C16" s="45" t="s">
        <v>37</v>
      </c>
      <c r="D16" s="46">
        <f>+F4</f>
        <v>0</v>
      </c>
      <c r="P16" s="47" t="s">
        <v>38</v>
      </c>
    </row>
    <row r="17" spans="2:23" hidden="1" outlineLevel="1">
      <c r="C17" s="48" t="s">
        <v>39</v>
      </c>
      <c r="D17" s="49" t="s">
        <v>40</v>
      </c>
      <c r="P17" s="50">
        <v>0.66666666666666696</v>
      </c>
    </row>
    <row r="18" spans="2:23" hidden="1" outlineLevel="1">
      <c r="C18" s="51"/>
      <c r="D18" s="52" t="s">
        <v>41</v>
      </c>
      <c r="P18" s="53">
        <f>+P19-P17</f>
        <v>0.33333333333333304</v>
      </c>
    </row>
    <row r="19" spans="2:23" hidden="1" outlineLevel="1">
      <c r="P19" s="54">
        <v>1</v>
      </c>
      <c r="U19" s="55" t="s">
        <v>42</v>
      </c>
      <c r="V19" s="55"/>
      <c r="W19" s="55"/>
    </row>
    <row r="20" spans="2:23" collapsed="1">
      <c r="G20" s="56"/>
      <c r="H20" s="56"/>
      <c r="I20" s="56"/>
      <c r="J20" s="56"/>
      <c r="K20" s="56"/>
      <c r="L20" s="56"/>
      <c r="M20" s="56"/>
      <c r="N20" s="35"/>
      <c r="Q20" s="35"/>
      <c r="R20" s="35"/>
      <c r="S20" s="35"/>
      <c r="U20" s="40"/>
      <c r="V20" s="40"/>
      <c r="W20" s="40"/>
    </row>
    <row r="21" spans="2:23" ht="36">
      <c r="D21" s="57" t="s">
        <v>28</v>
      </c>
      <c r="E21" s="57" t="s">
        <v>43</v>
      </c>
      <c r="F21" s="57" t="s">
        <v>44</v>
      </c>
      <c r="G21" s="57" t="s">
        <v>337</v>
      </c>
      <c r="H21" s="57" t="s">
        <v>45</v>
      </c>
      <c r="I21" s="57" t="s">
        <v>54</v>
      </c>
      <c r="J21" s="57" t="s">
        <v>46</v>
      </c>
      <c r="K21" s="57" t="s">
        <v>320</v>
      </c>
      <c r="L21" s="57"/>
      <c r="M21" s="57"/>
      <c r="U21" s="58"/>
      <c r="V21" s="58"/>
      <c r="W21" s="58"/>
    </row>
    <row r="22" spans="2:23">
      <c r="B22" s="59" t="s">
        <v>318</v>
      </c>
      <c r="C22" s="60">
        <v>1</v>
      </c>
      <c r="D22" s="166" t="s">
        <v>653</v>
      </c>
      <c r="E22" s="166" t="s">
        <v>652</v>
      </c>
      <c r="F22" s="166">
        <f>+'Key Stats'!B52</f>
        <v>120806.99026200001</v>
      </c>
      <c r="G22" s="173">
        <f>+'Key Stats'!D60</f>
        <v>20794</v>
      </c>
      <c r="H22" s="174">
        <f>+IFERROR(G22/F22,"-")</f>
        <v>0.17212580128768243</v>
      </c>
      <c r="I22" s="172">
        <f>+S42</f>
        <v>0.5</v>
      </c>
      <c r="J22" s="175">
        <f>+S43</f>
        <v>0.66500000000000004</v>
      </c>
      <c r="K22" s="183">
        <f>+INDEX('KPMG Tax Rate'!$K$2:$K$184,MATCH(WACC!E22,'KPMG Tax Rate'!$A$2:$A$184))/100</f>
        <v>0.3</v>
      </c>
      <c r="L22" s="185"/>
      <c r="M22" s="186"/>
      <c r="N22" s="167"/>
      <c r="O22" s="168"/>
      <c r="P22" s="168"/>
      <c r="Q22" s="169"/>
      <c r="R22" s="165" t="s">
        <v>327</v>
      </c>
      <c r="S22" s="61"/>
      <c r="T22" s="62"/>
      <c r="U22" s="63"/>
      <c r="V22" s="63"/>
      <c r="W22" s="63"/>
    </row>
    <row r="23" spans="2:23">
      <c r="B23" s="64"/>
      <c r="S23" s="65"/>
      <c r="U23" s="66"/>
      <c r="V23" s="66"/>
      <c r="W23" s="66"/>
    </row>
    <row r="24" spans="2:23">
      <c r="B24" s="64"/>
      <c r="S24" s="65"/>
      <c r="U24" s="66"/>
      <c r="V24" s="66"/>
      <c r="W24" s="66"/>
    </row>
    <row r="25" spans="2:23">
      <c r="B25" s="64"/>
      <c r="S25" s="65"/>
      <c r="U25" s="66"/>
      <c r="V25" s="66"/>
      <c r="W25" s="66"/>
    </row>
    <row r="26" spans="2:23">
      <c r="B26" s="64"/>
      <c r="S26" s="65"/>
      <c r="U26" s="66"/>
      <c r="V26" s="66"/>
      <c r="W26" s="66"/>
    </row>
    <row r="27" spans="2:23">
      <c r="B27" s="64"/>
      <c r="S27" s="65"/>
      <c r="U27" s="66"/>
      <c r="V27" s="66"/>
      <c r="W27" s="66"/>
    </row>
    <row r="28" spans="2:23">
      <c r="B28" s="64"/>
      <c r="S28" s="65"/>
      <c r="U28" s="66"/>
      <c r="V28" s="66"/>
      <c r="W28" s="66"/>
    </row>
    <row r="30" spans="2:23">
      <c r="S30" s="131"/>
      <c r="T30" s="131"/>
      <c r="U30" s="131"/>
      <c r="V30" s="131"/>
      <c r="W30" s="131"/>
    </row>
    <row r="31" spans="2:23">
      <c r="S31" s="131"/>
      <c r="T31" s="131"/>
      <c r="U31" s="131"/>
      <c r="V31" s="131"/>
      <c r="W31" s="131"/>
    </row>
    <row r="32" spans="2:23">
      <c r="C32" s="128"/>
      <c r="D32" s="128"/>
      <c r="E32" s="128"/>
      <c r="F32" s="128"/>
      <c r="G32" s="128"/>
      <c r="H32" s="128"/>
      <c r="I32" s="128"/>
      <c r="J32" s="128"/>
      <c r="K32" s="128"/>
      <c r="L32" s="128"/>
      <c r="M32" s="129"/>
      <c r="N32" s="130"/>
      <c r="O32" s="131"/>
      <c r="P32" s="131"/>
      <c r="Q32" s="132"/>
      <c r="R32" s="131"/>
      <c r="S32" s="131"/>
      <c r="T32" s="128"/>
      <c r="U32" s="128"/>
      <c r="V32" s="128"/>
      <c r="W32" s="128"/>
    </row>
    <row r="33" spans="1:23">
      <c r="C33" s="128"/>
      <c r="D33" s="128"/>
      <c r="E33" s="128"/>
      <c r="F33" s="128"/>
      <c r="G33" s="128"/>
      <c r="H33" s="128"/>
      <c r="I33" s="128"/>
      <c r="J33" s="128"/>
      <c r="K33" s="128"/>
      <c r="L33" s="128"/>
      <c r="M33" s="129"/>
      <c r="N33" s="130"/>
      <c r="O33" s="131"/>
      <c r="P33" s="131"/>
      <c r="Q33" s="132"/>
      <c r="R33" s="131"/>
      <c r="S33" s="131"/>
      <c r="T33" s="128"/>
      <c r="U33" s="128"/>
      <c r="V33" s="128"/>
      <c r="W33" s="128"/>
    </row>
    <row r="34" spans="1:23">
      <c r="A34" s="34" t="s">
        <v>1</v>
      </c>
      <c r="C34" s="34" t="s">
        <v>1</v>
      </c>
      <c r="G34" s="135"/>
    </row>
    <row r="35" spans="1:23">
      <c r="A35" s="30" t="s">
        <v>0</v>
      </c>
      <c r="B35" s="83" t="s">
        <v>12</v>
      </c>
      <c r="C35" s="84"/>
      <c r="D35" s="84"/>
      <c r="E35" s="84"/>
      <c r="F35" s="84"/>
      <c r="G35" s="85"/>
      <c r="H35" s="85"/>
      <c r="I35" s="85"/>
      <c r="J35" s="85"/>
      <c r="K35" s="85"/>
      <c r="L35" s="85"/>
      <c r="M35" s="85"/>
      <c r="N35" s="84"/>
      <c r="O35" s="84"/>
      <c r="P35" s="84"/>
      <c r="Q35" s="84"/>
      <c r="R35" s="84"/>
      <c r="S35" s="84"/>
      <c r="T35" s="84"/>
      <c r="U35" s="84"/>
      <c r="V35" s="84"/>
      <c r="W35" s="84"/>
    </row>
    <row r="37" spans="1:23">
      <c r="C37" s="34" t="s">
        <v>340</v>
      </c>
      <c r="G37" s="34">
        <v>21000</v>
      </c>
      <c r="H37" s="67"/>
      <c r="I37" s="34" t="s">
        <v>655</v>
      </c>
    </row>
    <row r="38" spans="1:23">
      <c r="C38" s="34" t="s">
        <v>341</v>
      </c>
      <c r="G38" s="34">
        <v>18000</v>
      </c>
      <c r="H38" s="67"/>
    </row>
    <row r="39" spans="1:23">
      <c r="C39" s="68" t="s">
        <v>321</v>
      </c>
      <c r="D39" s="62"/>
      <c r="E39" s="62"/>
      <c r="F39" s="62"/>
      <c r="G39" s="182">
        <f>+AVERAGE(G37:G38)</f>
        <v>19500</v>
      </c>
      <c r="I39" s="67"/>
    </row>
    <row r="40" spans="1:23">
      <c r="C40" s="34" t="s">
        <v>339</v>
      </c>
      <c r="G40" s="34">
        <f>-DCF!C17</f>
        <v>682</v>
      </c>
      <c r="H40" s="67"/>
      <c r="Q40" s="157" t="s">
        <v>327</v>
      </c>
    </row>
    <row r="41" spans="1:23">
      <c r="C41" s="69" t="s">
        <v>322</v>
      </c>
      <c r="D41" s="70"/>
      <c r="E41" s="70"/>
      <c r="F41" s="70"/>
      <c r="G41" s="71">
        <f>+G40/G39</f>
        <v>3.4974358974358973E-2</v>
      </c>
      <c r="H41" s="67"/>
      <c r="Q41" s="45"/>
      <c r="R41" s="62"/>
      <c r="S41" s="62"/>
      <c r="T41" s="62"/>
      <c r="U41" s="158"/>
    </row>
    <row r="42" spans="1:23">
      <c r="C42" s="72" t="s">
        <v>47</v>
      </c>
      <c r="D42" s="72"/>
      <c r="E42" s="72"/>
      <c r="F42" s="72"/>
      <c r="G42" s="164">
        <f>+I42</f>
        <v>0.3</v>
      </c>
      <c r="I42" s="184">
        <f>+K22</f>
        <v>0.3</v>
      </c>
      <c r="J42" s="67" t="s">
        <v>328</v>
      </c>
      <c r="Q42" s="48"/>
      <c r="R42" s="159" t="s">
        <v>324</v>
      </c>
      <c r="S42" s="177">
        <v>0.5</v>
      </c>
      <c r="T42" s="160" t="s">
        <v>326</v>
      </c>
      <c r="U42" s="161"/>
    </row>
    <row r="43" spans="1:23">
      <c r="C43" s="69" t="s">
        <v>48</v>
      </c>
      <c r="D43" s="69"/>
      <c r="E43" s="69"/>
      <c r="F43" s="69"/>
      <c r="G43" s="73">
        <f>+G41*(1-G42)</f>
        <v>2.4482051282051279E-2</v>
      </c>
      <c r="Q43" s="48"/>
      <c r="R43" s="159" t="s">
        <v>325</v>
      </c>
      <c r="S43" s="176">
        <f>+(0.67*S42)+(0.33)</f>
        <v>0.66500000000000004</v>
      </c>
      <c r="T43" s="149"/>
      <c r="U43" s="161"/>
    </row>
    <row r="44" spans="1:23">
      <c r="C44" s="133"/>
      <c r="D44" s="133"/>
      <c r="E44" s="133"/>
      <c r="F44" s="133"/>
      <c r="G44" s="134"/>
      <c r="Q44" s="48"/>
      <c r="R44" s="149"/>
      <c r="S44" s="149"/>
      <c r="T44" s="149"/>
      <c r="U44" s="161"/>
    </row>
    <row r="45" spans="1:23">
      <c r="C45" s="72"/>
      <c r="D45" s="72"/>
      <c r="E45" s="72"/>
      <c r="F45" s="72"/>
      <c r="G45" s="72"/>
      <c r="Q45" s="48"/>
      <c r="R45" s="159" t="s">
        <v>329</v>
      </c>
      <c r="S45" s="77">
        <v>0.01</v>
      </c>
      <c r="T45" s="149"/>
      <c r="U45" s="161"/>
      <c r="V45" s="34" t="s">
        <v>658</v>
      </c>
    </row>
    <row r="46" spans="1:23">
      <c r="C46" s="72" t="s">
        <v>26</v>
      </c>
      <c r="D46" s="72"/>
      <c r="E46" s="72"/>
      <c r="F46" s="74" t="s">
        <v>34</v>
      </c>
      <c r="G46" s="181">
        <f>+E8</f>
        <v>1.984E-2</v>
      </c>
      <c r="H46" s="67"/>
      <c r="I46" s="67"/>
      <c r="Q46" s="48"/>
      <c r="R46" s="149"/>
      <c r="S46" s="149"/>
      <c r="T46" s="149"/>
      <c r="U46" s="161"/>
    </row>
    <row r="47" spans="1:23">
      <c r="C47" s="72" t="s">
        <v>49</v>
      </c>
      <c r="D47" s="72"/>
      <c r="E47" s="72"/>
      <c r="F47" s="72"/>
      <c r="G47" s="171">
        <f>+INDEX('ERP by Country'!$E$2:$E$167,MATCH(WACC!E22,'ERP by Country'!$A$2:$A$167))</f>
        <v>0.10049739542691996</v>
      </c>
      <c r="H47" s="67"/>
      <c r="I47" s="67"/>
      <c r="L47" s="171">
        <v>0.05</v>
      </c>
      <c r="M47" s="67" t="s">
        <v>338</v>
      </c>
      <c r="N47" s="67"/>
      <c r="Q47" s="51"/>
      <c r="R47" s="80"/>
      <c r="S47" s="80"/>
      <c r="T47" s="80"/>
      <c r="U47" s="162"/>
    </row>
    <row r="48" spans="1:23">
      <c r="C48" s="72" t="s">
        <v>50</v>
      </c>
      <c r="D48" s="72"/>
      <c r="E48" s="72"/>
      <c r="F48" s="72"/>
      <c r="G48" s="75">
        <f>+H22/(1+H22)</f>
        <v>0.14684925551385969</v>
      </c>
      <c r="H48" s="67"/>
      <c r="I48" s="67"/>
    </row>
    <row r="49" spans="1:23">
      <c r="C49" s="72" t="s">
        <v>51</v>
      </c>
      <c r="D49" s="72"/>
      <c r="E49" s="72"/>
      <c r="F49" s="72"/>
      <c r="G49" s="75">
        <f>1-G48</f>
        <v>0.85315074448614037</v>
      </c>
      <c r="H49" s="67"/>
      <c r="I49" s="67"/>
    </row>
    <row r="50" spans="1:23">
      <c r="C50" s="72" t="s">
        <v>656</v>
      </c>
      <c r="D50" s="72"/>
      <c r="E50" s="72"/>
      <c r="F50" s="72"/>
      <c r="G50" s="178">
        <f>+J22</f>
        <v>0.66500000000000004</v>
      </c>
      <c r="H50" s="67"/>
      <c r="I50" s="67"/>
    </row>
    <row r="51" spans="1:23">
      <c r="C51" s="69"/>
      <c r="D51" s="69"/>
      <c r="E51" s="69"/>
      <c r="F51" s="69"/>
      <c r="G51" s="76"/>
    </row>
    <row r="52" spans="1:23">
      <c r="C52" s="133"/>
      <c r="D52" s="133"/>
      <c r="E52" s="133"/>
      <c r="F52" s="133"/>
      <c r="G52" s="148"/>
    </row>
    <row r="53" spans="1:23">
      <c r="C53" s="79" t="s">
        <v>53</v>
      </c>
      <c r="D53" s="79"/>
      <c r="E53" s="79"/>
      <c r="F53" s="79"/>
      <c r="G53" s="171">
        <f>+S45</f>
        <v>0.01</v>
      </c>
      <c r="H53" s="34" t="s">
        <v>658</v>
      </c>
    </row>
    <row r="54" spans="1:23">
      <c r="C54" s="72"/>
      <c r="D54" s="72"/>
      <c r="E54" s="72"/>
      <c r="F54" s="72"/>
      <c r="G54" s="72"/>
    </row>
    <row r="55" spans="1:23">
      <c r="C55" s="78" t="s">
        <v>52</v>
      </c>
      <c r="D55" s="78"/>
      <c r="E55" s="78"/>
      <c r="F55" s="78"/>
      <c r="G55" s="179">
        <f>+G46+(G50*G47)+G53</f>
        <v>9.6670767958901768E-2</v>
      </c>
    </row>
    <row r="56" spans="1:23">
      <c r="C56" s="79"/>
      <c r="D56" s="79"/>
      <c r="E56" s="79"/>
      <c r="F56" s="79"/>
      <c r="G56" s="79"/>
    </row>
    <row r="57" spans="1:23">
      <c r="H57" s="67"/>
    </row>
    <row r="58" spans="1:23">
      <c r="C58" s="72"/>
      <c r="D58" s="72"/>
      <c r="E58" s="72"/>
      <c r="F58" s="72"/>
      <c r="G58" s="72"/>
    </row>
    <row r="59" spans="1:23">
      <c r="C59" s="81" t="s">
        <v>12</v>
      </c>
      <c r="D59" s="81"/>
      <c r="E59" s="81"/>
      <c r="F59" s="81"/>
      <c r="G59" s="82">
        <f>+(G43*G48)+(G55*G49)</f>
        <v>8.6069908658405331E-2</v>
      </c>
    </row>
    <row r="60" spans="1:23" s="135" customFormat="1">
      <c r="C60" s="136"/>
      <c r="D60" s="136"/>
      <c r="E60" s="136"/>
      <c r="F60" s="136"/>
      <c r="G60" s="137"/>
      <c r="K60" s="138"/>
      <c r="L60" s="128"/>
      <c r="M60" s="128"/>
      <c r="N60" s="139"/>
      <c r="O60" s="139"/>
      <c r="P60" s="34"/>
      <c r="Q60" s="34"/>
      <c r="R60" s="34"/>
      <c r="S60" s="34"/>
      <c r="T60" s="34"/>
      <c r="U60" s="34"/>
      <c r="V60" s="34"/>
    </row>
    <row r="62" spans="1:23">
      <c r="A62" s="30" t="s">
        <v>0</v>
      </c>
      <c r="B62" s="83" t="s">
        <v>6</v>
      </c>
      <c r="C62" s="84"/>
      <c r="D62" s="84"/>
      <c r="E62" s="84"/>
      <c r="F62" s="84"/>
      <c r="G62" s="85"/>
      <c r="H62" s="85"/>
      <c r="I62" s="85"/>
      <c r="J62" s="85"/>
      <c r="K62" s="85"/>
      <c r="L62" s="85"/>
      <c r="M62" s="85"/>
      <c r="N62" s="84"/>
      <c r="O62" s="84"/>
      <c r="P62" s="84"/>
      <c r="Q62" s="84"/>
      <c r="R62" s="84"/>
      <c r="S62" s="84"/>
      <c r="T62" s="84"/>
      <c r="U62" s="84"/>
      <c r="V62" s="84"/>
      <c r="W62" s="84"/>
    </row>
  </sheetData>
  <dataValidations count="1">
    <dataValidation type="list" allowBlank="1" showInputMessage="1" showErrorMessage="1" sqref="F46" xr:uid="{A3695D11-1BDC-1442-8DAD-DBBC2CB08C6B}">
      <formula1>$F$7:$J$7</formula1>
    </dataValidation>
  </dataValidations>
  <pageMargins left="0.25" right="0.25" top="0.75" bottom="0.75" header="0.3" footer="0.3"/>
  <pageSetup paperSize="8"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0D02B-FD04-6248-A5E3-C043D5BCFB9C}">
  <sheetPr>
    <tabColor rgb="FF00B050"/>
  </sheetPr>
  <dimension ref="A1:P25"/>
  <sheetViews>
    <sheetView showGridLines="0" workbookViewId="0">
      <selection activeCell="K16" sqref="K16"/>
    </sheetView>
  </sheetViews>
  <sheetFormatPr baseColWidth="10" defaultColWidth="8.83203125" defaultRowHeight="15"/>
  <cols>
    <col min="1" max="3" width="2.6640625" style="1" customWidth="1"/>
    <col min="4" max="4" width="25.6640625" style="1" customWidth="1"/>
    <col min="5" max="5" width="15.6640625" style="1" customWidth="1"/>
    <col min="6" max="6" width="10.6640625" style="1" customWidth="1"/>
    <col min="7" max="7" width="8.83203125" style="1"/>
    <col min="8" max="11" width="10.6640625" style="1" customWidth="1"/>
    <col min="12" max="16384" width="8.83203125" style="1"/>
  </cols>
  <sheetData>
    <row r="1" spans="1:16" ht="8" customHeight="1"/>
    <row r="2" spans="1:16">
      <c r="A2" s="5" t="s">
        <v>0</v>
      </c>
      <c r="B2" s="5" t="s">
        <v>0</v>
      </c>
      <c r="C2" s="5" t="s">
        <v>0</v>
      </c>
      <c r="D2" s="6" t="s">
        <v>9</v>
      </c>
      <c r="E2" s="5" t="s">
        <v>0</v>
      </c>
      <c r="F2" s="5" t="s">
        <v>0</v>
      </c>
      <c r="G2" s="5" t="s">
        <v>0</v>
      </c>
      <c r="H2" s="5" t="s">
        <v>0</v>
      </c>
      <c r="I2" s="5" t="s">
        <v>0</v>
      </c>
      <c r="J2" s="5" t="s">
        <v>0</v>
      </c>
      <c r="K2" s="5" t="s">
        <v>0</v>
      </c>
      <c r="L2" s="5" t="s">
        <v>0</v>
      </c>
      <c r="M2" s="5" t="s">
        <v>0</v>
      </c>
      <c r="N2" s="5" t="s">
        <v>0</v>
      </c>
      <c r="O2" s="5" t="s">
        <v>0</v>
      </c>
      <c r="P2" s="5" t="s">
        <v>0</v>
      </c>
    </row>
    <row r="3" spans="1:16" ht="8" customHeight="1">
      <c r="A3" s="7"/>
      <c r="B3" s="7"/>
      <c r="C3" s="7"/>
      <c r="D3" s="7"/>
      <c r="E3" s="7"/>
      <c r="F3" s="7"/>
      <c r="G3" s="7"/>
      <c r="H3" s="7"/>
      <c r="I3" s="7"/>
      <c r="J3" s="7"/>
      <c r="K3" s="7"/>
      <c r="L3" s="7"/>
      <c r="M3" s="7"/>
      <c r="N3" s="7"/>
      <c r="O3" s="7"/>
      <c r="P3" s="7"/>
    </row>
    <row r="4" spans="1:16" ht="20" customHeight="1">
      <c r="D4" s="127" t="s">
        <v>10</v>
      </c>
      <c r="E4" s="127"/>
      <c r="F4" s="127"/>
    </row>
    <row r="6" spans="1:16">
      <c r="D6" s="123" t="s">
        <v>350</v>
      </c>
      <c r="E6" s="124"/>
      <c r="F6" s="14">
        <v>0.02</v>
      </c>
    </row>
    <row r="7" spans="1:16">
      <c r="F7" s="8"/>
      <c r="G7" s="8"/>
      <c r="H7" s="8"/>
      <c r="I7" s="8"/>
      <c r="J7" s="8"/>
      <c r="K7" s="8"/>
    </row>
    <row r="8" spans="1:16">
      <c r="D8" s="123" t="s">
        <v>347</v>
      </c>
      <c r="E8" s="124"/>
      <c r="F8" s="14">
        <v>0.02</v>
      </c>
      <c r="G8" s="125"/>
      <c r="M8" s="9"/>
    </row>
    <row r="9" spans="1:16">
      <c r="D9" s="10"/>
      <c r="E9" s="10"/>
      <c r="F9" s="11"/>
      <c r="G9" s="8"/>
    </row>
    <row r="10" spans="1:16">
      <c r="D10" s="12" t="s">
        <v>11</v>
      </c>
      <c r="E10" s="13"/>
      <c r="F10" s="14"/>
      <c r="G10" s="8"/>
    </row>
    <row r="11" spans="1:16">
      <c r="D11" s="12"/>
      <c r="E11" s="10"/>
      <c r="F11" s="11"/>
      <c r="G11" s="8"/>
    </row>
    <row r="12" spans="1:16">
      <c r="D12" s="12" t="s">
        <v>12</v>
      </c>
      <c r="E12" s="13"/>
      <c r="F12" s="14">
        <f>+WACC!G59</f>
        <v>8.6069908658405331E-2</v>
      </c>
      <c r="G12" s="8"/>
    </row>
    <row r="13" spans="1:16">
      <c r="D13" s="12"/>
      <c r="E13" s="10"/>
      <c r="F13" s="11"/>
      <c r="G13" s="8"/>
    </row>
    <row r="14" spans="1:16">
      <c r="D14" s="12" t="s">
        <v>13</v>
      </c>
      <c r="E14" s="13"/>
      <c r="F14" s="14">
        <v>0.02</v>
      </c>
      <c r="G14" s="8"/>
      <c r="M14" s="126"/>
    </row>
    <row r="15" spans="1:16">
      <c r="D15" s="12"/>
      <c r="E15" s="10"/>
      <c r="F15" s="11"/>
      <c r="G15" s="8"/>
    </row>
    <row r="16" spans="1:16">
      <c r="D16" s="12" t="s">
        <v>14</v>
      </c>
      <c r="E16" s="10"/>
      <c r="F16" s="15">
        <f>+F25</f>
        <v>0</v>
      </c>
      <c r="G16" s="8"/>
    </row>
    <row r="17" spans="6:11">
      <c r="F17" s="8"/>
      <c r="G17" s="8"/>
      <c r="H17" s="8"/>
      <c r="I17" s="8"/>
      <c r="J17" s="8"/>
      <c r="K17" s="8"/>
    </row>
    <row r="18" spans="6:11">
      <c r="H18" s="8"/>
      <c r="I18" s="8"/>
      <c r="J18" s="8"/>
      <c r="K18" s="8"/>
    </row>
    <row r="19" spans="6:11">
      <c r="H19" s="8"/>
      <c r="I19" s="8"/>
      <c r="J19" s="8"/>
      <c r="K19" s="8"/>
    </row>
    <row r="20" spans="6:11" ht="3.75" customHeight="1">
      <c r="H20" s="8"/>
      <c r="I20" s="8"/>
      <c r="J20" s="8"/>
      <c r="K20" s="8"/>
    </row>
    <row r="21" spans="6:11">
      <c r="H21" s="8"/>
      <c r="I21" s="8"/>
      <c r="J21" s="8"/>
      <c r="K21" s="8"/>
    </row>
    <row r="22" spans="6:11">
      <c r="H22" s="8"/>
      <c r="I22" s="8"/>
      <c r="J22" s="8"/>
      <c r="K22" s="8"/>
    </row>
    <row r="23" spans="6:11">
      <c r="H23" s="8"/>
      <c r="I23" s="8"/>
      <c r="J23" s="8"/>
      <c r="K23" s="8"/>
    </row>
    <row r="24" spans="6:11">
      <c r="H24" s="8"/>
      <c r="I24" s="8"/>
      <c r="J24" s="8"/>
      <c r="K24" s="8"/>
    </row>
    <row r="25" spans="6:11">
      <c r="H25" s="8"/>
      <c r="I25" s="8"/>
      <c r="J25" s="8"/>
      <c r="K25" s="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E0004-666E-5E48-8EA5-5BADF2E566B1}">
  <sheetPr>
    <tabColor theme="5" tint="-0.249977111117893"/>
  </sheetPr>
  <dimension ref="A1:N55"/>
  <sheetViews>
    <sheetView showGridLines="0" tabSelected="1" topLeftCell="A18" zoomScaleSheetLayoutView="100" workbookViewId="0">
      <selection activeCell="H44" sqref="H44"/>
    </sheetView>
  </sheetViews>
  <sheetFormatPr baseColWidth="10" defaultColWidth="8.83203125" defaultRowHeight="13"/>
  <cols>
    <col min="1" max="1" width="8.83203125" style="18"/>
    <col min="2" max="2" width="13" style="18" customWidth="1"/>
    <col min="3" max="3" width="16.33203125" style="18" bestFit="1" customWidth="1"/>
    <col min="4" max="4" width="9.6640625" style="18" bestFit="1" customWidth="1"/>
    <col min="5" max="9" width="8.83203125" style="18"/>
    <col min="10" max="10" width="3.6640625" style="18" customWidth="1"/>
    <col min="11" max="11" width="6" style="18" customWidth="1"/>
    <col min="12" max="16384" width="8.83203125" style="18"/>
  </cols>
  <sheetData>
    <row r="1" spans="1:14" s="141" customFormat="1" ht="19">
      <c r="A1" s="193" t="s">
        <v>323</v>
      </c>
      <c r="B1" s="140"/>
      <c r="C1" s="140"/>
      <c r="D1" s="140"/>
      <c r="E1" s="140"/>
      <c r="F1" s="140"/>
      <c r="G1" s="140"/>
      <c r="H1" s="140"/>
    </row>
    <row r="4" spans="1:14" customFormat="1" ht="15">
      <c r="A4" s="16" t="s">
        <v>639</v>
      </c>
      <c r="B4" s="17"/>
      <c r="C4" s="17"/>
      <c r="D4" s="17"/>
      <c r="E4" s="17"/>
      <c r="F4" s="17"/>
      <c r="G4" s="17"/>
      <c r="H4" s="17"/>
    </row>
    <row r="5" spans="1:14" customFormat="1" ht="9" customHeight="1">
      <c r="A5" s="18"/>
      <c r="B5" s="18"/>
      <c r="C5" s="18">
        <v>0</v>
      </c>
      <c r="D5" s="19">
        <v>1</v>
      </c>
      <c r="E5" s="19">
        <v>2</v>
      </c>
      <c r="F5" s="19">
        <v>3</v>
      </c>
      <c r="G5" s="19">
        <v>4</v>
      </c>
      <c r="H5" s="19">
        <v>5</v>
      </c>
    </row>
    <row r="6" spans="1:14" s="142" customFormat="1" ht="19" customHeight="1">
      <c r="C6" s="192">
        <v>2020</v>
      </c>
      <c r="D6" s="192" t="s">
        <v>348</v>
      </c>
      <c r="E6" s="192" t="s">
        <v>343</v>
      </c>
      <c r="F6" s="192" t="s">
        <v>344</v>
      </c>
      <c r="G6" s="192" t="s">
        <v>345</v>
      </c>
      <c r="H6" s="192" t="s">
        <v>346</v>
      </c>
    </row>
    <row r="7" spans="1:14" s="200" customFormat="1" ht="19" customHeight="1">
      <c r="C7" s="201"/>
      <c r="D7" s="201"/>
      <c r="E7" s="201"/>
      <c r="F7" s="201"/>
      <c r="G7" s="201"/>
      <c r="H7" s="201"/>
      <c r="K7" s="200" t="s">
        <v>638</v>
      </c>
    </row>
    <row r="8" spans="1:14" s="200" customFormat="1" ht="15" customHeight="1">
      <c r="A8" s="217" t="s">
        <v>349</v>
      </c>
      <c r="B8" s="4"/>
      <c r="C8" s="143">
        <f>+'Key Stats'!F16</f>
        <v>50724</v>
      </c>
      <c r="D8" s="143">
        <f>+'Key Stats'!G16</f>
        <v>51164.98431</v>
      </c>
      <c r="E8" s="143">
        <f>+'Key Stats'!H16</f>
        <v>52714.880389999998</v>
      </c>
      <c r="F8" s="143">
        <f>+'Key Stats'!I16</f>
        <v>54779.153810000003</v>
      </c>
      <c r="G8" s="143">
        <f>+F8*(1+K8)</f>
        <v>56422.528424300006</v>
      </c>
      <c r="H8" s="143">
        <f>+G8*(1+K8)</f>
        <v>58115.204277029006</v>
      </c>
      <c r="K8" s="258">
        <v>0.03</v>
      </c>
      <c r="L8" s="200" t="s">
        <v>642</v>
      </c>
    </row>
    <row r="9" spans="1:14" s="200" customFormat="1" ht="15" customHeight="1">
      <c r="A9" s="144"/>
      <c r="B9" s="145"/>
      <c r="C9" s="202"/>
      <c r="D9" s="202"/>
      <c r="E9" s="202"/>
      <c r="F9" s="202"/>
      <c r="G9" s="202"/>
      <c r="H9" s="202"/>
    </row>
    <row r="10" spans="1:14" ht="14">
      <c r="A10" s="203"/>
      <c r="B10" s="203"/>
      <c r="C10" s="203"/>
      <c r="D10" s="203"/>
      <c r="E10" s="203"/>
      <c r="F10" s="203"/>
      <c r="G10" s="203"/>
      <c r="H10" s="203"/>
      <c r="K10" s="200" t="s">
        <v>640</v>
      </c>
      <c r="L10" s="200"/>
      <c r="M10" s="200"/>
      <c r="N10" s="200"/>
    </row>
    <row r="11" spans="1:14" ht="15">
      <c r="A11" s="3" t="s">
        <v>2</v>
      </c>
      <c r="B11" s="4" t="s">
        <v>1</v>
      </c>
      <c r="C11" s="4">
        <f>+'Key Stats'!F22</f>
        <v>10640</v>
      </c>
      <c r="D11" s="4">
        <f>+'Key Stats'!G22</f>
        <v>11520.05141</v>
      </c>
      <c r="E11" s="194">
        <f>+'Key Stats'!H22</f>
        <v>12034.671979999999</v>
      </c>
      <c r="F11" s="194">
        <f>+'Key Stats'!I22</f>
        <v>12582.24107</v>
      </c>
      <c r="G11" s="143">
        <f>+F11*(1+K11)</f>
        <v>12833.885891400001</v>
      </c>
      <c r="H11" s="194">
        <f>+G11*(1+K11)</f>
        <v>13090.563609228002</v>
      </c>
      <c r="K11" s="259">
        <v>0.02</v>
      </c>
      <c r="L11" s="200" t="s">
        <v>642</v>
      </c>
      <c r="M11" s="200"/>
      <c r="N11" s="200"/>
    </row>
    <row r="12" spans="1:14">
      <c r="C12" s="21"/>
      <c r="D12" s="20"/>
      <c r="E12" s="20"/>
      <c r="F12" s="20"/>
      <c r="G12" s="20"/>
      <c r="H12" s="20"/>
    </row>
    <row r="13" spans="1:14" ht="15">
      <c r="A13" s="3" t="s">
        <v>15</v>
      </c>
      <c r="B13" s="4"/>
      <c r="C13" s="4">
        <f>+'Cash Flow'!G21</f>
        <v>1739</v>
      </c>
      <c r="D13" s="4">
        <v>1527</v>
      </c>
      <c r="E13" s="170">
        <v>1580</v>
      </c>
      <c r="F13" s="170">
        <f>+E13*(1+K14)</f>
        <v>1627.4</v>
      </c>
      <c r="G13" s="170">
        <f>+(F13*(1+K14))</f>
        <v>1676.2220000000002</v>
      </c>
      <c r="H13" s="170">
        <f>+G13*(1+K14)</f>
        <v>1726.5086600000002</v>
      </c>
      <c r="K13" s="200" t="s">
        <v>641</v>
      </c>
      <c r="L13" s="200"/>
      <c r="M13" s="200"/>
      <c r="N13" s="200"/>
    </row>
    <row r="14" spans="1:14" ht="14">
      <c r="C14" s="21"/>
      <c r="D14" s="20"/>
      <c r="E14" s="20"/>
      <c r="F14" s="20"/>
      <c r="G14" s="20"/>
      <c r="H14" s="20"/>
      <c r="K14" s="259">
        <v>0.03</v>
      </c>
      <c r="L14" s="200" t="s">
        <v>643</v>
      </c>
      <c r="M14" s="200"/>
      <c r="N14" s="200"/>
    </row>
    <row r="15" spans="1:14" ht="15">
      <c r="A15" s="3" t="s">
        <v>3</v>
      </c>
      <c r="B15" s="4"/>
      <c r="C15" s="143">
        <f t="shared" ref="C15:H15" si="0">+C11-C13</f>
        <v>8901</v>
      </c>
      <c r="D15" s="143">
        <f t="shared" si="0"/>
        <v>9993.05141</v>
      </c>
      <c r="E15" s="143">
        <f t="shared" si="0"/>
        <v>10454.671979999999</v>
      </c>
      <c r="F15" s="143">
        <f t="shared" si="0"/>
        <v>10954.84107</v>
      </c>
      <c r="G15" s="143">
        <f t="shared" si="0"/>
        <v>11157.663891400001</v>
      </c>
      <c r="H15" s="143">
        <f t="shared" si="0"/>
        <v>11364.054949228002</v>
      </c>
    </row>
    <row r="16" spans="1:14">
      <c r="C16" s="21"/>
      <c r="D16" s="20"/>
      <c r="E16" s="20"/>
      <c r="F16" s="20"/>
      <c r="G16" s="20"/>
      <c r="H16" s="20"/>
    </row>
    <row r="17" spans="1:14" ht="15">
      <c r="A17" s="3" t="s">
        <v>644</v>
      </c>
      <c r="B17" s="4"/>
      <c r="C17" s="4">
        <f>+'Income Statement'!G34</f>
        <v>-682</v>
      </c>
      <c r="D17" s="4">
        <f>+C17*(1+K18)</f>
        <v>-685.41</v>
      </c>
      <c r="E17" s="4">
        <f>+D17*(1+$K$18)</f>
        <v>-688.83704999999986</v>
      </c>
      <c r="F17" s="4">
        <f t="shared" ref="F17:H17" si="1">+E17*(1+$K$18)</f>
        <v>-692.28123524999978</v>
      </c>
      <c r="G17" s="4">
        <f t="shared" si="1"/>
        <v>-695.74264142624975</v>
      </c>
      <c r="H17" s="4">
        <f t="shared" si="1"/>
        <v>-699.22135463338088</v>
      </c>
      <c r="K17" s="200" t="s">
        <v>645</v>
      </c>
      <c r="L17" s="200"/>
      <c r="M17" s="200"/>
      <c r="N17" s="200"/>
    </row>
    <row r="18" spans="1:14" ht="14">
      <c r="K18" s="259">
        <v>5.0000000000000001E-3</v>
      </c>
      <c r="L18" s="200" t="s">
        <v>648</v>
      </c>
      <c r="M18" s="200"/>
      <c r="N18" s="200"/>
    </row>
    <row r="19" spans="1:14" ht="15">
      <c r="A19" s="3" t="s">
        <v>4</v>
      </c>
      <c r="B19" s="4"/>
      <c r="C19" s="4">
        <f>+C15+C17</f>
        <v>8219</v>
      </c>
      <c r="D19" s="4">
        <f t="shared" ref="D19:H19" si="2">+D15+D17</f>
        <v>9307.6414100000002</v>
      </c>
      <c r="E19" s="4">
        <f t="shared" si="2"/>
        <v>9765.8349299999991</v>
      </c>
      <c r="F19" s="4">
        <f t="shared" si="2"/>
        <v>10262.55983475</v>
      </c>
      <c r="G19" s="4">
        <f t="shared" si="2"/>
        <v>10461.921249973751</v>
      </c>
      <c r="H19" s="4">
        <f t="shared" si="2"/>
        <v>10664.833594594622</v>
      </c>
    </row>
    <row r="20" spans="1:14">
      <c r="C20" s="21"/>
      <c r="D20" s="20"/>
      <c r="E20" s="20"/>
      <c r="F20" s="20"/>
      <c r="G20" s="20"/>
      <c r="H20" s="20"/>
    </row>
    <row r="21" spans="1:14" ht="15">
      <c r="A21" s="3" t="s">
        <v>16</v>
      </c>
      <c r="B21" s="4"/>
      <c r="C21" s="4">
        <v>-2000</v>
      </c>
      <c r="D21" s="4">
        <v>-2000</v>
      </c>
      <c r="E21" s="4">
        <v>-2000</v>
      </c>
      <c r="F21" s="4">
        <v>-2000</v>
      </c>
      <c r="G21" s="4">
        <v>-2000</v>
      </c>
      <c r="H21" s="4">
        <v>-2000</v>
      </c>
      <c r="K21" s="200" t="s">
        <v>646</v>
      </c>
      <c r="L21" s="200"/>
      <c r="M21" s="200"/>
      <c r="N21" s="200"/>
    </row>
    <row r="22" spans="1:14" s="22" customFormat="1" ht="14">
      <c r="C22" s="23"/>
      <c r="D22" s="23"/>
      <c r="E22" s="23"/>
      <c r="F22" s="23"/>
      <c r="G22" s="23"/>
      <c r="H22" s="23"/>
      <c r="K22" s="260"/>
      <c r="L22" s="200"/>
      <c r="M22" s="200"/>
      <c r="N22" s="200"/>
    </row>
    <row r="23" spans="1:14" ht="15">
      <c r="A23" s="3" t="s">
        <v>5</v>
      </c>
      <c r="B23" s="4"/>
      <c r="C23" s="4">
        <f>+'Cash Flow'!G35</f>
        <v>-863</v>
      </c>
      <c r="D23" s="4">
        <f>+C23*(1+$K$24)</f>
        <v>-888.89</v>
      </c>
      <c r="E23" s="4">
        <f t="shared" ref="E23:H23" si="3">+D23*(1+$K$24)</f>
        <v>-915.55669999999998</v>
      </c>
      <c r="F23" s="4">
        <f t="shared" si="3"/>
        <v>-943.02340100000004</v>
      </c>
      <c r="G23" s="4">
        <f t="shared" si="3"/>
        <v>-971.31410303000007</v>
      </c>
      <c r="H23" s="4">
        <f t="shared" si="3"/>
        <v>-1000.4535261209001</v>
      </c>
      <c r="K23" s="200" t="s">
        <v>647</v>
      </c>
      <c r="L23" s="200"/>
      <c r="M23" s="200"/>
      <c r="N23" s="200"/>
    </row>
    <row r="24" spans="1:14" ht="14">
      <c r="D24" s="20"/>
      <c r="E24" s="20"/>
      <c r="F24" s="20"/>
      <c r="G24" s="20"/>
      <c r="H24" s="20"/>
      <c r="K24" s="259">
        <v>0.03</v>
      </c>
      <c r="L24" s="200" t="s">
        <v>648</v>
      </c>
      <c r="M24" s="200"/>
      <c r="N24" s="200"/>
    </row>
    <row r="25" spans="1:14" ht="15">
      <c r="A25" s="3" t="s">
        <v>17</v>
      </c>
      <c r="B25" s="4"/>
      <c r="C25" s="4">
        <v>0</v>
      </c>
      <c r="D25" s="4">
        <v>0</v>
      </c>
      <c r="E25" s="170">
        <v>0</v>
      </c>
      <c r="F25" s="170">
        <v>0</v>
      </c>
      <c r="G25" s="170">
        <v>0</v>
      </c>
      <c r="H25" s="170">
        <v>0</v>
      </c>
    </row>
    <row r="26" spans="1:14" ht="14">
      <c r="D26" s="20"/>
      <c r="E26" s="20"/>
      <c r="F26" s="20"/>
      <c r="G26" s="20"/>
      <c r="H26" s="20"/>
      <c r="K26" s="200" t="s">
        <v>650</v>
      </c>
      <c r="L26" s="200"/>
      <c r="M26" s="200"/>
    </row>
    <row r="27" spans="1:14" ht="15">
      <c r="A27" s="3" t="s">
        <v>351</v>
      </c>
      <c r="B27" s="4"/>
      <c r="C27" s="4">
        <v>0</v>
      </c>
      <c r="D27" s="4">
        <v>0</v>
      </c>
      <c r="E27" s="170">
        <v>0</v>
      </c>
      <c r="F27" s="170">
        <v>0</v>
      </c>
      <c r="G27" s="170">
        <v>0</v>
      </c>
      <c r="H27" s="170">
        <v>0</v>
      </c>
      <c r="K27" s="200" t="s">
        <v>649</v>
      </c>
      <c r="L27" s="200"/>
      <c r="M27" s="200"/>
    </row>
    <row r="29" spans="1:14" ht="16">
      <c r="A29" s="196" t="s">
        <v>18</v>
      </c>
      <c r="B29" s="147"/>
      <c r="C29" s="147"/>
      <c r="D29" s="147">
        <f>+D15+D21+D23+D27+D13+D25</f>
        <v>8631.1614100000006</v>
      </c>
      <c r="E29" s="147">
        <f>+E15+E21+E23+E27+E13+E25</f>
        <v>9119.1152799999982</v>
      </c>
      <c r="F29" s="147">
        <f>+F15+F21+F23+F27+F13+F25</f>
        <v>9639.2176689999997</v>
      </c>
      <c r="G29" s="147">
        <f>+G15+G21+G23+G27+G13+G25</f>
        <v>9862.5717883700017</v>
      </c>
      <c r="H29" s="147">
        <f>+H15+H21+H23+H27+H13+H25</f>
        <v>10090.110083107102</v>
      </c>
    </row>
    <row r="30" spans="1:14" ht="5" customHeight="1">
      <c r="A30" s="24"/>
      <c r="B30" s="24"/>
      <c r="C30" s="25"/>
      <c r="D30" s="20"/>
      <c r="E30" s="20"/>
      <c r="F30" s="20"/>
      <c r="G30" s="20"/>
      <c r="H30" s="20"/>
    </row>
    <row r="31" spans="1:14">
      <c r="A31" s="26" t="s">
        <v>19</v>
      </c>
      <c r="B31" s="26"/>
      <c r="C31" s="26"/>
      <c r="D31" s="27">
        <f>1/((1+$C$37)^D5)</f>
        <v>0.92075104192443258</v>
      </c>
      <c r="E31" s="27">
        <f>1/((1+$C$37)^E5)</f>
        <v>0.84778248120492816</v>
      </c>
      <c r="F31" s="27">
        <f>1/((1+$C$37)^F5)</f>
        <v>0.78059660289471811</v>
      </c>
      <c r="G31" s="27">
        <f>1/((1+$C$37)^G5)</f>
        <v>0.71873513543798428</v>
      </c>
      <c r="H31" s="27">
        <f>1/((1+$C$37)^H5)</f>
        <v>0.66177612482222214</v>
      </c>
    </row>
    <row r="32" spans="1:14" ht="5" customHeight="1">
      <c r="D32" s="20"/>
      <c r="E32" s="20"/>
      <c r="F32" s="20"/>
      <c r="G32" s="20"/>
      <c r="H32" s="20"/>
    </row>
    <row r="33" spans="1:12" ht="16">
      <c r="A33" s="197" t="s">
        <v>20</v>
      </c>
      <c r="B33" s="195"/>
      <c r="C33" s="195"/>
      <c r="D33" s="195">
        <f t="shared" ref="D33:H33" si="4">+D29*D31</f>
        <v>7947.1508612754551</v>
      </c>
      <c r="E33" s="195">
        <f t="shared" si="4"/>
        <v>7731.0261784721715</v>
      </c>
      <c r="F33" s="195">
        <f t="shared" si="4"/>
        <v>7524.3405669841432</v>
      </c>
      <c r="G33" s="195">
        <f t="shared" si="4"/>
        <v>7088.5768700809558</v>
      </c>
      <c r="H33" s="195">
        <f t="shared" si="4"/>
        <v>6677.393949828248</v>
      </c>
    </row>
    <row r="34" spans="1:12" s="146" customFormat="1" ht="15">
      <c r="A34" s="144" t="s">
        <v>659</v>
      </c>
      <c r="B34" s="145"/>
      <c r="C34" s="145"/>
      <c r="D34" s="145">
        <f>+D33+E33+F33+G33+H33</f>
        <v>36968.488426640972</v>
      </c>
      <c r="E34" s="145"/>
      <c r="F34" s="145"/>
      <c r="G34" s="145"/>
      <c r="H34" s="145"/>
      <c r="L34" s="262"/>
    </row>
    <row r="35" spans="1:12" s="146" customFormat="1" ht="15">
      <c r="A35" s="144"/>
      <c r="B35" s="145"/>
      <c r="C35" s="145"/>
      <c r="D35" s="145"/>
      <c r="E35" s="145"/>
      <c r="F35" s="145"/>
      <c r="G35" s="145"/>
      <c r="H35" s="145"/>
    </row>
    <row r="37" spans="1:12" ht="16">
      <c r="A37" s="196" t="s">
        <v>12</v>
      </c>
      <c r="B37" s="2"/>
      <c r="C37" s="187">
        <f>+'CTRL Panel Valuation'!F12</f>
        <v>8.6069908658405331E-2</v>
      </c>
      <c r="D37" s="189"/>
    </row>
    <row r="38" spans="1:12" ht="16">
      <c r="A38" s="196" t="s">
        <v>342</v>
      </c>
      <c r="B38" s="2"/>
      <c r="C38" s="187">
        <f>+'CTRL Panel Valuation'!F14</f>
        <v>0.02</v>
      </c>
      <c r="D38" s="189"/>
      <c r="E38" s="18" t="s">
        <v>657</v>
      </c>
    </row>
    <row r="39" spans="1:12" ht="16">
      <c r="A39" s="198"/>
      <c r="C39" s="188"/>
    </row>
    <row r="40" spans="1:12" ht="16">
      <c r="A40" s="198"/>
      <c r="C40" s="188"/>
    </row>
    <row r="41" spans="1:12" ht="16">
      <c r="A41" s="196" t="s">
        <v>21</v>
      </c>
      <c r="B41" s="2"/>
      <c r="C41" s="190">
        <f>(H29*(1+C37))/(C37-C38)</f>
        <v>165863.17672953603</v>
      </c>
    </row>
    <row r="42" spans="1:12" ht="16">
      <c r="A42" s="196" t="s">
        <v>22</v>
      </c>
      <c r="B42" s="2"/>
      <c r="C42" s="190">
        <f>C41*H31</f>
        <v>109764.29034677573</v>
      </c>
      <c r="F42" s="28"/>
      <c r="G42" s="28"/>
      <c r="H42" s="28"/>
    </row>
    <row r="43" spans="1:12" ht="16">
      <c r="A43" s="198"/>
      <c r="C43" s="29"/>
      <c r="D43" s="191"/>
      <c r="F43" s="28"/>
      <c r="G43" s="28"/>
      <c r="H43" s="28"/>
    </row>
    <row r="44" spans="1:12" ht="16">
      <c r="A44" s="204" t="s">
        <v>23</v>
      </c>
      <c r="B44" s="205"/>
      <c r="C44" s="206">
        <f>SUM(D33:H33)</f>
        <v>36968.488426640972</v>
      </c>
      <c r="D44" s="207"/>
      <c r="F44" s="28"/>
      <c r="G44" s="28"/>
      <c r="H44" s="28"/>
    </row>
    <row r="45" spans="1:12" ht="16">
      <c r="A45" s="208"/>
      <c r="B45" s="209"/>
      <c r="C45" s="210"/>
      <c r="D45" s="207"/>
      <c r="F45" s="28"/>
      <c r="G45" s="28"/>
      <c r="H45" s="28"/>
    </row>
    <row r="46" spans="1:12" ht="16">
      <c r="A46" s="211" t="s">
        <v>24</v>
      </c>
      <c r="B46" s="212"/>
      <c r="C46" s="213">
        <f>+C42+C44</f>
        <v>146732.77877341671</v>
      </c>
      <c r="D46" s="214"/>
    </row>
    <row r="47" spans="1:12" ht="16">
      <c r="A47" s="208"/>
      <c r="B47" s="209"/>
      <c r="C47" s="210"/>
      <c r="D47" s="207"/>
    </row>
    <row r="48" spans="1:12" ht="16">
      <c r="A48" s="196" t="s">
        <v>14</v>
      </c>
      <c r="B48" s="2"/>
      <c r="C48" s="218">
        <f>+'CTRL Panel Valuation'!F16</f>
        <v>0</v>
      </c>
      <c r="D48" s="209"/>
    </row>
    <row r="49" spans="1:4" ht="16">
      <c r="A49" s="208"/>
      <c r="B49" s="209"/>
      <c r="C49" s="210"/>
      <c r="D49" s="207"/>
    </row>
    <row r="50" spans="1:4" ht="16">
      <c r="A50" s="215" t="s">
        <v>25</v>
      </c>
      <c r="B50" s="199"/>
      <c r="C50" s="216">
        <f>+C46-C48</f>
        <v>146732.77877341671</v>
      </c>
      <c r="D50" s="209"/>
    </row>
    <row r="51" spans="1:4">
      <c r="A51" s="22" t="s">
        <v>660</v>
      </c>
      <c r="B51" s="22"/>
      <c r="C51" s="20">
        <v>2630</v>
      </c>
      <c r="D51" s="18" t="s">
        <v>662</v>
      </c>
    </row>
    <row r="53" spans="1:4">
      <c r="A53" s="263" t="s">
        <v>661</v>
      </c>
      <c r="B53" s="263"/>
      <c r="C53" s="263">
        <f>+C50/C51</f>
        <v>55.791931092553881</v>
      </c>
    </row>
    <row r="55" spans="1:4" ht="15" customHeight="1"/>
  </sheetData>
  <pageMargins left="0.70866141732283472" right="0.70866141732283472" top="0.74803149606299213" bottom="0.74803149606299213" header="0.31496062992125984" footer="0.31496062992125984"/>
  <pageSetup paperSize="9" scale="67"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3D48C-6784-574E-ADD6-C633D40DE52A}">
  <sheetPr>
    <outlinePr summaryBelow="0" summaryRight="0"/>
    <pageSetUpPr autoPageBreaks="0"/>
  </sheetPr>
  <dimension ref="A5:IU117"/>
  <sheetViews>
    <sheetView topLeftCell="A24" workbookViewId="0">
      <selection activeCell="G34" sqref="G34"/>
    </sheetView>
  </sheetViews>
  <sheetFormatPr baseColWidth="10" defaultRowHeight="11"/>
  <cols>
    <col min="1" max="1" width="45.83203125" style="220" customWidth="1"/>
    <col min="2" max="7" width="14.83203125" style="220" customWidth="1"/>
    <col min="8" max="256" width="8.83203125" style="220" customWidth="1"/>
    <col min="257" max="257" width="45.83203125" style="220" customWidth="1"/>
    <col min="258" max="263" width="14.83203125" style="220" customWidth="1"/>
    <col min="264" max="512" width="8.83203125" style="220" customWidth="1"/>
    <col min="513" max="513" width="45.83203125" style="220" customWidth="1"/>
    <col min="514" max="519" width="14.83203125" style="220" customWidth="1"/>
    <col min="520" max="768" width="8.83203125" style="220" customWidth="1"/>
    <col min="769" max="769" width="45.83203125" style="220" customWidth="1"/>
    <col min="770" max="775" width="14.83203125" style="220" customWidth="1"/>
    <col min="776" max="1024" width="8.83203125" style="220" customWidth="1"/>
    <col min="1025" max="1025" width="45.83203125" style="220" customWidth="1"/>
    <col min="1026" max="1031" width="14.83203125" style="220" customWidth="1"/>
    <col min="1032" max="1280" width="8.83203125" style="220" customWidth="1"/>
    <col min="1281" max="1281" width="45.83203125" style="220" customWidth="1"/>
    <col min="1282" max="1287" width="14.83203125" style="220" customWidth="1"/>
    <col min="1288" max="1536" width="8.83203125" style="220" customWidth="1"/>
    <col min="1537" max="1537" width="45.83203125" style="220" customWidth="1"/>
    <col min="1538" max="1543" width="14.83203125" style="220" customWidth="1"/>
    <col min="1544" max="1792" width="8.83203125" style="220" customWidth="1"/>
    <col min="1793" max="1793" width="45.83203125" style="220" customWidth="1"/>
    <col min="1794" max="1799" width="14.83203125" style="220" customWidth="1"/>
    <col min="1800" max="2048" width="8.83203125" style="220" customWidth="1"/>
    <col min="2049" max="2049" width="45.83203125" style="220" customWidth="1"/>
    <col min="2050" max="2055" width="14.83203125" style="220" customWidth="1"/>
    <col min="2056" max="2304" width="8.83203125" style="220" customWidth="1"/>
    <col min="2305" max="2305" width="45.83203125" style="220" customWidth="1"/>
    <col min="2306" max="2311" width="14.83203125" style="220" customWidth="1"/>
    <col min="2312" max="2560" width="8.83203125" style="220" customWidth="1"/>
    <col min="2561" max="2561" width="45.83203125" style="220" customWidth="1"/>
    <col min="2562" max="2567" width="14.83203125" style="220" customWidth="1"/>
    <col min="2568" max="2816" width="8.83203125" style="220" customWidth="1"/>
    <col min="2817" max="2817" width="45.83203125" style="220" customWidth="1"/>
    <col min="2818" max="2823" width="14.83203125" style="220" customWidth="1"/>
    <col min="2824" max="3072" width="8.83203125" style="220" customWidth="1"/>
    <col min="3073" max="3073" width="45.83203125" style="220" customWidth="1"/>
    <col min="3074" max="3079" width="14.83203125" style="220" customWidth="1"/>
    <col min="3080" max="3328" width="8.83203125" style="220" customWidth="1"/>
    <col min="3329" max="3329" width="45.83203125" style="220" customWidth="1"/>
    <col min="3330" max="3335" width="14.83203125" style="220" customWidth="1"/>
    <col min="3336" max="3584" width="8.83203125" style="220" customWidth="1"/>
    <col min="3585" max="3585" width="45.83203125" style="220" customWidth="1"/>
    <col min="3586" max="3591" width="14.83203125" style="220" customWidth="1"/>
    <col min="3592" max="3840" width="8.83203125" style="220" customWidth="1"/>
    <col min="3841" max="3841" width="45.83203125" style="220" customWidth="1"/>
    <col min="3842" max="3847" width="14.83203125" style="220" customWidth="1"/>
    <col min="3848" max="4096" width="8.83203125" style="220" customWidth="1"/>
    <col min="4097" max="4097" width="45.83203125" style="220" customWidth="1"/>
    <col min="4098" max="4103" width="14.83203125" style="220" customWidth="1"/>
    <col min="4104" max="4352" width="8.83203125" style="220" customWidth="1"/>
    <col min="4353" max="4353" width="45.83203125" style="220" customWidth="1"/>
    <col min="4354" max="4359" width="14.83203125" style="220" customWidth="1"/>
    <col min="4360" max="4608" width="8.83203125" style="220" customWidth="1"/>
    <col min="4609" max="4609" width="45.83203125" style="220" customWidth="1"/>
    <col min="4610" max="4615" width="14.83203125" style="220" customWidth="1"/>
    <col min="4616" max="4864" width="8.83203125" style="220" customWidth="1"/>
    <col min="4865" max="4865" width="45.83203125" style="220" customWidth="1"/>
    <col min="4866" max="4871" width="14.83203125" style="220" customWidth="1"/>
    <col min="4872" max="5120" width="8.83203125" style="220" customWidth="1"/>
    <col min="5121" max="5121" width="45.83203125" style="220" customWidth="1"/>
    <col min="5122" max="5127" width="14.83203125" style="220" customWidth="1"/>
    <col min="5128" max="5376" width="8.83203125" style="220" customWidth="1"/>
    <col min="5377" max="5377" width="45.83203125" style="220" customWidth="1"/>
    <col min="5378" max="5383" width="14.83203125" style="220" customWidth="1"/>
    <col min="5384" max="5632" width="8.83203125" style="220" customWidth="1"/>
    <col min="5633" max="5633" width="45.83203125" style="220" customWidth="1"/>
    <col min="5634" max="5639" width="14.83203125" style="220" customWidth="1"/>
    <col min="5640" max="5888" width="8.83203125" style="220" customWidth="1"/>
    <col min="5889" max="5889" width="45.83203125" style="220" customWidth="1"/>
    <col min="5890" max="5895" width="14.83203125" style="220" customWidth="1"/>
    <col min="5896" max="6144" width="8.83203125" style="220" customWidth="1"/>
    <col min="6145" max="6145" width="45.83203125" style="220" customWidth="1"/>
    <col min="6146" max="6151" width="14.83203125" style="220" customWidth="1"/>
    <col min="6152" max="6400" width="8.83203125" style="220" customWidth="1"/>
    <col min="6401" max="6401" width="45.83203125" style="220" customWidth="1"/>
    <col min="6402" max="6407" width="14.83203125" style="220" customWidth="1"/>
    <col min="6408" max="6656" width="8.83203125" style="220" customWidth="1"/>
    <col min="6657" max="6657" width="45.83203125" style="220" customWidth="1"/>
    <col min="6658" max="6663" width="14.83203125" style="220" customWidth="1"/>
    <col min="6664" max="6912" width="8.83203125" style="220" customWidth="1"/>
    <col min="6913" max="6913" width="45.83203125" style="220" customWidth="1"/>
    <col min="6914" max="6919" width="14.83203125" style="220" customWidth="1"/>
    <col min="6920" max="7168" width="8.83203125" style="220" customWidth="1"/>
    <col min="7169" max="7169" width="45.83203125" style="220" customWidth="1"/>
    <col min="7170" max="7175" width="14.83203125" style="220" customWidth="1"/>
    <col min="7176" max="7424" width="8.83203125" style="220" customWidth="1"/>
    <col min="7425" max="7425" width="45.83203125" style="220" customWidth="1"/>
    <col min="7426" max="7431" width="14.83203125" style="220" customWidth="1"/>
    <col min="7432" max="7680" width="8.83203125" style="220" customWidth="1"/>
    <col min="7681" max="7681" width="45.83203125" style="220" customWidth="1"/>
    <col min="7682" max="7687" width="14.83203125" style="220" customWidth="1"/>
    <col min="7688" max="7936" width="8.83203125" style="220" customWidth="1"/>
    <col min="7937" max="7937" width="45.83203125" style="220" customWidth="1"/>
    <col min="7938" max="7943" width="14.83203125" style="220" customWidth="1"/>
    <col min="7944" max="8192" width="8.83203125" style="220" customWidth="1"/>
    <col min="8193" max="8193" width="45.83203125" style="220" customWidth="1"/>
    <col min="8194" max="8199" width="14.83203125" style="220" customWidth="1"/>
    <col min="8200" max="8448" width="8.83203125" style="220" customWidth="1"/>
    <col min="8449" max="8449" width="45.83203125" style="220" customWidth="1"/>
    <col min="8450" max="8455" width="14.83203125" style="220" customWidth="1"/>
    <col min="8456" max="8704" width="8.83203125" style="220" customWidth="1"/>
    <col min="8705" max="8705" width="45.83203125" style="220" customWidth="1"/>
    <col min="8706" max="8711" width="14.83203125" style="220" customWidth="1"/>
    <col min="8712" max="8960" width="8.83203125" style="220" customWidth="1"/>
    <col min="8961" max="8961" width="45.83203125" style="220" customWidth="1"/>
    <col min="8962" max="8967" width="14.83203125" style="220" customWidth="1"/>
    <col min="8968" max="9216" width="8.83203125" style="220" customWidth="1"/>
    <col min="9217" max="9217" width="45.83203125" style="220" customWidth="1"/>
    <col min="9218" max="9223" width="14.83203125" style="220" customWidth="1"/>
    <col min="9224" max="9472" width="8.83203125" style="220" customWidth="1"/>
    <col min="9473" max="9473" width="45.83203125" style="220" customWidth="1"/>
    <col min="9474" max="9479" width="14.83203125" style="220" customWidth="1"/>
    <col min="9480" max="9728" width="8.83203125" style="220" customWidth="1"/>
    <col min="9729" max="9729" width="45.83203125" style="220" customWidth="1"/>
    <col min="9730" max="9735" width="14.83203125" style="220" customWidth="1"/>
    <col min="9736" max="9984" width="8.83203125" style="220" customWidth="1"/>
    <col min="9985" max="9985" width="45.83203125" style="220" customWidth="1"/>
    <col min="9986" max="9991" width="14.83203125" style="220" customWidth="1"/>
    <col min="9992" max="10240" width="8.83203125" style="220" customWidth="1"/>
    <col min="10241" max="10241" width="45.83203125" style="220" customWidth="1"/>
    <col min="10242" max="10247" width="14.83203125" style="220" customWidth="1"/>
    <col min="10248" max="10496" width="8.83203125" style="220" customWidth="1"/>
    <col min="10497" max="10497" width="45.83203125" style="220" customWidth="1"/>
    <col min="10498" max="10503" width="14.83203125" style="220" customWidth="1"/>
    <col min="10504" max="10752" width="8.83203125" style="220" customWidth="1"/>
    <col min="10753" max="10753" width="45.83203125" style="220" customWidth="1"/>
    <col min="10754" max="10759" width="14.83203125" style="220" customWidth="1"/>
    <col min="10760" max="11008" width="8.83203125" style="220" customWidth="1"/>
    <col min="11009" max="11009" width="45.83203125" style="220" customWidth="1"/>
    <col min="11010" max="11015" width="14.83203125" style="220" customWidth="1"/>
    <col min="11016" max="11264" width="8.83203125" style="220" customWidth="1"/>
    <col min="11265" max="11265" width="45.83203125" style="220" customWidth="1"/>
    <col min="11266" max="11271" width="14.83203125" style="220" customWidth="1"/>
    <col min="11272" max="11520" width="8.83203125" style="220" customWidth="1"/>
    <col min="11521" max="11521" width="45.83203125" style="220" customWidth="1"/>
    <col min="11522" max="11527" width="14.83203125" style="220" customWidth="1"/>
    <col min="11528" max="11776" width="8.83203125" style="220" customWidth="1"/>
    <col min="11777" max="11777" width="45.83203125" style="220" customWidth="1"/>
    <col min="11778" max="11783" width="14.83203125" style="220" customWidth="1"/>
    <col min="11784" max="12032" width="8.83203125" style="220" customWidth="1"/>
    <col min="12033" max="12033" width="45.83203125" style="220" customWidth="1"/>
    <col min="12034" max="12039" width="14.83203125" style="220" customWidth="1"/>
    <col min="12040" max="12288" width="8.83203125" style="220" customWidth="1"/>
    <col min="12289" max="12289" width="45.83203125" style="220" customWidth="1"/>
    <col min="12290" max="12295" width="14.83203125" style="220" customWidth="1"/>
    <col min="12296" max="12544" width="8.83203125" style="220" customWidth="1"/>
    <col min="12545" max="12545" width="45.83203125" style="220" customWidth="1"/>
    <col min="12546" max="12551" width="14.83203125" style="220" customWidth="1"/>
    <col min="12552" max="12800" width="8.83203125" style="220" customWidth="1"/>
    <col min="12801" max="12801" width="45.83203125" style="220" customWidth="1"/>
    <col min="12802" max="12807" width="14.83203125" style="220" customWidth="1"/>
    <col min="12808" max="13056" width="8.83203125" style="220" customWidth="1"/>
    <col min="13057" max="13057" width="45.83203125" style="220" customWidth="1"/>
    <col min="13058" max="13063" width="14.83203125" style="220" customWidth="1"/>
    <col min="13064" max="13312" width="8.83203125" style="220" customWidth="1"/>
    <col min="13313" max="13313" width="45.83203125" style="220" customWidth="1"/>
    <col min="13314" max="13319" width="14.83203125" style="220" customWidth="1"/>
    <col min="13320" max="13568" width="8.83203125" style="220" customWidth="1"/>
    <col min="13569" max="13569" width="45.83203125" style="220" customWidth="1"/>
    <col min="13570" max="13575" width="14.83203125" style="220" customWidth="1"/>
    <col min="13576" max="13824" width="8.83203125" style="220" customWidth="1"/>
    <col min="13825" max="13825" width="45.83203125" style="220" customWidth="1"/>
    <col min="13826" max="13831" width="14.83203125" style="220" customWidth="1"/>
    <col min="13832" max="14080" width="8.83203125" style="220" customWidth="1"/>
    <col min="14081" max="14081" width="45.83203125" style="220" customWidth="1"/>
    <col min="14082" max="14087" width="14.83203125" style="220" customWidth="1"/>
    <col min="14088" max="14336" width="8.83203125" style="220" customWidth="1"/>
    <col min="14337" max="14337" width="45.83203125" style="220" customWidth="1"/>
    <col min="14338" max="14343" width="14.83203125" style="220" customWidth="1"/>
    <col min="14344" max="14592" width="8.83203125" style="220" customWidth="1"/>
    <col min="14593" max="14593" width="45.83203125" style="220" customWidth="1"/>
    <col min="14594" max="14599" width="14.83203125" style="220" customWidth="1"/>
    <col min="14600" max="14848" width="8.83203125" style="220" customWidth="1"/>
    <col min="14849" max="14849" width="45.83203125" style="220" customWidth="1"/>
    <col min="14850" max="14855" width="14.83203125" style="220" customWidth="1"/>
    <col min="14856" max="15104" width="8.83203125" style="220" customWidth="1"/>
    <col min="15105" max="15105" width="45.83203125" style="220" customWidth="1"/>
    <col min="15106" max="15111" width="14.83203125" style="220" customWidth="1"/>
    <col min="15112" max="15360" width="8.83203125" style="220" customWidth="1"/>
    <col min="15361" max="15361" width="45.83203125" style="220" customWidth="1"/>
    <col min="15362" max="15367" width="14.83203125" style="220" customWidth="1"/>
    <col min="15368" max="15616" width="8.83203125" style="220" customWidth="1"/>
    <col min="15617" max="15617" width="45.83203125" style="220" customWidth="1"/>
    <col min="15618" max="15623" width="14.83203125" style="220" customWidth="1"/>
    <col min="15624" max="15872" width="8.83203125" style="220" customWidth="1"/>
    <col min="15873" max="15873" width="45.83203125" style="220" customWidth="1"/>
    <col min="15874" max="15879" width="14.83203125" style="220" customWidth="1"/>
    <col min="15880" max="16128" width="8.83203125" style="220" customWidth="1"/>
    <col min="16129" max="16129" width="45.83203125" style="220" customWidth="1"/>
    <col min="16130" max="16135" width="14.83203125" style="220" customWidth="1"/>
    <col min="16136" max="16384" width="8.83203125" style="220" customWidth="1"/>
  </cols>
  <sheetData>
    <row r="5" spans="1:255" ht="17">
      <c r="A5" s="219" t="s">
        <v>352</v>
      </c>
    </row>
    <row r="7" spans="1:255" ht="12">
      <c r="A7" s="221" t="s">
        <v>353</v>
      </c>
      <c r="B7" s="222" t="s">
        <v>354</v>
      </c>
      <c r="C7" s="220" t="s">
        <v>355</v>
      </c>
      <c r="D7" s="223" t="s">
        <v>356</v>
      </c>
      <c r="E7" s="222" t="s">
        <v>357</v>
      </c>
      <c r="F7" s="220" t="s">
        <v>358</v>
      </c>
    </row>
    <row r="8" spans="1:255">
      <c r="A8" s="223"/>
      <c r="B8" s="222" t="s">
        <v>359</v>
      </c>
      <c r="C8" s="220" t="s">
        <v>360</v>
      </c>
      <c r="D8" s="223" t="s">
        <v>356</v>
      </c>
      <c r="E8" s="222" t="s">
        <v>361</v>
      </c>
      <c r="F8" s="220" t="s">
        <v>362</v>
      </c>
    </row>
    <row r="9" spans="1:255">
      <c r="A9" s="223"/>
      <c r="B9" s="222" t="s">
        <v>363</v>
      </c>
      <c r="C9" s="220" t="s">
        <v>364</v>
      </c>
      <c r="D9" s="223" t="s">
        <v>356</v>
      </c>
      <c r="E9" s="222" t="s">
        <v>365</v>
      </c>
      <c r="F9" s="220" t="s">
        <v>366</v>
      </c>
    </row>
    <row r="10" spans="1:255">
      <c r="A10" s="223"/>
      <c r="B10" s="222" t="s">
        <v>367</v>
      </c>
      <c r="C10" s="220" t="s">
        <v>368</v>
      </c>
      <c r="D10" s="223" t="s">
        <v>356</v>
      </c>
      <c r="E10" s="222" t="s">
        <v>369</v>
      </c>
      <c r="F10" s="224" t="s">
        <v>370</v>
      </c>
    </row>
    <row r="11" spans="1:255">
      <c r="A11" s="223"/>
      <c r="B11" s="222" t="s">
        <v>371</v>
      </c>
      <c r="C11" s="220" t="s">
        <v>372</v>
      </c>
      <c r="D11" s="223" t="s">
        <v>356</v>
      </c>
      <c r="E11" s="225"/>
      <c r="F11" s="225"/>
    </row>
    <row r="14" spans="1:255">
      <c r="A14" s="226" t="s">
        <v>373</v>
      </c>
      <c r="B14" s="226"/>
      <c r="C14" s="226"/>
      <c r="D14" s="226"/>
      <c r="E14" s="226"/>
      <c r="F14" s="226"/>
      <c r="G14" s="226"/>
      <c r="H14" s="227"/>
      <c r="I14" s="227"/>
      <c r="J14" s="227"/>
      <c r="K14" s="227"/>
      <c r="L14" s="227"/>
      <c r="M14" s="227"/>
      <c r="N14" s="227"/>
      <c r="O14" s="227"/>
      <c r="P14" s="227"/>
      <c r="Q14" s="227"/>
      <c r="R14" s="227"/>
      <c r="S14" s="227"/>
      <c r="T14" s="227"/>
      <c r="U14" s="227"/>
      <c r="V14" s="227"/>
      <c r="W14" s="227"/>
      <c r="X14" s="227"/>
      <c r="Y14" s="227"/>
      <c r="Z14" s="227"/>
      <c r="AA14" s="227"/>
      <c r="AB14" s="227"/>
      <c r="AC14" s="227"/>
      <c r="AD14" s="227"/>
      <c r="AE14" s="227"/>
      <c r="AF14" s="227"/>
      <c r="AG14" s="227"/>
      <c r="AH14" s="227"/>
      <c r="AI14" s="227"/>
      <c r="AJ14" s="227"/>
      <c r="AK14" s="227"/>
      <c r="AL14" s="227"/>
      <c r="AM14" s="227"/>
      <c r="AN14" s="227"/>
      <c r="AO14" s="227"/>
      <c r="AP14" s="227"/>
      <c r="AQ14" s="227"/>
      <c r="AR14" s="227"/>
      <c r="AS14" s="227"/>
      <c r="AT14" s="227"/>
      <c r="AU14" s="227"/>
      <c r="AV14" s="227"/>
      <c r="AW14" s="227"/>
      <c r="AX14" s="227"/>
      <c r="AY14" s="227"/>
      <c r="AZ14" s="227"/>
      <c r="BA14" s="227"/>
      <c r="BB14" s="227"/>
      <c r="BC14" s="227"/>
      <c r="BD14" s="227"/>
      <c r="BE14" s="227"/>
      <c r="BF14" s="227"/>
      <c r="BG14" s="227"/>
      <c r="BH14" s="227"/>
      <c r="BI14" s="227"/>
      <c r="BJ14" s="227"/>
      <c r="BK14" s="227"/>
      <c r="BL14" s="227"/>
      <c r="BM14" s="227"/>
      <c r="BN14" s="227"/>
      <c r="BO14" s="227"/>
      <c r="BP14" s="227"/>
      <c r="BQ14" s="227"/>
      <c r="BR14" s="227"/>
      <c r="BS14" s="227"/>
      <c r="BT14" s="227"/>
      <c r="BU14" s="227"/>
      <c r="BV14" s="227"/>
      <c r="BW14" s="227"/>
      <c r="BX14" s="227"/>
      <c r="BY14" s="227"/>
      <c r="BZ14" s="227"/>
      <c r="CA14" s="227"/>
      <c r="CB14" s="227"/>
      <c r="CC14" s="227"/>
      <c r="CD14" s="227"/>
      <c r="CE14" s="227"/>
      <c r="CF14" s="227"/>
      <c r="CG14" s="227"/>
      <c r="CH14" s="227"/>
      <c r="CI14" s="227"/>
      <c r="CJ14" s="227"/>
      <c r="CK14" s="227"/>
      <c r="CL14" s="227"/>
      <c r="CM14" s="227"/>
      <c r="CN14" s="227"/>
      <c r="CO14" s="227"/>
      <c r="CP14" s="227"/>
      <c r="CQ14" s="227"/>
      <c r="CR14" s="227"/>
      <c r="CS14" s="227"/>
      <c r="CT14" s="227"/>
      <c r="CU14" s="227"/>
      <c r="CV14" s="227"/>
      <c r="CW14" s="227"/>
      <c r="CX14" s="227"/>
      <c r="CY14" s="227"/>
      <c r="CZ14" s="227"/>
      <c r="DA14" s="227"/>
      <c r="DB14" s="227"/>
      <c r="DC14" s="227"/>
      <c r="DD14" s="227"/>
      <c r="DE14" s="227"/>
      <c r="DF14" s="227"/>
      <c r="DG14" s="227"/>
      <c r="DH14" s="227"/>
      <c r="DI14" s="227"/>
      <c r="DJ14" s="227"/>
      <c r="DK14" s="227"/>
      <c r="DL14" s="227"/>
      <c r="DM14" s="227"/>
      <c r="DN14" s="227"/>
      <c r="DO14" s="227"/>
      <c r="DP14" s="227"/>
      <c r="DQ14" s="227"/>
      <c r="DR14" s="227"/>
      <c r="DS14" s="227"/>
      <c r="DT14" s="227"/>
      <c r="DU14" s="227"/>
      <c r="DV14" s="227"/>
      <c r="DW14" s="227"/>
      <c r="DX14" s="227"/>
      <c r="DY14" s="227"/>
      <c r="DZ14" s="227"/>
      <c r="EA14" s="227"/>
      <c r="EB14" s="227"/>
      <c r="EC14" s="227"/>
      <c r="ED14" s="227"/>
      <c r="EE14" s="227"/>
      <c r="EF14" s="227"/>
      <c r="EG14" s="227"/>
      <c r="EH14" s="227"/>
      <c r="EI14" s="227"/>
      <c r="EJ14" s="227"/>
      <c r="EK14" s="227"/>
      <c r="EL14" s="227"/>
      <c r="EM14" s="227"/>
      <c r="EN14" s="227"/>
      <c r="EO14" s="227"/>
      <c r="EP14" s="227"/>
      <c r="EQ14" s="227"/>
      <c r="ER14" s="227"/>
      <c r="ES14" s="227"/>
      <c r="ET14" s="227"/>
      <c r="EU14" s="227"/>
      <c r="EV14" s="227"/>
      <c r="EW14" s="227"/>
      <c r="EX14" s="227"/>
      <c r="EY14" s="227"/>
      <c r="EZ14" s="227"/>
      <c r="FA14" s="227"/>
      <c r="FB14" s="227"/>
      <c r="FC14" s="227"/>
      <c r="FD14" s="227"/>
      <c r="FE14" s="227"/>
      <c r="FF14" s="227"/>
      <c r="FG14" s="227"/>
      <c r="FH14" s="227"/>
      <c r="FI14" s="227"/>
      <c r="FJ14" s="227"/>
      <c r="FK14" s="227"/>
      <c r="FL14" s="227"/>
      <c r="FM14" s="227"/>
      <c r="FN14" s="227"/>
      <c r="FO14" s="227"/>
      <c r="FP14" s="227"/>
      <c r="FQ14" s="227"/>
      <c r="FR14" s="227"/>
      <c r="FS14" s="227"/>
      <c r="FT14" s="227"/>
      <c r="FU14" s="227"/>
      <c r="FV14" s="227"/>
      <c r="FW14" s="227"/>
      <c r="FX14" s="227"/>
      <c r="FY14" s="227"/>
      <c r="FZ14" s="227"/>
      <c r="GA14" s="227"/>
      <c r="GB14" s="227"/>
      <c r="GC14" s="227"/>
      <c r="GD14" s="227"/>
      <c r="GE14" s="227"/>
      <c r="GF14" s="227"/>
      <c r="GG14" s="227"/>
      <c r="GH14" s="227"/>
      <c r="GI14" s="227"/>
      <c r="GJ14" s="227"/>
      <c r="GK14" s="227"/>
      <c r="GL14" s="227"/>
      <c r="GM14" s="227"/>
      <c r="GN14" s="227"/>
      <c r="GO14" s="227"/>
      <c r="GP14" s="227"/>
      <c r="GQ14" s="227"/>
      <c r="GR14" s="227"/>
      <c r="GS14" s="227"/>
      <c r="GT14" s="227"/>
      <c r="GU14" s="227"/>
      <c r="GV14" s="227"/>
      <c r="GW14" s="227"/>
      <c r="GX14" s="227"/>
      <c r="GY14" s="227"/>
      <c r="GZ14" s="227"/>
      <c r="HA14" s="227"/>
      <c r="HB14" s="227"/>
      <c r="HC14" s="227"/>
      <c r="HD14" s="227"/>
      <c r="HE14" s="227"/>
      <c r="HF14" s="227"/>
      <c r="HG14" s="227"/>
      <c r="HH14" s="227"/>
      <c r="HI14" s="227"/>
      <c r="HJ14" s="227"/>
      <c r="HK14" s="227"/>
      <c r="HL14" s="227"/>
      <c r="HM14" s="227"/>
      <c r="HN14" s="227"/>
      <c r="HO14" s="227"/>
      <c r="HP14" s="227"/>
      <c r="HQ14" s="227"/>
      <c r="HR14" s="227"/>
      <c r="HS14" s="227"/>
      <c r="HT14" s="227"/>
      <c r="HU14" s="227"/>
      <c r="HV14" s="227"/>
      <c r="HW14" s="227"/>
      <c r="HX14" s="227"/>
      <c r="HY14" s="227"/>
      <c r="HZ14" s="227"/>
      <c r="IA14" s="227"/>
      <c r="IB14" s="227"/>
      <c r="IC14" s="227"/>
      <c r="ID14" s="227"/>
      <c r="IE14" s="227"/>
      <c r="IF14" s="227"/>
      <c r="IG14" s="227"/>
      <c r="IH14" s="227"/>
      <c r="II14" s="227"/>
      <c r="IJ14" s="227"/>
      <c r="IK14" s="227"/>
      <c r="IL14" s="227"/>
      <c r="IM14" s="227"/>
      <c r="IN14" s="227"/>
      <c r="IO14" s="227"/>
      <c r="IP14" s="227"/>
      <c r="IQ14" s="227"/>
      <c r="IR14" s="227"/>
      <c r="IS14" s="227"/>
      <c r="IT14" s="227"/>
      <c r="IU14" s="227"/>
    </row>
    <row r="15" spans="1:255" ht="36">
      <c r="A15" s="228" t="s">
        <v>374</v>
      </c>
      <c r="B15" s="229" t="s">
        <v>375</v>
      </c>
      <c r="C15" s="229" t="s">
        <v>376</v>
      </c>
      <c r="D15" s="229" t="s">
        <v>377</v>
      </c>
      <c r="E15" s="229" t="s">
        <v>378</v>
      </c>
      <c r="F15" s="229" t="s">
        <v>379</v>
      </c>
      <c r="G15" s="229" t="s">
        <v>380</v>
      </c>
    </row>
    <row r="16" spans="1:255" ht="12">
      <c r="A16" s="230" t="s">
        <v>39</v>
      </c>
      <c r="B16" s="231" t="s">
        <v>40</v>
      </c>
      <c r="C16" s="231" t="s">
        <v>40</v>
      </c>
      <c r="D16" s="231" t="s">
        <v>40</v>
      </c>
      <c r="E16" s="231" t="s">
        <v>40</v>
      </c>
      <c r="F16" s="231" t="s">
        <v>40</v>
      </c>
      <c r="G16" s="231" t="s">
        <v>40</v>
      </c>
    </row>
    <row r="17" spans="1:7">
      <c r="A17" s="232" t="s">
        <v>1</v>
      </c>
      <c r="B17" s="223"/>
      <c r="C17" s="223"/>
      <c r="D17" s="223"/>
      <c r="E17" s="223"/>
      <c r="F17" s="223"/>
      <c r="G17" s="223"/>
    </row>
    <row r="18" spans="1:7">
      <c r="A18" s="223" t="s">
        <v>381</v>
      </c>
      <c r="B18" s="233">
        <v>53272</v>
      </c>
      <c r="C18" s="233">
        <v>52713</v>
      </c>
      <c r="D18" s="233">
        <v>53715</v>
      </c>
      <c r="E18" s="233">
        <v>50982</v>
      </c>
      <c r="F18" s="233">
        <v>51980</v>
      </c>
      <c r="G18" s="233">
        <v>50724</v>
      </c>
    </row>
    <row r="19" spans="1:7" ht="12">
      <c r="A19" s="223" t="s">
        <v>382</v>
      </c>
      <c r="B19" s="233" t="s">
        <v>383</v>
      </c>
      <c r="C19" s="233" t="s">
        <v>383</v>
      </c>
      <c r="D19" s="233" t="s">
        <v>383</v>
      </c>
      <c r="E19" s="233" t="s">
        <v>383</v>
      </c>
      <c r="F19" s="233" t="s">
        <v>383</v>
      </c>
      <c r="G19" s="233" t="s">
        <v>383</v>
      </c>
    </row>
    <row r="20" spans="1:7">
      <c r="A20" s="232" t="s">
        <v>384</v>
      </c>
      <c r="B20" s="234">
        <v>53272</v>
      </c>
      <c r="C20" s="234">
        <v>52713</v>
      </c>
      <c r="D20" s="234">
        <v>53715</v>
      </c>
      <c r="E20" s="234">
        <v>50982</v>
      </c>
      <c r="F20" s="234">
        <v>51980</v>
      </c>
      <c r="G20" s="234">
        <v>50724</v>
      </c>
    </row>
    <row r="21" spans="1:7">
      <c r="A21" s="223"/>
      <c r="B21" s="223"/>
      <c r="C21" s="223"/>
      <c r="D21" s="223"/>
      <c r="E21" s="223"/>
      <c r="F21" s="223"/>
      <c r="G21" s="223"/>
    </row>
    <row r="22" spans="1:7">
      <c r="A22" s="223" t="s">
        <v>385</v>
      </c>
      <c r="B22" s="233">
        <v>30808</v>
      </c>
      <c r="C22" s="233">
        <v>30229</v>
      </c>
      <c r="D22" s="233">
        <v>30484</v>
      </c>
      <c r="E22" s="233">
        <v>28703</v>
      </c>
      <c r="F22" s="233">
        <v>29102</v>
      </c>
      <c r="G22" s="233">
        <v>28684</v>
      </c>
    </row>
    <row r="23" spans="1:7">
      <c r="A23" s="232" t="s">
        <v>386</v>
      </c>
      <c r="B23" s="234">
        <v>22464</v>
      </c>
      <c r="C23" s="234">
        <v>22484</v>
      </c>
      <c r="D23" s="234">
        <v>23231</v>
      </c>
      <c r="E23" s="234">
        <v>22279</v>
      </c>
      <c r="F23" s="234">
        <v>22878</v>
      </c>
      <c r="G23" s="234">
        <v>22040</v>
      </c>
    </row>
    <row r="24" spans="1:7">
      <c r="A24" s="223"/>
      <c r="B24" s="223"/>
      <c r="C24" s="223"/>
      <c r="D24" s="223"/>
      <c r="E24" s="223"/>
      <c r="F24" s="223"/>
      <c r="G24" s="223"/>
    </row>
    <row r="25" spans="1:7">
      <c r="A25" s="223" t="s">
        <v>387</v>
      </c>
      <c r="B25" s="233">
        <v>14065</v>
      </c>
      <c r="C25" s="233">
        <v>13799</v>
      </c>
      <c r="D25" s="233">
        <v>12927</v>
      </c>
      <c r="E25" s="233">
        <v>11941</v>
      </c>
      <c r="F25" s="233">
        <v>12121</v>
      </c>
      <c r="G25" s="233">
        <v>11882</v>
      </c>
    </row>
    <row r="26" spans="1:7">
      <c r="A26" s="223" t="s">
        <v>388</v>
      </c>
      <c r="B26" s="233">
        <v>1005</v>
      </c>
      <c r="C26" s="233">
        <v>978</v>
      </c>
      <c r="D26" s="233">
        <v>900</v>
      </c>
      <c r="E26" s="233">
        <v>900</v>
      </c>
      <c r="F26" s="233">
        <v>840</v>
      </c>
      <c r="G26" s="233">
        <v>800</v>
      </c>
    </row>
    <row r="27" spans="1:7" ht="12">
      <c r="A27" s="223" t="s">
        <v>389</v>
      </c>
      <c r="B27" s="233" t="s">
        <v>383</v>
      </c>
      <c r="C27" s="233" t="s">
        <v>383</v>
      </c>
      <c r="D27" s="233" t="s">
        <v>383</v>
      </c>
      <c r="E27" s="233" t="s">
        <v>383</v>
      </c>
      <c r="F27" s="233" t="s">
        <v>383</v>
      </c>
      <c r="G27" s="233" t="s">
        <v>383</v>
      </c>
    </row>
    <row r="28" spans="1:7" ht="12">
      <c r="A28" s="223" t="s">
        <v>390</v>
      </c>
      <c r="B28" s="233" t="s">
        <v>383</v>
      </c>
      <c r="C28" s="233" t="s">
        <v>383</v>
      </c>
      <c r="D28" s="233" t="s">
        <v>383</v>
      </c>
      <c r="E28" s="233">
        <v>109</v>
      </c>
      <c r="F28" s="233" t="s">
        <v>383</v>
      </c>
      <c r="G28" s="233" t="s">
        <v>383</v>
      </c>
    </row>
    <row r="29" spans="1:7">
      <c r="A29" s="223"/>
      <c r="B29" s="223"/>
      <c r="C29" s="223"/>
      <c r="D29" s="223"/>
      <c r="E29" s="223"/>
      <c r="F29" s="223"/>
      <c r="G29" s="223"/>
    </row>
    <row r="30" spans="1:7">
      <c r="A30" s="232" t="s">
        <v>391</v>
      </c>
      <c r="B30" s="234">
        <v>15070</v>
      </c>
      <c r="C30" s="234">
        <v>14777</v>
      </c>
      <c r="D30" s="234">
        <v>13827</v>
      </c>
      <c r="E30" s="234">
        <v>12950</v>
      </c>
      <c r="F30" s="234">
        <v>12961</v>
      </c>
      <c r="G30" s="234">
        <v>12682</v>
      </c>
    </row>
    <row r="31" spans="1:7">
      <c r="A31" s="223"/>
      <c r="B31" s="223"/>
      <c r="C31" s="223"/>
      <c r="D31" s="223"/>
      <c r="E31" s="223"/>
      <c r="F31" s="223"/>
      <c r="G31" s="223"/>
    </row>
    <row r="32" spans="1:7">
      <c r="A32" s="232" t="s">
        <v>392</v>
      </c>
      <c r="B32" s="235">
        <v>7394</v>
      </c>
      <c r="C32" s="235">
        <v>7707</v>
      </c>
      <c r="D32" s="235">
        <v>9404</v>
      </c>
      <c r="E32" s="235">
        <v>9329</v>
      </c>
      <c r="F32" s="235">
        <v>9917</v>
      </c>
      <c r="G32" s="235">
        <v>9358</v>
      </c>
    </row>
    <row r="33" spans="1:7">
      <c r="A33" s="223"/>
      <c r="B33" s="223"/>
      <c r="C33" s="223"/>
      <c r="D33" s="223"/>
      <c r="E33" s="223"/>
      <c r="F33" s="223"/>
      <c r="G33" s="223"/>
    </row>
    <row r="34" spans="1:7">
      <c r="A34" s="223" t="s">
        <v>393</v>
      </c>
      <c r="B34" s="233">
        <v>-552</v>
      </c>
      <c r="C34" s="233">
        <v>-572</v>
      </c>
      <c r="D34" s="233">
        <v>-696</v>
      </c>
      <c r="E34" s="233">
        <v>-731</v>
      </c>
      <c r="F34" s="233">
        <v>-757</v>
      </c>
      <c r="G34" s="233">
        <v>-682</v>
      </c>
    </row>
    <row r="35" spans="1:7">
      <c r="A35" s="223" t="s">
        <v>394</v>
      </c>
      <c r="B35" s="233">
        <v>235</v>
      </c>
      <c r="C35" s="233">
        <v>219</v>
      </c>
      <c r="D35" s="233">
        <v>175</v>
      </c>
      <c r="E35" s="233">
        <v>157</v>
      </c>
      <c r="F35" s="233">
        <v>224</v>
      </c>
      <c r="G35" s="233">
        <v>235</v>
      </c>
    </row>
    <row r="36" spans="1:7">
      <c r="A36" s="232" t="s">
        <v>395</v>
      </c>
      <c r="B36" s="234">
        <v>-317</v>
      </c>
      <c r="C36" s="234">
        <v>-353</v>
      </c>
      <c r="D36" s="234">
        <v>-521</v>
      </c>
      <c r="E36" s="234">
        <v>-574</v>
      </c>
      <c r="F36" s="234">
        <v>-533</v>
      </c>
      <c r="G36" s="234">
        <v>-447</v>
      </c>
    </row>
    <row r="37" spans="1:7">
      <c r="A37" s="223"/>
      <c r="B37" s="223"/>
      <c r="C37" s="223"/>
      <c r="D37" s="223"/>
      <c r="E37" s="223"/>
      <c r="F37" s="223"/>
      <c r="G37" s="223"/>
    </row>
    <row r="38" spans="1:7">
      <c r="A38" s="223" t="s">
        <v>396</v>
      </c>
      <c r="B38" s="233">
        <v>107</v>
      </c>
      <c r="C38" s="233">
        <v>127</v>
      </c>
      <c r="D38" s="233">
        <v>155</v>
      </c>
      <c r="E38" s="233">
        <v>185</v>
      </c>
      <c r="F38" s="233">
        <v>176</v>
      </c>
      <c r="G38" s="233">
        <v>175</v>
      </c>
    </row>
    <row r="39" spans="1:7">
      <c r="A39" s="223" t="s">
        <v>397</v>
      </c>
      <c r="B39" s="233">
        <v>36</v>
      </c>
      <c r="C39" s="233">
        <v>-12</v>
      </c>
      <c r="D39" s="233">
        <v>13</v>
      </c>
      <c r="E39" s="233">
        <v>13</v>
      </c>
      <c r="F39" s="233">
        <v>-58</v>
      </c>
      <c r="G39" s="233">
        <v>-25</v>
      </c>
    </row>
    <row r="40" spans="1:7" ht="12">
      <c r="A40" s="223" t="s">
        <v>398</v>
      </c>
      <c r="B40" s="233" t="s">
        <v>383</v>
      </c>
      <c r="C40" s="233" t="s">
        <v>383</v>
      </c>
      <c r="D40" s="233" t="s">
        <v>383</v>
      </c>
      <c r="E40" s="233" t="s">
        <v>383</v>
      </c>
      <c r="F40" s="233">
        <v>-6</v>
      </c>
      <c r="G40" s="233">
        <v>-21</v>
      </c>
    </row>
    <row r="41" spans="1:7">
      <c r="A41" s="232" t="s">
        <v>399</v>
      </c>
      <c r="B41" s="234">
        <v>7220</v>
      </c>
      <c r="C41" s="234">
        <v>7469</v>
      </c>
      <c r="D41" s="234">
        <v>9051</v>
      </c>
      <c r="E41" s="234">
        <v>8953</v>
      </c>
      <c r="F41" s="234">
        <v>9496</v>
      </c>
      <c r="G41" s="234">
        <v>9040</v>
      </c>
    </row>
    <row r="42" spans="1:7">
      <c r="A42" s="223"/>
      <c r="B42" s="223"/>
      <c r="C42" s="223"/>
      <c r="D42" s="223"/>
      <c r="E42" s="223"/>
      <c r="F42" s="223"/>
      <c r="G42" s="223"/>
    </row>
    <row r="43" spans="1:7" ht="12">
      <c r="A43" s="223" t="s">
        <v>400</v>
      </c>
      <c r="B43" s="233" t="s">
        <v>383</v>
      </c>
      <c r="C43" s="233" t="s">
        <v>383</v>
      </c>
      <c r="D43" s="233">
        <v>-638</v>
      </c>
      <c r="E43" s="233">
        <v>-914</v>
      </c>
      <c r="F43" s="233">
        <v>-1159</v>
      </c>
      <c r="G43" s="233">
        <v>-916</v>
      </c>
    </row>
    <row r="44" spans="1:7" ht="12">
      <c r="A44" s="223" t="s">
        <v>401</v>
      </c>
      <c r="B44" s="233" t="s">
        <v>383</v>
      </c>
      <c r="C44" s="233" t="s">
        <v>383</v>
      </c>
      <c r="D44" s="233">
        <v>-159</v>
      </c>
      <c r="E44" s="233">
        <v>76</v>
      </c>
      <c r="F44" s="233">
        <v>-132</v>
      </c>
      <c r="G44" s="233">
        <v>-69</v>
      </c>
    </row>
    <row r="45" spans="1:7" ht="12">
      <c r="A45" s="223" t="s">
        <v>402</v>
      </c>
      <c r="B45" s="233" t="s">
        <v>383</v>
      </c>
      <c r="C45" s="233" t="s">
        <v>383</v>
      </c>
      <c r="D45" s="233" t="s">
        <v>383</v>
      </c>
      <c r="E45" s="233" t="s">
        <v>383</v>
      </c>
      <c r="F45" s="233">
        <v>-18</v>
      </c>
      <c r="G45" s="233" t="s">
        <v>383</v>
      </c>
    </row>
    <row r="46" spans="1:7" ht="12">
      <c r="A46" s="223" t="s">
        <v>403</v>
      </c>
      <c r="B46" s="233" t="s">
        <v>383</v>
      </c>
      <c r="C46" s="233" t="s">
        <v>383</v>
      </c>
      <c r="D46" s="233">
        <v>334</v>
      </c>
      <c r="E46" s="233">
        <v>4331</v>
      </c>
      <c r="F46" s="233">
        <v>70</v>
      </c>
      <c r="G46" s="233">
        <v>8</v>
      </c>
    </row>
    <row r="47" spans="1:7" ht="12">
      <c r="A47" s="223" t="s">
        <v>404</v>
      </c>
      <c r="B47" s="233" t="s">
        <v>383</v>
      </c>
      <c r="C47" s="233" t="s">
        <v>383</v>
      </c>
      <c r="D47" s="233" t="s">
        <v>383</v>
      </c>
      <c r="E47" s="233">
        <v>-208</v>
      </c>
      <c r="F47" s="233" t="s">
        <v>383</v>
      </c>
      <c r="G47" s="233" t="s">
        <v>383</v>
      </c>
    </row>
    <row r="48" spans="1:7" ht="12">
      <c r="A48" s="223" t="s">
        <v>405</v>
      </c>
      <c r="B48" s="233" t="s">
        <v>383</v>
      </c>
      <c r="C48" s="233" t="s">
        <v>383</v>
      </c>
      <c r="D48" s="233">
        <v>-80</v>
      </c>
      <c r="E48" s="233" t="s">
        <v>383</v>
      </c>
      <c r="F48" s="233" t="s">
        <v>383</v>
      </c>
      <c r="G48" s="233">
        <v>-87</v>
      </c>
    </row>
    <row r="49" spans="1:7" ht="12">
      <c r="A49" s="223" t="s">
        <v>406</v>
      </c>
      <c r="B49" s="233" t="s">
        <v>383</v>
      </c>
      <c r="C49" s="233" t="s">
        <v>383</v>
      </c>
      <c r="D49" s="233">
        <v>-382</v>
      </c>
      <c r="E49" s="233">
        <v>122</v>
      </c>
      <c r="F49" s="233">
        <v>32</v>
      </c>
      <c r="G49" s="233">
        <v>20</v>
      </c>
    </row>
    <row r="50" spans="1:7">
      <c r="A50" s="232" t="s">
        <v>407</v>
      </c>
      <c r="B50" s="234">
        <v>7220</v>
      </c>
      <c r="C50" s="234">
        <v>7469</v>
      </c>
      <c r="D50" s="234">
        <v>8126</v>
      </c>
      <c r="E50" s="234">
        <v>12360</v>
      </c>
      <c r="F50" s="234">
        <v>8289</v>
      </c>
      <c r="G50" s="234">
        <v>7996</v>
      </c>
    </row>
    <row r="51" spans="1:7">
      <c r="A51" s="223"/>
      <c r="B51" s="223"/>
      <c r="C51" s="223"/>
      <c r="D51" s="223"/>
      <c r="E51" s="223"/>
      <c r="F51" s="223"/>
      <c r="G51" s="223"/>
    </row>
    <row r="52" spans="1:7">
      <c r="A52" s="223" t="s">
        <v>408</v>
      </c>
      <c r="B52" s="233">
        <v>1961</v>
      </c>
      <c r="C52" s="233">
        <v>1922</v>
      </c>
      <c r="D52" s="233">
        <v>1670</v>
      </c>
      <c r="E52" s="233">
        <v>2572</v>
      </c>
      <c r="F52" s="233">
        <v>2263</v>
      </c>
      <c r="G52" s="233">
        <v>1923</v>
      </c>
    </row>
    <row r="53" spans="1:7">
      <c r="A53" s="232" t="s">
        <v>409</v>
      </c>
      <c r="B53" s="234">
        <v>5259</v>
      </c>
      <c r="C53" s="234">
        <v>5547</v>
      </c>
      <c r="D53" s="234">
        <v>6456</v>
      </c>
      <c r="E53" s="234">
        <v>9788</v>
      </c>
      <c r="F53" s="234">
        <v>6026</v>
      </c>
      <c r="G53" s="234">
        <v>6073</v>
      </c>
    </row>
    <row r="54" spans="1:7">
      <c r="A54" s="223"/>
      <c r="B54" s="223"/>
      <c r="C54" s="223"/>
      <c r="D54" s="223"/>
      <c r="E54" s="223"/>
      <c r="F54" s="223"/>
      <c r="G54" s="223"/>
    </row>
    <row r="55" spans="1:7" ht="12">
      <c r="A55" s="223" t="s">
        <v>410</v>
      </c>
      <c r="B55" s="233" t="s">
        <v>383</v>
      </c>
      <c r="C55" s="233" t="s">
        <v>383</v>
      </c>
      <c r="D55" s="233" t="s">
        <v>383</v>
      </c>
      <c r="E55" s="233" t="s">
        <v>383</v>
      </c>
      <c r="F55" s="233" t="s">
        <v>383</v>
      </c>
      <c r="G55" s="233" t="s">
        <v>383</v>
      </c>
    </row>
    <row r="56" spans="1:7" ht="12">
      <c r="A56" s="223" t="s">
        <v>411</v>
      </c>
      <c r="B56" s="233" t="s">
        <v>383</v>
      </c>
      <c r="C56" s="233" t="s">
        <v>383</v>
      </c>
      <c r="D56" s="233" t="s">
        <v>383</v>
      </c>
      <c r="E56" s="233" t="s">
        <v>383</v>
      </c>
      <c r="F56" s="233" t="s">
        <v>383</v>
      </c>
      <c r="G56" s="233" t="s">
        <v>383</v>
      </c>
    </row>
    <row r="57" spans="1:7">
      <c r="A57" s="232" t="s">
        <v>412</v>
      </c>
      <c r="B57" s="234">
        <v>5259</v>
      </c>
      <c r="C57" s="234">
        <v>5547</v>
      </c>
      <c r="D57" s="234">
        <v>6456</v>
      </c>
      <c r="E57" s="234">
        <v>9788</v>
      </c>
      <c r="F57" s="234">
        <v>6026</v>
      </c>
      <c r="G57" s="234">
        <v>6073</v>
      </c>
    </row>
    <row r="58" spans="1:7">
      <c r="A58" s="223"/>
      <c r="B58" s="223"/>
      <c r="C58" s="223"/>
      <c r="D58" s="223"/>
      <c r="E58" s="223"/>
      <c r="F58" s="223"/>
      <c r="G58" s="223"/>
    </row>
    <row r="59" spans="1:7">
      <c r="A59" s="223" t="s">
        <v>413</v>
      </c>
      <c r="B59" s="233">
        <v>-350</v>
      </c>
      <c r="C59" s="233">
        <v>-363</v>
      </c>
      <c r="D59" s="233">
        <v>-433</v>
      </c>
      <c r="E59" s="233">
        <v>-419</v>
      </c>
      <c r="F59" s="233">
        <v>-401</v>
      </c>
      <c r="G59" s="233">
        <v>-492</v>
      </c>
    </row>
    <row r="60" spans="1:7">
      <c r="A60" s="232" t="s">
        <v>414</v>
      </c>
      <c r="B60" s="236">
        <v>4909</v>
      </c>
      <c r="C60" s="236">
        <v>5184</v>
      </c>
      <c r="D60" s="236">
        <v>6023</v>
      </c>
      <c r="E60" s="236">
        <v>9369</v>
      </c>
      <c r="F60" s="236">
        <v>5625</v>
      </c>
      <c r="G60" s="236">
        <v>5581</v>
      </c>
    </row>
    <row r="61" spans="1:7">
      <c r="A61" s="223"/>
      <c r="B61" s="223"/>
      <c r="C61" s="223"/>
      <c r="D61" s="223"/>
      <c r="E61" s="223"/>
      <c r="F61" s="223"/>
      <c r="G61" s="223"/>
    </row>
    <row r="62" spans="1:7" ht="12">
      <c r="A62" s="223" t="s">
        <v>415</v>
      </c>
      <c r="B62" s="233" t="s">
        <v>383</v>
      </c>
      <c r="C62" s="233" t="s">
        <v>383</v>
      </c>
      <c r="D62" s="233" t="s">
        <v>383</v>
      </c>
      <c r="E62" s="233" t="s">
        <v>383</v>
      </c>
      <c r="F62" s="233" t="s">
        <v>383</v>
      </c>
      <c r="G62" s="233" t="s">
        <v>383</v>
      </c>
    </row>
    <row r="63" spans="1:7">
      <c r="A63" s="223"/>
      <c r="B63" s="223"/>
      <c r="C63" s="223"/>
      <c r="D63" s="223"/>
      <c r="E63" s="223"/>
      <c r="F63" s="223"/>
      <c r="G63" s="223"/>
    </row>
    <row r="64" spans="1:7">
      <c r="A64" s="232" t="s">
        <v>416</v>
      </c>
      <c r="B64" s="235">
        <v>4909</v>
      </c>
      <c r="C64" s="235">
        <v>5184</v>
      </c>
      <c r="D64" s="235">
        <v>6023</v>
      </c>
      <c r="E64" s="235">
        <v>9369</v>
      </c>
      <c r="F64" s="235">
        <v>5625</v>
      </c>
      <c r="G64" s="235">
        <v>5581</v>
      </c>
    </row>
    <row r="65" spans="1:7">
      <c r="A65" s="232" t="s">
        <v>417</v>
      </c>
      <c r="B65" s="235">
        <v>4909</v>
      </c>
      <c r="C65" s="235">
        <v>5184</v>
      </c>
      <c r="D65" s="235">
        <v>6023</v>
      </c>
      <c r="E65" s="235">
        <v>9369</v>
      </c>
      <c r="F65" s="235">
        <v>5625</v>
      </c>
      <c r="G65" s="235">
        <v>5581</v>
      </c>
    </row>
    <row r="66" spans="1:7">
      <c r="A66" s="223"/>
      <c r="B66" s="223"/>
      <c r="C66" s="223"/>
      <c r="D66" s="223"/>
      <c r="E66" s="223"/>
      <c r="F66" s="223"/>
      <c r="G66" s="223"/>
    </row>
    <row r="67" spans="1:7">
      <c r="A67" s="232" t="s">
        <v>418</v>
      </c>
      <c r="B67" s="223"/>
      <c r="C67" s="223"/>
      <c r="D67" s="223"/>
      <c r="E67" s="223"/>
      <c r="F67" s="223"/>
      <c r="G67" s="223"/>
    </row>
    <row r="68" spans="1:7">
      <c r="A68" s="223" t="s">
        <v>419</v>
      </c>
      <c r="B68" s="237">
        <v>1.7284600000000001</v>
      </c>
      <c r="C68" s="237">
        <v>1.825223</v>
      </c>
      <c r="D68" s="237">
        <v>2.149842</v>
      </c>
      <c r="E68" s="237">
        <v>3.4915959999999999</v>
      </c>
      <c r="F68" s="237">
        <v>2.1498179999999998</v>
      </c>
      <c r="G68" s="237">
        <v>2.1299079999999999</v>
      </c>
    </row>
    <row r="69" spans="1:7">
      <c r="A69" s="223" t="s">
        <v>420</v>
      </c>
      <c r="B69" s="237">
        <v>1.7284600000000001</v>
      </c>
      <c r="C69" s="237">
        <v>1.825223</v>
      </c>
      <c r="D69" s="237">
        <v>2.149842</v>
      </c>
      <c r="E69" s="237">
        <v>3.4915959999999999</v>
      </c>
      <c r="F69" s="237">
        <v>2.1498179999999998</v>
      </c>
      <c r="G69" s="237">
        <v>2.1299079999999999</v>
      </c>
    </row>
    <row r="70" spans="1:7">
      <c r="A70" s="223" t="s">
        <v>421</v>
      </c>
      <c r="B70" s="233">
        <v>2840.1</v>
      </c>
      <c r="C70" s="233">
        <v>2840.2</v>
      </c>
      <c r="D70" s="233">
        <v>2801.6</v>
      </c>
      <c r="E70" s="233">
        <v>2683.3</v>
      </c>
      <c r="F70" s="233">
        <v>2616.5</v>
      </c>
      <c r="G70" s="233">
        <v>2620.3000000000002</v>
      </c>
    </row>
    <row r="71" spans="1:7">
      <c r="A71" s="223"/>
      <c r="B71" s="223"/>
      <c r="C71" s="223"/>
      <c r="D71" s="223"/>
      <c r="E71" s="223"/>
      <c r="F71" s="223"/>
      <c r="G71" s="223"/>
    </row>
    <row r="72" spans="1:7">
      <c r="A72" s="223" t="s">
        <v>422</v>
      </c>
      <c r="B72" s="237">
        <v>1.72</v>
      </c>
      <c r="C72" s="237">
        <v>1.82</v>
      </c>
      <c r="D72" s="237">
        <v>2.14</v>
      </c>
      <c r="E72" s="237">
        <v>3.48</v>
      </c>
      <c r="F72" s="237">
        <v>2.14</v>
      </c>
      <c r="G72" s="237">
        <v>2.12</v>
      </c>
    </row>
    <row r="73" spans="1:7">
      <c r="A73" s="223" t="s">
        <v>423</v>
      </c>
      <c r="B73" s="237">
        <v>1.72</v>
      </c>
      <c r="C73" s="237">
        <v>1.82</v>
      </c>
      <c r="D73" s="237">
        <v>2.14</v>
      </c>
      <c r="E73" s="237">
        <v>3.48</v>
      </c>
      <c r="F73" s="237">
        <v>2.14</v>
      </c>
      <c r="G73" s="237">
        <v>2.12</v>
      </c>
    </row>
    <row r="74" spans="1:7">
      <c r="A74" s="223" t="s">
        <v>424</v>
      </c>
      <c r="B74" s="233">
        <v>2855.4</v>
      </c>
      <c r="C74" s="233">
        <v>2853.9</v>
      </c>
      <c r="D74" s="233">
        <v>2814</v>
      </c>
      <c r="E74" s="233">
        <v>2694.8</v>
      </c>
      <c r="F74" s="233">
        <v>2626.7</v>
      </c>
      <c r="G74" s="233">
        <v>2629.8</v>
      </c>
    </row>
    <row r="75" spans="1:7">
      <c r="A75" s="223"/>
      <c r="B75" s="223"/>
      <c r="C75" s="223"/>
      <c r="D75" s="223"/>
      <c r="E75" s="223"/>
      <c r="F75" s="223"/>
      <c r="G75" s="223"/>
    </row>
    <row r="76" spans="1:7">
      <c r="A76" s="223" t="s">
        <v>425</v>
      </c>
      <c r="B76" s="237">
        <v>1.4656169999999999</v>
      </c>
      <c r="C76" s="237">
        <v>1.515782</v>
      </c>
      <c r="D76" s="237">
        <v>1.8646039999999999</v>
      </c>
      <c r="E76" s="237">
        <v>1.9292</v>
      </c>
      <c r="F76" s="237">
        <v>2.1150389999999999</v>
      </c>
      <c r="G76" s="237">
        <v>1.9684759999999999</v>
      </c>
    </row>
    <row r="77" spans="1:7">
      <c r="A77" s="223" t="s">
        <v>426</v>
      </c>
      <c r="B77" s="237">
        <v>1.4577640000000001</v>
      </c>
      <c r="C77" s="237">
        <v>1.508505</v>
      </c>
      <c r="D77" s="237">
        <v>1.856387</v>
      </c>
      <c r="E77" s="237">
        <v>1.920968</v>
      </c>
      <c r="F77" s="237">
        <v>2.1068259999999999</v>
      </c>
      <c r="G77" s="237">
        <v>1.961365</v>
      </c>
    </row>
    <row r="78" spans="1:7">
      <c r="A78" s="223"/>
      <c r="B78" s="223"/>
      <c r="C78" s="223"/>
      <c r="D78" s="223"/>
      <c r="E78" s="223"/>
      <c r="F78" s="223"/>
      <c r="G78" s="223"/>
    </row>
    <row r="79" spans="1:7">
      <c r="A79" s="223" t="s">
        <v>427</v>
      </c>
      <c r="B79" s="237">
        <v>1.21</v>
      </c>
      <c r="C79" s="237">
        <v>1.28</v>
      </c>
      <c r="D79" s="237">
        <v>1.43</v>
      </c>
      <c r="E79" s="237">
        <v>1.502772</v>
      </c>
      <c r="F79" s="237">
        <v>1.687667</v>
      </c>
      <c r="G79" s="237">
        <v>1.653885</v>
      </c>
    </row>
    <row r="80" spans="1:7">
      <c r="A80" s="223" t="s">
        <v>428</v>
      </c>
      <c r="B80" s="238">
        <v>0.67854899999999996</v>
      </c>
      <c r="C80" s="238">
        <v>0.69618000000000002</v>
      </c>
      <c r="D80" s="238">
        <v>0.65017400000000003</v>
      </c>
      <c r="E80" s="238">
        <v>0.43398399999999998</v>
      </c>
      <c r="F80" s="238">
        <v>0.74826599999999999</v>
      </c>
      <c r="G80" s="238">
        <v>0.76670799999999995</v>
      </c>
    </row>
    <row r="81" spans="1:7">
      <c r="A81" s="223"/>
      <c r="B81" s="223"/>
      <c r="C81" s="223"/>
      <c r="D81" s="223"/>
      <c r="E81" s="223"/>
      <c r="F81" s="223"/>
      <c r="G81" s="223"/>
    </row>
    <row r="82" spans="1:7">
      <c r="A82" s="223" t="s">
        <v>429</v>
      </c>
      <c r="B82" s="239">
        <v>1</v>
      </c>
      <c r="C82" s="239">
        <v>1</v>
      </c>
      <c r="D82" s="239">
        <v>1</v>
      </c>
      <c r="E82" s="239">
        <v>1</v>
      </c>
      <c r="F82" s="239">
        <v>1</v>
      </c>
      <c r="G82" s="239">
        <v>1</v>
      </c>
    </row>
    <row r="83" spans="1:7">
      <c r="A83" s="223"/>
      <c r="B83" s="223"/>
      <c r="C83" s="223"/>
      <c r="D83" s="223"/>
      <c r="E83" s="223"/>
      <c r="F83" s="223"/>
      <c r="G83" s="223"/>
    </row>
    <row r="84" spans="1:7">
      <c r="A84" s="232" t="s">
        <v>430</v>
      </c>
      <c r="B84" s="223"/>
      <c r="C84" s="223"/>
      <c r="D84" s="223"/>
      <c r="E84" s="223"/>
      <c r="F84" s="223"/>
      <c r="G84" s="223"/>
    </row>
    <row r="85" spans="1:7">
      <c r="A85" s="223" t="s">
        <v>2</v>
      </c>
      <c r="B85" s="233">
        <v>8764</v>
      </c>
      <c r="C85" s="233">
        <v>9171</v>
      </c>
      <c r="D85" s="233">
        <v>10942</v>
      </c>
      <c r="E85" s="233">
        <v>11337</v>
      </c>
      <c r="F85" s="233">
        <v>11129</v>
      </c>
      <c r="G85" s="233">
        <v>10640</v>
      </c>
    </row>
    <row r="86" spans="1:7">
      <c r="A86" s="223" t="s">
        <v>431</v>
      </c>
      <c r="B86" s="233">
        <v>7667</v>
      </c>
      <c r="C86" s="233">
        <v>8017</v>
      </c>
      <c r="D86" s="233">
        <v>9404</v>
      </c>
      <c r="E86" s="233">
        <v>9329</v>
      </c>
      <c r="F86" s="233">
        <v>9973</v>
      </c>
      <c r="G86" s="233">
        <v>9412</v>
      </c>
    </row>
    <row r="87" spans="1:7">
      <c r="A87" s="223" t="s">
        <v>3</v>
      </c>
      <c r="B87" s="233">
        <v>7394</v>
      </c>
      <c r="C87" s="233">
        <v>7707</v>
      </c>
      <c r="D87" s="233">
        <v>9404</v>
      </c>
      <c r="E87" s="233">
        <v>9329</v>
      </c>
      <c r="F87" s="233">
        <v>9917</v>
      </c>
      <c r="G87" s="233">
        <v>9358</v>
      </c>
    </row>
    <row r="88" spans="1:7" ht="12">
      <c r="A88" s="223" t="s">
        <v>432</v>
      </c>
      <c r="B88" s="233">
        <v>9298</v>
      </c>
      <c r="C88" s="233">
        <v>9702</v>
      </c>
      <c r="D88" s="233" t="s">
        <v>433</v>
      </c>
      <c r="E88" s="233" t="s">
        <v>433</v>
      </c>
      <c r="F88" s="233">
        <v>11280</v>
      </c>
      <c r="G88" s="233">
        <v>10794</v>
      </c>
    </row>
    <row r="89" spans="1:7">
      <c r="A89" s="223" t="s">
        <v>434</v>
      </c>
      <c r="B89" s="238">
        <v>0.27160600000000001</v>
      </c>
      <c r="C89" s="238">
        <v>0.25733</v>
      </c>
      <c r="D89" s="238">
        <v>0.205513</v>
      </c>
      <c r="E89" s="238">
        <v>0.20809</v>
      </c>
      <c r="F89" s="238">
        <v>0.27301199999999998</v>
      </c>
      <c r="G89" s="238">
        <v>0.24049499999999999</v>
      </c>
    </row>
    <row r="90" spans="1:7">
      <c r="A90" s="223" t="s">
        <v>435</v>
      </c>
      <c r="B90" s="233">
        <v>2049</v>
      </c>
      <c r="C90" s="233">
        <v>1868</v>
      </c>
      <c r="D90" s="233">
        <v>2419</v>
      </c>
      <c r="E90" s="233">
        <v>2657</v>
      </c>
      <c r="F90" s="233">
        <v>1979</v>
      </c>
      <c r="G90" s="233">
        <v>2282</v>
      </c>
    </row>
    <row r="91" spans="1:7">
      <c r="A91" s="223" t="s">
        <v>436</v>
      </c>
      <c r="B91" s="233">
        <v>-88</v>
      </c>
      <c r="C91" s="233">
        <v>54</v>
      </c>
      <c r="D91" s="233">
        <v>-749</v>
      </c>
      <c r="E91" s="233">
        <v>-85</v>
      </c>
      <c r="F91" s="233">
        <v>284</v>
      </c>
      <c r="G91" s="233">
        <v>-359</v>
      </c>
    </row>
    <row r="92" spans="1:7">
      <c r="A92" s="223"/>
      <c r="B92" s="223"/>
      <c r="C92" s="223"/>
      <c r="D92" s="223"/>
      <c r="E92" s="223"/>
      <c r="F92" s="223"/>
      <c r="G92" s="223"/>
    </row>
    <row r="93" spans="1:7">
      <c r="A93" s="223" t="s">
        <v>437</v>
      </c>
      <c r="B93" s="233">
        <v>4162.5</v>
      </c>
      <c r="C93" s="233">
        <v>4305.125</v>
      </c>
      <c r="D93" s="233">
        <v>5223.875</v>
      </c>
      <c r="E93" s="233">
        <v>5176.625</v>
      </c>
      <c r="F93" s="233">
        <v>5534</v>
      </c>
      <c r="G93" s="233">
        <v>5158</v>
      </c>
    </row>
    <row r="94" spans="1:7">
      <c r="A94" s="223" t="s">
        <v>438</v>
      </c>
      <c r="B94" s="233">
        <v>4</v>
      </c>
      <c r="C94" s="233">
        <v>4</v>
      </c>
      <c r="D94" s="233">
        <v>127</v>
      </c>
      <c r="E94" s="233">
        <v>127</v>
      </c>
      <c r="F94" s="233">
        <v>100</v>
      </c>
      <c r="G94" s="233">
        <v>82</v>
      </c>
    </row>
    <row r="95" spans="1:7">
      <c r="A95" s="223" t="s">
        <v>439</v>
      </c>
      <c r="B95" s="233">
        <v>-22</v>
      </c>
      <c r="C95" s="233">
        <v>53</v>
      </c>
      <c r="D95" s="233">
        <v>55</v>
      </c>
      <c r="E95" s="233">
        <v>65</v>
      </c>
      <c r="F95" s="233">
        <v>-45</v>
      </c>
      <c r="G95" s="233">
        <v>2</v>
      </c>
    </row>
    <row r="96" spans="1:7">
      <c r="A96" s="223" t="s">
        <v>440</v>
      </c>
      <c r="B96" s="240">
        <v>43159</v>
      </c>
      <c r="C96" s="240">
        <v>43535</v>
      </c>
      <c r="D96" s="240">
        <v>43899</v>
      </c>
      <c r="E96" s="240">
        <v>44265</v>
      </c>
      <c r="F96" s="240">
        <v>44265</v>
      </c>
      <c r="G96" s="240">
        <v>44265</v>
      </c>
    </row>
    <row r="97" spans="1:7" ht="12">
      <c r="A97" s="223" t="s">
        <v>441</v>
      </c>
      <c r="B97" s="241" t="s">
        <v>442</v>
      </c>
      <c r="C97" s="241" t="s">
        <v>442</v>
      </c>
      <c r="D97" s="241" t="s">
        <v>443</v>
      </c>
      <c r="E97" s="241" t="s">
        <v>443</v>
      </c>
      <c r="F97" s="241" t="s">
        <v>442</v>
      </c>
      <c r="G97" s="241" t="s">
        <v>444</v>
      </c>
    </row>
    <row r="98" spans="1:7" ht="12">
      <c r="A98" s="223" t="s">
        <v>445</v>
      </c>
      <c r="B98" s="241" t="s">
        <v>446</v>
      </c>
      <c r="C98" s="241" t="s">
        <v>446</v>
      </c>
      <c r="D98" s="241" t="s">
        <v>446</v>
      </c>
      <c r="E98" s="241" t="s">
        <v>446</v>
      </c>
      <c r="F98" s="241" t="s">
        <v>446</v>
      </c>
      <c r="G98" s="241" t="s">
        <v>446</v>
      </c>
    </row>
    <row r="99" spans="1:7">
      <c r="A99" s="223"/>
      <c r="B99" s="223"/>
      <c r="C99" s="223"/>
      <c r="D99" s="223"/>
      <c r="E99" s="223"/>
      <c r="F99" s="223"/>
      <c r="G99" s="223"/>
    </row>
    <row r="100" spans="1:7">
      <c r="A100" s="232" t="s">
        <v>447</v>
      </c>
      <c r="B100" s="223"/>
      <c r="C100" s="223"/>
      <c r="D100" s="223"/>
      <c r="E100" s="223"/>
      <c r="F100" s="223"/>
      <c r="G100" s="223"/>
    </row>
    <row r="101" spans="1:7">
      <c r="A101" s="223" t="s">
        <v>448</v>
      </c>
      <c r="B101" s="233">
        <v>8003</v>
      </c>
      <c r="C101" s="233">
        <v>7731</v>
      </c>
      <c r="D101" s="233">
        <v>7575</v>
      </c>
      <c r="E101" s="233">
        <v>7150</v>
      </c>
      <c r="F101" s="233">
        <v>7272</v>
      </c>
      <c r="G101" s="233">
        <v>7091</v>
      </c>
    </row>
    <row r="102" spans="1:7">
      <c r="A102" s="223" t="s">
        <v>449</v>
      </c>
      <c r="B102" s="233">
        <v>8003</v>
      </c>
      <c r="C102" s="233">
        <v>7731</v>
      </c>
      <c r="D102" s="233">
        <v>7575</v>
      </c>
      <c r="E102" s="233">
        <v>7150</v>
      </c>
      <c r="F102" s="233">
        <v>7272</v>
      </c>
      <c r="G102" s="233">
        <v>7091</v>
      </c>
    </row>
    <row r="103" spans="1:7">
      <c r="A103" s="223" t="s">
        <v>450</v>
      </c>
      <c r="B103" s="233">
        <v>1005</v>
      </c>
      <c r="C103" s="233">
        <v>978</v>
      </c>
      <c r="D103" s="233">
        <v>900</v>
      </c>
      <c r="E103" s="233">
        <v>900</v>
      </c>
      <c r="F103" s="233">
        <v>840</v>
      </c>
      <c r="G103" s="233">
        <v>800</v>
      </c>
    </row>
    <row r="104" spans="1:7" ht="12">
      <c r="A104" s="223" t="s">
        <v>451</v>
      </c>
      <c r="B104" s="233">
        <v>534</v>
      </c>
      <c r="C104" s="233">
        <v>531</v>
      </c>
      <c r="D104" s="233" t="s">
        <v>433</v>
      </c>
      <c r="E104" s="233" t="s">
        <v>433</v>
      </c>
      <c r="F104" s="233">
        <v>151</v>
      </c>
      <c r="G104" s="233">
        <v>154</v>
      </c>
    </row>
    <row r="105" spans="1:7" ht="12">
      <c r="A105" s="223" t="s">
        <v>452</v>
      </c>
      <c r="B105" s="233">
        <v>172.34529599999999</v>
      </c>
      <c r="C105" s="233">
        <v>155.570256</v>
      </c>
      <c r="D105" s="233" t="s">
        <v>383</v>
      </c>
      <c r="E105" s="233" t="s">
        <v>383</v>
      </c>
      <c r="F105" s="233">
        <v>33.255032</v>
      </c>
      <c r="G105" s="233">
        <v>30.244368000000001</v>
      </c>
    </row>
    <row r="106" spans="1:7" ht="12">
      <c r="A106" s="223" t="s">
        <v>453</v>
      </c>
      <c r="B106" s="233">
        <v>361.65470399999998</v>
      </c>
      <c r="C106" s="233">
        <v>375.42974400000003</v>
      </c>
      <c r="D106" s="233" t="s">
        <v>383</v>
      </c>
      <c r="E106" s="233" t="s">
        <v>383</v>
      </c>
      <c r="F106" s="233">
        <v>117.744968</v>
      </c>
      <c r="G106" s="233">
        <v>123.75563200000001</v>
      </c>
    </row>
    <row r="107" spans="1:7">
      <c r="A107" s="223"/>
      <c r="B107" s="223"/>
      <c r="C107" s="223"/>
      <c r="D107" s="223"/>
      <c r="E107" s="223"/>
      <c r="F107" s="223"/>
      <c r="G107" s="223"/>
    </row>
    <row r="108" spans="1:7">
      <c r="A108" s="223" t="s">
        <v>454</v>
      </c>
      <c r="B108" s="233">
        <v>150</v>
      </c>
      <c r="C108" s="233">
        <v>198</v>
      </c>
      <c r="D108" s="233">
        <v>284</v>
      </c>
      <c r="E108" s="233">
        <v>196</v>
      </c>
      <c r="F108" s="233">
        <v>151</v>
      </c>
      <c r="G108" s="233">
        <v>108</v>
      </c>
    </row>
    <row r="109" spans="1:7">
      <c r="A109" s="232" t="s">
        <v>455</v>
      </c>
      <c r="B109" s="235">
        <v>150</v>
      </c>
      <c r="C109" s="235">
        <v>198</v>
      </c>
      <c r="D109" s="235">
        <v>284</v>
      </c>
      <c r="E109" s="235">
        <v>196</v>
      </c>
      <c r="F109" s="235">
        <v>151</v>
      </c>
      <c r="G109" s="235">
        <v>108</v>
      </c>
    </row>
    <row r="110" spans="1:7">
      <c r="A110" s="223"/>
      <c r="B110" s="223"/>
      <c r="C110" s="223"/>
      <c r="D110" s="223"/>
      <c r="E110" s="223"/>
      <c r="F110" s="223"/>
      <c r="G110" s="223"/>
    </row>
    <row r="111" spans="1:7">
      <c r="A111" s="223"/>
      <c r="B111" s="223" t="s">
        <v>1</v>
      </c>
      <c r="C111" s="223" t="s">
        <v>1</v>
      </c>
      <c r="D111" s="223" t="s">
        <v>1</v>
      </c>
      <c r="E111" s="223" t="s">
        <v>1</v>
      </c>
      <c r="F111" s="223" t="s">
        <v>1</v>
      </c>
      <c r="G111" s="223" t="s">
        <v>1</v>
      </c>
    </row>
    <row r="112" spans="1:7" ht="12">
      <c r="A112" s="223" t="s">
        <v>39</v>
      </c>
      <c r="B112" s="241" t="s">
        <v>40</v>
      </c>
      <c r="C112" s="241" t="s">
        <v>40</v>
      </c>
      <c r="D112" s="241" t="s">
        <v>40</v>
      </c>
      <c r="E112" s="241" t="s">
        <v>40</v>
      </c>
      <c r="F112" s="241" t="s">
        <v>40</v>
      </c>
      <c r="G112" s="241" t="s">
        <v>40</v>
      </c>
    </row>
    <row r="113" spans="1:7">
      <c r="A113" s="223" t="s">
        <v>456</v>
      </c>
      <c r="B113" s="233">
        <v>1</v>
      </c>
      <c r="C113" s="233">
        <v>1</v>
      </c>
      <c r="D113" s="233">
        <v>1</v>
      </c>
      <c r="E113" s="233">
        <v>1</v>
      </c>
      <c r="F113" s="233">
        <v>1</v>
      </c>
      <c r="G113" s="233">
        <v>1</v>
      </c>
    </row>
    <row r="114" spans="1:7" ht="12">
      <c r="A114" s="223" t="s">
        <v>457</v>
      </c>
      <c r="B114" s="241" t="s">
        <v>458</v>
      </c>
      <c r="C114" s="241" t="s">
        <v>458</v>
      </c>
      <c r="D114" s="241" t="s">
        <v>458</v>
      </c>
      <c r="E114" s="241" t="s">
        <v>458</v>
      </c>
      <c r="F114" s="241" t="s">
        <v>458</v>
      </c>
      <c r="G114" s="241" t="s">
        <v>458</v>
      </c>
    </row>
    <row r="115" spans="1:7">
      <c r="A115" s="242"/>
      <c r="B115" s="242"/>
      <c r="C115" s="242"/>
      <c r="D115" s="242"/>
      <c r="E115" s="242"/>
      <c r="F115" s="242"/>
      <c r="G115" s="242"/>
    </row>
    <row r="116" spans="1:7">
      <c r="A116" s="220" t="s">
        <v>459</v>
      </c>
    </row>
    <row r="117" spans="1:7">
      <c r="A117" s="243" t="s">
        <v>460</v>
      </c>
    </row>
  </sheetData>
  <pageMargins left="0.2" right="0.2" top="0.5" bottom="0.5" header="0.5" footer="0.5"/>
  <pageSetup fitToWidth="0" fitToHeight="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06DCD-7089-4745-8470-B0071EB7A331}">
  <sheetPr>
    <outlinePr summaryBelow="0" summaryRight="0"/>
    <pageSetUpPr autoPageBreaks="0"/>
  </sheetPr>
  <dimension ref="A5:IU109"/>
  <sheetViews>
    <sheetView topLeftCell="A31" zoomScale="118" zoomScaleNormal="118" workbookViewId="0">
      <selection activeCell="B31" sqref="B31"/>
    </sheetView>
  </sheetViews>
  <sheetFormatPr baseColWidth="10" defaultRowHeight="11"/>
  <cols>
    <col min="1" max="1" width="45.83203125" style="220" customWidth="1"/>
    <col min="2" max="7" width="14.83203125" style="220" customWidth="1"/>
    <col min="8" max="256" width="8.83203125" style="220" customWidth="1"/>
    <col min="257" max="257" width="45.83203125" style="220" customWidth="1"/>
    <col min="258" max="263" width="14.83203125" style="220" customWidth="1"/>
    <col min="264" max="512" width="8.83203125" style="220" customWidth="1"/>
    <col min="513" max="513" width="45.83203125" style="220" customWidth="1"/>
    <col min="514" max="519" width="14.83203125" style="220" customWidth="1"/>
    <col min="520" max="768" width="8.83203125" style="220" customWidth="1"/>
    <col min="769" max="769" width="45.83203125" style="220" customWidth="1"/>
    <col min="770" max="775" width="14.83203125" style="220" customWidth="1"/>
    <col min="776" max="1024" width="8.83203125" style="220" customWidth="1"/>
    <col min="1025" max="1025" width="45.83203125" style="220" customWidth="1"/>
    <col min="1026" max="1031" width="14.83203125" style="220" customWidth="1"/>
    <col min="1032" max="1280" width="8.83203125" style="220" customWidth="1"/>
    <col min="1281" max="1281" width="45.83203125" style="220" customWidth="1"/>
    <col min="1282" max="1287" width="14.83203125" style="220" customWidth="1"/>
    <col min="1288" max="1536" width="8.83203125" style="220" customWidth="1"/>
    <col min="1537" max="1537" width="45.83203125" style="220" customWidth="1"/>
    <col min="1538" max="1543" width="14.83203125" style="220" customWidth="1"/>
    <col min="1544" max="1792" width="8.83203125" style="220" customWidth="1"/>
    <col min="1793" max="1793" width="45.83203125" style="220" customWidth="1"/>
    <col min="1794" max="1799" width="14.83203125" style="220" customWidth="1"/>
    <col min="1800" max="2048" width="8.83203125" style="220" customWidth="1"/>
    <col min="2049" max="2049" width="45.83203125" style="220" customWidth="1"/>
    <col min="2050" max="2055" width="14.83203125" style="220" customWidth="1"/>
    <col min="2056" max="2304" width="8.83203125" style="220" customWidth="1"/>
    <col min="2305" max="2305" width="45.83203125" style="220" customWidth="1"/>
    <col min="2306" max="2311" width="14.83203125" style="220" customWidth="1"/>
    <col min="2312" max="2560" width="8.83203125" style="220" customWidth="1"/>
    <col min="2561" max="2561" width="45.83203125" style="220" customWidth="1"/>
    <col min="2562" max="2567" width="14.83203125" style="220" customWidth="1"/>
    <col min="2568" max="2816" width="8.83203125" style="220" customWidth="1"/>
    <col min="2817" max="2817" width="45.83203125" style="220" customWidth="1"/>
    <col min="2818" max="2823" width="14.83203125" style="220" customWidth="1"/>
    <col min="2824" max="3072" width="8.83203125" style="220" customWidth="1"/>
    <col min="3073" max="3073" width="45.83203125" style="220" customWidth="1"/>
    <col min="3074" max="3079" width="14.83203125" style="220" customWidth="1"/>
    <col min="3080" max="3328" width="8.83203125" style="220" customWidth="1"/>
    <col min="3329" max="3329" width="45.83203125" style="220" customWidth="1"/>
    <col min="3330" max="3335" width="14.83203125" style="220" customWidth="1"/>
    <col min="3336" max="3584" width="8.83203125" style="220" customWidth="1"/>
    <col min="3585" max="3585" width="45.83203125" style="220" customWidth="1"/>
    <col min="3586" max="3591" width="14.83203125" style="220" customWidth="1"/>
    <col min="3592" max="3840" width="8.83203125" style="220" customWidth="1"/>
    <col min="3841" max="3841" width="45.83203125" style="220" customWidth="1"/>
    <col min="3842" max="3847" width="14.83203125" style="220" customWidth="1"/>
    <col min="3848" max="4096" width="8.83203125" style="220" customWidth="1"/>
    <col min="4097" max="4097" width="45.83203125" style="220" customWidth="1"/>
    <col min="4098" max="4103" width="14.83203125" style="220" customWidth="1"/>
    <col min="4104" max="4352" width="8.83203125" style="220" customWidth="1"/>
    <col min="4353" max="4353" width="45.83203125" style="220" customWidth="1"/>
    <col min="4354" max="4359" width="14.83203125" style="220" customWidth="1"/>
    <col min="4360" max="4608" width="8.83203125" style="220" customWidth="1"/>
    <col min="4609" max="4609" width="45.83203125" style="220" customWidth="1"/>
    <col min="4610" max="4615" width="14.83203125" style="220" customWidth="1"/>
    <col min="4616" max="4864" width="8.83203125" style="220" customWidth="1"/>
    <col min="4865" max="4865" width="45.83203125" style="220" customWidth="1"/>
    <col min="4866" max="4871" width="14.83203125" style="220" customWidth="1"/>
    <col min="4872" max="5120" width="8.83203125" style="220" customWidth="1"/>
    <col min="5121" max="5121" width="45.83203125" style="220" customWidth="1"/>
    <col min="5122" max="5127" width="14.83203125" style="220" customWidth="1"/>
    <col min="5128" max="5376" width="8.83203125" style="220" customWidth="1"/>
    <col min="5377" max="5377" width="45.83203125" style="220" customWidth="1"/>
    <col min="5378" max="5383" width="14.83203125" style="220" customWidth="1"/>
    <col min="5384" max="5632" width="8.83203125" style="220" customWidth="1"/>
    <col min="5633" max="5633" width="45.83203125" style="220" customWidth="1"/>
    <col min="5634" max="5639" width="14.83203125" style="220" customWidth="1"/>
    <col min="5640" max="5888" width="8.83203125" style="220" customWidth="1"/>
    <col min="5889" max="5889" width="45.83203125" style="220" customWidth="1"/>
    <col min="5890" max="5895" width="14.83203125" style="220" customWidth="1"/>
    <col min="5896" max="6144" width="8.83203125" style="220" customWidth="1"/>
    <col min="6145" max="6145" width="45.83203125" style="220" customWidth="1"/>
    <col min="6146" max="6151" width="14.83203125" style="220" customWidth="1"/>
    <col min="6152" max="6400" width="8.83203125" style="220" customWidth="1"/>
    <col min="6401" max="6401" width="45.83203125" style="220" customWidth="1"/>
    <col min="6402" max="6407" width="14.83203125" style="220" customWidth="1"/>
    <col min="6408" max="6656" width="8.83203125" style="220" customWidth="1"/>
    <col min="6657" max="6657" width="45.83203125" style="220" customWidth="1"/>
    <col min="6658" max="6663" width="14.83203125" style="220" customWidth="1"/>
    <col min="6664" max="6912" width="8.83203125" style="220" customWidth="1"/>
    <col min="6913" max="6913" width="45.83203125" style="220" customWidth="1"/>
    <col min="6914" max="6919" width="14.83203125" style="220" customWidth="1"/>
    <col min="6920" max="7168" width="8.83203125" style="220" customWidth="1"/>
    <col min="7169" max="7169" width="45.83203125" style="220" customWidth="1"/>
    <col min="7170" max="7175" width="14.83203125" style="220" customWidth="1"/>
    <col min="7176" max="7424" width="8.83203125" style="220" customWidth="1"/>
    <col min="7425" max="7425" width="45.83203125" style="220" customWidth="1"/>
    <col min="7426" max="7431" width="14.83203125" style="220" customWidth="1"/>
    <col min="7432" max="7680" width="8.83203125" style="220" customWidth="1"/>
    <col min="7681" max="7681" width="45.83203125" style="220" customWidth="1"/>
    <col min="7682" max="7687" width="14.83203125" style="220" customWidth="1"/>
    <col min="7688" max="7936" width="8.83203125" style="220" customWidth="1"/>
    <col min="7937" max="7937" width="45.83203125" style="220" customWidth="1"/>
    <col min="7938" max="7943" width="14.83203125" style="220" customWidth="1"/>
    <col min="7944" max="8192" width="8.83203125" style="220" customWidth="1"/>
    <col min="8193" max="8193" width="45.83203125" style="220" customWidth="1"/>
    <col min="8194" max="8199" width="14.83203125" style="220" customWidth="1"/>
    <col min="8200" max="8448" width="8.83203125" style="220" customWidth="1"/>
    <col min="8449" max="8449" width="45.83203125" style="220" customWidth="1"/>
    <col min="8450" max="8455" width="14.83203125" style="220" customWidth="1"/>
    <col min="8456" max="8704" width="8.83203125" style="220" customWidth="1"/>
    <col min="8705" max="8705" width="45.83203125" style="220" customWidth="1"/>
    <col min="8706" max="8711" width="14.83203125" style="220" customWidth="1"/>
    <col min="8712" max="8960" width="8.83203125" style="220" customWidth="1"/>
    <col min="8961" max="8961" width="45.83203125" style="220" customWidth="1"/>
    <col min="8962" max="8967" width="14.83203125" style="220" customWidth="1"/>
    <col min="8968" max="9216" width="8.83203125" style="220" customWidth="1"/>
    <col min="9217" max="9217" width="45.83203125" style="220" customWidth="1"/>
    <col min="9218" max="9223" width="14.83203125" style="220" customWidth="1"/>
    <col min="9224" max="9472" width="8.83203125" style="220" customWidth="1"/>
    <col min="9473" max="9473" width="45.83203125" style="220" customWidth="1"/>
    <col min="9474" max="9479" width="14.83203125" style="220" customWidth="1"/>
    <col min="9480" max="9728" width="8.83203125" style="220" customWidth="1"/>
    <col min="9729" max="9729" width="45.83203125" style="220" customWidth="1"/>
    <col min="9730" max="9735" width="14.83203125" style="220" customWidth="1"/>
    <col min="9736" max="9984" width="8.83203125" style="220" customWidth="1"/>
    <col min="9985" max="9985" width="45.83203125" style="220" customWidth="1"/>
    <col min="9986" max="9991" width="14.83203125" style="220" customWidth="1"/>
    <col min="9992" max="10240" width="8.83203125" style="220" customWidth="1"/>
    <col min="10241" max="10241" width="45.83203125" style="220" customWidth="1"/>
    <col min="10242" max="10247" width="14.83203125" style="220" customWidth="1"/>
    <col min="10248" max="10496" width="8.83203125" style="220" customWidth="1"/>
    <col min="10497" max="10497" width="45.83203125" style="220" customWidth="1"/>
    <col min="10498" max="10503" width="14.83203125" style="220" customWidth="1"/>
    <col min="10504" max="10752" width="8.83203125" style="220" customWidth="1"/>
    <col min="10753" max="10753" width="45.83203125" style="220" customWidth="1"/>
    <col min="10754" max="10759" width="14.83203125" style="220" customWidth="1"/>
    <col min="10760" max="11008" width="8.83203125" style="220" customWidth="1"/>
    <col min="11009" max="11009" width="45.83203125" style="220" customWidth="1"/>
    <col min="11010" max="11015" width="14.83203125" style="220" customWidth="1"/>
    <col min="11016" max="11264" width="8.83203125" style="220" customWidth="1"/>
    <col min="11265" max="11265" width="45.83203125" style="220" customWidth="1"/>
    <col min="11266" max="11271" width="14.83203125" style="220" customWidth="1"/>
    <col min="11272" max="11520" width="8.83203125" style="220" customWidth="1"/>
    <col min="11521" max="11521" width="45.83203125" style="220" customWidth="1"/>
    <col min="11522" max="11527" width="14.83203125" style="220" customWidth="1"/>
    <col min="11528" max="11776" width="8.83203125" style="220" customWidth="1"/>
    <col min="11777" max="11777" width="45.83203125" style="220" customWidth="1"/>
    <col min="11778" max="11783" width="14.83203125" style="220" customWidth="1"/>
    <col min="11784" max="12032" width="8.83203125" style="220" customWidth="1"/>
    <col min="12033" max="12033" width="45.83203125" style="220" customWidth="1"/>
    <col min="12034" max="12039" width="14.83203125" style="220" customWidth="1"/>
    <col min="12040" max="12288" width="8.83203125" style="220" customWidth="1"/>
    <col min="12289" max="12289" width="45.83203125" style="220" customWidth="1"/>
    <col min="12290" max="12295" width="14.83203125" style="220" customWidth="1"/>
    <col min="12296" max="12544" width="8.83203125" style="220" customWidth="1"/>
    <col min="12545" max="12545" width="45.83203125" style="220" customWidth="1"/>
    <col min="12546" max="12551" width="14.83203125" style="220" customWidth="1"/>
    <col min="12552" max="12800" width="8.83203125" style="220" customWidth="1"/>
    <col min="12801" max="12801" width="45.83203125" style="220" customWidth="1"/>
    <col min="12802" max="12807" width="14.83203125" style="220" customWidth="1"/>
    <col min="12808" max="13056" width="8.83203125" style="220" customWidth="1"/>
    <col min="13057" max="13057" width="45.83203125" style="220" customWidth="1"/>
    <col min="13058" max="13063" width="14.83203125" style="220" customWidth="1"/>
    <col min="13064" max="13312" width="8.83203125" style="220" customWidth="1"/>
    <col min="13313" max="13313" width="45.83203125" style="220" customWidth="1"/>
    <col min="13314" max="13319" width="14.83203125" style="220" customWidth="1"/>
    <col min="13320" max="13568" width="8.83203125" style="220" customWidth="1"/>
    <col min="13569" max="13569" width="45.83203125" style="220" customWidth="1"/>
    <col min="13570" max="13575" width="14.83203125" style="220" customWidth="1"/>
    <col min="13576" max="13824" width="8.83203125" style="220" customWidth="1"/>
    <col min="13825" max="13825" width="45.83203125" style="220" customWidth="1"/>
    <col min="13826" max="13831" width="14.83203125" style="220" customWidth="1"/>
    <col min="13832" max="14080" width="8.83203125" style="220" customWidth="1"/>
    <col min="14081" max="14081" width="45.83203125" style="220" customWidth="1"/>
    <col min="14082" max="14087" width="14.83203125" style="220" customWidth="1"/>
    <col min="14088" max="14336" width="8.83203125" style="220" customWidth="1"/>
    <col min="14337" max="14337" width="45.83203125" style="220" customWidth="1"/>
    <col min="14338" max="14343" width="14.83203125" style="220" customWidth="1"/>
    <col min="14344" max="14592" width="8.83203125" style="220" customWidth="1"/>
    <col min="14593" max="14593" width="45.83203125" style="220" customWidth="1"/>
    <col min="14594" max="14599" width="14.83203125" style="220" customWidth="1"/>
    <col min="14600" max="14848" width="8.83203125" style="220" customWidth="1"/>
    <col min="14849" max="14849" width="45.83203125" style="220" customWidth="1"/>
    <col min="14850" max="14855" width="14.83203125" style="220" customWidth="1"/>
    <col min="14856" max="15104" width="8.83203125" style="220" customWidth="1"/>
    <col min="15105" max="15105" width="45.83203125" style="220" customWidth="1"/>
    <col min="15106" max="15111" width="14.83203125" style="220" customWidth="1"/>
    <col min="15112" max="15360" width="8.83203125" style="220" customWidth="1"/>
    <col min="15361" max="15361" width="45.83203125" style="220" customWidth="1"/>
    <col min="15362" max="15367" width="14.83203125" style="220" customWidth="1"/>
    <col min="15368" max="15616" width="8.83203125" style="220" customWidth="1"/>
    <col min="15617" max="15617" width="45.83203125" style="220" customWidth="1"/>
    <col min="15618" max="15623" width="14.83203125" style="220" customWidth="1"/>
    <col min="15624" max="15872" width="8.83203125" style="220" customWidth="1"/>
    <col min="15873" max="15873" width="45.83203125" style="220" customWidth="1"/>
    <col min="15874" max="15879" width="14.83203125" style="220" customWidth="1"/>
    <col min="15880" max="16128" width="8.83203125" style="220" customWidth="1"/>
    <col min="16129" max="16129" width="45.83203125" style="220" customWidth="1"/>
    <col min="16130" max="16135" width="14.83203125" style="220" customWidth="1"/>
    <col min="16136" max="16384" width="8.83203125" style="220" customWidth="1"/>
  </cols>
  <sheetData>
    <row r="5" spans="1:255" ht="17">
      <c r="A5" s="219" t="s">
        <v>461</v>
      </c>
    </row>
    <row r="7" spans="1:255" ht="12">
      <c r="A7" s="221" t="s">
        <v>353</v>
      </c>
      <c r="B7" s="222" t="s">
        <v>354</v>
      </c>
      <c r="C7" s="220" t="s">
        <v>355</v>
      </c>
      <c r="D7" s="223" t="s">
        <v>356</v>
      </c>
      <c r="E7" s="222" t="s">
        <v>357</v>
      </c>
      <c r="F7" s="220" t="s">
        <v>358</v>
      </c>
    </row>
    <row r="8" spans="1:255">
      <c r="A8" s="223"/>
      <c r="B8" s="222" t="s">
        <v>359</v>
      </c>
      <c r="C8" s="220" t="s">
        <v>360</v>
      </c>
      <c r="D8" s="223" t="s">
        <v>356</v>
      </c>
      <c r="E8" s="222" t="s">
        <v>361</v>
      </c>
      <c r="F8" s="220" t="s">
        <v>362</v>
      </c>
    </row>
    <row r="9" spans="1:255">
      <c r="A9" s="223"/>
      <c r="B9" s="222" t="s">
        <v>363</v>
      </c>
      <c r="C9" s="220" t="s">
        <v>364</v>
      </c>
      <c r="D9" s="223" t="s">
        <v>356</v>
      </c>
      <c r="E9" s="222" t="s">
        <v>365</v>
      </c>
      <c r="F9" s="220" t="s">
        <v>366</v>
      </c>
    </row>
    <row r="10" spans="1:255">
      <c r="A10" s="223"/>
      <c r="B10" s="222" t="s">
        <v>367</v>
      </c>
      <c r="C10" s="220" t="s">
        <v>368</v>
      </c>
      <c r="D10" s="223" t="s">
        <v>356</v>
      </c>
      <c r="E10" s="222" t="s">
        <v>369</v>
      </c>
      <c r="F10" s="224" t="s">
        <v>370</v>
      </c>
    </row>
    <row r="11" spans="1:255">
      <c r="A11" s="223"/>
      <c r="B11" s="222" t="s">
        <v>371</v>
      </c>
      <c r="C11" s="220" t="s">
        <v>372</v>
      </c>
      <c r="D11" s="223" t="s">
        <v>356</v>
      </c>
      <c r="E11" s="225"/>
      <c r="F11" s="225"/>
    </row>
    <row r="14" spans="1:255">
      <c r="A14" s="226" t="s">
        <v>462</v>
      </c>
      <c r="B14" s="226"/>
      <c r="C14" s="226"/>
      <c r="D14" s="226"/>
      <c r="E14" s="226"/>
      <c r="F14" s="226"/>
      <c r="G14" s="226"/>
      <c r="H14" s="227"/>
      <c r="I14" s="227"/>
      <c r="J14" s="227"/>
      <c r="K14" s="227"/>
      <c r="L14" s="227"/>
      <c r="M14" s="227"/>
      <c r="N14" s="227"/>
      <c r="O14" s="227"/>
      <c r="P14" s="227"/>
      <c r="Q14" s="227"/>
      <c r="R14" s="227"/>
      <c r="S14" s="227"/>
      <c r="T14" s="227"/>
      <c r="U14" s="227"/>
      <c r="V14" s="227"/>
      <c r="W14" s="227"/>
      <c r="X14" s="227"/>
      <c r="Y14" s="227"/>
      <c r="Z14" s="227"/>
      <c r="AA14" s="227"/>
      <c r="AB14" s="227"/>
      <c r="AC14" s="227"/>
      <c r="AD14" s="227"/>
      <c r="AE14" s="227"/>
      <c r="AF14" s="227"/>
      <c r="AG14" s="227"/>
      <c r="AH14" s="227"/>
      <c r="AI14" s="227"/>
      <c r="AJ14" s="227"/>
      <c r="AK14" s="227"/>
      <c r="AL14" s="227"/>
      <c r="AM14" s="227"/>
      <c r="AN14" s="227"/>
      <c r="AO14" s="227"/>
      <c r="AP14" s="227"/>
      <c r="AQ14" s="227"/>
      <c r="AR14" s="227"/>
      <c r="AS14" s="227"/>
      <c r="AT14" s="227"/>
      <c r="AU14" s="227"/>
      <c r="AV14" s="227"/>
      <c r="AW14" s="227"/>
      <c r="AX14" s="227"/>
      <c r="AY14" s="227"/>
      <c r="AZ14" s="227"/>
      <c r="BA14" s="227"/>
      <c r="BB14" s="227"/>
      <c r="BC14" s="227"/>
      <c r="BD14" s="227"/>
      <c r="BE14" s="227"/>
      <c r="BF14" s="227"/>
      <c r="BG14" s="227"/>
      <c r="BH14" s="227"/>
      <c r="BI14" s="227"/>
      <c r="BJ14" s="227"/>
      <c r="BK14" s="227"/>
      <c r="BL14" s="227"/>
      <c r="BM14" s="227"/>
      <c r="BN14" s="227"/>
      <c r="BO14" s="227"/>
      <c r="BP14" s="227"/>
      <c r="BQ14" s="227"/>
      <c r="BR14" s="227"/>
      <c r="BS14" s="227"/>
      <c r="BT14" s="227"/>
      <c r="BU14" s="227"/>
      <c r="BV14" s="227"/>
      <c r="BW14" s="227"/>
      <c r="BX14" s="227"/>
      <c r="BY14" s="227"/>
      <c r="BZ14" s="227"/>
      <c r="CA14" s="227"/>
      <c r="CB14" s="227"/>
      <c r="CC14" s="227"/>
      <c r="CD14" s="227"/>
      <c r="CE14" s="227"/>
      <c r="CF14" s="227"/>
      <c r="CG14" s="227"/>
      <c r="CH14" s="227"/>
      <c r="CI14" s="227"/>
      <c r="CJ14" s="227"/>
      <c r="CK14" s="227"/>
      <c r="CL14" s="227"/>
      <c r="CM14" s="227"/>
      <c r="CN14" s="227"/>
      <c r="CO14" s="227"/>
      <c r="CP14" s="227"/>
      <c r="CQ14" s="227"/>
      <c r="CR14" s="227"/>
      <c r="CS14" s="227"/>
      <c r="CT14" s="227"/>
      <c r="CU14" s="227"/>
      <c r="CV14" s="227"/>
      <c r="CW14" s="227"/>
      <c r="CX14" s="227"/>
      <c r="CY14" s="227"/>
      <c r="CZ14" s="227"/>
      <c r="DA14" s="227"/>
      <c r="DB14" s="227"/>
      <c r="DC14" s="227"/>
      <c r="DD14" s="227"/>
      <c r="DE14" s="227"/>
      <c r="DF14" s="227"/>
      <c r="DG14" s="227"/>
      <c r="DH14" s="227"/>
      <c r="DI14" s="227"/>
      <c r="DJ14" s="227"/>
      <c r="DK14" s="227"/>
      <c r="DL14" s="227"/>
      <c r="DM14" s="227"/>
      <c r="DN14" s="227"/>
      <c r="DO14" s="227"/>
      <c r="DP14" s="227"/>
      <c r="DQ14" s="227"/>
      <c r="DR14" s="227"/>
      <c r="DS14" s="227"/>
      <c r="DT14" s="227"/>
      <c r="DU14" s="227"/>
      <c r="DV14" s="227"/>
      <c r="DW14" s="227"/>
      <c r="DX14" s="227"/>
      <c r="DY14" s="227"/>
      <c r="DZ14" s="227"/>
      <c r="EA14" s="227"/>
      <c r="EB14" s="227"/>
      <c r="EC14" s="227"/>
      <c r="ED14" s="227"/>
      <c r="EE14" s="227"/>
      <c r="EF14" s="227"/>
      <c r="EG14" s="227"/>
      <c r="EH14" s="227"/>
      <c r="EI14" s="227"/>
      <c r="EJ14" s="227"/>
      <c r="EK14" s="227"/>
      <c r="EL14" s="227"/>
      <c r="EM14" s="227"/>
      <c r="EN14" s="227"/>
      <c r="EO14" s="227"/>
      <c r="EP14" s="227"/>
      <c r="EQ14" s="227"/>
      <c r="ER14" s="227"/>
      <c r="ES14" s="227"/>
      <c r="ET14" s="227"/>
      <c r="EU14" s="227"/>
      <c r="EV14" s="227"/>
      <c r="EW14" s="227"/>
      <c r="EX14" s="227"/>
      <c r="EY14" s="227"/>
      <c r="EZ14" s="227"/>
      <c r="FA14" s="227"/>
      <c r="FB14" s="227"/>
      <c r="FC14" s="227"/>
      <c r="FD14" s="227"/>
      <c r="FE14" s="227"/>
      <c r="FF14" s="227"/>
      <c r="FG14" s="227"/>
      <c r="FH14" s="227"/>
      <c r="FI14" s="227"/>
      <c r="FJ14" s="227"/>
      <c r="FK14" s="227"/>
      <c r="FL14" s="227"/>
      <c r="FM14" s="227"/>
      <c r="FN14" s="227"/>
      <c r="FO14" s="227"/>
      <c r="FP14" s="227"/>
      <c r="FQ14" s="227"/>
      <c r="FR14" s="227"/>
      <c r="FS14" s="227"/>
      <c r="FT14" s="227"/>
      <c r="FU14" s="227"/>
      <c r="FV14" s="227"/>
      <c r="FW14" s="227"/>
      <c r="FX14" s="227"/>
      <c r="FY14" s="227"/>
      <c r="FZ14" s="227"/>
      <c r="GA14" s="227"/>
      <c r="GB14" s="227"/>
      <c r="GC14" s="227"/>
      <c r="GD14" s="227"/>
      <c r="GE14" s="227"/>
      <c r="GF14" s="227"/>
      <c r="GG14" s="227"/>
      <c r="GH14" s="227"/>
      <c r="GI14" s="227"/>
      <c r="GJ14" s="227"/>
      <c r="GK14" s="227"/>
      <c r="GL14" s="227"/>
      <c r="GM14" s="227"/>
      <c r="GN14" s="227"/>
      <c r="GO14" s="227"/>
      <c r="GP14" s="227"/>
      <c r="GQ14" s="227"/>
      <c r="GR14" s="227"/>
      <c r="GS14" s="227"/>
      <c r="GT14" s="227"/>
      <c r="GU14" s="227"/>
      <c r="GV14" s="227"/>
      <c r="GW14" s="227"/>
      <c r="GX14" s="227"/>
      <c r="GY14" s="227"/>
      <c r="GZ14" s="227"/>
      <c r="HA14" s="227"/>
      <c r="HB14" s="227"/>
      <c r="HC14" s="227"/>
      <c r="HD14" s="227"/>
      <c r="HE14" s="227"/>
      <c r="HF14" s="227"/>
      <c r="HG14" s="227"/>
      <c r="HH14" s="227"/>
      <c r="HI14" s="227"/>
      <c r="HJ14" s="227"/>
      <c r="HK14" s="227"/>
      <c r="HL14" s="227"/>
      <c r="HM14" s="227"/>
      <c r="HN14" s="227"/>
      <c r="HO14" s="227"/>
      <c r="HP14" s="227"/>
      <c r="HQ14" s="227"/>
      <c r="HR14" s="227"/>
      <c r="HS14" s="227"/>
      <c r="HT14" s="227"/>
      <c r="HU14" s="227"/>
      <c r="HV14" s="227"/>
      <c r="HW14" s="227"/>
      <c r="HX14" s="227"/>
      <c r="HY14" s="227"/>
      <c r="HZ14" s="227"/>
      <c r="IA14" s="227"/>
      <c r="IB14" s="227"/>
      <c r="IC14" s="227"/>
      <c r="ID14" s="227"/>
      <c r="IE14" s="227"/>
      <c r="IF14" s="227"/>
      <c r="IG14" s="227"/>
      <c r="IH14" s="227"/>
      <c r="II14" s="227"/>
      <c r="IJ14" s="227"/>
      <c r="IK14" s="227"/>
      <c r="IL14" s="227"/>
      <c r="IM14" s="227"/>
      <c r="IN14" s="227"/>
      <c r="IO14" s="227"/>
      <c r="IP14" s="227"/>
      <c r="IQ14" s="227"/>
      <c r="IR14" s="227"/>
      <c r="IS14" s="227"/>
      <c r="IT14" s="227"/>
      <c r="IU14" s="227"/>
    </row>
    <row r="15" spans="1:255" ht="24">
      <c r="A15" s="228" t="s">
        <v>463</v>
      </c>
      <c r="B15" s="244">
        <v>42369</v>
      </c>
      <c r="C15" s="244">
        <v>42735</v>
      </c>
      <c r="D15" s="229" t="s">
        <v>464</v>
      </c>
      <c r="E15" s="229" t="s">
        <v>465</v>
      </c>
      <c r="F15" s="244">
        <v>43830</v>
      </c>
      <c r="G15" s="244">
        <v>44196</v>
      </c>
    </row>
    <row r="16" spans="1:255" ht="12">
      <c r="A16" s="230" t="s">
        <v>39</v>
      </c>
      <c r="B16" s="231" t="s">
        <v>40</v>
      </c>
      <c r="C16" s="231" t="s">
        <v>40</v>
      </c>
      <c r="D16" s="231" t="s">
        <v>40</v>
      </c>
      <c r="E16" s="231" t="s">
        <v>40</v>
      </c>
      <c r="F16" s="231" t="s">
        <v>40</v>
      </c>
      <c r="G16" s="231" t="s">
        <v>40</v>
      </c>
    </row>
    <row r="17" spans="1:7">
      <c r="A17" s="232" t="s">
        <v>466</v>
      </c>
      <c r="B17" s="223"/>
      <c r="C17" s="223"/>
      <c r="D17" s="223"/>
      <c r="E17" s="223"/>
      <c r="F17" s="223"/>
      <c r="G17" s="223"/>
    </row>
    <row r="18" spans="1:7">
      <c r="A18" s="223" t="s">
        <v>467</v>
      </c>
      <c r="B18" s="233">
        <v>2302</v>
      </c>
      <c r="C18" s="233">
        <v>3382</v>
      </c>
      <c r="D18" s="233">
        <v>3317</v>
      </c>
      <c r="E18" s="233">
        <v>3230</v>
      </c>
      <c r="F18" s="233">
        <v>4185</v>
      </c>
      <c r="G18" s="233">
        <v>5548</v>
      </c>
    </row>
    <row r="19" spans="1:7">
      <c r="A19" s="223" t="s">
        <v>468</v>
      </c>
      <c r="B19" s="233">
        <v>596</v>
      </c>
      <c r="C19" s="233">
        <v>565</v>
      </c>
      <c r="D19" s="233">
        <v>770</v>
      </c>
      <c r="E19" s="233">
        <v>835</v>
      </c>
      <c r="F19" s="233">
        <v>786</v>
      </c>
      <c r="G19" s="233">
        <v>682</v>
      </c>
    </row>
    <row r="20" spans="1:7" ht="12">
      <c r="A20" s="223" t="s">
        <v>469</v>
      </c>
      <c r="B20" s="233">
        <v>124</v>
      </c>
      <c r="C20" s="233">
        <v>181</v>
      </c>
      <c r="D20" s="233" t="s">
        <v>383</v>
      </c>
      <c r="E20" s="233">
        <v>213</v>
      </c>
      <c r="F20" s="233">
        <v>309</v>
      </c>
      <c r="G20" s="233">
        <v>281</v>
      </c>
    </row>
    <row r="21" spans="1:7">
      <c r="A21" s="232" t="s">
        <v>470</v>
      </c>
      <c r="B21" s="234">
        <v>3022</v>
      </c>
      <c r="C21" s="234">
        <v>4128</v>
      </c>
      <c r="D21" s="234">
        <v>4087</v>
      </c>
      <c r="E21" s="234">
        <v>4278</v>
      </c>
      <c r="F21" s="234">
        <v>5280</v>
      </c>
      <c r="G21" s="234">
        <v>6511</v>
      </c>
    </row>
    <row r="22" spans="1:7">
      <c r="A22" s="223"/>
      <c r="B22" s="223"/>
      <c r="C22" s="223"/>
      <c r="D22" s="223"/>
      <c r="E22" s="223"/>
      <c r="F22" s="223"/>
      <c r="G22" s="223"/>
    </row>
    <row r="23" spans="1:7">
      <c r="A23" s="223" t="s">
        <v>471</v>
      </c>
      <c r="B23" s="233">
        <v>2917</v>
      </c>
      <c r="C23" s="233">
        <v>3329</v>
      </c>
      <c r="D23" s="233">
        <v>5219</v>
      </c>
      <c r="E23" s="233">
        <v>4350</v>
      </c>
      <c r="F23" s="233">
        <v>4916</v>
      </c>
      <c r="G23" s="233">
        <v>3433</v>
      </c>
    </row>
    <row r="24" spans="1:7">
      <c r="A24" s="223" t="s">
        <v>472</v>
      </c>
      <c r="B24" s="233">
        <v>230</v>
      </c>
      <c r="C24" s="233">
        <v>317</v>
      </c>
      <c r="D24" s="233">
        <v>488</v>
      </c>
      <c r="E24" s="233">
        <v>1162</v>
      </c>
      <c r="F24" s="233">
        <v>981</v>
      </c>
      <c r="G24" s="233">
        <v>933</v>
      </c>
    </row>
    <row r="25" spans="1:7" ht="12">
      <c r="A25" s="223" t="s">
        <v>473</v>
      </c>
      <c r="B25" s="233">
        <v>269</v>
      </c>
      <c r="C25" s="233">
        <v>208</v>
      </c>
      <c r="D25" s="233" t="s">
        <v>383</v>
      </c>
      <c r="E25" s="233" t="s">
        <v>383</v>
      </c>
      <c r="F25" s="233" t="s">
        <v>383</v>
      </c>
      <c r="G25" s="233" t="s">
        <v>383</v>
      </c>
    </row>
    <row r="26" spans="1:7">
      <c r="A26" s="232" t="s">
        <v>474</v>
      </c>
      <c r="B26" s="234">
        <v>3416</v>
      </c>
      <c r="C26" s="234">
        <v>3854</v>
      </c>
      <c r="D26" s="234">
        <v>5707</v>
      </c>
      <c r="E26" s="234">
        <v>5512</v>
      </c>
      <c r="F26" s="234">
        <v>5897</v>
      </c>
      <c r="G26" s="234">
        <v>4366</v>
      </c>
    </row>
    <row r="27" spans="1:7">
      <c r="A27" s="223"/>
      <c r="B27" s="223"/>
      <c r="C27" s="223"/>
      <c r="D27" s="223"/>
      <c r="E27" s="223"/>
      <c r="F27" s="223"/>
      <c r="G27" s="223"/>
    </row>
    <row r="28" spans="1:7">
      <c r="A28" s="223" t="s">
        <v>475</v>
      </c>
      <c r="B28" s="233">
        <v>4335</v>
      </c>
      <c r="C28" s="233">
        <v>4278</v>
      </c>
      <c r="D28" s="233">
        <v>3962</v>
      </c>
      <c r="E28" s="233">
        <v>4301</v>
      </c>
      <c r="F28" s="233">
        <v>4164</v>
      </c>
      <c r="G28" s="233">
        <v>4462</v>
      </c>
    </row>
    <row r="29" spans="1:7" ht="12">
      <c r="A29" s="223" t="s">
        <v>476</v>
      </c>
      <c r="B29" s="233">
        <v>561</v>
      </c>
      <c r="C29" s="233">
        <v>504</v>
      </c>
      <c r="D29" s="233" t="s">
        <v>383</v>
      </c>
      <c r="E29" s="233">
        <v>690</v>
      </c>
      <c r="F29" s="233">
        <v>579</v>
      </c>
      <c r="G29" s="233">
        <v>423</v>
      </c>
    </row>
    <row r="30" spans="1:7">
      <c r="A30" s="223" t="s">
        <v>477</v>
      </c>
      <c r="B30" s="233">
        <v>1352</v>
      </c>
      <c r="C30" s="233">
        <v>1120</v>
      </c>
      <c r="D30" s="233">
        <v>3224</v>
      </c>
      <c r="E30" s="233">
        <v>697</v>
      </c>
      <c r="F30" s="233">
        <v>510</v>
      </c>
      <c r="G30" s="233">
        <v>395</v>
      </c>
    </row>
    <row r="31" spans="1:7">
      <c r="A31" s="232" t="s">
        <v>478</v>
      </c>
      <c r="B31" s="234">
        <v>12686</v>
      </c>
      <c r="C31" s="234">
        <v>13884</v>
      </c>
      <c r="D31" s="234">
        <v>16980</v>
      </c>
      <c r="E31" s="234">
        <v>15478</v>
      </c>
      <c r="F31" s="234">
        <v>16430</v>
      </c>
      <c r="G31" s="234">
        <v>16157</v>
      </c>
    </row>
    <row r="32" spans="1:7">
      <c r="A32" s="223"/>
      <c r="B32" s="223"/>
      <c r="C32" s="223"/>
      <c r="D32" s="223"/>
      <c r="E32" s="223"/>
      <c r="F32" s="223"/>
      <c r="G32" s="223"/>
    </row>
    <row r="33" spans="1:7">
      <c r="A33" s="223" t="s">
        <v>479</v>
      </c>
      <c r="B33" s="233">
        <v>19917</v>
      </c>
      <c r="C33" s="233">
        <v>21207</v>
      </c>
      <c r="D33" s="233">
        <v>22747</v>
      </c>
      <c r="E33" s="233">
        <v>23188</v>
      </c>
      <c r="F33" s="233">
        <v>24043</v>
      </c>
      <c r="G33" s="233">
        <v>21915</v>
      </c>
    </row>
    <row r="34" spans="1:7">
      <c r="A34" s="223" t="s">
        <v>480</v>
      </c>
      <c r="B34" s="233">
        <v>-8859</v>
      </c>
      <c r="C34" s="233">
        <v>-9534</v>
      </c>
      <c r="D34" s="233">
        <v>-10477</v>
      </c>
      <c r="E34" s="233">
        <v>-11100</v>
      </c>
      <c r="F34" s="233">
        <v>-11981</v>
      </c>
      <c r="G34" s="233">
        <v>-11357</v>
      </c>
    </row>
    <row r="35" spans="1:7">
      <c r="A35" s="232" t="s">
        <v>481</v>
      </c>
      <c r="B35" s="234">
        <v>11058</v>
      </c>
      <c r="C35" s="234">
        <v>11673</v>
      </c>
      <c r="D35" s="234">
        <v>12270</v>
      </c>
      <c r="E35" s="234">
        <v>12088</v>
      </c>
      <c r="F35" s="234">
        <v>12062</v>
      </c>
      <c r="G35" s="234">
        <v>10558</v>
      </c>
    </row>
    <row r="36" spans="1:7">
      <c r="A36" s="223"/>
      <c r="B36" s="223"/>
      <c r="C36" s="223"/>
      <c r="D36" s="223"/>
      <c r="E36" s="223"/>
      <c r="F36" s="223"/>
      <c r="G36" s="223"/>
    </row>
    <row r="37" spans="1:7">
      <c r="A37" s="223" t="s">
        <v>482</v>
      </c>
      <c r="B37" s="233">
        <v>592</v>
      </c>
      <c r="C37" s="233">
        <v>491</v>
      </c>
      <c r="D37" s="233">
        <v>675</v>
      </c>
      <c r="E37" s="233">
        <v>509</v>
      </c>
      <c r="F37" s="233">
        <v>642</v>
      </c>
      <c r="G37" s="233">
        <v>773</v>
      </c>
    </row>
    <row r="38" spans="1:7">
      <c r="A38" s="223" t="s">
        <v>483</v>
      </c>
      <c r="B38" s="233">
        <v>16213</v>
      </c>
      <c r="C38" s="233">
        <v>17624</v>
      </c>
      <c r="D38" s="233">
        <v>16881</v>
      </c>
      <c r="E38" s="233">
        <v>17341</v>
      </c>
      <c r="F38" s="233">
        <v>18067</v>
      </c>
      <c r="G38" s="233">
        <v>18942</v>
      </c>
    </row>
    <row r="39" spans="1:7">
      <c r="A39" s="223" t="s">
        <v>484</v>
      </c>
      <c r="B39" s="233">
        <v>8846</v>
      </c>
      <c r="C39" s="233">
        <v>9809</v>
      </c>
      <c r="D39" s="233">
        <v>11520</v>
      </c>
      <c r="E39" s="233">
        <v>12152</v>
      </c>
      <c r="F39" s="233">
        <v>12962</v>
      </c>
      <c r="G39" s="233">
        <v>15999</v>
      </c>
    </row>
    <row r="40" spans="1:7" ht="12">
      <c r="A40" s="223" t="s">
        <v>485</v>
      </c>
      <c r="B40" s="233">
        <v>413</v>
      </c>
      <c r="C40" s="233">
        <v>306</v>
      </c>
      <c r="D40" s="233" t="s">
        <v>383</v>
      </c>
      <c r="E40" s="233">
        <v>307</v>
      </c>
      <c r="F40" s="233">
        <v>380</v>
      </c>
      <c r="G40" s="233">
        <v>465</v>
      </c>
    </row>
    <row r="41" spans="1:7" ht="12">
      <c r="A41" s="223" t="s">
        <v>486</v>
      </c>
      <c r="B41" s="233">
        <v>34</v>
      </c>
      <c r="C41" s="233">
        <v>190</v>
      </c>
      <c r="D41" s="233" t="s">
        <v>383</v>
      </c>
      <c r="E41" s="233" t="s">
        <v>383</v>
      </c>
      <c r="F41" s="233" t="s">
        <v>383</v>
      </c>
      <c r="G41" s="233" t="s">
        <v>383</v>
      </c>
    </row>
    <row r="42" spans="1:7">
      <c r="A42" s="223" t="s">
        <v>487</v>
      </c>
      <c r="B42" s="233">
        <v>1185</v>
      </c>
      <c r="C42" s="233">
        <v>1354</v>
      </c>
      <c r="D42" s="233">
        <v>1118</v>
      </c>
      <c r="E42" s="233">
        <v>1152</v>
      </c>
      <c r="F42" s="233">
        <v>1336</v>
      </c>
      <c r="G42" s="233">
        <v>1474</v>
      </c>
    </row>
    <row r="43" spans="1:7">
      <c r="A43" s="223" t="s">
        <v>488</v>
      </c>
      <c r="B43" s="233">
        <v>1271</v>
      </c>
      <c r="C43" s="233">
        <v>1098</v>
      </c>
      <c r="D43" s="233">
        <v>2614</v>
      </c>
      <c r="E43" s="233">
        <v>2084</v>
      </c>
      <c r="F43" s="233">
        <v>2927</v>
      </c>
      <c r="G43" s="233">
        <v>3291</v>
      </c>
    </row>
    <row r="44" spans="1:7">
      <c r="A44" s="232" t="s">
        <v>489</v>
      </c>
      <c r="B44" s="236">
        <v>52298</v>
      </c>
      <c r="C44" s="236">
        <v>56429</v>
      </c>
      <c r="D44" s="236">
        <v>62058</v>
      </c>
      <c r="E44" s="236">
        <v>61111</v>
      </c>
      <c r="F44" s="236">
        <v>64806</v>
      </c>
      <c r="G44" s="236">
        <v>67659</v>
      </c>
    </row>
    <row r="45" spans="1:7">
      <c r="A45" s="223"/>
      <c r="B45" s="223"/>
      <c r="C45" s="223"/>
      <c r="D45" s="223"/>
      <c r="E45" s="223"/>
      <c r="F45" s="223"/>
      <c r="G45" s="223"/>
    </row>
    <row r="46" spans="1:7">
      <c r="A46" s="232" t="s">
        <v>490</v>
      </c>
      <c r="B46" s="223"/>
      <c r="C46" s="223"/>
      <c r="D46" s="223"/>
      <c r="E46" s="223"/>
      <c r="F46" s="223"/>
      <c r="G46" s="223"/>
    </row>
    <row r="47" spans="1:7">
      <c r="A47" s="223" t="s">
        <v>491</v>
      </c>
      <c r="B47" s="233">
        <v>8296</v>
      </c>
      <c r="C47" s="233">
        <v>8591</v>
      </c>
      <c r="D47" s="233">
        <v>13426</v>
      </c>
      <c r="E47" s="233">
        <v>9121</v>
      </c>
      <c r="F47" s="233">
        <v>9190</v>
      </c>
      <c r="G47" s="233">
        <v>8375</v>
      </c>
    </row>
    <row r="48" spans="1:7" ht="12">
      <c r="A48" s="223" t="s">
        <v>492</v>
      </c>
      <c r="B48" s="233">
        <v>4175</v>
      </c>
      <c r="C48" s="233">
        <v>4123</v>
      </c>
      <c r="D48" s="233" t="s">
        <v>383</v>
      </c>
      <c r="E48" s="233">
        <v>4222</v>
      </c>
      <c r="F48" s="233">
        <v>4660</v>
      </c>
      <c r="G48" s="233">
        <v>4667</v>
      </c>
    </row>
    <row r="49" spans="1:7" ht="12">
      <c r="A49" s="223" t="s">
        <v>493</v>
      </c>
      <c r="B49" s="233">
        <v>3257</v>
      </c>
      <c r="C49" s="233">
        <v>3268</v>
      </c>
      <c r="D49" s="233" t="s">
        <v>383</v>
      </c>
      <c r="E49" s="233">
        <v>1210</v>
      </c>
      <c r="F49" s="233">
        <v>1345</v>
      </c>
      <c r="G49" s="233">
        <v>1921</v>
      </c>
    </row>
    <row r="50" spans="1:7">
      <c r="A50" s="223" t="s">
        <v>494</v>
      </c>
      <c r="B50" s="233">
        <v>1495</v>
      </c>
      <c r="C50" s="233">
        <v>2173</v>
      </c>
      <c r="D50" s="233">
        <v>8378</v>
      </c>
      <c r="E50" s="233">
        <v>2013</v>
      </c>
      <c r="F50" s="233">
        <v>2963</v>
      </c>
      <c r="G50" s="233">
        <v>2160</v>
      </c>
    </row>
    <row r="51" spans="1:7" ht="12">
      <c r="A51" s="223" t="s">
        <v>495</v>
      </c>
      <c r="B51" s="233">
        <v>37</v>
      </c>
      <c r="C51" s="233">
        <v>9</v>
      </c>
      <c r="D51" s="233" t="s">
        <v>383</v>
      </c>
      <c r="E51" s="233">
        <v>390</v>
      </c>
      <c r="F51" s="233">
        <v>383</v>
      </c>
      <c r="G51" s="233">
        <v>380</v>
      </c>
    </row>
    <row r="52" spans="1:7">
      <c r="A52" s="223" t="s">
        <v>496</v>
      </c>
      <c r="B52" s="233">
        <v>1127</v>
      </c>
      <c r="C52" s="233">
        <v>844</v>
      </c>
      <c r="D52" s="233">
        <v>1088</v>
      </c>
      <c r="E52" s="233">
        <v>1445</v>
      </c>
      <c r="F52" s="233">
        <v>898</v>
      </c>
      <c r="G52" s="233">
        <v>1451</v>
      </c>
    </row>
    <row r="53" spans="1:7">
      <c r="A53" s="223" t="s">
        <v>497</v>
      </c>
      <c r="B53" s="233">
        <v>1632</v>
      </c>
      <c r="C53" s="233">
        <v>1548</v>
      </c>
      <c r="D53" s="233">
        <v>695</v>
      </c>
      <c r="E53" s="233">
        <v>1749</v>
      </c>
      <c r="F53" s="233">
        <v>1539</v>
      </c>
      <c r="G53" s="233">
        <v>1638</v>
      </c>
    </row>
    <row r="54" spans="1:7">
      <c r="A54" s="232" t="s">
        <v>498</v>
      </c>
      <c r="B54" s="234">
        <v>20019</v>
      </c>
      <c r="C54" s="234">
        <v>20556</v>
      </c>
      <c r="D54" s="234">
        <v>23587</v>
      </c>
      <c r="E54" s="234">
        <v>20150</v>
      </c>
      <c r="F54" s="234">
        <v>20978</v>
      </c>
      <c r="G54" s="234">
        <v>20592</v>
      </c>
    </row>
    <row r="55" spans="1:7">
      <c r="A55" s="223"/>
      <c r="B55" s="223"/>
      <c r="C55" s="223"/>
      <c r="D55" s="223"/>
      <c r="E55" s="223"/>
      <c r="F55" s="223"/>
      <c r="G55" s="223"/>
    </row>
    <row r="56" spans="1:7">
      <c r="A56" s="223" t="s">
        <v>499</v>
      </c>
      <c r="B56" s="233">
        <v>9696</v>
      </c>
      <c r="C56" s="233">
        <v>11011</v>
      </c>
      <c r="D56" s="233">
        <v>18039</v>
      </c>
      <c r="E56" s="233">
        <v>21534</v>
      </c>
      <c r="F56" s="233">
        <v>22030</v>
      </c>
      <c r="G56" s="233">
        <v>21453</v>
      </c>
    </row>
    <row r="57" spans="1:7" ht="12">
      <c r="A57" s="223" t="s">
        <v>500</v>
      </c>
      <c r="B57" s="233">
        <v>158</v>
      </c>
      <c r="C57" s="233">
        <v>134</v>
      </c>
      <c r="D57" s="233" t="s">
        <v>383</v>
      </c>
      <c r="E57" s="233">
        <v>1591</v>
      </c>
      <c r="F57" s="233">
        <v>1536</v>
      </c>
      <c r="G57" s="233">
        <v>1391</v>
      </c>
    </row>
    <row r="58" spans="1:7">
      <c r="A58" s="223" t="s">
        <v>501</v>
      </c>
      <c r="B58" s="233">
        <v>3254</v>
      </c>
      <c r="C58" s="233">
        <v>3867</v>
      </c>
      <c r="D58" s="233">
        <v>2734</v>
      </c>
      <c r="E58" s="233">
        <v>2602</v>
      </c>
      <c r="F58" s="233">
        <v>2618</v>
      </c>
      <c r="G58" s="233">
        <v>2435</v>
      </c>
    </row>
    <row r="59" spans="1:7">
      <c r="A59" s="223" t="s">
        <v>502</v>
      </c>
      <c r="B59" s="233">
        <v>1744</v>
      </c>
      <c r="C59" s="233">
        <v>2061</v>
      </c>
      <c r="D59" s="233">
        <v>1888</v>
      </c>
      <c r="E59" s="233">
        <v>1900</v>
      </c>
      <c r="F59" s="233">
        <v>2573</v>
      </c>
      <c r="G59" s="233">
        <v>3166</v>
      </c>
    </row>
    <row r="60" spans="1:7">
      <c r="A60" s="223" t="s">
        <v>503</v>
      </c>
      <c r="B60" s="233">
        <v>1345</v>
      </c>
      <c r="C60" s="233">
        <v>1820</v>
      </c>
      <c r="D60" s="233">
        <v>1612</v>
      </c>
      <c r="E60" s="233">
        <v>1217</v>
      </c>
      <c r="F60" s="233">
        <v>1185</v>
      </c>
      <c r="G60" s="233">
        <v>967</v>
      </c>
    </row>
    <row r="61" spans="1:7">
      <c r="A61" s="232" t="s">
        <v>504</v>
      </c>
      <c r="B61" s="234">
        <v>36216</v>
      </c>
      <c r="C61" s="234">
        <v>39449</v>
      </c>
      <c r="D61" s="234">
        <v>47860</v>
      </c>
      <c r="E61" s="234">
        <v>48994</v>
      </c>
      <c r="F61" s="234">
        <v>50920</v>
      </c>
      <c r="G61" s="234">
        <v>50004</v>
      </c>
    </row>
    <row r="62" spans="1:7">
      <c r="A62" s="223"/>
      <c r="B62" s="223"/>
      <c r="C62" s="223"/>
      <c r="D62" s="223"/>
      <c r="E62" s="223"/>
      <c r="F62" s="223"/>
      <c r="G62" s="223"/>
    </row>
    <row r="63" spans="1:7">
      <c r="A63" s="223" t="s">
        <v>505</v>
      </c>
      <c r="B63" s="233">
        <v>484</v>
      </c>
      <c r="C63" s="233">
        <v>484</v>
      </c>
      <c r="D63" s="233">
        <v>484</v>
      </c>
      <c r="E63" s="233">
        <v>464</v>
      </c>
      <c r="F63" s="233">
        <v>420</v>
      </c>
      <c r="G63" s="233">
        <v>92</v>
      </c>
    </row>
    <row r="64" spans="1:7">
      <c r="A64" s="223" t="s">
        <v>506</v>
      </c>
      <c r="B64" s="233">
        <v>152</v>
      </c>
      <c r="C64" s="233">
        <v>134</v>
      </c>
      <c r="D64" s="233">
        <v>130</v>
      </c>
      <c r="E64" s="233">
        <v>129</v>
      </c>
      <c r="F64" s="233">
        <v>134</v>
      </c>
      <c r="G64" s="233">
        <v>73472</v>
      </c>
    </row>
    <row r="65" spans="1:7">
      <c r="A65" s="223" t="s">
        <v>507</v>
      </c>
      <c r="B65" s="233">
        <v>22619</v>
      </c>
      <c r="C65" s="233">
        <v>23179</v>
      </c>
      <c r="D65" s="233">
        <v>26413</v>
      </c>
      <c r="E65" s="233">
        <v>26022</v>
      </c>
      <c r="F65" s="233">
        <v>18212</v>
      </c>
      <c r="G65" s="233">
        <v>22548</v>
      </c>
    </row>
    <row r="66" spans="1:7">
      <c r="A66" s="223" t="s">
        <v>508</v>
      </c>
      <c r="B66" s="233">
        <v>-4119</v>
      </c>
      <c r="C66" s="233">
        <v>-4164</v>
      </c>
      <c r="D66" s="233">
        <v>-9208</v>
      </c>
      <c r="E66" s="233">
        <v>-10181</v>
      </c>
      <c r="F66" s="233">
        <v>-703</v>
      </c>
      <c r="G66" s="233">
        <v>-483</v>
      </c>
    </row>
    <row r="67" spans="1:7">
      <c r="A67" s="223" t="s">
        <v>509</v>
      </c>
      <c r="B67" s="233">
        <v>-3697</v>
      </c>
      <c r="C67" s="233">
        <v>-3279</v>
      </c>
      <c r="D67" s="233">
        <v>-4379</v>
      </c>
      <c r="E67" s="233">
        <v>-5037</v>
      </c>
      <c r="F67" s="233">
        <v>-4871</v>
      </c>
      <c r="G67" s="233">
        <v>-80363</v>
      </c>
    </row>
    <row r="68" spans="1:7">
      <c r="A68" s="232" t="s">
        <v>510</v>
      </c>
      <c r="B68" s="234">
        <v>15439</v>
      </c>
      <c r="C68" s="234">
        <v>16354</v>
      </c>
      <c r="D68" s="234">
        <v>13440</v>
      </c>
      <c r="E68" s="234">
        <v>11397</v>
      </c>
      <c r="F68" s="234">
        <v>13192</v>
      </c>
      <c r="G68" s="234">
        <v>15266</v>
      </c>
    </row>
    <row r="69" spans="1:7">
      <c r="A69" s="223"/>
      <c r="B69" s="223"/>
      <c r="C69" s="223"/>
      <c r="D69" s="223"/>
      <c r="E69" s="223"/>
      <c r="F69" s="223"/>
      <c r="G69" s="223"/>
    </row>
    <row r="70" spans="1:7">
      <c r="A70" s="223" t="s">
        <v>511</v>
      </c>
      <c r="B70" s="233">
        <v>643</v>
      </c>
      <c r="C70" s="233">
        <v>626</v>
      </c>
      <c r="D70" s="233">
        <v>758</v>
      </c>
      <c r="E70" s="233">
        <v>720</v>
      </c>
      <c r="F70" s="233">
        <v>694</v>
      </c>
      <c r="G70" s="233">
        <v>2389</v>
      </c>
    </row>
    <row r="71" spans="1:7">
      <c r="A71" s="223"/>
      <c r="B71" s="223"/>
      <c r="C71" s="223"/>
      <c r="D71" s="223"/>
      <c r="E71" s="223"/>
      <c r="F71" s="223"/>
      <c r="G71" s="223"/>
    </row>
    <row r="72" spans="1:7">
      <c r="A72" s="232" t="s">
        <v>512</v>
      </c>
      <c r="B72" s="245">
        <v>16082</v>
      </c>
      <c r="C72" s="245">
        <v>16980</v>
      </c>
      <c r="D72" s="245">
        <v>14198</v>
      </c>
      <c r="E72" s="245">
        <v>12117</v>
      </c>
      <c r="F72" s="245">
        <v>13886</v>
      </c>
      <c r="G72" s="245">
        <v>17655</v>
      </c>
    </row>
    <row r="73" spans="1:7">
      <c r="A73" s="223"/>
      <c r="B73" s="223"/>
      <c r="C73" s="223"/>
      <c r="D73" s="223"/>
      <c r="E73" s="223"/>
      <c r="F73" s="223"/>
      <c r="G73" s="223"/>
    </row>
    <row r="74" spans="1:7">
      <c r="A74" s="232" t="s">
        <v>513</v>
      </c>
      <c r="B74" s="246">
        <v>52298</v>
      </c>
      <c r="C74" s="246">
        <v>56429</v>
      </c>
      <c r="D74" s="246">
        <v>62058</v>
      </c>
      <c r="E74" s="246">
        <v>61111</v>
      </c>
      <c r="F74" s="246">
        <v>64806</v>
      </c>
      <c r="G74" s="246">
        <v>67659</v>
      </c>
    </row>
    <row r="75" spans="1:7">
      <c r="A75" s="223"/>
      <c r="B75" s="223"/>
      <c r="C75" s="223"/>
      <c r="D75" s="223"/>
      <c r="E75" s="223"/>
      <c r="F75" s="223"/>
      <c r="G75" s="223"/>
    </row>
    <row r="76" spans="1:7">
      <c r="A76" s="232" t="s">
        <v>430</v>
      </c>
      <c r="B76" s="223"/>
      <c r="C76" s="223"/>
      <c r="D76" s="223"/>
      <c r="E76" s="223"/>
      <c r="F76" s="223"/>
      <c r="G76" s="223"/>
    </row>
    <row r="77" spans="1:7">
      <c r="A77" s="223" t="s">
        <v>514</v>
      </c>
      <c r="B77" s="233">
        <v>2838.8971609999999</v>
      </c>
      <c r="C77" s="233">
        <v>2839.6971600000002</v>
      </c>
      <c r="D77" s="233">
        <v>2738.897262</v>
      </c>
      <c r="E77" s="233">
        <v>2614.2638470000002</v>
      </c>
      <c r="F77" s="233">
        <v>2613.0724449999998</v>
      </c>
      <c r="G77" s="233">
        <v>2621.9771059999998</v>
      </c>
    </row>
    <row r="78" spans="1:7">
      <c r="A78" s="223" t="s">
        <v>515</v>
      </c>
      <c r="B78" s="233">
        <v>2838.8542910000001</v>
      </c>
      <c r="C78" s="233">
        <v>2839.6896409999999</v>
      </c>
      <c r="D78" s="233">
        <v>2738.8815909999998</v>
      </c>
      <c r="E78" s="233">
        <v>2614.2638470000002</v>
      </c>
      <c r="F78" s="233">
        <v>2613.0724449999998</v>
      </c>
      <c r="G78" s="233">
        <v>2621.9771059999998</v>
      </c>
    </row>
    <row r="79" spans="1:7">
      <c r="A79" s="223" t="s">
        <v>516</v>
      </c>
      <c r="B79" s="237">
        <v>5.4384610000000002</v>
      </c>
      <c r="C79" s="237">
        <v>5.75908</v>
      </c>
      <c r="D79" s="237">
        <v>4.9071119999999997</v>
      </c>
      <c r="E79" s="237">
        <v>4.3595439999999996</v>
      </c>
      <c r="F79" s="237">
        <v>5.0484629999999999</v>
      </c>
      <c r="G79" s="237">
        <v>5.8223229999999999</v>
      </c>
    </row>
    <row r="80" spans="1:7">
      <c r="A80" s="223" t="s">
        <v>517</v>
      </c>
      <c r="B80" s="233">
        <v>-9620</v>
      </c>
      <c r="C80" s="233">
        <v>-11079</v>
      </c>
      <c r="D80" s="233">
        <v>-14961</v>
      </c>
      <c r="E80" s="233">
        <v>-18096</v>
      </c>
      <c r="F80" s="233">
        <v>-17837</v>
      </c>
      <c r="G80" s="233">
        <v>-19675</v>
      </c>
    </row>
    <row r="81" spans="1:7">
      <c r="A81" s="223" t="s">
        <v>518</v>
      </c>
      <c r="B81" s="237">
        <v>-3.39</v>
      </c>
      <c r="C81" s="237">
        <v>-3.9</v>
      </c>
      <c r="D81" s="237">
        <v>-5.46</v>
      </c>
      <c r="E81" s="237">
        <v>-6.92</v>
      </c>
      <c r="F81" s="237">
        <v>-6.83</v>
      </c>
      <c r="G81" s="237">
        <v>-7.5</v>
      </c>
    </row>
    <row r="82" spans="1:7">
      <c r="A82" s="223" t="s">
        <v>519</v>
      </c>
      <c r="B82" s="233">
        <v>14643</v>
      </c>
      <c r="C82" s="233">
        <v>16595</v>
      </c>
      <c r="D82" s="233">
        <v>26417</v>
      </c>
      <c r="E82" s="233">
        <v>26738</v>
      </c>
      <c r="F82" s="233">
        <v>28257</v>
      </c>
      <c r="G82" s="233">
        <v>27305</v>
      </c>
    </row>
    <row r="83" spans="1:7">
      <c r="A83" s="223" t="s">
        <v>520</v>
      </c>
      <c r="B83" s="233">
        <v>11621</v>
      </c>
      <c r="C83" s="233">
        <v>12467</v>
      </c>
      <c r="D83" s="233">
        <v>22330</v>
      </c>
      <c r="E83" s="233">
        <v>22460</v>
      </c>
      <c r="F83" s="233">
        <v>22977</v>
      </c>
      <c r="G83" s="233">
        <v>20794</v>
      </c>
    </row>
    <row r="84" spans="1:7" ht="12">
      <c r="A84" s="223" t="s">
        <v>521</v>
      </c>
      <c r="B84" s="233">
        <v>1743</v>
      </c>
      <c r="C84" s="233">
        <v>2589</v>
      </c>
      <c r="D84" s="233" t="s">
        <v>433</v>
      </c>
      <c r="E84" s="233">
        <v>421</v>
      </c>
      <c r="F84" s="233">
        <v>-274</v>
      </c>
      <c r="G84" s="233">
        <v>-725</v>
      </c>
    </row>
    <row r="85" spans="1:7" ht="12">
      <c r="A85" s="223" t="s">
        <v>522</v>
      </c>
      <c r="B85" s="233">
        <v>4272</v>
      </c>
      <c r="C85" s="233">
        <v>4248</v>
      </c>
      <c r="D85" s="233" t="s">
        <v>433</v>
      </c>
      <c r="E85" s="233" t="s">
        <v>433</v>
      </c>
      <c r="F85" s="233">
        <v>1208</v>
      </c>
      <c r="G85" s="233">
        <v>1232</v>
      </c>
    </row>
    <row r="86" spans="1:7">
      <c r="A86" s="223" t="s">
        <v>523</v>
      </c>
      <c r="B86" s="233">
        <v>643</v>
      </c>
      <c r="C86" s="233">
        <v>626</v>
      </c>
      <c r="D86" s="233">
        <v>758</v>
      </c>
      <c r="E86" s="233">
        <v>720</v>
      </c>
      <c r="F86" s="233">
        <v>694</v>
      </c>
      <c r="G86" s="233">
        <v>2389</v>
      </c>
    </row>
    <row r="87" spans="1:7" ht="12">
      <c r="A87" s="223" t="s">
        <v>524</v>
      </c>
      <c r="B87" s="233">
        <v>107</v>
      </c>
      <c r="C87" s="233">
        <v>87</v>
      </c>
      <c r="D87" s="233" t="s">
        <v>433</v>
      </c>
      <c r="E87" s="233">
        <v>54</v>
      </c>
      <c r="F87" s="233">
        <v>72</v>
      </c>
      <c r="G87" s="233">
        <v>63</v>
      </c>
    </row>
    <row r="88" spans="1:7" ht="12">
      <c r="A88" s="223" t="s">
        <v>525</v>
      </c>
      <c r="B88" s="241" t="s">
        <v>526</v>
      </c>
      <c r="C88" s="241" t="s">
        <v>526</v>
      </c>
      <c r="D88" s="241" t="s">
        <v>526</v>
      </c>
      <c r="E88" s="241" t="s">
        <v>526</v>
      </c>
      <c r="F88" s="241" t="s">
        <v>526</v>
      </c>
      <c r="G88" s="241" t="s">
        <v>526</v>
      </c>
    </row>
    <row r="89" spans="1:7" ht="12">
      <c r="A89" s="223" t="s">
        <v>527</v>
      </c>
      <c r="B89" s="233">
        <v>1381</v>
      </c>
      <c r="C89" s="233">
        <v>1385</v>
      </c>
      <c r="D89" s="233" t="s">
        <v>433</v>
      </c>
      <c r="E89" s="233">
        <v>1454</v>
      </c>
      <c r="F89" s="233">
        <v>1399</v>
      </c>
      <c r="G89" s="233">
        <v>1523</v>
      </c>
    </row>
    <row r="90" spans="1:7" ht="12">
      <c r="A90" s="223" t="s">
        <v>528</v>
      </c>
      <c r="B90" s="233">
        <v>2954</v>
      </c>
      <c r="C90" s="233">
        <v>2893</v>
      </c>
      <c r="D90" s="233" t="s">
        <v>433</v>
      </c>
      <c r="E90" s="233">
        <v>3052</v>
      </c>
      <c r="F90" s="233">
        <v>3053</v>
      </c>
      <c r="G90" s="233">
        <v>3223</v>
      </c>
    </row>
    <row r="91" spans="1:7" ht="12">
      <c r="A91" s="223" t="s">
        <v>529</v>
      </c>
      <c r="B91" s="233" t="s">
        <v>433</v>
      </c>
      <c r="C91" s="233" t="s">
        <v>433</v>
      </c>
      <c r="D91" s="233">
        <v>4156</v>
      </c>
      <c r="E91" s="233" t="s">
        <v>433</v>
      </c>
      <c r="F91" s="233" t="s">
        <v>433</v>
      </c>
      <c r="G91" s="233" t="s">
        <v>433</v>
      </c>
    </row>
    <row r="92" spans="1:7" ht="12">
      <c r="A92" s="223" t="s">
        <v>530</v>
      </c>
      <c r="B92" s="233">
        <v>270</v>
      </c>
      <c r="C92" s="233">
        <v>249</v>
      </c>
      <c r="D92" s="233" t="s">
        <v>433</v>
      </c>
      <c r="E92" s="233">
        <v>302</v>
      </c>
      <c r="F92" s="233">
        <v>319</v>
      </c>
      <c r="G92" s="233">
        <v>347</v>
      </c>
    </row>
    <row r="93" spans="1:7">
      <c r="A93" s="223" t="s">
        <v>531</v>
      </c>
      <c r="B93" s="233">
        <v>4042</v>
      </c>
      <c r="C93" s="233">
        <v>4285</v>
      </c>
      <c r="D93" s="233">
        <v>4256</v>
      </c>
      <c r="E93" s="233">
        <v>4084</v>
      </c>
      <c r="F93" s="233">
        <v>4179</v>
      </c>
      <c r="G93" s="233">
        <v>3856</v>
      </c>
    </row>
    <row r="94" spans="1:7">
      <c r="A94" s="223" t="s">
        <v>532</v>
      </c>
      <c r="B94" s="233">
        <v>15212</v>
      </c>
      <c r="C94" s="233">
        <v>16328</v>
      </c>
      <c r="D94" s="233">
        <v>14812</v>
      </c>
      <c r="E94" s="233">
        <v>15216</v>
      </c>
      <c r="F94" s="233">
        <v>15844</v>
      </c>
      <c r="G94" s="233">
        <v>14305</v>
      </c>
    </row>
    <row r="95" spans="1:7">
      <c r="A95" s="223" t="s">
        <v>533</v>
      </c>
      <c r="B95" s="247">
        <v>168921</v>
      </c>
      <c r="C95" s="247">
        <v>168832</v>
      </c>
      <c r="D95" s="247">
        <v>160566</v>
      </c>
      <c r="E95" s="247">
        <v>154848</v>
      </c>
      <c r="F95" s="247">
        <v>149867</v>
      </c>
      <c r="G95" s="247">
        <v>148949</v>
      </c>
    </row>
    <row r="96" spans="1:7" ht="12">
      <c r="A96" s="223" t="s">
        <v>534</v>
      </c>
      <c r="B96" s="233">
        <v>393</v>
      </c>
      <c r="C96" s="233">
        <v>345</v>
      </c>
      <c r="D96" s="233" t="s">
        <v>433</v>
      </c>
      <c r="E96" s="233" t="s">
        <v>433</v>
      </c>
      <c r="F96" s="233" t="s">
        <v>433</v>
      </c>
      <c r="G96" s="233" t="s">
        <v>433</v>
      </c>
    </row>
    <row r="97" spans="1:7" ht="12">
      <c r="A97" s="223" t="s">
        <v>535</v>
      </c>
      <c r="B97" s="233">
        <v>-215</v>
      </c>
      <c r="C97" s="233">
        <v>-194</v>
      </c>
      <c r="D97" s="233" t="s">
        <v>433</v>
      </c>
      <c r="E97" s="233" t="s">
        <v>433</v>
      </c>
      <c r="F97" s="233" t="s">
        <v>433</v>
      </c>
      <c r="G97" s="233" t="s">
        <v>433</v>
      </c>
    </row>
    <row r="98" spans="1:7">
      <c r="A98" s="223" t="s">
        <v>536</v>
      </c>
      <c r="B98" s="233">
        <v>130</v>
      </c>
      <c r="C98" s="233">
        <v>143</v>
      </c>
      <c r="D98" s="233">
        <v>184</v>
      </c>
      <c r="E98" s="233">
        <v>188</v>
      </c>
      <c r="F98" s="233">
        <v>211</v>
      </c>
      <c r="G98" s="233">
        <v>193</v>
      </c>
    </row>
    <row r="99" spans="1:7">
      <c r="A99" s="223" t="s">
        <v>440</v>
      </c>
      <c r="B99" s="240">
        <v>43159</v>
      </c>
      <c r="C99" s="240">
        <v>43535</v>
      </c>
      <c r="D99" s="240">
        <v>43899</v>
      </c>
      <c r="E99" s="240">
        <v>44265</v>
      </c>
      <c r="F99" s="240">
        <v>44265</v>
      </c>
      <c r="G99" s="240">
        <v>44265</v>
      </c>
    </row>
    <row r="100" spans="1:7" ht="12">
      <c r="A100" s="223" t="s">
        <v>441</v>
      </c>
      <c r="B100" s="241" t="s">
        <v>442</v>
      </c>
      <c r="C100" s="241" t="s">
        <v>442</v>
      </c>
      <c r="D100" s="241" t="s">
        <v>443</v>
      </c>
      <c r="E100" s="241" t="s">
        <v>443</v>
      </c>
      <c r="F100" s="241" t="s">
        <v>442</v>
      </c>
      <c r="G100" s="241" t="s">
        <v>444</v>
      </c>
    </row>
    <row r="101" spans="1:7" ht="12">
      <c r="A101" s="223" t="s">
        <v>445</v>
      </c>
      <c r="B101" s="241" t="s">
        <v>537</v>
      </c>
      <c r="C101" s="241" t="s">
        <v>537</v>
      </c>
      <c r="D101" s="241" t="s">
        <v>446</v>
      </c>
      <c r="E101" s="241" t="s">
        <v>537</v>
      </c>
      <c r="F101" s="241" t="s">
        <v>446</v>
      </c>
      <c r="G101" s="241" t="s">
        <v>446</v>
      </c>
    </row>
    <row r="102" spans="1:7">
      <c r="A102" s="223"/>
      <c r="B102" s="223"/>
      <c r="C102" s="223"/>
      <c r="D102" s="223"/>
      <c r="E102" s="223"/>
      <c r="F102" s="223"/>
      <c r="G102" s="223"/>
    </row>
    <row r="103" spans="1:7">
      <c r="A103" s="223"/>
      <c r="B103" s="223" t="s">
        <v>1</v>
      </c>
      <c r="C103" s="223" t="s">
        <v>1</v>
      </c>
      <c r="D103" s="223" t="s">
        <v>1</v>
      </c>
      <c r="E103" s="223" t="s">
        <v>1</v>
      </c>
      <c r="F103" s="223" t="s">
        <v>1</v>
      </c>
      <c r="G103" s="223" t="s">
        <v>1</v>
      </c>
    </row>
    <row r="104" spans="1:7" ht="12">
      <c r="A104" s="223" t="s">
        <v>39</v>
      </c>
      <c r="B104" s="241" t="s">
        <v>40</v>
      </c>
      <c r="C104" s="241" t="s">
        <v>40</v>
      </c>
      <c r="D104" s="241" t="s">
        <v>40</v>
      </c>
      <c r="E104" s="241" t="s">
        <v>40</v>
      </c>
      <c r="F104" s="241" t="s">
        <v>40</v>
      </c>
      <c r="G104" s="241" t="s">
        <v>40</v>
      </c>
    </row>
    <row r="105" spans="1:7">
      <c r="A105" s="223" t="s">
        <v>456</v>
      </c>
      <c r="B105" s="233">
        <v>1</v>
      </c>
      <c r="C105" s="233">
        <v>1</v>
      </c>
      <c r="D105" s="233">
        <v>1</v>
      </c>
      <c r="E105" s="233">
        <v>1</v>
      </c>
      <c r="F105" s="233">
        <v>1</v>
      </c>
      <c r="G105" s="233">
        <v>1</v>
      </c>
    </row>
    <row r="106" spans="1:7" ht="12">
      <c r="A106" s="223" t="s">
        <v>457</v>
      </c>
      <c r="B106" s="241" t="s">
        <v>458</v>
      </c>
      <c r="C106" s="241" t="s">
        <v>458</v>
      </c>
      <c r="D106" s="241" t="s">
        <v>458</v>
      </c>
      <c r="E106" s="241" t="s">
        <v>458</v>
      </c>
      <c r="F106" s="241" t="s">
        <v>458</v>
      </c>
      <c r="G106" s="241" t="s">
        <v>458</v>
      </c>
    </row>
    <row r="107" spans="1:7">
      <c r="A107" s="242"/>
      <c r="B107" s="242"/>
      <c r="C107" s="242"/>
      <c r="D107" s="242"/>
      <c r="E107" s="242"/>
      <c r="F107" s="242"/>
      <c r="G107" s="242"/>
    </row>
    <row r="108" spans="1:7">
      <c r="A108" s="220" t="s">
        <v>538</v>
      </c>
    </row>
    <row r="109" spans="1:7">
      <c r="A109" s="243" t="s">
        <v>460</v>
      </c>
    </row>
  </sheetData>
  <pageMargins left="0.2" right="0.2" top="0.5" bottom="0.5" header="0.5" footer="0.5"/>
  <pageSetup fitToWidth="0" fitToHeight="0" orientation="landscape" horizontalDpi="0" verticalDpi="0"/>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E61B4-8227-6E45-A5FF-D135DFA87930}">
  <sheetPr>
    <outlinePr summaryBelow="0" summaryRight="0"/>
    <pageSetUpPr autoPageBreaks="0"/>
  </sheetPr>
  <dimension ref="A5:IU79"/>
  <sheetViews>
    <sheetView topLeftCell="A13" workbookViewId="0">
      <selection activeCell="B69" sqref="B69"/>
    </sheetView>
  </sheetViews>
  <sheetFormatPr baseColWidth="10" defaultRowHeight="11"/>
  <cols>
    <col min="1" max="1" width="45.83203125" style="220" customWidth="1"/>
    <col min="2" max="7" width="14.83203125" style="220" customWidth="1"/>
    <col min="8" max="256" width="8.83203125" style="220" customWidth="1"/>
    <col min="257" max="257" width="45.83203125" style="220" customWidth="1"/>
    <col min="258" max="263" width="14.83203125" style="220" customWidth="1"/>
    <col min="264" max="512" width="8.83203125" style="220" customWidth="1"/>
    <col min="513" max="513" width="45.83203125" style="220" customWidth="1"/>
    <col min="514" max="519" width="14.83203125" style="220" customWidth="1"/>
    <col min="520" max="768" width="8.83203125" style="220" customWidth="1"/>
    <col min="769" max="769" width="45.83203125" style="220" customWidth="1"/>
    <col min="770" max="775" width="14.83203125" style="220" customWidth="1"/>
    <col min="776" max="1024" width="8.83203125" style="220" customWidth="1"/>
    <col min="1025" max="1025" width="45.83203125" style="220" customWidth="1"/>
    <col min="1026" max="1031" width="14.83203125" style="220" customWidth="1"/>
    <col min="1032" max="1280" width="8.83203125" style="220" customWidth="1"/>
    <col min="1281" max="1281" width="45.83203125" style="220" customWidth="1"/>
    <col min="1282" max="1287" width="14.83203125" style="220" customWidth="1"/>
    <col min="1288" max="1536" width="8.83203125" style="220" customWidth="1"/>
    <col min="1537" max="1537" width="45.83203125" style="220" customWidth="1"/>
    <col min="1538" max="1543" width="14.83203125" style="220" customWidth="1"/>
    <col min="1544" max="1792" width="8.83203125" style="220" customWidth="1"/>
    <col min="1793" max="1793" width="45.83203125" style="220" customWidth="1"/>
    <col min="1794" max="1799" width="14.83203125" style="220" customWidth="1"/>
    <col min="1800" max="2048" width="8.83203125" style="220" customWidth="1"/>
    <col min="2049" max="2049" width="45.83203125" style="220" customWidth="1"/>
    <col min="2050" max="2055" width="14.83203125" style="220" customWidth="1"/>
    <col min="2056" max="2304" width="8.83203125" style="220" customWidth="1"/>
    <col min="2305" max="2305" width="45.83203125" style="220" customWidth="1"/>
    <col min="2306" max="2311" width="14.83203125" style="220" customWidth="1"/>
    <col min="2312" max="2560" width="8.83203125" style="220" customWidth="1"/>
    <col min="2561" max="2561" width="45.83203125" style="220" customWidth="1"/>
    <col min="2562" max="2567" width="14.83203125" style="220" customWidth="1"/>
    <col min="2568" max="2816" width="8.83203125" style="220" customWidth="1"/>
    <col min="2817" max="2817" width="45.83203125" style="220" customWidth="1"/>
    <col min="2818" max="2823" width="14.83203125" style="220" customWidth="1"/>
    <col min="2824" max="3072" width="8.83203125" style="220" customWidth="1"/>
    <col min="3073" max="3073" width="45.83203125" style="220" customWidth="1"/>
    <col min="3074" max="3079" width="14.83203125" style="220" customWidth="1"/>
    <col min="3080" max="3328" width="8.83203125" style="220" customWidth="1"/>
    <col min="3329" max="3329" width="45.83203125" style="220" customWidth="1"/>
    <col min="3330" max="3335" width="14.83203125" style="220" customWidth="1"/>
    <col min="3336" max="3584" width="8.83203125" style="220" customWidth="1"/>
    <col min="3585" max="3585" width="45.83203125" style="220" customWidth="1"/>
    <col min="3586" max="3591" width="14.83203125" style="220" customWidth="1"/>
    <col min="3592" max="3840" width="8.83203125" style="220" customWidth="1"/>
    <col min="3841" max="3841" width="45.83203125" style="220" customWidth="1"/>
    <col min="3842" max="3847" width="14.83203125" style="220" customWidth="1"/>
    <col min="3848" max="4096" width="8.83203125" style="220" customWidth="1"/>
    <col min="4097" max="4097" width="45.83203125" style="220" customWidth="1"/>
    <col min="4098" max="4103" width="14.83203125" style="220" customWidth="1"/>
    <col min="4104" max="4352" width="8.83203125" style="220" customWidth="1"/>
    <col min="4353" max="4353" width="45.83203125" style="220" customWidth="1"/>
    <col min="4354" max="4359" width="14.83203125" style="220" customWidth="1"/>
    <col min="4360" max="4608" width="8.83203125" style="220" customWidth="1"/>
    <col min="4609" max="4609" width="45.83203125" style="220" customWidth="1"/>
    <col min="4610" max="4615" width="14.83203125" style="220" customWidth="1"/>
    <col min="4616" max="4864" width="8.83203125" style="220" customWidth="1"/>
    <col min="4865" max="4865" width="45.83203125" style="220" customWidth="1"/>
    <col min="4866" max="4871" width="14.83203125" style="220" customWidth="1"/>
    <col min="4872" max="5120" width="8.83203125" style="220" customWidth="1"/>
    <col min="5121" max="5121" width="45.83203125" style="220" customWidth="1"/>
    <col min="5122" max="5127" width="14.83203125" style="220" customWidth="1"/>
    <col min="5128" max="5376" width="8.83203125" style="220" customWidth="1"/>
    <col min="5377" max="5377" width="45.83203125" style="220" customWidth="1"/>
    <col min="5378" max="5383" width="14.83203125" style="220" customWidth="1"/>
    <col min="5384" max="5632" width="8.83203125" style="220" customWidth="1"/>
    <col min="5633" max="5633" width="45.83203125" style="220" customWidth="1"/>
    <col min="5634" max="5639" width="14.83203125" style="220" customWidth="1"/>
    <col min="5640" max="5888" width="8.83203125" style="220" customWidth="1"/>
    <col min="5889" max="5889" width="45.83203125" style="220" customWidth="1"/>
    <col min="5890" max="5895" width="14.83203125" style="220" customWidth="1"/>
    <col min="5896" max="6144" width="8.83203125" style="220" customWidth="1"/>
    <col min="6145" max="6145" width="45.83203125" style="220" customWidth="1"/>
    <col min="6146" max="6151" width="14.83203125" style="220" customWidth="1"/>
    <col min="6152" max="6400" width="8.83203125" style="220" customWidth="1"/>
    <col min="6401" max="6401" width="45.83203125" style="220" customWidth="1"/>
    <col min="6402" max="6407" width="14.83203125" style="220" customWidth="1"/>
    <col min="6408" max="6656" width="8.83203125" style="220" customWidth="1"/>
    <col min="6657" max="6657" width="45.83203125" style="220" customWidth="1"/>
    <col min="6658" max="6663" width="14.83203125" style="220" customWidth="1"/>
    <col min="6664" max="6912" width="8.83203125" style="220" customWidth="1"/>
    <col min="6913" max="6913" width="45.83203125" style="220" customWidth="1"/>
    <col min="6914" max="6919" width="14.83203125" style="220" customWidth="1"/>
    <col min="6920" max="7168" width="8.83203125" style="220" customWidth="1"/>
    <col min="7169" max="7169" width="45.83203125" style="220" customWidth="1"/>
    <col min="7170" max="7175" width="14.83203125" style="220" customWidth="1"/>
    <col min="7176" max="7424" width="8.83203125" style="220" customWidth="1"/>
    <col min="7425" max="7425" width="45.83203125" style="220" customWidth="1"/>
    <col min="7426" max="7431" width="14.83203125" style="220" customWidth="1"/>
    <col min="7432" max="7680" width="8.83203125" style="220" customWidth="1"/>
    <col min="7681" max="7681" width="45.83203125" style="220" customWidth="1"/>
    <col min="7682" max="7687" width="14.83203125" style="220" customWidth="1"/>
    <col min="7688" max="7936" width="8.83203125" style="220" customWidth="1"/>
    <col min="7937" max="7937" width="45.83203125" style="220" customWidth="1"/>
    <col min="7938" max="7943" width="14.83203125" style="220" customWidth="1"/>
    <col min="7944" max="8192" width="8.83203125" style="220" customWidth="1"/>
    <col min="8193" max="8193" width="45.83203125" style="220" customWidth="1"/>
    <col min="8194" max="8199" width="14.83203125" style="220" customWidth="1"/>
    <col min="8200" max="8448" width="8.83203125" style="220" customWidth="1"/>
    <col min="8449" max="8449" width="45.83203125" style="220" customWidth="1"/>
    <col min="8450" max="8455" width="14.83203125" style="220" customWidth="1"/>
    <col min="8456" max="8704" width="8.83203125" style="220" customWidth="1"/>
    <col min="8705" max="8705" width="45.83203125" style="220" customWidth="1"/>
    <col min="8706" max="8711" width="14.83203125" style="220" customWidth="1"/>
    <col min="8712" max="8960" width="8.83203125" style="220" customWidth="1"/>
    <col min="8961" max="8961" width="45.83203125" style="220" customWidth="1"/>
    <col min="8962" max="8967" width="14.83203125" style="220" customWidth="1"/>
    <col min="8968" max="9216" width="8.83203125" style="220" customWidth="1"/>
    <col min="9217" max="9217" width="45.83203125" style="220" customWidth="1"/>
    <col min="9218" max="9223" width="14.83203125" style="220" customWidth="1"/>
    <col min="9224" max="9472" width="8.83203125" style="220" customWidth="1"/>
    <col min="9473" max="9473" width="45.83203125" style="220" customWidth="1"/>
    <col min="9474" max="9479" width="14.83203125" style="220" customWidth="1"/>
    <col min="9480" max="9728" width="8.83203125" style="220" customWidth="1"/>
    <col min="9729" max="9729" width="45.83203125" style="220" customWidth="1"/>
    <col min="9730" max="9735" width="14.83203125" style="220" customWidth="1"/>
    <col min="9736" max="9984" width="8.83203125" style="220" customWidth="1"/>
    <col min="9985" max="9985" width="45.83203125" style="220" customWidth="1"/>
    <col min="9986" max="9991" width="14.83203125" style="220" customWidth="1"/>
    <col min="9992" max="10240" width="8.83203125" style="220" customWidth="1"/>
    <col min="10241" max="10241" width="45.83203125" style="220" customWidth="1"/>
    <col min="10242" max="10247" width="14.83203125" style="220" customWidth="1"/>
    <col min="10248" max="10496" width="8.83203125" style="220" customWidth="1"/>
    <col min="10497" max="10497" width="45.83203125" style="220" customWidth="1"/>
    <col min="10498" max="10503" width="14.83203125" style="220" customWidth="1"/>
    <col min="10504" max="10752" width="8.83203125" style="220" customWidth="1"/>
    <col min="10753" max="10753" width="45.83203125" style="220" customWidth="1"/>
    <col min="10754" max="10759" width="14.83203125" style="220" customWidth="1"/>
    <col min="10760" max="11008" width="8.83203125" style="220" customWidth="1"/>
    <col min="11009" max="11009" width="45.83203125" style="220" customWidth="1"/>
    <col min="11010" max="11015" width="14.83203125" style="220" customWidth="1"/>
    <col min="11016" max="11264" width="8.83203125" style="220" customWidth="1"/>
    <col min="11265" max="11265" width="45.83203125" style="220" customWidth="1"/>
    <col min="11266" max="11271" width="14.83203125" style="220" customWidth="1"/>
    <col min="11272" max="11520" width="8.83203125" style="220" customWidth="1"/>
    <col min="11521" max="11521" width="45.83203125" style="220" customWidth="1"/>
    <col min="11522" max="11527" width="14.83203125" style="220" customWidth="1"/>
    <col min="11528" max="11776" width="8.83203125" style="220" customWidth="1"/>
    <col min="11777" max="11777" width="45.83203125" style="220" customWidth="1"/>
    <col min="11778" max="11783" width="14.83203125" style="220" customWidth="1"/>
    <col min="11784" max="12032" width="8.83203125" style="220" customWidth="1"/>
    <col min="12033" max="12033" width="45.83203125" style="220" customWidth="1"/>
    <col min="12034" max="12039" width="14.83203125" style="220" customWidth="1"/>
    <col min="12040" max="12288" width="8.83203125" style="220" customWidth="1"/>
    <col min="12289" max="12289" width="45.83203125" style="220" customWidth="1"/>
    <col min="12290" max="12295" width="14.83203125" style="220" customWidth="1"/>
    <col min="12296" max="12544" width="8.83203125" style="220" customWidth="1"/>
    <col min="12545" max="12545" width="45.83203125" style="220" customWidth="1"/>
    <col min="12546" max="12551" width="14.83203125" style="220" customWidth="1"/>
    <col min="12552" max="12800" width="8.83203125" style="220" customWidth="1"/>
    <col min="12801" max="12801" width="45.83203125" style="220" customWidth="1"/>
    <col min="12802" max="12807" width="14.83203125" style="220" customWidth="1"/>
    <col min="12808" max="13056" width="8.83203125" style="220" customWidth="1"/>
    <col min="13057" max="13057" width="45.83203125" style="220" customWidth="1"/>
    <col min="13058" max="13063" width="14.83203125" style="220" customWidth="1"/>
    <col min="13064" max="13312" width="8.83203125" style="220" customWidth="1"/>
    <col min="13313" max="13313" width="45.83203125" style="220" customWidth="1"/>
    <col min="13314" max="13319" width="14.83203125" style="220" customWidth="1"/>
    <col min="13320" max="13568" width="8.83203125" style="220" customWidth="1"/>
    <col min="13569" max="13569" width="45.83203125" style="220" customWidth="1"/>
    <col min="13570" max="13575" width="14.83203125" style="220" customWidth="1"/>
    <col min="13576" max="13824" width="8.83203125" style="220" customWidth="1"/>
    <col min="13825" max="13825" width="45.83203125" style="220" customWidth="1"/>
    <col min="13826" max="13831" width="14.83203125" style="220" customWidth="1"/>
    <col min="13832" max="14080" width="8.83203125" style="220" customWidth="1"/>
    <col min="14081" max="14081" width="45.83203125" style="220" customWidth="1"/>
    <col min="14082" max="14087" width="14.83203125" style="220" customWidth="1"/>
    <col min="14088" max="14336" width="8.83203125" style="220" customWidth="1"/>
    <col min="14337" max="14337" width="45.83203125" style="220" customWidth="1"/>
    <col min="14338" max="14343" width="14.83203125" style="220" customWidth="1"/>
    <col min="14344" max="14592" width="8.83203125" style="220" customWidth="1"/>
    <col min="14593" max="14593" width="45.83203125" style="220" customWidth="1"/>
    <col min="14594" max="14599" width="14.83203125" style="220" customWidth="1"/>
    <col min="14600" max="14848" width="8.83203125" style="220" customWidth="1"/>
    <col min="14849" max="14849" width="45.83203125" style="220" customWidth="1"/>
    <col min="14850" max="14855" width="14.83203125" style="220" customWidth="1"/>
    <col min="14856" max="15104" width="8.83203125" style="220" customWidth="1"/>
    <col min="15105" max="15105" width="45.83203125" style="220" customWidth="1"/>
    <col min="15106" max="15111" width="14.83203125" style="220" customWidth="1"/>
    <col min="15112" max="15360" width="8.83203125" style="220" customWidth="1"/>
    <col min="15361" max="15361" width="45.83203125" style="220" customWidth="1"/>
    <col min="15362" max="15367" width="14.83203125" style="220" customWidth="1"/>
    <col min="15368" max="15616" width="8.83203125" style="220" customWidth="1"/>
    <col min="15617" max="15617" width="45.83203125" style="220" customWidth="1"/>
    <col min="15618" max="15623" width="14.83203125" style="220" customWidth="1"/>
    <col min="15624" max="15872" width="8.83203125" style="220" customWidth="1"/>
    <col min="15873" max="15873" width="45.83203125" style="220" customWidth="1"/>
    <col min="15874" max="15879" width="14.83203125" style="220" customWidth="1"/>
    <col min="15880" max="16128" width="8.83203125" style="220" customWidth="1"/>
    <col min="16129" max="16129" width="45.83203125" style="220" customWidth="1"/>
    <col min="16130" max="16135" width="14.83203125" style="220" customWidth="1"/>
    <col min="16136" max="16384" width="8.83203125" style="220" customWidth="1"/>
  </cols>
  <sheetData>
    <row r="5" spans="1:255" ht="17">
      <c r="A5" s="219" t="s">
        <v>539</v>
      </c>
    </row>
    <row r="7" spans="1:255" ht="12">
      <c r="A7" s="221" t="s">
        <v>353</v>
      </c>
      <c r="B7" s="222" t="s">
        <v>354</v>
      </c>
      <c r="C7" s="220" t="s">
        <v>355</v>
      </c>
      <c r="D7" s="223" t="s">
        <v>356</v>
      </c>
      <c r="E7" s="222" t="s">
        <v>357</v>
      </c>
      <c r="F7" s="220" t="s">
        <v>358</v>
      </c>
    </row>
    <row r="8" spans="1:255">
      <c r="A8" s="223"/>
      <c r="B8" s="222" t="s">
        <v>359</v>
      </c>
      <c r="C8" s="220" t="s">
        <v>360</v>
      </c>
      <c r="D8" s="223" t="s">
        <v>356</v>
      </c>
      <c r="E8" s="222" t="s">
        <v>361</v>
      </c>
      <c r="F8" s="220" t="s">
        <v>362</v>
      </c>
    </row>
    <row r="9" spans="1:255">
      <c r="A9" s="223"/>
      <c r="B9" s="222" t="s">
        <v>363</v>
      </c>
      <c r="C9" s="220" t="s">
        <v>364</v>
      </c>
      <c r="D9" s="223" t="s">
        <v>356</v>
      </c>
      <c r="E9" s="222" t="s">
        <v>365</v>
      </c>
      <c r="F9" s="220" t="s">
        <v>366</v>
      </c>
    </row>
    <row r="10" spans="1:255">
      <c r="A10" s="223"/>
      <c r="B10" s="222" t="s">
        <v>367</v>
      </c>
      <c r="C10" s="220" t="s">
        <v>368</v>
      </c>
      <c r="D10" s="223" t="s">
        <v>356</v>
      </c>
      <c r="E10" s="222" t="s">
        <v>369</v>
      </c>
      <c r="F10" s="224" t="s">
        <v>370</v>
      </c>
    </row>
    <row r="11" spans="1:255">
      <c r="A11" s="223"/>
      <c r="B11" s="222" t="s">
        <v>371</v>
      </c>
      <c r="C11" s="220" t="s">
        <v>372</v>
      </c>
      <c r="D11" s="223" t="s">
        <v>356</v>
      </c>
      <c r="E11" s="225"/>
      <c r="F11" s="225"/>
    </row>
    <row r="14" spans="1:255">
      <c r="A14" s="226" t="s">
        <v>540</v>
      </c>
      <c r="B14" s="226"/>
      <c r="C14" s="226"/>
      <c r="D14" s="226"/>
      <c r="E14" s="226"/>
      <c r="F14" s="226"/>
      <c r="G14" s="226"/>
      <c r="H14" s="227"/>
      <c r="I14" s="227"/>
      <c r="J14" s="227"/>
      <c r="K14" s="227"/>
      <c r="L14" s="227"/>
      <c r="M14" s="227"/>
      <c r="N14" s="227"/>
      <c r="O14" s="227"/>
      <c r="P14" s="227"/>
      <c r="Q14" s="227"/>
      <c r="R14" s="227"/>
      <c r="S14" s="227"/>
      <c r="T14" s="227"/>
      <c r="U14" s="227"/>
      <c r="V14" s="227"/>
      <c r="W14" s="227"/>
      <c r="X14" s="227"/>
      <c r="Y14" s="227"/>
      <c r="Z14" s="227"/>
      <c r="AA14" s="227"/>
      <c r="AB14" s="227"/>
      <c r="AC14" s="227"/>
      <c r="AD14" s="227"/>
      <c r="AE14" s="227"/>
      <c r="AF14" s="227"/>
      <c r="AG14" s="227"/>
      <c r="AH14" s="227"/>
      <c r="AI14" s="227"/>
      <c r="AJ14" s="227"/>
      <c r="AK14" s="227"/>
      <c r="AL14" s="227"/>
      <c r="AM14" s="227"/>
      <c r="AN14" s="227"/>
      <c r="AO14" s="227"/>
      <c r="AP14" s="227"/>
      <c r="AQ14" s="227"/>
      <c r="AR14" s="227"/>
      <c r="AS14" s="227"/>
      <c r="AT14" s="227"/>
      <c r="AU14" s="227"/>
      <c r="AV14" s="227"/>
      <c r="AW14" s="227"/>
      <c r="AX14" s="227"/>
      <c r="AY14" s="227"/>
      <c r="AZ14" s="227"/>
      <c r="BA14" s="227"/>
      <c r="BB14" s="227"/>
      <c r="BC14" s="227"/>
      <c r="BD14" s="227"/>
      <c r="BE14" s="227"/>
      <c r="BF14" s="227"/>
      <c r="BG14" s="227"/>
      <c r="BH14" s="227"/>
      <c r="BI14" s="227"/>
      <c r="BJ14" s="227"/>
      <c r="BK14" s="227"/>
      <c r="BL14" s="227"/>
      <c r="BM14" s="227"/>
      <c r="BN14" s="227"/>
      <c r="BO14" s="227"/>
      <c r="BP14" s="227"/>
      <c r="BQ14" s="227"/>
      <c r="BR14" s="227"/>
      <c r="BS14" s="227"/>
      <c r="BT14" s="227"/>
      <c r="BU14" s="227"/>
      <c r="BV14" s="227"/>
      <c r="BW14" s="227"/>
      <c r="BX14" s="227"/>
      <c r="BY14" s="227"/>
      <c r="BZ14" s="227"/>
      <c r="CA14" s="227"/>
      <c r="CB14" s="227"/>
      <c r="CC14" s="227"/>
      <c r="CD14" s="227"/>
      <c r="CE14" s="227"/>
      <c r="CF14" s="227"/>
      <c r="CG14" s="227"/>
      <c r="CH14" s="227"/>
      <c r="CI14" s="227"/>
      <c r="CJ14" s="227"/>
      <c r="CK14" s="227"/>
      <c r="CL14" s="227"/>
      <c r="CM14" s="227"/>
      <c r="CN14" s="227"/>
      <c r="CO14" s="227"/>
      <c r="CP14" s="227"/>
      <c r="CQ14" s="227"/>
      <c r="CR14" s="227"/>
      <c r="CS14" s="227"/>
      <c r="CT14" s="227"/>
      <c r="CU14" s="227"/>
      <c r="CV14" s="227"/>
      <c r="CW14" s="227"/>
      <c r="CX14" s="227"/>
      <c r="CY14" s="227"/>
      <c r="CZ14" s="227"/>
      <c r="DA14" s="227"/>
      <c r="DB14" s="227"/>
      <c r="DC14" s="227"/>
      <c r="DD14" s="227"/>
      <c r="DE14" s="227"/>
      <c r="DF14" s="227"/>
      <c r="DG14" s="227"/>
      <c r="DH14" s="227"/>
      <c r="DI14" s="227"/>
      <c r="DJ14" s="227"/>
      <c r="DK14" s="227"/>
      <c r="DL14" s="227"/>
      <c r="DM14" s="227"/>
      <c r="DN14" s="227"/>
      <c r="DO14" s="227"/>
      <c r="DP14" s="227"/>
      <c r="DQ14" s="227"/>
      <c r="DR14" s="227"/>
      <c r="DS14" s="227"/>
      <c r="DT14" s="227"/>
      <c r="DU14" s="227"/>
      <c r="DV14" s="227"/>
      <c r="DW14" s="227"/>
      <c r="DX14" s="227"/>
      <c r="DY14" s="227"/>
      <c r="DZ14" s="227"/>
      <c r="EA14" s="227"/>
      <c r="EB14" s="227"/>
      <c r="EC14" s="227"/>
      <c r="ED14" s="227"/>
      <c r="EE14" s="227"/>
      <c r="EF14" s="227"/>
      <c r="EG14" s="227"/>
      <c r="EH14" s="227"/>
      <c r="EI14" s="227"/>
      <c r="EJ14" s="227"/>
      <c r="EK14" s="227"/>
      <c r="EL14" s="227"/>
      <c r="EM14" s="227"/>
      <c r="EN14" s="227"/>
      <c r="EO14" s="227"/>
      <c r="EP14" s="227"/>
      <c r="EQ14" s="227"/>
      <c r="ER14" s="227"/>
      <c r="ES14" s="227"/>
      <c r="ET14" s="227"/>
      <c r="EU14" s="227"/>
      <c r="EV14" s="227"/>
      <c r="EW14" s="227"/>
      <c r="EX14" s="227"/>
      <c r="EY14" s="227"/>
      <c r="EZ14" s="227"/>
      <c r="FA14" s="227"/>
      <c r="FB14" s="227"/>
      <c r="FC14" s="227"/>
      <c r="FD14" s="227"/>
      <c r="FE14" s="227"/>
      <c r="FF14" s="227"/>
      <c r="FG14" s="227"/>
      <c r="FH14" s="227"/>
      <c r="FI14" s="227"/>
      <c r="FJ14" s="227"/>
      <c r="FK14" s="227"/>
      <c r="FL14" s="227"/>
      <c r="FM14" s="227"/>
      <c r="FN14" s="227"/>
      <c r="FO14" s="227"/>
      <c r="FP14" s="227"/>
      <c r="FQ14" s="227"/>
      <c r="FR14" s="227"/>
      <c r="FS14" s="227"/>
      <c r="FT14" s="227"/>
      <c r="FU14" s="227"/>
      <c r="FV14" s="227"/>
      <c r="FW14" s="227"/>
      <c r="FX14" s="227"/>
      <c r="FY14" s="227"/>
      <c r="FZ14" s="227"/>
      <c r="GA14" s="227"/>
      <c r="GB14" s="227"/>
      <c r="GC14" s="227"/>
      <c r="GD14" s="227"/>
      <c r="GE14" s="227"/>
      <c r="GF14" s="227"/>
      <c r="GG14" s="227"/>
      <c r="GH14" s="227"/>
      <c r="GI14" s="227"/>
      <c r="GJ14" s="227"/>
      <c r="GK14" s="227"/>
      <c r="GL14" s="227"/>
      <c r="GM14" s="227"/>
      <c r="GN14" s="227"/>
      <c r="GO14" s="227"/>
      <c r="GP14" s="227"/>
      <c r="GQ14" s="227"/>
      <c r="GR14" s="227"/>
      <c r="GS14" s="227"/>
      <c r="GT14" s="227"/>
      <c r="GU14" s="227"/>
      <c r="GV14" s="227"/>
      <c r="GW14" s="227"/>
      <c r="GX14" s="227"/>
      <c r="GY14" s="227"/>
      <c r="GZ14" s="227"/>
      <c r="HA14" s="227"/>
      <c r="HB14" s="227"/>
      <c r="HC14" s="227"/>
      <c r="HD14" s="227"/>
      <c r="HE14" s="227"/>
      <c r="HF14" s="227"/>
      <c r="HG14" s="227"/>
      <c r="HH14" s="227"/>
      <c r="HI14" s="227"/>
      <c r="HJ14" s="227"/>
      <c r="HK14" s="227"/>
      <c r="HL14" s="227"/>
      <c r="HM14" s="227"/>
      <c r="HN14" s="227"/>
      <c r="HO14" s="227"/>
      <c r="HP14" s="227"/>
      <c r="HQ14" s="227"/>
      <c r="HR14" s="227"/>
      <c r="HS14" s="227"/>
      <c r="HT14" s="227"/>
      <c r="HU14" s="227"/>
      <c r="HV14" s="227"/>
      <c r="HW14" s="227"/>
      <c r="HX14" s="227"/>
      <c r="HY14" s="227"/>
      <c r="HZ14" s="227"/>
      <c r="IA14" s="227"/>
      <c r="IB14" s="227"/>
      <c r="IC14" s="227"/>
      <c r="ID14" s="227"/>
      <c r="IE14" s="227"/>
      <c r="IF14" s="227"/>
      <c r="IG14" s="227"/>
      <c r="IH14" s="227"/>
      <c r="II14" s="227"/>
      <c r="IJ14" s="227"/>
      <c r="IK14" s="227"/>
      <c r="IL14" s="227"/>
      <c r="IM14" s="227"/>
      <c r="IN14" s="227"/>
      <c r="IO14" s="227"/>
      <c r="IP14" s="227"/>
      <c r="IQ14" s="227"/>
      <c r="IR14" s="227"/>
      <c r="IS14" s="227"/>
      <c r="IT14" s="227"/>
      <c r="IU14" s="227"/>
    </row>
    <row r="15" spans="1:255" ht="36">
      <c r="A15" s="228" t="s">
        <v>374</v>
      </c>
      <c r="B15" s="229" t="s">
        <v>375</v>
      </c>
      <c r="C15" s="229" t="s">
        <v>376</v>
      </c>
      <c r="D15" s="229" t="s">
        <v>377</v>
      </c>
      <c r="E15" s="229" t="s">
        <v>378</v>
      </c>
      <c r="F15" s="229" t="s">
        <v>379</v>
      </c>
      <c r="G15" s="229" t="s">
        <v>380</v>
      </c>
    </row>
    <row r="16" spans="1:255" ht="12">
      <c r="A16" s="230" t="s">
        <v>39</v>
      </c>
      <c r="B16" s="231" t="s">
        <v>40</v>
      </c>
      <c r="C16" s="231" t="s">
        <v>40</v>
      </c>
      <c r="D16" s="231" t="s">
        <v>40</v>
      </c>
      <c r="E16" s="231" t="s">
        <v>40</v>
      </c>
      <c r="F16" s="231" t="s">
        <v>40</v>
      </c>
      <c r="G16" s="231" t="s">
        <v>40</v>
      </c>
    </row>
    <row r="17" spans="1:7">
      <c r="A17" s="232" t="s">
        <v>1</v>
      </c>
      <c r="B17" s="223"/>
      <c r="C17" s="223"/>
      <c r="D17" s="223"/>
      <c r="E17" s="223"/>
      <c r="F17" s="223"/>
      <c r="G17" s="223"/>
    </row>
    <row r="18" spans="1:7">
      <c r="A18" s="232" t="s">
        <v>541</v>
      </c>
      <c r="B18" s="235">
        <v>4909</v>
      </c>
      <c r="C18" s="235">
        <v>5184</v>
      </c>
      <c r="D18" s="235">
        <v>6023</v>
      </c>
      <c r="E18" s="235">
        <v>9369</v>
      </c>
      <c r="F18" s="235">
        <v>5625</v>
      </c>
      <c r="G18" s="235">
        <v>5581</v>
      </c>
    </row>
    <row r="19" spans="1:7">
      <c r="A19" s="223" t="s">
        <v>389</v>
      </c>
      <c r="B19" s="233">
        <v>1097</v>
      </c>
      <c r="C19" s="233">
        <v>1154</v>
      </c>
      <c r="D19" s="233">
        <v>2025</v>
      </c>
      <c r="E19" s="233">
        <v>2008</v>
      </c>
      <c r="F19" s="233">
        <v>1612</v>
      </c>
      <c r="G19" s="233">
        <v>1685</v>
      </c>
    </row>
    <row r="20" spans="1:7" ht="12">
      <c r="A20" s="223" t="s">
        <v>542</v>
      </c>
      <c r="B20" s="233">
        <v>273</v>
      </c>
      <c r="C20" s="233">
        <v>310</v>
      </c>
      <c r="D20" s="233" t="s">
        <v>383</v>
      </c>
      <c r="E20" s="233" t="s">
        <v>383</v>
      </c>
      <c r="F20" s="233">
        <v>56</v>
      </c>
      <c r="G20" s="233">
        <v>54</v>
      </c>
    </row>
    <row r="21" spans="1:7">
      <c r="A21" s="232" t="s">
        <v>543</v>
      </c>
      <c r="B21" s="234">
        <v>1370</v>
      </c>
      <c r="C21" s="234">
        <v>1464</v>
      </c>
      <c r="D21" s="234">
        <v>2025</v>
      </c>
      <c r="E21" s="234">
        <v>2008</v>
      </c>
      <c r="F21" s="234">
        <v>1668</v>
      </c>
      <c r="G21" s="234">
        <v>1739</v>
      </c>
    </row>
    <row r="22" spans="1:7">
      <c r="A22" s="223"/>
      <c r="B22" s="223"/>
      <c r="C22" s="223"/>
      <c r="D22" s="223"/>
      <c r="E22" s="223"/>
      <c r="F22" s="223"/>
      <c r="G22" s="223"/>
    </row>
    <row r="23" spans="1:7" ht="12">
      <c r="A23" s="223" t="s">
        <v>544</v>
      </c>
      <c r="B23" s="233" t="s">
        <v>383</v>
      </c>
      <c r="C23" s="233" t="s">
        <v>383</v>
      </c>
      <c r="D23" s="233" t="s">
        <v>383</v>
      </c>
      <c r="E23" s="233" t="s">
        <v>383</v>
      </c>
      <c r="F23" s="233">
        <v>296</v>
      </c>
      <c r="G23" s="233">
        <v>279</v>
      </c>
    </row>
    <row r="24" spans="1:7">
      <c r="A24" s="223" t="s">
        <v>545</v>
      </c>
      <c r="B24" s="233">
        <v>26</v>
      </c>
      <c r="C24" s="233">
        <v>127</v>
      </c>
      <c r="D24" s="233">
        <v>-298</v>
      </c>
      <c r="E24" s="233">
        <v>-4313</v>
      </c>
      <c r="F24" s="233">
        <v>60</v>
      </c>
      <c r="G24" s="233">
        <v>60</v>
      </c>
    </row>
    <row r="25" spans="1:7" ht="12">
      <c r="A25" s="223" t="s">
        <v>546</v>
      </c>
      <c r="B25" s="233" t="s">
        <v>383</v>
      </c>
      <c r="C25" s="233" t="s">
        <v>383</v>
      </c>
      <c r="D25" s="233" t="s">
        <v>383</v>
      </c>
      <c r="E25" s="233">
        <v>208</v>
      </c>
      <c r="F25" s="233">
        <v>18</v>
      </c>
      <c r="G25" s="233" t="s">
        <v>383</v>
      </c>
    </row>
    <row r="26" spans="1:7">
      <c r="A26" s="223" t="s">
        <v>547</v>
      </c>
      <c r="B26" s="233">
        <v>-198</v>
      </c>
      <c r="C26" s="233">
        <v>-231</v>
      </c>
      <c r="D26" s="233">
        <v>-173</v>
      </c>
      <c r="E26" s="233">
        <v>-207</v>
      </c>
      <c r="F26" s="233">
        <v>-176</v>
      </c>
      <c r="G26" s="233">
        <v>-178</v>
      </c>
    </row>
    <row r="27" spans="1:7">
      <c r="A27" s="223" t="s">
        <v>548</v>
      </c>
      <c r="B27" s="233">
        <v>150</v>
      </c>
      <c r="C27" s="233">
        <v>198</v>
      </c>
      <c r="D27" s="233">
        <v>284</v>
      </c>
      <c r="E27" s="233">
        <v>196</v>
      </c>
      <c r="F27" s="233">
        <v>151</v>
      </c>
      <c r="G27" s="233">
        <v>108</v>
      </c>
    </row>
    <row r="28" spans="1:7">
      <c r="A28" s="223" t="s">
        <v>549</v>
      </c>
      <c r="B28" s="233">
        <v>353</v>
      </c>
      <c r="C28" s="233">
        <v>254</v>
      </c>
      <c r="D28" s="233">
        <v>86</v>
      </c>
      <c r="E28" s="233">
        <v>850</v>
      </c>
      <c r="F28" s="233">
        <v>476</v>
      </c>
      <c r="G28" s="233">
        <v>789</v>
      </c>
    </row>
    <row r="29" spans="1:7">
      <c r="A29" s="223" t="s">
        <v>550</v>
      </c>
      <c r="B29" s="233">
        <v>2</v>
      </c>
      <c r="C29" s="233">
        <v>142</v>
      </c>
      <c r="D29" s="233">
        <v>-506</v>
      </c>
      <c r="E29" s="233">
        <v>-1298</v>
      </c>
      <c r="F29" s="233">
        <v>-445</v>
      </c>
      <c r="G29" s="233">
        <v>1125</v>
      </c>
    </row>
    <row r="30" spans="1:7">
      <c r="A30" s="223" t="s">
        <v>551</v>
      </c>
      <c r="B30" s="233">
        <v>-129</v>
      </c>
      <c r="C30" s="233">
        <v>190</v>
      </c>
      <c r="D30" s="233">
        <v>-104</v>
      </c>
      <c r="E30" s="233">
        <v>-471</v>
      </c>
      <c r="F30" s="233">
        <v>313</v>
      </c>
      <c r="G30" s="233">
        <v>-587</v>
      </c>
    </row>
    <row r="31" spans="1:7">
      <c r="A31" s="223" t="s">
        <v>552</v>
      </c>
      <c r="B31" s="233">
        <v>847</v>
      </c>
      <c r="C31" s="233">
        <v>-281</v>
      </c>
      <c r="D31" s="233">
        <v>542</v>
      </c>
      <c r="E31" s="233">
        <v>976</v>
      </c>
      <c r="F31" s="233">
        <v>123</v>
      </c>
      <c r="G31" s="233">
        <v>142</v>
      </c>
    </row>
    <row r="32" spans="1:7" ht="12">
      <c r="A32" s="223" t="s">
        <v>553</v>
      </c>
      <c r="B32" s="233" t="s">
        <v>383</v>
      </c>
      <c r="C32" s="233" t="s">
        <v>383</v>
      </c>
      <c r="D32" s="233" t="s">
        <v>383</v>
      </c>
      <c r="E32" s="233" t="s">
        <v>383</v>
      </c>
      <c r="F32" s="233" t="s">
        <v>383</v>
      </c>
      <c r="G32" s="233" t="s">
        <v>383</v>
      </c>
    </row>
    <row r="33" spans="1:7">
      <c r="A33" s="232" t="s">
        <v>554</v>
      </c>
      <c r="B33" s="234">
        <v>7330</v>
      </c>
      <c r="C33" s="234">
        <v>7047</v>
      </c>
      <c r="D33" s="234">
        <v>7879</v>
      </c>
      <c r="E33" s="234">
        <v>7318</v>
      </c>
      <c r="F33" s="234">
        <v>8109</v>
      </c>
      <c r="G33" s="234">
        <v>9058</v>
      </c>
    </row>
    <row r="34" spans="1:7">
      <c r="A34" s="223"/>
      <c r="B34" s="223"/>
      <c r="C34" s="223"/>
      <c r="D34" s="223"/>
      <c r="E34" s="223"/>
      <c r="F34" s="223"/>
      <c r="G34" s="223"/>
    </row>
    <row r="35" spans="1:7">
      <c r="A35" s="223" t="s">
        <v>555</v>
      </c>
      <c r="B35" s="233">
        <v>-1867</v>
      </c>
      <c r="C35" s="233">
        <v>-1804</v>
      </c>
      <c r="D35" s="233">
        <v>-1509</v>
      </c>
      <c r="E35" s="233">
        <v>-1329</v>
      </c>
      <c r="F35" s="233">
        <v>-1316</v>
      </c>
      <c r="G35" s="233">
        <v>-863</v>
      </c>
    </row>
    <row r="36" spans="1:7">
      <c r="A36" s="223" t="s">
        <v>556</v>
      </c>
      <c r="B36" s="233">
        <v>127</v>
      </c>
      <c r="C36" s="233">
        <v>158</v>
      </c>
      <c r="D36" s="233">
        <v>46</v>
      </c>
      <c r="E36" s="233">
        <v>108</v>
      </c>
      <c r="F36" s="233">
        <v>97</v>
      </c>
      <c r="G36" s="233">
        <v>89</v>
      </c>
    </row>
    <row r="37" spans="1:7">
      <c r="A37" s="223" t="s">
        <v>557</v>
      </c>
      <c r="B37" s="233">
        <v>-1897</v>
      </c>
      <c r="C37" s="233">
        <v>-1731</v>
      </c>
      <c r="D37" s="233">
        <v>-4896</v>
      </c>
      <c r="E37" s="233">
        <v>-1336</v>
      </c>
      <c r="F37" s="233">
        <v>-1122</v>
      </c>
      <c r="G37" s="233">
        <v>-1426</v>
      </c>
    </row>
    <row r="38" spans="1:7">
      <c r="A38" s="223" t="s">
        <v>558</v>
      </c>
      <c r="B38" s="233">
        <v>199</v>
      </c>
      <c r="C38" s="233">
        <v>30</v>
      </c>
      <c r="D38" s="233">
        <v>561</v>
      </c>
      <c r="E38" s="233">
        <v>7093</v>
      </c>
      <c r="F38" s="233">
        <v>177</v>
      </c>
      <c r="G38" s="233">
        <v>39</v>
      </c>
    </row>
    <row r="39" spans="1:7">
      <c r="A39" s="223" t="s">
        <v>559</v>
      </c>
      <c r="B39" s="233">
        <v>-334</v>
      </c>
      <c r="C39" s="233">
        <v>-232</v>
      </c>
      <c r="D39" s="233">
        <v>-158</v>
      </c>
      <c r="E39" s="233">
        <v>-203</v>
      </c>
      <c r="F39" s="233">
        <v>-210</v>
      </c>
      <c r="G39" s="233">
        <v>-158</v>
      </c>
    </row>
    <row r="40" spans="1:7">
      <c r="A40" s="223" t="s">
        <v>560</v>
      </c>
      <c r="B40" s="233">
        <v>-62</v>
      </c>
      <c r="C40" s="233">
        <v>100</v>
      </c>
      <c r="D40" s="233">
        <v>-215</v>
      </c>
      <c r="E40" s="233">
        <v>47</v>
      </c>
      <c r="F40" s="233">
        <v>-173</v>
      </c>
      <c r="G40" s="233">
        <v>481</v>
      </c>
    </row>
    <row r="41" spans="1:7" ht="12">
      <c r="A41" s="223" t="s">
        <v>561</v>
      </c>
      <c r="B41" s="233" t="s">
        <v>383</v>
      </c>
      <c r="C41" s="233" t="s">
        <v>383</v>
      </c>
      <c r="D41" s="233" t="s">
        <v>383</v>
      </c>
      <c r="E41" s="233" t="s">
        <v>383</v>
      </c>
      <c r="F41" s="233" t="s">
        <v>383</v>
      </c>
      <c r="G41" s="233" t="s">
        <v>383</v>
      </c>
    </row>
    <row r="42" spans="1:7">
      <c r="A42" s="223" t="s">
        <v>562</v>
      </c>
      <c r="B42" s="233">
        <v>295</v>
      </c>
      <c r="C42" s="233">
        <v>291</v>
      </c>
      <c r="D42" s="233">
        <v>292</v>
      </c>
      <c r="E42" s="233">
        <v>264</v>
      </c>
      <c r="F42" s="233">
        <v>310</v>
      </c>
      <c r="G42" s="233">
        <v>357</v>
      </c>
    </row>
    <row r="43" spans="1:7">
      <c r="A43" s="232" t="s">
        <v>563</v>
      </c>
      <c r="B43" s="234">
        <v>-3539</v>
      </c>
      <c r="C43" s="234">
        <v>-3188</v>
      </c>
      <c r="D43" s="234">
        <v>-5879</v>
      </c>
      <c r="E43" s="234">
        <v>4644</v>
      </c>
      <c r="F43" s="234">
        <v>-2237</v>
      </c>
      <c r="G43" s="234">
        <v>-1481</v>
      </c>
    </row>
    <row r="44" spans="1:7">
      <c r="A44" s="223"/>
      <c r="B44" s="223"/>
      <c r="C44" s="223"/>
      <c r="D44" s="223"/>
      <c r="E44" s="223"/>
      <c r="F44" s="223"/>
      <c r="G44" s="223"/>
    </row>
    <row r="45" spans="1:7" ht="12">
      <c r="A45" s="223" t="s">
        <v>564</v>
      </c>
      <c r="B45" s="233">
        <v>245</v>
      </c>
      <c r="C45" s="233">
        <v>258</v>
      </c>
      <c r="D45" s="233">
        <v>2695</v>
      </c>
      <c r="E45" s="233" t="s">
        <v>383</v>
      </c>
      <c r="F45" s="233">
        <v>337</v>
      </c>
      <c r="G45" s="233">
        <v>722</v>
      </c>
    </row>
    <row r="46" spans="1:7">
      <c r="A46" s="223" t="s">
        <v>565</v>
      </c>
      <c r="B46" s="233">
        <v>7566</v>
      </c>
      <c r="C46" s="233">
        <v>6761</v>
      </c>
      <c r="D46" s="233">
        <v>8851</v>
      </c>
      <c r="E46" s="233">
        <v>10595</v>
      </c>
      <c r="F46" s="233">
        <v>5911</v>
      </c>
      <c r="G46" s="233">
        <v>3117</v>
      </c>
    </row>
    <row r="47" spans="1:7">
      <c r="A47" s="232" t="s">
        <v>566</v>
      </c>
      <c r="B47" s="234">
        <v>7811</v>
      </c>
      <c r="C47" s="234">
        <v>7019</v>
      </c>
      <c r="D47" s="234">
        <v>11546</v>
      </c>
      <c r="E47" s="234">
        <v>10595</v>
      </c>
      <c r="F47" s="234">
        <v>6248</v>
      </c>
      <c r="G47" s="234">
        <v>3839</v>
      </c>
    </row>
    <row r="48" spans="1:7" ht="12">
      <c r="A48" s="223" t="s">
        <v>567</v>
      </c>
      <c r="B48" s="233" t="s">
        <v>383</v>
      </c>
      <c r="C48" s="233" t="s">
        <v>383</v>
      </c>
      <c r="D48" s="233" t="s">
        <v>383</v>
      </c>
      <c r="E48" s="233">
        <v>-4026</v>
      </c>
      <c r="F48" s="233" t="s">
        <v>383</v>
      </c>
      <c r="G48" s="233" t="s">
        <v>383</v>
      </c>
    </row>
    <row r="49" spans="1:7">
      <c r="A49" s="223" t="s">
        <v>568</v>
      </c>
      <c r="B49" s="233">
        <v>-6284</v>
      </c>
      <c r="C49" s="233">
        <v>-5248</v>
      </c>
      <c r="D49" s="233">
        <v>-3101</v>
      </c>
      <c r="E49" s="233">
        <v>-7075</v>
      </c>
      <c r="F49" s="233">
        <v>-5347</v>
      </c>
      <c r="G49" s="233">
        <v>-4020</v>
      </c>
    </row>
    <row r="50" spans="1:7">
      <c r="A50" s="232" t="s">
        <v>569</v>
      </c>
      <c r="B50" s="234">
        <v>-6284</v>
      </c>
      <c r="C50" s="234">
        <v>-5248</v>
      </c>
      <c r="D50" s="234">
        <v>-3101</v>
      </c>
      <c r="E50" s="234">
        <v>-11101</v>
      </c>
      <c r="F50" s="234">
        <v>-5347</v>
      </c>
      <c r="G50" s="234">
        <v>-4020</v>
      </c>
    </row>
    <row r="51" spans="1:7">
      <c r="A51" s="223"/>
      <c r="B51" s="223"/>
      <c r="C51" s="223"/>
      <c r="D51" s="223"/>
      <c r="E51" s="223"/>
      <c r="F51" s="223"/>
      <c r="G51" s="223"/>
    </row>
    <row r="52" spans="1:7" ht="12">
      <c r="A52" s="223" t="s">
        <v>570</v>
      </c>
      <c r="B52" s="233">
        <v>-276</v>
      </c>
      <c r="C52" s="233">
        <v>-257</v>
      </c>
      <c r="D52" s="233">
        <v>-5218</v>
      </c>
      <c r="E52" s="233">
        <v>-6277</v>
      </c>
      <c r="F52" s="233">
        <v>-201</v>
      </c>
      <c r="G52" s="233" t="s">
        <v>383</v>
      </c>
    </row>
    <row r="53" spans="1:7">
      <c r="A53" s="223"/>
      <c r="B53" s="223"/>
      <c r="C53" s="223"/>
      <c r="D53" s="223"/>
      <c r="E53" s="223"/>
      <c r="F53" s="223"/>
      <c r="G53" s="223"/>
    </row>
    <row r="54" spans="1:7">
      <c r="A54" s="223" t="s">
        <v>571</v>
      </c>
      <c r="B54" s="233">
        <v>-3331</v>
      </c>
      <c r="C54" s="233">
        <v>-3609</v>
      </c>
      <c r="D54" s="233">
        <v>-3916</v>
      </c>
      <c r="E54" s="233">
        <v>-4066</v>
      </c>
      <c r="F54" s="233">
        <v>-4209</v>
      </c>
      <c r="G54" s="233">
        <v>-4279</v>
      </c>
    </row>
    <row r="55" spans="1:7">
      <c r="A55" s="232" t="s">
        <v>572</v>
      </c>
      <c r="B55" s="234">
        <v>-3331</v>
      </c>
      <c r="C55" s="234">
        <v>-3609</v>
      </c>
      <c r="D55" s="234">
        <v>-3916</v>
      </c>
      <c r="E55" s="234">
        <v>-4066</v>
      </c>
      <c r="F55" s="234">
        <v>-4209</v>
      </c>
      <c r="G55" s="234">
        <v>-4279</v>
      </c>
    </row>
    <row r="56" spans="1:7">
      <c r="A56" s="223"/>
      <c r="B56" s="223"/>
      <c r="C56" s="223"/>
      <c r="D56" s="223"/>
      <c r="E56" s="223"/>
      <c r="F56" s="223"/>
      <c r="G56" s="223"/>
    </row>
    <row r="57" spans="1:7" ht="12">
      <c r="A57" s="223" t="s">
        <v>573</v>
      </c>
      <c r="B57" s="233" t="s">
        <v>383</v>
      </c>
      <c r="C57" s="233" t="s">
        <v>383</v>
      </c>
      <c r="D57" s="233" t="s">
        <v>383</v>
      </c>
      <c r="E57" s="233" t="s">
        <v>383</v>
      </c>
      <c r="F57" s="233" t="s">
        <v>383</v>
      </c>
      <c r="G57" s="233" t="s">
        <v>383</v>
      </c>
    </row>
    <row r="58" spans="1:7">
      <c r="A58" s="223" t="s">
        <v>574</v>
      </c>
      <c r="B58" s="233">
        <v>-952</v>
      </c>
      <c r="C58" s="233">
        <v>-978</v>
      </c>
      <c r="D58" s="233">
        <v>-1331</v>
      </c>
      <c r="E58" s="233">
        <v>-1264</v>
      </c>
      <c r="F58" s="233">
        <v>-1158</v>
      </c>
      <c r="G58" s="233">
        <v>-1344</v>
      </c>
    </row>
    <row r="59" spans="1:7">
      <c r="A59" s="232" t="s">
        <v>575</v>
      </c>
      <c r="B59" s="234">
        <v>-3032</v>
      </c>
      <c r="C59" s="234">
        <v>-3073</v>
      </c>
      <c r="D59" s="234">
        <v>-2020</v>
      </c>
      <c r="E59" s="234">
        <v>-12113</v>
      </c>
      <c r="F59" s="234">
        <v>-4667</v>
      </c>
      <c r="G59" s="234">
        <v>-5804</v>
      </c>
    </row>
    <row r="60" spans="1:7">
      <c r="A60" s="223"/>
      <c r="B60" s="223"/>
      <c r="C60" s="223"/>
      <c r="D60" s="223"/>
      <c r="E60" s="223"/>
      <c r="F60" s="223"/>
      <c r="G60" s="223"/>
    </row>
    <row r="61" spans="1:7">
      <c r="A61" s="223" t="s">
        <v>576</v>
      </c>
      <c r="B61" s="233">
        <v>-541</v>
      </c>
      <c r="C61" s="233">
        <v>284</v>
      </c>
      <c r="D61" s="233">
        <v>-9</v>
      </c>
      <c r="E61" s="233">
        <v>72</v>
      </c>
      <c r="F61" s="233">
        <v>-179</v>
      </c>
      <c r="G61" s="233">
        <v>-414</v>
      </c>
    </row>
    <row r="62" spans="1:7">
      <c r="A62" s="232" t="s">
        <v>577</v>
      </c>
      <c r="B62" s="236">
        <v>218</v>
      </c>
      <c r="C62" s="236">
        <v>1070</v>
      </c>
      <c r="D62" s="236">
        <v>-29</v>
      </c>
      <c r="E62" s="236">
        <v>-79</v>
      </c>
      <c r="F62" s="236">
        <v>1026</v>
      </c>
      <c r="G62" s="236">
        <v>1359</v>
      </c>
    </row>
    <row r="63" spans="1:7">
      <c r="A63" s="223"/>
      <c r="B63" s="223"/>
      <c r="C63" s="223"/>
      <c r="D63" s="223"/>
      <c r="E63" s="223"/>
      <c r="F63" s="223"/>
      <c r="G63" s="223"/>
    </row>
    <row r="64" spans="1:7">
      <c r="A64" s="232" t="s">
        <v>430</v>
      </c>
      <c r="B64" s="223"/>
      <c r="C64" s="223"/>
      <c r="D64" s="223"/>
      <c r="E64" s="223"/>
      <c r="F64" s="223"/>
      <c r="G64" s="223"/>
    </row>
    <row r="65" spans="1:7" ht="12">
      <c r="A65" s="223" t="s">
        <v>578</v>
      </c>
      <c r="B65" s="233" t="s">
        <v>433</v>
      </c>
      <c r="C65" s="233" t="s">
        <v>433</v>
      </c>
      <c r="D65" s="233">
        <v>574</v>
      </c>
      <c r="E65" s="233">
        <v>571</v>
      </c>
      <c r="F65" s="233">
        <v>694</v>
      </c>
      <c r="G65" s="233">
        <v>624</v>
      </c>
    </row>
    <row r="66" spans="1:7">
      <c r="A66" s="223" t="s">
        <v>579</v>
      </c>
      <c r="B66" s="233">
        <v>2021</v>
      </c>
      <c r="C66" s="233">
        <v>2251</v>
      </c>
      <c r="D66" s="233">
        <v>2164</v>
      </c>
      <c r="E66" s="233">
        <v>2294</v>
      </c>
      <c r="F66" s="233">
        <v>2532</v>
      </c>
      <c r="G66" s="233">
        <v>1875</v>
      </c>
    </row>
    <row r="67" spans="1:7">
      <c r="A67" s="223" t="s">
        <v>580</v>
      </c>
      <c r="B67" s="233">
        <v>4631.25</v>
      </c>
      <c r="C67" s="233">
        <v>3869.375</v>
      </c>
      <c r="D67" s="233">
        <v>3050.5</v>
      </c>
      <c r="E67" s="233">
        <v>9066.75</v>
      </c>
      <c r="F67" s="233">
        <v>6114</v>
      </c>
      <c r="G67" s="233">
        <v>7875.5</v>
      </c>
    </row>
    <row r="68" spans="1:7">
      <c r="A68" s="223" t="s">
        <v>581</v>
      </c>
      <c r="B68" s="233">
        <v>4976.25</v>
      </c>
      <c r="C68" s="233">
        <v>4226.875</v>
      </c>
      <c r="D68" s="233">
        <v>3485.5</v>
      </c>
      <c r="E68" s="233">
        <v>9523.625</v>
      </c>
      <c r="F68" s="233">
        <v>6587.125</v>
      </c>
      <c r="G68" s="233">
        <v>8301.75</v>
      </c>
    </row>
    <row r="69" spans="1:7">
      <c r="A69" s="223" t="s">
        <v>582</v>
      </c>
      <c r="B69" s="233">
        <v>-1036</v>
      </c>
      <c r="C69" s="233">
        <v>216</v>
      </c>
      <c r="D69" s="233">
        <v>3034</v>
      </c>
      <c r="E69" s="233">
        <v>-3021</v>
      </c>
      <c r="F69" s="233">
        <v>200</v>
      </c>
      <c r="G69" s="233">
        <v>-1348</v>
      </c>
    </row>
    <row r="70" spans="1:7">
      <c r="A70" s="223" t="s">
        <v>583</v>
      </c>
      <c r="B70" s="233">
        <v>1527</v>
      </c>
      <c r="C70" s="233">
        <v>1771</v>
      </c>
      <c r="D70" s="233">
        <v>8445</v>
      </c>
      <c r="E70" s="233">
        <v>-506</v>
      </c>
      <c r="F70" s="233">
        <v>901</v>
      </c>
      <c r="G70" s="233">
        <v>-181</v>
      </c>
    </row>
    <row r="71" spans="1:7">
      <c r="A71" s="223" t="s">
        <v>440</v>
      </c>
      <c r="B71" s="240">
        <v>43159</v>
      </c>
      <c r="C71" s="240">
        <v>43535</v>
      </c>
      <c r="D71" s="240">
        <v>43899</v>
      </c>
      <c r="E71" s="240">
        <v>44265</v>
      </c>
      <c r="F71" s="240">
        <v>44265</v>
      </c>
      <c r="G71" s="240">
        <v>44265</v>
      </c>
    </row>
    <row r="72" spans="1:7" ht="12">
      <c r="A72" s="223" t="s">
        <v>441</v>
      </c>
      <c r="B72" s="241" t="s">
        <v>442</v>
      </c>
      <c r="C72" s="241" t="s">
        <v>442</v>
      </c>
      <c r="D72" s="241" t="s">
        <v>443</v>
      </c>
      <c r="E72" s="241" t="s">
        <v>443</v>
      </c>
      <c r="F72" s="241" t="s">
        <v>442</v>
      </c>
      <c r="G72" s="241" t="s">
        <v>444</v>
      </c>
    </row>
    <row r="73" spans="1:7" ht="12">
      <c r="A73" s="223" t="s">
        <v>445</v>
      </c>
      <c r="B73" s="241" t="s">
        <v>446</v>
      </c>
      <c r="C73" s="241" t="s">
        <v>446</v>
      </c>
      <c r="D73" s="241" t="s">
        <v>446</v>
      </c>
      <c r="E73" s="241" t="s">
        <v>446</v>
      </c>
      <c r="F73" s="241" t="s">
        <v>446</v>
      </c>
      <c r="G73" s="241" t="s">
        <v>446</v>
      </c>
    </row>
    <row r="74" spans="1:7">
      <c r="A74" s="223"/>
      <c r="B74" s="223"/>
      <c r="C74" s="223"/>
      <c r="D74" s="223"/>
      <c r="E74" s="223"/>
      <c r="F74" s="223"/>
      <c r="G74" s="223"/>
    </row>
    <row r="75" spans="1:7">
      <c r="A75" s="223"/>
      <c r="B75" s="223" t="s">
        <v>1</v>
      </c>
      <c r="C75" s="223" t="s">
        <v>1</v>
      </c>
      <c r="D75" s="223" t="s">
        <v>1</v>
      </c>
      <c r="E75" s="223" t="s">
        <v>1</v>
      </c>
      <c r="F75" s="223" t="s">
        <v>1</v>
      </c>
      <c r="G75" s="223" t="s">
        <v>1</v>
      </c>
    </row>
    <row r="76" spans="1:7" ht="12">
      <c r="A76" s="223" t="s">
        <v>39</v>
      </c>
      <c r="B76" s="241" t="s">
        <v>40</v>
      </c>
      <c r="C76" s="241" t="s">
        <v>40</v>
      </c>
      <c r="D76" s="241" t="s">
        <v>40</v>
      </c>
      <c r="E76" s="241" t="s">
        <v>40</v>
      </c>
      <c r="F76" s="241" t="s">
        <v>40</v>
      </c>
      <c r="G76" s="241" t="s">
        <v>40</v>
      </c>
    </row>
    <row r="77" spans="1:7">
      <c r="A77" s="223" t="s">
        <v>456</v>
      </c>
      <c r="B77" s="233">
        <v>1</v>
      </c>
      <c r="C77" s="233">
        <v>1</v>
      </c>
      <c r="D77" s="233">
        <v>1</v>
      </c>
      <c r="E77" s="233">
        <v>1</v>
      </c>
      <c r="F77" s="233">
        <v>1</v>
      </c>
      <c r="G77" s="233">
        <v>1</v>
      </c>
    </row>
    <row r="78" spans="1:7" ht="12">
      <c r="A78" s="223" t="s">
        <v>457</v>
      </c>
      <c r="B78" s="241" t="s">
        <v>458</v>
      </c>
      <c r="C78" s="241" t="s">
        <v>458</v>
      </c>
      <c r="D78" s="241" t="s">
        <v>458</v>
      </c>
      <c r="E78" s="241" t="s">
        <v>458</v>
      </c>
      <c r="F78" s="241" t="s">
        <v>458</v>
      </c>
      <c r="G78" s="241" t="s">
        <v>458</v>
      </c>
    </row>
    <row r="79" spans="1:7" ht="72">
      <c r="A79" s="248" t="s">
        <v>460</v>
      </c>
      <c r="B79" s="242"/>
      <c r="C79" s="242"/>
      <c r="D79" s="242"/>
      <c r="E79" s="242"/>
      <c r="F79" s="242"/>
      <c r="G79" s="242"/>
    </row>
  </sheetData>
  <pageMargins left="0.2" right="0.2" top="0.5" bottom="0.5" header="0.5" footer="0.5"/>
  <pageSetup fitToWidth="0" fitToHeight="0" orientation="landscape" horizontalDpi="0" verticalDpi="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Valuation &gt;&gt;&gt;</vt:lpstr>
      <vt:lpstr>ERP by Country</vt:lpstr>
      <vt:lpstr>KPMG Tax Rate</vt:lpstr>
      <vt:lpstr>WACC</vt:lpstr>
      <vt:lpstr>CTRL Panel Valuation</vt:lpstr>
      <vt:lpstr>DCF</vt:lpstr>
      <vt:lpstr>Income Statement</vt:lpstr>
      <vt:lpstr>Balance Sheet</vt:lpstr>
      <vt:lpstr>Cash Flow</vt:lpstr>
      <vt:lpstr>Key Stats</vt:lpstr>
      <vt:lpstr>DCF!Print_Area</vt:lpstr>
      <vt:lpstr>WACC!Print_Area</vt:lpstr>
      <vt:lpstr>'Balance Sheet'!Print_Titles</vt:lpstr>
      <vt:lpstr>'Cash Flow'!Print_Titles</vt:lpstr>
      <vt:lpstr>'Income Statement'!Print_Titles</vt:lpstr>
      <vt:lpstr>'Key Stats'!Print_Titles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Lavoro</dc:creator>
  <cp:lastModifiedBy>Microsoft Office User</cp:lastModifiedBy>
  <cp:lastPrinted>2021-05-05T11:38:12Z</cp:lastPrinted>
  <dcterms:created xsi:type="dcterms:W3CDTF">2019-04-04T08:29:47Z</dcterms:created>
  <dcterms:modified xsi:type="dcterms:W3CDTF">2024-05-26T08:39:26Z</dcterms:modified>
</cp:coreProperties>
</file>