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/>
  <xr:revisionPtr revIDLastSave="1326" documentId="11_5C5755BF84DCCEC36C3E1A399931F45B2A7E2811" xr6:coauthVersionLast="47" xr6:coauthVersionMax="47" xr10:uidLastSave="{8255F47E-C4AD-457E-BB22-6437F289B17C}"/>
  <bookViews>
    <workbookView xWindow="240" yWindow="105" windowWidth="14805" windowHeight="8010" firstSheet="2" activeTab="3" xr2:uid="{00000000-000D-0000-FFFF-FFFF00000000}"/>
  </bookViews>
  <sheets>
    <sheet name="Foglio0" sheetId="2" r:id="rId1"/>
    <sheet name="Foglio1" sheetId="1" r:id="rId2"/>
    <sheet name="Foglio2" sheetId="9" r:id="rId3"/>
    <sheet name="Foglio3" sheetId="3" r:id="rId4"/>
    <sheet name="Foglio7" sheetId="7" r:id="rId5"/>
    <sheet name="Foglio8" sheetId="8" r:id="rId6"/>
    <sheet name="Foglio9" sheetId="10" r:id="rId7"/>
  </sheets>
  <definedNames>
    <definedName name="_xlnm._FilterDatabase" localSheetId="1" hidden="1">Foglio1!$B$54:$B$58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1" i="3" l="1"/>
  <c r="A100" i="3"/>
  <c r="A95" i="3"/>
  <c r="A94" i="3"/>
  <c r="A85" i="3"/>
  <c r="A84" i="3"/>
  <c r="A78" i="3"/>
  <c r="D67" i="3"/>
  <c r="G57" i="3"/>
  <c r="G56" i="3"/>
  <c r="G55" i="3"/>
  <c r="G54" i="3"/>
  <c r="G53" i="3"/>
  <c r="G52" i="3"/>
  <c r="G51" i="3"/>
  <c r="G50" i="3"/>
  <c r="G49" i="3"/>
  <c r="G48" i="3"/>
  <c r="G47" i="3"/>
  <c r="H47" i="3" s="1"/>
  <c r="D37" i="3"/>
  <c r="D53" i="9"/>
  <c r="D54" i="9"/>
  <c r="D55" i="9"/>
  <c r="H53" i="9"/>
  <c r="H54" i="9"/>
  <c r="H55" i="9"/>
  <c r="H52" i="9"/>
  <c r="F55" i="9"/>
  <c r="F54" i="9"/>
  <c r="F53" i="9"/>
  <c r="F52" i="9"/>
  <c r="D52" i="9"/>
  <c r="B52" i="9"/>
  <c r="B53" i="9"/>
  <c r="B54" i="9"/>
  <c r="B55" i="9"/>
  <c r="H43" i="9"/>
  <c r="H44" i="9"/>
  <c r="H45" i="9"/>
  <c r="H42" i="9"/>
  <c r="E43" i="9"/>
  <c r="E44" i="9"/>
  <c r="E45" i="9"/>
  <c r="F43" i="9"/>
  <c r="F44" i="9"/>
  <c r="F45" i="9"/>
  <c r="F42" i="9"/>
  <c r="E42" i="9"/>
  <c r="C43" i="9"/>
  <c r="C44" i="9"/>
  <c r="C45" i="9"/>
  <c r="C42" i="9"/>
  <c r="B43" i="9"/>
  <c r="B44" i="9"/>
  <c r="B45" i="9"/>
  <c r="B42" i="9"/>
  <c r="H29" i="9"/>
  <c r="H30" i="9"/>
  <c r="H31" i="9"/>
  <c r="H28" i="9"/>
  <c r="G28" i="9"/>
  <c r="F28" i="9"/>
  <c r="C29" i="9"/>
  <c r="C30" i="9"/>
  <c r="C31" i="9"/>
  <c r="B29" i="9"/>
  <c r="B30" i="9"/>
  <c r="B31" i="9"/>
  <c r="C28" i="9"/>
  <c r="B28" i="9"/>
  <c r="E59" i="1"/>
  <c r="E47" i="1"/>
  <c r="E48" i="1"/>
  <c r="E49" i="1"/>
  <c r="E50" i="1"/>
  <c r="E46" i="1"/>
  <c r="C25" i="1"/>
  <c r="D25" i="1"/>
  <c r="E25" i="1"/>
  <c r="F25" i="1"/>
  <c r="C26" i="1"/>
  <c r="D26" i="1"/>
  <c r="E26" i="1"/>
  <c r="F26" i="1"/>
  <c r="F24" i="1"/>
  <c r="D24" i="1"/>
  <c r="E24" i="1"/>
  <c r="C24" i="1"/>
  <c r="S10" i="1"/>
  <c r="S11" i="1"/>
  <c r="L7" i="1"/>
  <c r="L8" i="1"/>
  <c r="L9" i="1"/>
  <c r="L6" i="1"/>
  <c r="K7" i="1"/>
  <c r="K8" i="1"/>
  <c r="K9" i="1"/>
  <c r="K6" i="1"/>
  <c r="J24" i="2"/>
  <c r="I24" i="2"/>
  <c r="H24" i="2"/>
  <c r="G24" i="2"/>
  <c r="C24" i="2"/>
  <c r="F24" i="2"/>
  <c r="E24" i="2"/>
  <c r="D24" i="2"/>
  <c r="G19" i="2"/>
  <c r="G18" i="2"/>
  <c r="D45" i="8"/>
  <c r="A47" i="8"/>
  <c r="D47" i="8" s="1"/>
  <c r="B48" i="8"/>
  <c r="B45" i="8"/>
  <c r="B44" i="8"/>
  <c r="D44" i="8" s="1"/>
  <c r="B42" i="8"/>
  <c r="D42" i="8" s="1"/>
  <c r="C27" i="8"/>
  <c r="C28" i="8"/>
  <c r="C29" i="8"/>
  <c r="C30" i="8"/>
  <c r="C26" i="8"/>
  <c r="C15" i="8" a="1"/>
  <c r="C15" i="8"/>
  <c r="E5" i="8" a="1"/>
  <c r="E5" i="8"/>
  <c r="B35" i="7" a="1"/>
  <c r="B35" i="7"/>
  <c r="B21" i="7"/>
  <c r="C21" i="7"/>
  <c r="D21" i="7"/>
  <c r="B22" i="7"/>
  <c r="C22" i="7"/>
  <c r="D22" i="7"/>
  <c r="B23" i="7"/>
  <c r="C23" i="7"/>
  <c r="D23" i="7"/>
  <c r="B24" i="7"/>
  <c r="C24" i="7"/>
  <c r="D24" i="7"/>
  <c r="B25" i="7"/>
  <c r="C25" i="7"/>
  <c r="D25" i="7"/>
  <c r="B26" i="7"/>
  <c r="C26" i="7"/>
  <c r="D26" i="7"/>
  <c r="B27" i="7"/>
  <c r="C27" i="7"/>
  <c r="D27" i="7"/>
  <c r="B28" i="7"/>
  <c r="C28" i="7"/>
  <c r="D28" i="7"/>
  <c r="B29" i="7"/>
  <c r="C29" i="7"/>
  <c r="D29" i="7"/>
  <c r="B30" i="7"/>
  <c r="C30" i="7"/>
  <c r="D30" i="7"/>
  <c r="C20" i="7"/>
  <c r="D20" i="7"/>
  <c r="B20" i="7"/>
  <c r="B6" i="7"/>
  <c r="C6" i="7"/>
  <c r="D6" i="7"/>
  <c r="B7" i="7"/>
  <c r="C7" i="7"/>
  <c r="D7" i="7"/>
  <c r="B8" i="7"/>
  <c r="C8" i="7"/>
  <c r="D8" i="7"/>
  <c r="B9" i="7"/>
  <c r="C9" i="7"/>
  <c r="D9" i="7"/>
  <c r="B10" i="7"/>
  <c r="C10" i="7"/>
  <c r="D10" i="7"/>
  <c r="B11" i="7"/>
  <c r="C11" i="7"/>
  <c r="D11" i="7"/>
  <c r="B12" i="7"/>
  <c r="C12" i="7"/>
  <c r="D12" i="7"/>
  <c r="B13" i="7"/>
  <c r="C13" i="7"/>
  <c r="D13" i="7"/>
  <c r="B14" i="7"/>
  <c r="C14" i="7"/>
  <c r="D14" i="7"/>
  <c r="B15" i="7"/>
  <c r="C15" i="7"/>
  <c r="D15" i="7"/>
  <c r="D5" i="7"/>
  <c r="C5" i="7"/>
  <c r="B5" i="7"/>
  <c r="C7" i="3"/>
  <c r="C6" i="3"/>
  <c r="C18" i="3"/>
  <c r="C17" i="3"/>
  <c r="C16" i="3"/>
  <c r="C15" i="3"/>
  <c r="C5" i="3"/>
  <c r="C2" i="3"/>
  <c r="C4" i="3"/>
  <c r="C3" i="3"/>
  <c r="E47" i="3" l="1"/>
  <c r="H46" i="1"/>
  <c r="G46" i="1"/>
  <c r="G50" i="1"/>
  <c r="H50" i="1"/>
  <c r="H49" i="1"/>
  <c r="G49" i="1"/>
  <c r="H48" i="1"/>
  <c r="G48" i="1"/>
  <c r="H47" i="1"/>
  <c r="G47" i="1"/>
  <c r="S6" i="1"/>
  <c r="P6" i="1"/>
  <c r="M6" i="1"/>
  <c r="M9" i="1"/>
  <c r="S9" i="1"/>
  <c r="P9" i="1"/>
  <c r="M8" i="1"/>
  <c r="S8" i="1"/>
  <c r="P8" i="1"/>
  <c r="M7" i="1"/>
  <c r="S7" i="1"/>
  <c r="P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<sst xmlns="http://schemas.openxmlformats.org/spreadsheetml/2006/main" count="343" uniqueCount="305">
  <si>
    <t>FORMATI DELLE CELLE</t>
  </si>
  <si>
    <t>Generale</t>
  </si>
  <si>
    <t>Numero</t>
  </si>
  <si>
    <t>Testo</t>
  </si>
  <si>
    <t>Data</t>
  </si>
  <si>
    <t>Ora</t>
  </si>
  <si>
    <t>cod1</t>
  </si>
  <si>
    <t>Percentuale</t>
  </si>
  <si>
    <t>cod3</t>
  </si>
  <si>
    <t>Contabilità</t>
  </si>
  <si>
    <t>cod5</t>
  </si>
  <si>
    <t xml:space="preserve"> </t>
  </si>
  <si>
    <t>cod7</t>
  </si>
  <si>
    <t>cod9</t>
  </si>
  <si>
    <t>cod11</t>
  </si>
  <si>
    <t>DATI</t>
  </si>
  <si>
    <t xml:space="preserve">FORMULE : </t>
  </si>
  <si>
    <t>TOTALE</t>
  </si>
  <si>
    <t>MEDIA</t>
  </si>
  <si>
    <t>SOMMA</t>
  </si>
  <si>
    <t>MIN</t>
  </si>
  <si>
    <t>MAX</t>
  </si>
  <si>
    <t>CONTA.NUMERI</t>
  </si>
  <si>
    <t>CONTA.VALORI</t>
  </si>
  <si>
    <t>CONTA.VUOTE</t>
  </si>
  <si>
    <t>CONTA TUTTE LE CELLE = CONTA VALORI + CONTA VUOTE</t>
  </si>
  <si>
    <t>FUNZIONI:</t>
  </si>
  <si>
    <t>Modifica più range insieme</t>
  </si>
  <si>
    <t>se ho bisogno di modificare un range, lo seleziono e poi con invio prendo una per una tutte le celle su cui effettuare la modifica</t>
  </si>
  <si>
    <t>SHIFT + ENTER o TAB = torno su</t>
  </si>
  <si>
    <t>CONTROLLO ORTOGRAFICO</t>
  </si>
  <si>
    <t>in revisione: ORTOGRAFIA</t>
  </si>
  <si>
    <t>es.</t>
  </si>
  <si>
    <t>persona</t>
  </si>
  <si>
    <t>TROVA E SOSTITUISCI</t>
  </si>
  <si>
    <t>THESAURUS</t>
  </si>
  <si>
    <t>ci ridà dei sinonimi</t>
  </si>
  <si>
    <t>SMARTLOOKUP</t>
  </si>
  <si>
    <t>non online</t>
  </si>
  <si>
    <t>GPT EXCEL</t>
  </si>
  <si>
    <t>online</t>
  </si>
  <si>
    <t xml:space="preserve">REFERENZE </t>
  </si>
  <si>
    <t xml:space="preserve">ASSOLUTE </t>
  </si>
  <si>
    <t>RELATIVE</t>
  </si>
  <si>
    <t>MISTE</t>
  </si>
  <si>
    <t>TASSA COMISSIONI</t>
  </si>
  <si>
    <t>COSTO COMMISSIONE</t>
  </si>
  <si>
    <t>TOSCANA</t>
  </si>
  <si>
    <t>posso anche mantenere solo la riga</t>
  </si>
  <si>
    <t>perchè se ci pensi, stai prendendo come punto di riferimento sempre quella riga e haii segnato il posto dove guardare.. ma se ci fossero più csalcoli da fare sulla stessa colonna sarebbero effettuati tutti insieme</t>
  </si>
  <si>
    <t xml:space="preserve">cosa succede se faccio il calcolo fissando la colonna </t>
  </si>
  <si>
    <t>MARCHE</t>
  </si>
  <si>
    <t xml:space="preserve">-- </t>
  </si>
  <si>
    <t>LAZIO</t>
  </si>
  <si>
    <t>=--&gt; I$4</t>
  </si>
  <si>
    <t>ci sono problemi perchè continua a cambiare riga sulla colonna fissata</t>
  </si>
  <si>
    <t>MOLISE</t>
  </si>
  <si>
    <t>non stiamo mai lasciando le nostre colonne vicine, abbiamo solo le righe da spostare in riferimento ad una cella che abbiamo preso come punto di riferimento</t>
  </si>
  <si>
    <t>possiamo anche pensaare di non fare un riferimento assoluto alla cella, ma soltanto alla riga, così otteniamo lo stesso risultato</t>
  </si>
  <si>
    <t>se ci pensiamo però possiamo muoverci in orizzontale con l'autofill dato che fissiamo la colonna i valori rimarranno fissi</t>
  </si>
  <si>
    <t>il range si è spostato automaticamente in autofill perchè la referenza è RELATIVA: alla posizione della cella, della riga, della colonna, del range</t>
  </si>
  <si>
    <t>faccio il totale * le commissioni selezionando le celle precise</t>
  </si>
  <si>
    <t>non posso direttamente autofillare perchè sarebbe come scendere relativamente a quelle celle se ci pensi</t>
  </si>
  <si>
    <t>ma vogliamo spostarci di uno solo nella colonna del totale, lasciando come paragone la cella delle commissioni</t>
  </si>
  <si>
    <t>siamo andati a sommare la prima riga e poi tirare giù in autofill, lo posso fare ovunque</t>
  </si>
  <si>
    <t>REFERENZA ASSOLUTA</t>
  </si>
  <si>
    <t>non importa dove sia, fai sempre rifferimento a quella cella</t>
  </si>
  <si>
    <t>F4 sula cella: 
$I$4
blocchiamo sia la colonna che la riga in quel punto</t>
  </si>
  <si>
    <t>---&gt; R12</t>
  </si>
  <si>
    <t>VENDITE</t>
  </si>
  <si>
    <t>dobbiamo trovare il costo della commissione per le vendite totali</t>
  </si>
  <si>
    <t>dobbiamo fare riferimento a due valori assoluti</t>
  </si>
  <si>
    <t>per le vendite abbiamo preso la riga assoluta e si sposterà con noi sulla colonna</t>
  </si>
  <si>
    <t>COMMISSIONI</t>
  </si>
  <si>
    <t>GENNAIO</t>
  </si>
  <si>
    <t>FEBBRAIO</t>
  </si>
  <si>
    <t>MARZO</t>
  </si>
  <si>
    <t>APRILE</t>
  </si>
  <si>
    <t>per le commissioni blocchiamo la colonna e si sposterà con noi sulla riga</t>
  </si>
  <si>
    <t>LOMBARDIA</t>
  </si>
  <si>
    <t>VENETO</t>
  </si>
  <si>
    <t>PIEMONTE</t>
  </si>
  <si>
    <t>per l'autofill devo bloccare la cella delle VENDITE $C$21</t>
  </si>
  <si>
    <t>ora la vogliamo fillare in orizzontale</t>
  </si>
  <si>
    <t>dobbiamo dire allora che la cella della regione si deve muovere sulla colonna e quella delle vendite sulla riga</t>
  </si>
  <si>
    <t>dobbiamo anche mettere la commissione come valore assoluto, sennò ci la sposta la cella di riferimento avanti ogni volta sulla riga</t>
  </si>
  <si>
    <t>ora però ho la referenza assoluta su entrambe le celle, perciò mi ridarà il loro risultato</t>
  </si>
  <si>
    <t>AUTOFILL</t>
  </si>
  <si>
    <t>SUggerimenti automatici</t>
  </si>
  <si>
    <t>FLASHFILL</t>
  </si>
  <si>
    <t xml:space="preserve">lavora su dei pattern </t>
  </si>
  <si>
    <t>es. NOME - COGNOME -&gt;</t>
  </si>
  <si>
    <t>NOME COMPLETO</t>
  </si>
  <si>
    <t>in un'altra colonna posso avere la loro unione senza doverlo scrivere io</t>
  </si>
  <si>
    <t>NOME</t>
  </si>
  <si>
    <t>COGNOME</t>
  </si>
  <si>
    <t>---&gt;</t>
  </si>
  <si>
    <t>ora vogliamo dividere NOME e COGNOME</t>
  </si>
  <si>
    <t>vedi le formule sotto, sono quelle che abbiamo utilizzato</t>
  </si>
  <si>
    <t>con FLASHFILL, che non c'è su excel online posso iniziare a scrivere nome cognome,  in riferimento alle colonne interessate e il programma mi da una loro aggregazione, capisce che sto unendo le due colonne</t>
  </si>
  <si>
    <t>utilizzando un codice per unire due colonne tra loro posso fare così
''=cella&amp;" "&amp;cella</t>
  </si>
  <si>
    <t>Luce</t>
  </si>
  <si>
    <t>Blu</t>
  </si>
  <si>
    <t>Luce Blu</t>
  </si>
  <si>
    <t>Sofia</t>
  </si>
  <si>
    <t>Neri</t>
  </si>
  <si>
    <t>Sofia Neri</t>
  </si>
  <si>
    <t>Angela</t>
  </si>
  <si>
    <t>Rosso</t>
  </si>
  <si>
    <t>Scura</t>
  </si>
  <si>
    <t>Chiara</t>
  </si>
  <si>
    <t>"""=SINISTRA(E50; TROVA(" "; E50)-1)</t>
  </si>
  <si>
    <t>"""=DESTRA(E46; LUNGHEZZA(E46)-TROVA(" "; E46))</t>
  </si>
  <si>
    <t>ma possiamo anche andare direttamente su 
DATI:
STRUMENTI DATI: 
TESTO IN COLONNE
online abbiamo DIVIDI TESTO IN COLONNE</t>
  </si>
  <si>
    <t>dividendo nomi e cognomi dentro le celle...
scegliamo la colonna dove operare come range</t>
  </si>
  <si>
    <t>scegliamo delimitato perchè abbiamo caratteri delimitati "da uno spazio" e crea una divisione dei dati, ci dà la destinazione della colonna in default che è quella dove stiamo operando  --&gt;</t>
  </si>
  <si>
    <t>N.B.
I dati che avevo prima uniti, non ci sono più</t>
  </si>
  <si>
    <t>Angela Rosso</t>
  </si>
  <si>
    <t>Luce Scura</t>
  </si>
  <si>
    <t>Sofia Chiara</t>
  </si>
  <si>
    <t>PRENDIAMO LE VIE</t>
  </si>
  <si>
    <t>qui abbiamo applicato , e personalizzato (-)</t>
  </si>
  <si>
    <t>In FORMATO CELLE SPECIALI trovi il C.A.P.</t>
  </si>
  <si>
    <t>Via Torino 26</t>
  </si>
  <si>
    <t xml:space="preserve"> Milano </t>
  </si>
  <si>
    <t>Via Perugia 34</t>
  </si>
  <si>
    <t>Via Roma 25</t>
  </si>
  <si>
    <t>FORMATTAZIONE CONDIZIONALE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</si>
  <si>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</si>
  <si>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</si>
  <si>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</si>
  <si>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</si>
  <si>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</si>
  <si>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</si>
  <si>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</si>
  <si>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</si>
  <si>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</si>
  <si>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</si>
  <si>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</si>
  <si>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</si>
  <si>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Milano</t>
  </si>
  <si>
    <t>Torino</t>
  </si>
  <si>
    <t>Venezia</t>
  </si>
  <si>
    <t>formattazione:</t>
  </si>
  <si>
    <t>possiamo fare celle di colore diverso, con numeri di colore diverso</t>
  </si>
  <si>
    <t>in base alle condizioni cambiamo il colore</t>
  </si>
  <si>
    <t>non prende solo il testo completo, ma anche parte di stringa quando usiamo la formattazione sul testo</t>
  </si>
  <si>
    <t>IN: STILI: FORMATT. CONDIZIONALE</t>
  </si>
  <si>
    <t>NB.</t>
  </si>
  <si>
    <t>per Excel, un unica serie di dati per colonne</t>
  </si>
  <si>
    <t>tutti i numeri sopra il numero medio</t>
  </si>
  <si>
    <t>:</t>
  </si>
  <si>
    <t>scritta in rosso</t>
  </si>
  <si>
    <t>barre dei dati</t>
  </si>
  <si>
    <t>va a riempire le celle, prendendo il valore più alto che trova e lo va ad associare agli altri numeri: 300 == 100%, le altre celle verranno colorate di conseguenza</t>
  </si>
  <si>
    <t>set di icone</t>
  </si>
  <si>
    <t>FUNZIONI  TESTUALI</t>
  </si>
  <si>
    <t>MAIUSC</t>
  </si>
  <si>
    <t>MINUSC</t>
  </si>
  <si>
    <t>CONCATENAZIONE</t>
  </si>
  <si>
    <t>ciao</t>
  </si>
  <si>
    <t>come va?</t>
  </si>
  <si>
    <t>Anna Verdi</t>
  </si>
  <si>
    <t>Anna</t>
  </si>
  <si>
    <t>Verdi</t>
  </si>
  <si>
    <t>Laura Gioia</t>
  </si>
  <si>
    <t>Laura</t>
  </si>
  <si>
    <t>Gioia</t>
  </si>
  <si>
    <t>Gioia Verdi</t>
  </si>
  <si>
    <t>Franco Giallo</t>
  </si>
  <si>
    <t>Franco</t>
  </si>
  <si>
    <t>Giallo</t>
  </si>
  <si>
    <t xml:space="preserve">non puoi copiare valori sopra i valori da cui dipendono. </t>
  </si>
  <si>
    <t>Se vogliamo prendere i nuovi valori e non i risultati di una funzione facciamo INCOLLA SPECIALE</t>
  </si>
  <si>
    <t>SINISTRA</t>
  </si>
  <si>
    <t>DESTRA</t>
  </si>
  <si>
    <t>STRINGA.ESTRAI</t>
  </si>
  <si>
    <t>LUNGHEZZA</t>
  </si>
  <si>
    <t>RICERCA</t>
  </si>
  <si>
    <t>la funzione TROVA fa la stessa cosa</t>
  </si>
  <si>
    <t>stituisce i caratteri più a sinistra di una stringa di testo</t>
  </si>
  <si>
    <t>non contiamo come in Programmazione da 0, ma teniamo il conto normale da 1 ---&gt;</t>
  </si>
  <si>
    <t>TUTTI I NUMERI SONO INCLUSI QUINDI</t>
  </si>
  <si>
    <t>vogliamo trovare del testo particolare</t>
  </si>
  <si>
    <t>ci trova la prima occorrenza che capita</t>
  </si>
  <si>
    <t>ci ridarà il posto del carattere rispetto alla stringa</t>
  </si>
  <si>
    <t>Gioia Vedi</t>
  </si>
  <si>
    <t>prendiamo tanti caratteri fino ad arrivare allo spazio</t>
  </si>
  <si>
    <t>se copiamo e incolliamo speciale i valori, ci incollerà anche lo spazio</t>
  </si>
  <si>
    <t>se non vogliamo lo spazio ci basta fare -1</t>
  </si>
  <si>
    <t>se tieni di conto la destra lui terrà in considerazione la lunghezza della prima cella!!</t>
  </si>
  <si>
    <t>SINITRA E TROVA</t>
  </si>
  <si>
    <t>DESTRA _TROVA_-1
NON SI PUò USARE!
SOLO DA SINISTRA</t>
  </si>
  <si>
    <t xml:space="preserve">
DESTRA;
LUNGHEZZA;
RICERCA</t>
  </si>
  <si>
    <r>
      <t>LUNGHEZZA(A42)</t>
    </r>
    <r>
      <rPr>
        <sz val="11"/>
        <color theme="1"/>
        <rFont val="Aptos Narrow"/>
        <family val="2"/>
        <scheme val="minor"/>
      </rPr>
      <t xml:space="preserve"> calcola il numero totale di caratteri.</t>
    </r>
  </si>
  <si>
    <r>
      <t>RICERCA(" ";A42)</t>
    </r>
    <r>
      <rPr>
        <sz val="11"/>
        <color theme="1"/>
        <rFont val="Aptos Narrow"/>
        <family val="2"/>
        <scheme val="minor"/>
      </rPr>
      <t xml:space="preserve"> trova la posizione dello spazio.</t>
    </r>
  </si>
  <si>
    <t xml:space="preserve">Anna </t>
  </si>
  <si>
    <r>
      <t>LUNGHEZZA(A42) - RICERCA(" ";A42)</t>
    </r>
    <r>
      <rPr>
        <sz val="11"/>
        <color theme="1"/>
        <rFont val="Aptos Narrow"/>
        <family val="2"/>
        <scheme val="minor"/>
      </rPr>
      <t xml:space="preserve"> calcola quanti caratteri ci sono </t>
    </r>
    <r>
      <rPr>
        <b/>
        <sz val="11"/>
        <color theme="1"/>
        <rFont val="Aptos Narrow"/>
        <family val="2"/>
        <scheme val="minor"/>
      </rPr>
      <t>dopo lo spazio</t>
    </r>
    <r>
      <rPr>
        <sz val="11"/>
        <color theme="1"/>
        <rFont val="Aptos Narrow"/>
        <family val="2"/>
        <scheme val="minor"/>
      </rPr>
      <t>, ed è questo che DESTRA deve estrarre.</t>
    </r>
  </si>
  <si>
    <t xml:space="preserve">Laura </t>
  </si>
  <si>
    <t xml:space="preserve">Gioia </t>
  </si>
  <si>
    <t xml:space="preserve">Franco </t>
  </si>
  <si>
    <t>Operazione</t>
  </si>
  <si>
    <t>Simbolo</t>
  </si>
  <si>
    <t>Esempio</t>
  </si>
  <si>
    <t>Formula</t>
  </si>
  <si>
    <t>somma</t>
  </si>
  <si>
    <t>+</t>
  </si>
  <si>
    <t>=2+1</t>
  </si>
  <si>
    <t>sottrazione</t>
  </si>
  <si>
    <t>-</t>
  </si>
  <si>
    <t>=2-2</t>
  </si>
  <si>
    <t>moltiplicazione</t>
  </si>
  <si>
    <t>*</t>
  </si>
  <si>
    <t>=2*3</t>
  </si>
  <si>
    <t>divisione</t>
  </si>
  <si>
    <t>/</t>
  </si>
  <si>
    <t>=2/4</t>
  </si>
  <si>
    <t>elevazione a potenza</t>
  </si>
  <si>
    <t>^</t>
  </si>
  <si>
    <t>=12^2</t>
  </si>
  <si>
    <t>radice quadrata</t>
  </si>
  <si>
    <t>RADQ() oppure x^(1/2)</t>
  </si>
  <si>
    <t>=12^(1/2)</t>
  </si>
  <si>
    <t>Ricorda che nelle celle del simbolo abbiamo messo un carattere prima per non far usare al programma il simbolo per l'operazione</t>
  </si>
  <si>
    <t>Qui dentro invece, 
usiamo la formula</t>
  </si>
  <si>
    <t>BODMAS</t>
  </si>
  <si>
    <t>Ordine per le operazioni</t>
  </si>
  <si>
    <t>Brackets ()
Order ^
division
multi 
add
sub</t>
  </si>
  <si>
    <t>Primo Esercizio</t>
  </si>
  <si>
    <t>Per questo risultato abbiamo:
1. scritto = all'interno della cella risultato ('esempio')
2. ctrl+click su prima cella su cui operare
3. scritto + nella cella del risultato
4. ctrl+click su seconda cella da operare
5. INVIO</t>
  </si>
  <si>
    <t>Queste altre due operazioni sono state compiute srotolando le prime due righe e colonne e modificando semplicemente le operazioni, sulla barra funzioni</t>
  </si>
  <si>
    <t>Secondo Esercizio</t>
  </si>
  <si>
    <t>VIDEO</t>
  </si>
  <si>
    <t>SEC</t>
  </si>
  <si>
    <t>video 1</t>
  </si>
  <si>
    <t>video 2</t>
  </si>
  <si>
    <t>video 3</t>
  </si>
  <si>
    <t>video 4</t>
  </si>
  <si>
    <t>video 5</t>
  </si>
  <si>
    <t>video 6</t>
  </si>
  <si>
    <t>video 7</t>
  </si>
  <si>
    <t>video 8</t>
  </si>
  <si>
    <t>TOT MIN</t>
  </si>
  <si>
    <t>Terzo Esercizio</t>
  </si>
  <si>
    <t>Val1</t>
  </si>
  <si>
    <t>Val2</t>
  </si>
  <si>
    <t>Differenza</t>
  </si>
  <si>
    <t>Altra  possibilità per
Differenza tra tutti i valori                    ----&gt;</t>
  </si>
  <si>
    <t>Somma di G</t>
  </si>
  <si>
    <t>fai solo la prima oper, poi giù</t>
  </si>
  <si>
    <t>NUMERI RANDOMICI</t>
  </si>
  <si>
    <t>valori casuali</t>
  </si>
  <si>
    <t>che abbiamo fissato con incolla speciale(solo valori)</t>
  </si>
  <si>
    <t>somma dei valori</t>
  </si>
  <si>
    <t>numero casuale con due cifre decimali</t>
  </si>
  <si>
    <t>la funzione casuale mi da sempre numeri minori di uno, che arrotondati a 0 decimali mi ritornano 1 o 0 a seconda che si arrotondi per difetto o per eccesso</t>
  </si>
  <si>
    <t>se volessi numeri maggiori di 0,9</t>
  </si>
  <si>
    <t>si può mettere un *10</t>
  </si>
  <si>
    <t>se voglio solo numeri interi, mettiamo 0 all'arrotondamento</t>
  </si>
  <si>
    <t>se voglio numeri compresi in un Range</t>
  </si>
  <si>
    <t xml:space="preserve">ESERCIZI </t>
  </si>
  <si>
    <t>Prezzo</t>
  </si>
  <si>
    <t>Commissioni + 5%</t>
  </si>
  <si>
    <t>Commissioni + 10%</t>
  </si>
  <si>
    <t>Commissioni + 15%</t>
  </si>
  <si>
    <t>possiamo fare anche il lavoro eliminando commissimi e lasciando 5%</t>
  </si>
  <si>
    <t>notiamo che c'è uno spazio bianco che abbiamo selezionato erroneamente prendendo gli intervalli che ci servivano, ma è giusta l'idea e l'esercizio</t>
  </si>
  <si>
    <t>ESERCIZI SU PERCENTUALI</t>
  </si>
  <si>
    <t>Esercizio 1</t>
  </si>
  <si>
    <t>Studente</t>
  </si>
  <si>
    <t>CFU OTTENUTI</t>
  </si>
  <si>
    <t>CFU RICHIESTI</t>
  </si>
  <si>
    <t>Maria</t>
  </si>
  <si>
    <t>Giova</t>
  </si>
  <si>
    <t>Sara</t>
  </si>
  <si>
    <t>Esercizio 2</t>
  </si>
  <si>
    <t>Età</t>
  </si>
  <si>
    <t>Visualizzazioni</t>
  </si>
  <si>
    <t>18-24 anni</t>
  </si>
  <si>
    <t>scopro la percentuale</t>
  </si>
  <si>
    <t>25-34 anni</t>
  </si>
  <si>
    <t>35-44 anni</t>
  </si>
  <si>
    <t>45-54 anni</t>
  </si>
  <si>
    <t>55-64 anni</t>
  </si>
  <si>
    <t>Esercizio 3</t>
  </si>
  <si>
    <t>%visualizzazioni</t>
  </si>
  <si>
    <t>N visualizzazioni</t>
  </si>
  <si>
    <t>ci serve il numero totale di visualizzazioni</t>
  </si>
  <si>
    <t>Esercizio 4</t>
  </si>
  <si>
    <t>troviamo il valore in euro dell'iva</t>
  </si>
  <si>
    <t>N.B.</t>
  </si>
  <si>
    <t>lo scorporo dell'iva non è il 22% di 18, ma il 22% di 14,75</t>
  </si>
  <si>
    <t>ammontare di IVA in euro: 
1. sottraendo prodotto iva escl al prodotto iva incl
2. prendere il prezzo iva inclusa e sottrarlo al prezzo ricavato iva esclusa 
[riferimento prezzi-celle]
=35 - 35/(1+22%)</t>
  </si>
  <si>
    <t>IVA Inc.</t>
  </si>
  <si>
    <t>IVA Esc.</t>
  </si>
  <si>
    <t>IVA %</t>
  </si>
  <si>
    <t>IVA €</t>
  </si>
  <si>
    <t>qui troviamo IVA Esc.</t>
  </si>
  <si>
    <t>nota che il primo procedimento è completamente sbagliato alla fine</t>
  </si>
  <si>
    <t>l'iva si calcola in un altro modo! rispetto al calcolo che comunque rimane giusto per sapere ciò che credevi fosse l'esercizio</t>
  </si>
  <si>
    <t>matematica base= cella in percentuale = 0,22 : noi aggiungiamo quindi un +1
ricorda di approssimare è la versione più corretta, anche se hai formattato le celle</t>
  </si>
  <si>
    <t>qui troviamo IVA Inc.</t>
  </si>
  <si>
    <t>qui invece possiamo procedere usando (usando le celle) direttamente il costo iva esclusa * la percentuale di iva =35+(35*22%)</t>
  </si>
  <si>
    <t>abbiamo prezzo IVA esclusa, vogliamo addizionare il suo 22 percento</t>
  </si>
  <si>
    <t>abbiamo fatto una riprova scorporndo l'iva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</si>
</sst>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#,##0\ &quot;€&quot;;[Red]\-#,##0\ &quot;€&quot;"/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00000"/>
  </numFmts>
  <fonts count="4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20" fontId="0" fillId="0" borderId="0" xfId="0" applyNumberFormat="1"/>
    <xf numFmtId="9" fontId="0" fillId="0" borderId="0" xfId="0" applyNumberFormat="1"/>
    <xf numFmtId="49" fontId="0" fillId="0" borderId="0" xfId="0" applyNumberFormat="1"/>
    <xf numFmtId="14" fontId="0" fillId="0" borderId="0" xfId="0" applyNumberFormat="1"/>
    <xf numFmtId="44" fontId="0" fillId="0" borderId="0" xfId="0" applyNumberFormat="1"/>
    <xf numFmtId="2" fontId="0" fillId="0" borderId="0" xfId="0" applyNumberFormat="1"/>
    <xf numFmtId="2" fontId="0" fillId="0" borderId="0" xfId="0" quotePrefix="1" applyNumberFormat="1"/>
    <xf numFmtId="2" fontId="0" fillId="0" borderId="0" xfId="0" applyNumberFormat="1" applyAlignment="1">
      <alignment wrapText="1"/>
    </xf>
    <xf numFmtId="0" fontId="0" fillId="0" borderId="0" xfId="0" quotePrefix="1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vertical="top"/>
    </xf>
    <xf numFmtId="10" fontId="0" fillId="0" borderId="0" xfId="0" applyNumberFormat="1"/>
    <xf numFmtId="1" fontId="0" fillId="0" borderId="0" xfId="0" applyNumberFormat="1"/>
    <xf numFmtId="6" fontId="0" fillId="0" borderId="0" xfId="0" applyNumberFormat="1"/>
    <xf numFmtId="6" fontId="0" fillId="0" borderId="0" xfId="0" applyNumberFormat="1" applyAlignment="1">
      <alignment wrapText="1"/>
    </xf>
    <xf numFmtId="8" fontId="0" fillId="0" borderId="0" xfId="0" applyNumberFormat="1"/>
    <xf numFmtId="164" fontId="0" fillId="0" borderId="0" xfId="0" applyNumberFormat="1"/>
    <xf numFmtId="0" fontId="2" fillId="2" borderId="0" xfId="0" applyFont="1" applyFill="1"/>
    <xf numFmtId="0" fontId="0" fillId="2" borderId="0" xfId="0" applyFill="1"/>
    <xf numFmtId="0" fontId="3" fillId="0" borderId="0" xfId="0" applyFont="1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Fill="1"/>
  </cellXfs>
  <cellStyles count="1">
    <cellStyle name="Normale" xfId="0" builtinId="0"/>
  </cellStyles>
  <dxfs count="7"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70ABC9C-6F2A-4637-9D6E-EE3DE4B74C4B}">
  <we:reference id="wa200005502" version="1.0.0.11" store="en-US" storeType="omex"/>
  <we:alternateReferences>
    <we:reference id="wa200005502" version="1.0.0.11" store="en-US" storeType="omex"/>
  </we:alternateReferences>
  <we:properties>
    <we:property name="docId" value="&quot;7OdJPYy0-lUA48Bd9VCj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DCBA-A9AA-4A8E-B178-FDDB6EF84C26}">
  <dimension ref="A1:J53"/>
  <sheetViews>
    <sheetView workbookViewId="0">
      <selection activeCell="B53" sqref="B53"/>
    </sheetView>
  </sheetViews>
  <sheetFormatPr defaultRowHeight="15"/>
  <cols>
    <col min="1" max="1" width="36.5703125" bestFit="1" customWidth="1"/>
    <col min="2" max="2" width="22.85546875" bestFit="1" customWidth="1"/>
    <col min="7" max="7" width="14.7109375" bestFit="1" customWidth="1"/>
    <col min="8" max="8" width="14" bestFit="1" customWidth="1"/>
    <col min="9" max="9" width="13.5703125" bestFit="1" customWidth="1"/>
    <col min="10" max="10" width="28.42578125" customWidth="1"/>
  </cols>
  <sheetData>
    <row r="1" spans="1:6">
      <c r="A1" t="s">
        <v>0</v>
      </c>
    </row>
    <row r="3" spans="1:6">
      <c r="A3" t="s">
        <v>1</v>
      </c>
      <c r="B3">
        <v>3</v>
      </c>
    </row>
    <row r="4" spans="1:6">
      <c r="A4" t="s">
        <v>2</v>
      </c>
      <c r="B4" s="6">
        <v>3</v>
      </c>
    </row>
    <row r="5" spans="1:6">
      <c r="A5" t="s">
        <v>3</v>
      </c>
      <c r="B5" s="3">
        <v>3</v>
      </c>
    </row>
    <row r="6" spans="1:6">
      <c r="A6" t="s">
        <v>4</v>
      </c>
      <c r="B6" s="4">
        <v>45884</v>
      </c>
    </row>
    <row r="7" spans="1:6">
      <c r="A7" t="s">
        <v>5</v>
      </c>
      <c r="B7" s="1">
        <v>0.42708333333333331</v>
      </c>
      <c r="F7" t="s">
        <v>6</v>
      </c>
    </row>
    <row r="8" spans="1:6">
      <c r="A8" t="s">
        <v>7</v>
      </c>
      <c r="B8" s="2">
        <v>0.21</v>
      </c>
      <c r="F8" t="s">
        <v>8</v>
      </c>
    </row>
    <row r="9" spans="1:6">
      <c r="A9" t="s">
        <v>9</v>
      </c>
      <c r="B9" s="5">
        <v>32</v>
      </c>
      <c r="F9" t="s">
        <v>10</v>
      </c>
    </row>
    <row r="10" spans="1:6">
      <c r="B10" t="s">
        <v>11</v>
      </c>
      <c r="F10" t="s">
        <v>12</v>
      </c>
    </row>
    <row r="11" spans="1:6">
      <c r="F11" t="s">
        <v>13</v>
      </c>
    </row>
    <row r="12" spans="1:6">
      <c r="F12" t="s">
        <v>14</v>
      </c>
    </row>
    <row r="16" spans="1:6">
      <c r="C16" t="s">
        <v>15</v>
      </c>
    </row>
    <row r="18" spans="1:10">
      <c r="A18" t="s">
        <v>16</v>
      </c>
      <c r="C18">
        <v>45</v>
      </c>
      <c r="D18">
        <v>43</v>
      </c>
      <c r="F18" t="s">
        <v>17</v>
      </c>
      <c r="G18">
        <f>C18+D18</f>
        <v>88</v>
      </c>
    </row>
    <row r="19" spans="1:10">
      <c r="C19">
        <v>332</v>
      </c>
      <c r="D19">
        <v>43</v>
      </c>
      <c r="F19" t="s">
        <v>18</v>
      </c>
      <c r="G19">
        <f>(C19+D19)/2</f>
        <v>187.5</v>
      </c>
    </row>
    <row r="22" spans="1:10" ht="57.75">
      <c r="C22" t="s">
        <v>19</v>
      </c>
      <c r="D22" t="s">
        <v>18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s="12" t="s">
        <v>25</v>
      </c>
    </row>
    <row r="24" spans="1:10">
      <c r="A24" t="s">
        <v>26</v>
      </c>
      <c r="C24">
        <f>SUM(C18:D19)</f>
        <v>463</v>
      </c>
      <c r="D24">
        <f>AVERAGE(C18:D19)</f>
        <v>115.75</v>
      </c>
      <c r="E24">
        <f>MIN(C18:D19)</f>
        <v>43</v>
      </c>
      <c r="F24">
        <f>MAX(C18:D19)</f>
        <v>332</v>
      </c>
      <c r="G24">
        <f>COUNT(C18:G19)</f>
        <v>6</v>
      </c>
      <c r="H24">
        <f>COUNTA(C18:G19)</f>
        <v>8</v>
      </c>
      <c r="I24">
        <f>COUNTBLANK(C18:G19)</f>
        <v>2</v>
      </c>
      <c r="J24">
        <f>COUNTA(C18:G19)+COUNTBLANK(C18:G19)</f>
        <v>10</v>
      </c>
    </row>
    <row r="33" spans="1:9">
      <c r="A33" t="s">
        <v>27</v>
      </c>
      <c r="C33">
        <v>1</v>
      </c>
      <c r="D33">
        <v>7</v>
      </c>
      <c r="G33">
        <v>523</v>
      </c>
      <c r="H33">
        <v>522</v>
      </c>
      <c r="I33">
        <v>521</v>
      </c>
    </row>
    <row r="34" spans="1:9">
      <c r="C34">
        <v>2</v>
      </c>
      <c r="D34">
        <v>7</v>
      </c>
      <c r="G34">
        <v>523</v>
      </c>
      <c r="H34">
        <v>522</v>
      </c>
    </row>
    <row r="35" spans="1:9" ht="57.75">
      <c r="A35" s="12" t="s">
        <v>28</v>
      </c>
      <c r="C35">
        <v>3</v>
      </c>
      <c r="D35">
        <v>5453</v>
      </c>
      <c r="G35">
        <v>523</v>
      </c>
      <c r="H35">
        <v>522</v>
      </c>
    </row>
    <row r="36" spans="1:9">
      <c r="A36" t="s">
        <v>29</v>
      </c>
      <c r="C36">
        <v>4</v>
      </c>
      <c r="D36">
        <v>7</v>
      </c>
      <c r="G36">
        <v>523</v>
      </c>
      <c r="H36">
        <v>522</v>
      </c>
    </row>
    <row r="37" spans="1:9">
      <c r="C37">
        <v>5</v>
      </c>
      <c r="D37">
        <v>76</v>
      </c>
    </row>
    <row r="38" spans="1:9">
      <c r="C38">
        <v>6</v>
      </c>
      <c r="D38">
        <v>4</v>
      </c>
    </row>
    <row r="43" spans="1:9">
      <c r="A43" t="s">
        <v>30</v>
      </c>
      <c r="B43" t="s">
        <v>31</v>
      </c>
      <c r="C43" t="s">
        <v>32</v>
      </c>
      <c r="D43" t="s">
        <v>33</v>
      </c>
    </row>
    <row r="46" spans="1:9">
      <c r="A46" t="s">
        <v>34</v>
      </c>
    </row>
    <row r="49" spans="1:2">
      <c r="A49" t="s">
        <v>35</v>
      </c>
      <c r="B49" t="s">
        <v>36</v>
      </c>
    </row>
    <row r="52" spans="1:2">
      <c r="A52" t="s">
        <v>37</v>
      </c>
      <c r="B52" t="s">
        <v>38</v>
      </c>
    </row>
    <row r="53" spans="1:2">
      <c r="A53" t="s">
        <v>39</v>
      </c>
      <c r="B5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"/>
  <sheetViews>
    <sheetView topLeftCell="A25" workbookViewId="0">
      <selection activeCell="D18" sqref="D18"/>
    </sheetView>
  </sheetViews>
  <sheetFormatPr defaultRowHeight="15"/>
  <cols>
    <col min="1" max="1" width="22" bestFit="1" customWidth="1"/>
    <col min="2" max="2" width="13.28515625" bestFit="1" customWidth="1"/>
    <col min="3" max="6" width="36.5703125" bestFit="1" customWidth="1"/>
    <col min="7" max="7" width="36.28515625" bestFit="1" customWidth="1"/>
    <col min="8" max="8" width="53.5703125" customWidth="1"/>
    <col min="9" max="9" width="36.5703125" bestFit="1" customWidth="1"/>
    <col min="10" max="10" width="17.5703125" customWidth="1"/>
    <col min="11" max="12" width="36.5703125" bestFit="1" customWidth="1"/>
    <col min="13" max="13" width="28.5703125" customWidth="1"/>
    <col min="14" max="15" width="36.5703125" bestFit="1" customWidth="1"/>
    <col min="16" max="16" width="23.28515625" customWidth="1"/>
    <col min="17" max="17" width="36.5703125" bestFit="1" customWidth="1"/>
    <col min="18" max="18" width="56.5703125" customWidth="1"/>
    <col min="20" max="20" width="36.5703125" bestFit="1" customWidth="1"/>
  </cols>
  <sheetData>
    <row r="1" spans="1:20">
      <c r="A1" t="s">
        <v>41</v>
      </c>
      <c r="C1" t="s">
        <v>42</v>
      </c>
      <c r="E1" t="s">
        <v>43</v>
      </c>
      <c r="G1" t="s">
        <v>44</v>
      </c>
    </row>
    <row r="4" spans="1:20">
      <c r="I4" t="s">
        <v>45</v>
      </c>
      <c r="K4" t="s">
        <v>17</v>
      </c>
      <c r="L4" t="s">
        <v>18</v>
      </c>
      <c r="M4" t="s">
        <v>46</v>
      </c>
    </row>
    <row r="6" spans="1:20" ht="57.75">
      <c r="A6" t="s">
        <v>47</v>
      </c>
      <c r="B6">
        <v>34</v>
      </c>
      <c r="C6">
        <v>29</v>
      </c>
      <c r="D6">
        <v>99</v>
      </c>
      <c r="E6">
        <v>39</v>
      </c>
      <c r="F6">
        <v>67</v>
      </c>
      <c r="G6">
        <v>65</v>
      </c>
      <c r="I6" s="2">
        <v>0.1</v>
      </c>
      <c r="J6" s="2"/>
      <c r="K6">
        <f>SUM(B6:G6)</f>
        <v>333</v>
      </c>
      <c r="L6">
        <f>AVERAGE(B6:G6)</f>
        <v>55.5</v>
      </c>
      <c r="M6">
        <f>K6*$I$6</f>
        <v>33.300000000000004</v>
      </c>
      <c r="P6">
        <f>K6*I$6</f>
        <v>33.300000000000004</v>
      </c>
      <c r="Q6" t="s">
        <v>48</v>
      </c>
      <c r="R6" s="12" t="s">
        <v>49</v>
      </c>
      <c r="S6">
        <f>K6*$I6</f>
        <v>33.300000000000004</v>
      </c>
      <c r="T6" s="12" t="s">
        <v>50</v>
      </c>
    </row>
    <row r="7" spans="1:20">
      <c r="A7" t="s">
        <v>51</v>
      </c>
      <c r="B7">
        <v>24</v>
      </c>
      <c r="C7">
        <v>66</v>
      </c>
      <c r="D7">
        <v>65</v>
      </c>
      <c r="E7">
        <v>6</v>
      </c>
      <c r="F7">
        <v>56</v>
      </c>
      <c r="G7">
        <v>85</v>
      </c>
      <c r="K7">
        <f t="shared" ref="K7:K9" si="0">SUM(B7:G7)</f>
        <v>302</v>
      </c>
      <c r="L7">
        <f t="shared" ref="L7:L9" si="1">AVERAGE(B7:G7)</f>
        <v>50.333333333333336</v>
      </c>
      <c r="M7">
        <f t="shared" ref="M7:M9" si="2">K7*$I$6</f>
        <v>30.200000000000003</v>
      </c>
      <c r="P7">
        <f t="shared" ref="P7:P9" si="3">K7*I$6</f>
        <v>30.200000000000003</v>
      </c>
      <c r="Q7" t="s">
        <v>52</v>
      </c>
      <c r="S7">
        <f t="shared" ref="S7:S11" si="4">K7*$I7</f>
        <v>0</v>
      </c>
    </row>
    <row r="8" spans="1:20" ht="29.25">
      <c r="A8" t="s">
        <v>53</v>
      </c>
      <c r="B8">
        <v>83</v>
      </c>
      <c r="C8">
        <v>43</v>
      </c>
      <c r="D8">
        <v>2</v>
      </c>
      <c r="E8">
        <v>71</v>
      </c>
      <c r="F8">
        <v>55</v>
      </c>
      <c r="G8">
        <v>16</v>
      </c>
      <c r="K8">
        <f t="shared" si="0"/>
        <v>270</v>
      </c>
      <c r="L8">
        <f t="shared" si="1"/>
        <v>45</v>
      </c>
      <c r="M8">
        <f t="shared" si="2"/>
        <v>27</v>
      </c>
      <c r="P8">
        <f t="shared" si="3"/>
        <v>27</v>
      </c>
      <c r="Q8" s="2" t="s">
        <v>54</v>
      </c>
      <c r="S8">
        <f t="shared" si="4"/>
        <v>0</v>
      </c>
      <c r="T8" s="12" t="s">
        <v>55</v>
      </c>
    </row>
    <row r="9" spans="1:20" ht="57.75">
      <c r="A9" t="s">
        <v>56</v>
      </c>
      <c r="B9">
        <v>35</v>
      </c>
      <c r="C9">
        <v>46</v>
      </c>
      <c r="D9">
        <v>59</v>
      </c>
      <c r="E9">
        <v>51</v>
      </c>
      <c r="F9">
        <v>64</v>
      </c>
      <c r="G9">
        <v>81</v>
      </c>
      <c r="K9">
        <f t="shared" si="0"/>
        <v>336</v>
      </c>
      <c r="L9">
        <f t="shared" si="1"/>
        <v>56</v>
      </c>
      <c r="M9">
        <f t="shared" si="2"/>
        <v>33.6</v>
      </c>
      <c r="N9" s="12" t="s">
        <v>57</v>
      </c>
      <c r="P9">
        <f t="shared" si="3"/>
        <v>33.6</v>
      </c>
      <c r="Q9" s="12" t="s">
        <v>58</v>
      </c>
      <c r="S9">
        <f t="shared" si="4"/>
        <v>0</v>
      </c>
      <c r="T9" s="12" t="s">
        <v>59</v>
      </c>
    </row>
    <row r="10" spans="1:20">
      <c r="S10">
        <f>K10*$I10</f>
        <v>0</v>
      </c>
    </row>
    <row r="11" spans="1:20">
      <c r="S11">
        <f t="shared" si="4"/>
        <v>0</v>
      </c>
    </row>
    <row r="13" spans="1:20" ht="57.75">
      <c r="K13" s="12" t="s">
        <v>60</v>
      </c>
      <c r="M13" s="12" t="s">
        <v>61</v>
      </c>
      <c r="N13" s="12" t="s">
        <v>62</v>
      </c>
      <c r="O13" s="12" t="s">
        <v>63</v>
      </c>
    </row>
    <row r="14" spans="1:20" ht="57.75">
      <c r="K14" s="12" t="s">
        <v>64</v>
      </c>
      <c r="M14" t="s">
        <v>65</v>
      </c>
      <c r="N14" s="12" t="s">
        <v>66</v>
      </c>
      <c r="O14" s="12" t="s">
        <v>67</v>
      </c>
      <c r="P14" t="s">
        <v>68</v>
      </c>
    </row>
    <row r="19" spans="1:12">
      <c r="A19" t="s">
        <v>44</v>
      </c>
    </row>
    <row r="21" spans="1:12" ht="43.5">
      <c r="B21" t="s">
        <v>69</v>
      </c>
      <c r="C21">
        <v>1000</v>
      </c>
      <c r="D21">
        <v>2000</v>
      </c>
      <c r="E21">
        <v>3000</v>
      </c>
      <c r="F21">
        <v>5000</v>
      </c>
      <c r="I21" s="12" t="s">
        <v>70</v>
      </c>
      <c r="J21" s="12" t="s">
        <v>71</v>
      </c>
      <c r="L21" s="12" t="s">
        <v>72</v>
      </c>
    </row>
    <row r="23" spans="1:12" ht="29.25">
      <c r="B23" t="s">
        <v>73</v>
      </c>
      <c r="C23" t="s">
        <v>74</v>
      </c>
      <c r="D23" t="s">
        <v>75</v>
      </c>
      <c r="E23" t="s">
        <v>76</v>
      </c>
      <c r="F23" t="s">
        <v>77</v>
      </c>
      <c r="L23" s="12" t="s">
        <v>78</v>
      </c>
    </row>
    <row r="24" spans="1:12">
      <c r="A24" t="s">
        <v>79</v>
      </c>
      <c r="B24" s="2">
        <v>0.1</v>
      </c>
      <c r="C24">
        <f>C$21*$B24</f>
        <v>100</v>
      </c>
      <c r="D24">
        <f t="shared" ref="D24:F26" si="5">D$21*$B24</f>
        <v>200</v>
      </c>
      <c r="E24">
        <f t="shared" si="5"/>
        <v>300</v>
      </c>
      <c r="F24">
        <f>F$21*$B24</f>
        <v>500</v>
      </c>
    </row>
    <row r="25" spans="1:12">
      <c r="A25" t="s">
        <v>80</v>
      </c>
      <c r="B25" s="2">
        <v>0.2</v>
      </c>
      <c r="C25">
        <f t="shared" ref="C25:C26" si="6">C$21*$B25</f>
        <v>200</v>
      </c>
      <c r="D25">
        <f t="shared" si="5"/>
        <v>400</v>
      </c>
      <c r="E25">
        <f t="shared" si="5"/>
        <v>600</v>
      </c>
      <c r="F25">
        <f t="shared" si="5"/>
        <v>1000</v>
      </c>
    </row>
    <row r="26" spans="1:12">
      <c r="A26" t="s">
        <v>81</v>
      </c>
      <c r="B26" s="2">
        <v>0.3</v>
      </c>
      <c r="C26">
        <f t="shared" si="6"/>
        <v>300</v>
      </c>
      <c r="D26">
        <f t="shared" si="5"/>
        <v>600</v>
      </c>
      <c r="E26">
        <f t="shared" si="5"/>
        <v>900</v>
      </c>
      <c r="F26">
        <f t="shared" si="5"/>
        <v>1500</v>
      </c>
    </row>
    <row r="29" spans="1:12" ht="43.5">
      <c r="C29" s="12" t="s">
        <v>82</v>
      </c>
      <c r="D29" t="s">
        <v>83</v>
      </c>
      <c r="F29" s="12" t="s">
        <v>84</v>
      </c>
    </row>
    <row r="30" spans="1:12" ht="57.75">
      <c r="D30" s="12" t="s">
        <v>85</v>
      </c>
      <c r="E30" s="12" t="s">
        <v>86</v>
      </c>
    </row>
    <row r="38" spans="1:8">
      <c r="A38" t="s">
        <v>87</v>
      </c>
    </row>
    <row r="40" spans="1:8">
      <c r="A40" t="s">
        <v>88</v>
      </c>
      <c r="C40" t="s">
        <v>89</v>
      </c>
    </row>
    <row r="42" spans="1:8" ht="29.25">
      <c r="A42" t="s">
        <v>90</v>
      </c>
      <c r="C42" t="s">
        <v>91</v>
      </c>
      <c r="D42" t="s">
        <v>92</v>
      </c>
      <c r="E42" s="12" t="s">
        <v>93</v>
      </c>
    </row>
    <row r="44" spans="1:8">
      <c r="B44" t="s">
        <v>94</v>
      </c>
      <c r="C44" t="s">
        <v>95</v>
      </c>
      <c r="F44" t="s">
        <v>96</v>
      </c>
      <c r="G44" t="s">
        <v>97</v>
      </c>
      <c r="H44" t="s">
        <v>98</v>
      </c>
    </row>
    <row r="45" spans="1:8" ht="87">
      <c r="D45" s="12" t="s">
        <v>99</v>
      </c>
      <c r="E45" s="12" t="s">
        <v>100</v>
      </c>
      <c r="G45" t="s">
        <v>94</v>
      </c>
      <c r="H45" t="s">
        <v>95</v>
      </c>
    </row>
    <row r="46" spans="1:8">
      <c r="B46" s="3" t="s">
        <v>101</v>
      </c>
      <c r="C46" s="3" t="s">
        <v>102</v>
      </c>
      <c r="D46" s="3" t="s">
        <v>103</v>
      </c>
      <c r="E46" t="str">
        <f>B46&amp;" "&amp;C46</f>
        <v>Luce Blu</v>
      </c>
      <c r="F46" s="12"/>
      <c r="G46" s="12" t="str">
        <f>LEFT(E46, FIND(" ", E46)-1)</f>
        <v>Luce</v>
      </c>
      <c r="H46" s="12" t="str">
        <f>RIGHT(E46, LEN(E46)-FIND(" ", E46))</f>
        <v>Blu</v>
      </c>
    </row>
    <row r="47" spans="1:8">
      <c r="B47" s="3" t="s">
        <v>104</v>
      </c>
      <c r="C47" s="3" t="s">
        <v>105</v>
      </c>
      <c r="D47" s="3" t="s">
        <v>106</v>
      </c>
      <c r="E47" t="str">
        <f t="shared" ref="E47:E50" si="7">B47&amp;" "&amp;C47</f>
        <v>Sofia Neri</v>
      </c>
      <c r="F47" s="12"/>
      <c r="G47" s="12" t="str">
        <f t="shared" ref="G47:G50" si="8">LEFT(E47, FIND(" ", E47)-1)</f>
        <v>Sofia</v>
      </c>
      <c r="H47" s="12" t="str">
        <f t="shared" ref="H47:H50" si="9">RIGHT(E47, LEN(E47)-FIND(" ", E47))</f>
        <v>Neri</v>
      </c>
    </row>
    <row r="48" spans="1:8">
      <c r="B48" s="3" t="s">
        <v>107</v>
      </c>
      <c r="C48" s="3" t="s">
        <v>108</v>
      </c>
      <c r="D48" s="3"/>
      <c r="E48" t="str">
        <f t="shared" si="7"/>
        <v>Angela Rosso</v>
      </c>
      <c r="F48" s="12"/>
      <c r="G48" s="12" t="str">
        <f t="shared" si="8"/>
        <v>Angela</v>
      </c>
      <c r="H48" s="12" t="str">
        <f t="shared" si="9"/>
        <v>Rosso</v>
      </c>
    </row>
    <row r="49" spans="2:8">
      <c r="B49" s="3" t="s">
        <v>101</v>
      </c>
      <c r="C49" s="3" t="s">
        <v>109</v>
      </c>
      <c r="D49" s="3"/>
      <c r="E49" t="str">
        <f t="shared" si="7"/>
        <v>Luce Scura</v>
      </c>
      <c r="F49" s="12"/>
      <c r="G49" s="12" t="str">
        <f t="shared" si="8"/>
        <v>Luce</v>
      </c>
      <c r="H49" s="12" t="str">
        <f t="shared" si="9"/>
        <v>Scura</v>
      </c>
    </row>
    <row r="50" spans="2:8">
      <c r="B50" s="3" t="s">
        <v>104</v>
      </c>
      <c r="C50" s="3" t="s">
        <v>110</v>
      </c>
      <c r="D50" s="3"/>
      <c r="E50" t="str">
        <f t="shared" si="7"/>
        <v>Sofia Chiara</v>
      </c>
      <c r="F50" s="12"/>
      <c r="G50" s="12" t="str">
        <f>LEFT(E50, FIND(" ", E50)-1)</f>
        <v>Sofia</v>
      </c>
      <c r="H50" s="12" t="str">
        <f t="shared" si="9"/>
        <v>Chiara</v>
      </c>
    </row>
    <row r="51" spans="2:8">
      <c r="G51" t="s">
        <v>111</v>
      </c>
      <c r="H51" s="12" t="s">
        <v>112</v>
      </c>
    </row>
    <row r="52" spans="2:8" ht="144.75">
      <c r="C52" s="12" t="s">
        <v>113</v>
      </c>
      <c r="D52" s="12" t="s">
        <v>114</v>
      </c>
      <c r="E52" s="12" t="s">
        <v>115</v>
      </c>
      <c r="F52" s="12" t="s">
        <v>116</v>
      </c>
    </row>
    <row r="54" spans="2:8">
      <c r="B54" s="3" t="s">
        <v>101</v>
      </c>
      <c r="C54" t="s">
        <v>102</v>
      </c>
      <c r="D54" t="s">
        <v>103</v>
      </c>
    </row>
    <row r="55" spans="2:8">
      <c r="B55" s="3" t="s">
        <v>104</v>
      </c>
      <c r="C55" t="s">
        <v>105</v>
      </c>
      <c r="D55" t="s">
        <v>106</v>
      </c>
    </row>
    <row r="56" spans="2:8">
      <c r="B56" s="3" t="s">
        <v>107</v>
      </c>
      <c r="C56" s="3" t="s">
        <v>108</v>
      </c>
      <c r="D56" t="s">
        <v>117</v>
      </c>
    </row>
    <row r="57" spans="2:8">
      <c r="B57" s="3" t="s">
        <v>101</v>
      </c>
      <c r="C57" s="3" t="s">
        <v>109</v>
      </c>
      <c r="D57" t="s">
        <v>118</v>
      </c>
    </row>
    <row r="58" spans="2:8">
      <c r="B58" s="3" t="s">
        <v>104</v>
      </c>
      <c r="C58" s="3" t="s">
        <v>110</v>
      </c>
      <c r="D58" t="s">
        <v>119</v>
      </c>
    </row>
    <row r="59" spans="2:8">
      <c r="E59" t="str">
        <f t="shared" ref="E59" si="10">B59&amp;" "&amp;C59</f>
        <v xml:space="preserve"> </v>
      </c>
    </row>
    <row r="60" spans="2:8" ht="29.25">
      <c r="C60" t="s">
        <v>120</v>
      </c>
      <c r="D60" s="12" t="s">
        <v>121</v>
      </c>
      <c r="E60" s="12" t="s">
        <v>122</v>
      </c>
    </row>
    <row r="62" spans="2:8">
      <c r="C62" t="s">
        <v>123</v>
      </c>
      <c r="D62" t="s">
        <v>124</v>
      </c>
      <c r="E62" s="21">
        <v>0</v>
      </c>
    </row>
    <row r="63" spans="2:8">
      <c r="C63" t="s">
        <v>125</v>
      </c>
      <c r="D63" t="s">
        <v>124</v>
      </c>
      <c r="E63" s="21">
        <v>0</v>
      </c>
    </row>
    <row r="64" spans="2:8">
      <c r="C64" t="s">
        <v>126</v>
      </c>
      <c r="D64" t="s">
        <v>124</v>
      </c>
      <c r="E64" s="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8403-4DBD-4935-8993-A3F7D94012FE}">
  <dimension ref="A1:M55"/>
  <sheetViews>
    <sheetView topLeftCell="A21" workbookViewId="0">
      <selection activeCell="B52" sqref="B52"/>
    </sheetView>
  </sheetViews>
  <sheetFormatPr defaultRowHeight="15"/>
  <cols>
    <col min="1" max="3" width="36.5703125" bestFit="1" customWidth="1"/>
    <col min="4" max="4" width="22.5703125" customWidth="1"/>
    <col min="5" max="5" width="36.5703125" bestFit="1" customWidth="1"/>
    <col min="6" max="6" width="16.85546875" customWidth="1"/>
    <col min="7" max="7" width="18.5703125" customWidth="1"/>
    <col min="8" max="8" width="29.28515625" customWidth="1"/>
    <col min="9" max="9" width="36.5703125" bestFit="1" customWidth="1"/>
  </cols>
  <sheetData>
    <row r="1" spans="1:13">
      <c r="A1" s="23" t="s">
        <v>127</v>
      </c>
    </row>
    <row r="2" spans="1:13">
      <c r="B2" t="s">
        <v>128</v>
      </c>
      <c r="C2" t="s">
        <v>129</v>
      </c>
      <c r="D2" t="s">
        <v>130</v>
      </c>
      <c r="E2" t="s">
        <v>131</v>
      </c>
      <c r="F2" t="s">
        <v>132</v>
      </c>
      <c r="G2" t="s">
        <v>133</v>
      </c>
      <c r="H2" t="s">
        <v>134</v>
      </c>
      <c r="I2" t="s">
        <v>135</v>
      </c>
      <c r="J2" t="s">
        <v>136</v>
      </c>
      <c r="K2" t="s">
        <v>137</v>
      </c>
      <c r="L2" t="s">
        <v>138</v>
      </c>
      <c r="M2" t="s">
        <v>139</v>
      </c>
    </row>
    <row r="3" spans="1:13">
      <c r="A3" t="s">
        <v>140</v>
      </c>
      <c r="B3">
        <v>100</v>
      </c>
      <c r="C3">
        <v>180</v>
      </c>
      <c r="D3">
        <v>300</v>
      </c>
      <c r="E3">
        <v>220</v>
      </c>
      <c r="F3">
        <v>190</v>
      </c>
      <c r="G3">
        <v>100</v>
      </c>
      <c r="H3">
        <v>250</v>
      </c>
      <c r="I3">
        <v>170</v>
      </c>
      <c r="J3">
        <v>150</v>
      </c>
      <c r="K3">
        <v>190</v>
      </c>
      <c r="L3">
        <v>200</v>
      </c>
      <c r="M3">
        <v>180</v>
      </c>
    </row>
    <row r="4" spans="1:13">
      <c r="A4" t="s">
        <v>141</v>
      </c>
      <c r="B4">
        <v>120</v>
      </c>
      <c r="C4">
        <v>150</v>
      </c>
      <c r="D4">
        <v>180</v>
      </c>
      <c r="E4">
        <v>210</v>
      </c>
      <c r="F4">
        <v>240</v>
      </c>
      <c r="G4">
        <v>270</v>
      </c>
      <c r="H4">
        <v>300</v>
      </c>
      <c r="I4">
        <v>330</v>
      </c>
      <c r="J4">
        <v>360</v>
      </c>
      <c r="K4">
        <v>390</v>
      </c>
      <c r="L4">
        <v>420</v>
      </c>
      <c r="M4">
        <v>450</v>
      </c>
    </row>
    <row r="5" spans="1:13">
      <c r="A5" t="s">
        <v>142</v>
      </c>
      <c r="B5">
        <v>250</v>
      </c>
      <c r="C5">
        <v>170</v>
      </c>
      <c r="D5">
        <v>90</v>
      </c>
      <c r="E5">
        <v>10</v>
      </c>
      <c r="F5" s="22">
        <v>-70</v>
      </c>
      <c r="G5">
        <v>-150</v>
      </c>
      <c r="H5">
        <v>-230</v>
      </c>
      <c r="I5">
        <v>-310</v>
      </c>
      <c r="J5">
        <v>-390</v>
      </c>
      <c r="K5">
        <v>-470</v>
      </c>
      <c r="L5">
        <v>-550</v>
      </c>
      <c r="M5">
        <v>-630</v>
      </c>
    </row>
    <row r="8" spans="1:13" ht="43.5">
      <c r="A8" t="s">
        <v>143</v>
      </c>
      <c r="B8" s="12" t="s">
        <v>144</v>
      </c>
      <c r="C8" t="s">
        <v>145</v>
      </c>
      <c r="E8" s="12" t="s">
        <v>146</v>
      </c>
    </row>
    <row r="9" spans="1:13">
      <c r="B9" t="s">
        <v>147</v>
      </c>
    </row>
    <row r="11" spans="1:13" ht="29.25">
      <c r="A11" t="s">
        <v>148</v>
      </c>
      <c r="B11" s="12" t="s">
        <v>149</v>
      </c>
      <c r="C11" t="s">
        <v>150</v>
      </c>
      <c r="D11" t="s">
        <v>151</v>
      </c>
      <c r="E11" t="s">
        <v>152</v>
      </c>
    </row>
    <row r="14" spans="1:13" ht="57.75">
      <c r="B14" t="s">
        <v>153</v>
      </c>
      <c r="C14" s="12" t="s">
        <v>154</v>
      </c>
    </row>
    <row r="16" spans="1:13">
      <c r="C16" t="s">
        <v>155</v>
      </c>
    </row>
    <row r="22" spans="1:8">
      <c r="A22" s="23" t="s">
        <v>156</v>
      </c>
    </row>
    <row r="24" spans="1:8">
      <c r="B24" t="s">
        <v>157</v>
      </c>
      <c r="C24" t="s">
        <v>158</v>
      </c>
      <c r="D24" t="s">
        <v>159</v>
      </c>
    </row>
    <row r="25" spans="1:8">
      <c r="H25" t="s">
        <v>160</v>
      </c>
    </row>
    <row r="26" spans="1:8">
      <c r="H26" t="s">
        <v>161</v>
      </c>
    </row>
    <row r="28" spans="1:8">
      <c r="A28" t="s">
        <v>162</v>
      </c>
      <c r="B28" t="str">
        <f>UPPER(A28)</f>
        <v>ANNA VERDI</v>
      </c>
      <c r="C28" t="str">
        <f>LOWER(A28)</f>
        <v>anna verdi</v>
      </c>
      <c r="D28" t="s">
        <v>163</v>
      </c>
      <c r="E28" t="s">
        <v>164</v>
      </c>
      <c r="F28" t="str">
        <f>D28&amp;E28</f>
        <v>AnnaVerdi</v>
      </c>
      <c r="G28" t="str">
        <f>_xlfn.CONCAT(D28," ",E28)</f>
        <v>Anna Verdi</v>
      </c>
      <c r="H28" t="str">
        <f>_xlfn.CONCAT($H$25," ",D28," ",$H$26)</f>
        <v>ciao Anna come va?</v>
      </c>
    </row>
    <row r="29" spans="1:8">
      <c r="A29" t="s">
        <v>165</v>
      </c>
      <c r="B29" t="str">
        <f t="shared" ref="B29:B31" si="0">UPPER(A29)</f>
        <v>LAURA GIOIA</v>
      </c>
      <c r="C29" t="str">
        <f t="shared" ref="C29:C31" si="1">LOWER(A29)</f>
        <v>laura gioia</v>
      </c>
      <c r="D29" t="s">
        <v>166</v>
      </c>
      <c r="E29" t="s">
        <v>167</v>
      </c>
      <c r="H29" t="str">
        <f t="shared" ref="H29:H31" si="2">_xlfn.CONCAT($H$25," ",D29," ",$H$26)</f>
        <v>ciao Laura come va?</v>
      </c>
    </row>
    <row r="30" spans="1:8">
      <c r="A30" t="s">
        <v>168</v>
      </c>
      <c r="B30" t="str">
        <f t="shared" si="0"/>
        <v>GIOIA VERDI</v>
      </c>
      <c r="C30" t="str">
        <f t="shared" si="1"/>
        <v>gioia verdi</v>
      </c>
      <c r="D30" t="s">
        <v>167</v>
      </c>
      <c r="E30" t="s">
        <v>164</v>
      </c>
      <c r="H30" t="str">
        <f t="shared" si="2"/>
        <v>ciao Gioia come va?</v>
      </c>
    </row>
    <row r="31" spans="1:8">
      <c r="A31" t="s">
        <v>169</v>
      </c>
      <c r="B31" t="str">
        <f t="shared" si="0"/>
        <v>FRANCO GIALLO</v>
      </c>
      <c r="C31" t="str">
        <f t="shared" si="1"/>
        <v>franco giallo</v>
      </c>
      <c r="D31" t="s">
        <v>170</v>
      </c>
      <c r="E31" t="s">
        <v>171</v>
      </c>
      <c r="H31" t="str">
        <f t="shared" si="2"/>
        <v>ciao Franco come va?</v>
      </c>
    </row>
    <row r="33" spans="1:9" ht="43.5">
      <c r="A33" s="12" t="s">
        <v>172</v>
      </c>
      <c r="B33" s="12" t="s">
        <v>173</v>
      </c>
    </row>
    <row r="38" spans="1:9">
      <c r="B38" t="s">
        <v>174</v>
      </c>
      <c r="C38" t="s">
        <v>175</v>
      </c>
      <c r="E38" t="s">
        <v>176</v>
      </c>
      <c r="F38" t="s">
        <v>177</v>
      </c>
      <c r="H38" t="s">
        <v>178</v>
      </c>
      <c r="I38" t="s">
        <v>179</v>
      </c>
    </row>
    <row r="39" spans="1:9" ht="43.5">
      <c r="B39" s="12" t="s">
        <v>180</v>
      </c>
      <c r="C39" s="12" t="s">
        <v>181</v>
      </c>
      <c r="D39" s="12" t="s">
        <v>182</v>
      </c>
      <c r="H39" s="12" t="s">
        <v>183</v>
      </c>
      <c r="I39" t="s">
        <v>184</v>
      </c>
    </row>
    <row r="40" spans="1:9" ht="43.5">
      <c r="H40" s="12" t="s">
        <v>185</v>
      </c>
    </row>
    <row r="42" spans="1:9">
      <c r="A42" t="s">
        <v>162</v>
      </c>
      <c r="B42" t="str">
        <f>LEFT(A42,4)</f>
        <v>Anna</v>
      </c>
      <c r="C42" t="str">
        <f>RIGHT(A42,5)</f>
        <v>Verdi</v>
      </c>
      <c r="E42" t="str">
        <f>MID(A42,4,3)</f>
        <v>a V</v>
      </c>
      <c r="F42">
        <f>LEN(A42)</f>
        <v>10</v>
      </c>
      <c r="H42">
        <f>SEARCH("r",A42)</f>
        <v>8</v>
      </c>
    </row>
    <row r="43" spans="1:9">
      <c r="A43" t="s">
        <v>165</v>
      </c>
      <c r="B43" t="str">
        <f t="shared" ref="B43:B45" si="3">LEFT(A43,4)</f>
        <v>Laur</v>
      </c>
      <c r="C43" t="str">
        <f t="shared" ref="C43:C45" si="4">RIGHT(A43,5)</f>
        <v>Gioia</v>
      </c>
      <c r="E43" t="str">
        <f t="shared" ref="E43:E45" si="5">MID(A43,4,3)</f>
        <v xml:space="preserve">ra </v>
      </c>
      <c r="F43">
        <f t="shared" ref="F43:F45" si="6">LEN(A43)</f>
        <v>11</v>
      </c>
      <c r="H43">
        <f t="shared" ref="H43:H45" si="7">SEARCH("r",A43)</f>
        <v>4</v>
      </c>
    </row>
    <row r="44" spans="1:9">
      <c r="A44" t="s">
        <v>186</v>
      </c>
      <c r="B44" t="str">
        <f t="shared" si="3"/>
        <v>Gioi</v>
      </c>
      <c r="C44" t="str">
        <f t="shared" si="4"/>
        <v xml:space="preserve"> Vedi</v>
      </c>
      <c r="E44" t="str">
        <f t="shared" si="5"/>
        <v xml:space="preserve">ia </v>
      </c>
      <c r="F44">
        <f t="shared" si="6"/>
        <v>10</v>
      </c>
      <c r="H44" t="e">
        <f t="shared" si="7"/>
        <v>#VALUE!</v>
      </c>
    </row>
    <row r="45" spans="1:9">
      <c r="A45" t="s">
        <v>169</v>
      </c>
      <c r="B45" t="str">
        <f t="shared" si="3"/>
        <v>Fran</v>
      </c>
      <c r="C45" t="str">
        <f t="shared" si="4"/>
        <v>iallo</v>
      </c>
      <c r="E45" t="str">
        <f t="shared" si="5"/>
        <v>nco</v>
      </c>
      <c r="F45">
        <f t="shared" si="6"/>
        <v>13</v>
      </c>
      <c r="H45">
        <f t="shared" si="7"/>
        <v>2</v>
      </c>
    </row>
    <row r="49" spans="2:9" ht="72.75">
      <c r="B49" s="12" t="s">
        <v>187</v>
      </c>
      <c r="C49" s="12" t="s">
        <v>188</v>
      </c>
      <c r="D49" s="12" t="s">
        <v>189</v>
      </c>
      <c r="F49" s="12" t="s">
        <v>190</v>
      </c>
    </row>
    <row r="50" spans="2:9" ht="101.25">
      <c r="B50" t="s">
        <v>191</v>
      </c>
      <c r="F50" s="12" t="s">
        <v>192</v>
      </c>
      <c r="H50" s="12" t="s">
        <v>193</v>
      </c>
      <c r="I50" s="24" t="s">
        <v>194</v>
      </c>
    </row>
    <row r="51" spans="2:9" ht="29.25">
      <c r="I51" s="24" t="s">
        <v>195</v>
      </c>
    </row>
    <row r="52" spans="2:9" ht="57.75">
      <c r="B52" t="str">
        <f>LEFT(A42,FIND(" ",A42))</f>
        <v xml:space="preserve">Anna </v>
      </c>
      <c r="C52" t="s">
        <v>196</v>
      </c>
      <c r="D52" t="str">
        <f>LEFT(A42,FIND(" ",A42)-1)</f>
        <v>Anna</v>
      </c>
      <c r="F52" t="str">
        <f>RIGHT(A42,SEARCH(" ",A42))</f>
        <v>Verdi</v>
      </c>
      <c r="H52" t="str">
        <f>RIGHT(A42, LEN(A42)-SEARCH(" ",A42))</f>
        <v>Verdi</v>
      </c>
      <c r="I52" s="24" t="s">
        <v>197</v>
      </c>
    </row>
    <row r="53" spans="2:9">
      <c r="B53" t="str">
        <f t="shared" ref="B53:B55" si="8">LEFT(A43,FIND(" ",A43))</f>
        <v xml:space="preserve">Laura </v>
      </c>
      <c r="C53" t="s">
        <v>198</v>
      </c>
      <c r="D53" t="str">
        <f t="shared" ref="D53:D55" si="9">LEFT(A43,FIND(" ",A43)-1)</f>
        <v>Laura</v>
      </c>
      <c r="F53" t="str">
        <f>RIGHT(A43,SEARCH(" ",A43))</f>
        <v xml:space="preserve"> Gioia</v>
      </c>
      <c r="H53" t="str">
        <f t="shared" ref="H53:H55" si="10">RIGHT(A43, LEN(A43)-SEARCH(" ",A43))</f>
        <v>Gioia</v>
      </c>
    </row>
    <row r="54" spans="2:9">
      <c r="B54" t="str">
        <f t="shared" si="8"/>
        <v xml:space="preserve">Gioia </v>
      </c>
      <c r="C54" t="s">
        <v>199</v>
      </c>
      <c r="D54" t="str">
        <f t="shared" si="9"/>
        <v>Gioia</v>
      </c>
      <c r="F54" t="str">
        <f>RIGHT(A44,SEARCH(" ",A44))</f>
        <v>a Vedi</v>
      </c>
      <c r="H54" t="str">
        <f t="shared" si="10"/>
        <v>Vedi</v>
      </c>
    </row>
    <row r="55" spans="2:9">
      <c r="B55" t="str">
        <f t="shared" si="8"/>
        <v xml:space="preserve">Franco </v>
      </c>
      <c r="C55" t="s">
        <v>200</v>
      </c>
      <c r="D55" t="str">
        <f t="shared" si="9"/>
        <v>Franco</v>
      </c>
      <c r="F55" t="str">
        <f>RIGHT(A45,SEARCH(" ",A45))</f>
        <v xml:space="preserve"> Giallo</v>
      </c>
      <c r="H55" t="str">
        <f t="shared" si="10"/>
        <v>Giallo</v>
      </c>
    </row>
  </sheetData>
  <conditionalFormatting sqref="C9">
    <cfRule type="cellIs" dxfId="6" priority="9" operator="greaterThan">
      <formula>200</formula>
    </cfRule>
  </conditionalFormatting>
  <conditionalFormatting sqref="B3:M6">
    <cfRule type="cellIs" dxfId="5" priority="8" operator="greaterThan">
      <formula>200</formula>
    </cfRule>
  </conditionalFormatting>
  <conditionalFormatting sqref="C3:M5">
    <cfRule type="cellIs" dxfId="4" priority="7" operator="lessThan">
      <formula>199</formula>
    </cfRule>
  </conditionalFormatting>
  <conditionalFormatting sqref="B2:M2">
    <cfRule type="containsText" dxfId="3" priority="6" operator="containsText" text="embre">
      <formula>NOT(ISERROR(SEARCH("embre",B2)))</formula>
    </cfRule>
  </conditionalFormatting>
  <conditionalFormatting sqref="B3:M5">
    <cfRule type="top10" dxfId="2" priority="5" rank="10"/>
  </conditionalFormatting>
  <conditionalFormatting sqref="B3:B4">
    <cfRule type="cellIs" dxfId="1" priority="4" operator="lessThan">
      <formula>130</formula>
    </cfRule>
  </conditionalFormatting>
  <conditionalFormatting sqref="B3:M5">
    <cfRule type="top10" dxfId="0" priority="3" rank="10"/>
  </conditionalFormatting>
  <conditionalFormatting sqref="B3:M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{2087616D-D2B3-478C-9BBC-282AABC66BC9}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087616D-D2B3-478C-9BBC-282AABC66BC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B3:M5</xm:sqref>
        </x14:conditionalFormatting>
        <x14:conditionalFormatting xmlns:xm="http://schemas.microsoft.com/office/excel/2006/main">
          <x14:cfRule type="iconSet" priority="1" id="{15201146-18BA-4A8F-91CB-3395049565A3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B3:M5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91841-D48B-4EA1-8E17-BB44F40A5925}">
  <dimension ref="A1:H101"/>
  <sheetViews>
    <sheetView tabSelected="1" workbookViewId="0"/>
  </sheetViews>
  <sheetFormatPr defaultRowHeight="15"/>
  <cols>
    <col min="1" max="1" width="29.28515625" customWidth="1"/>
    <col min="2" max="2" width="36.5703125" style="6" bestFit="1" customWidth="1"/>
    <col min="3" max="3" width="16.7109375" customWidth="1"/>
    <col min="4" max="4" width="36.5703125" bestFit="1" customWidth="1"/>
  </cols>
  <sheetData>
    <row r="1" spans="1:4">
      <c r="A1" s="26" t="s">
        <v>201</v>
      </c>
      <c r="B1" s="6" t="s">
        <v>202</v>
      </c>
      <c r="C1" t="s">
        <v>203</v>
      </c>
      <c r="D1" t="s">
        <v>204</v>
      </c>
    </row>
    <row r="2" spans="1:4">
      <c r="A2" t="s">
        <v>205</v>
      </c>
      <c r="B2" s="7" t="s">
        <v>206</v>
      </c>
      <c r="C2">
        <f>2+1</f>
        <v>3</v>
      </c>
      <c r="D2" s="9" t="s">
        <v>207</v>
      </c>
    </row>
    <row r="3" spans="1:4">
      <c r="A3" t="s">
        <v>208</v>
      </c>
      <c r="B3" s="7" t="s">
        <v>209</v>
      </c>
      <c r="C3">
        <f>2-2</f>
        <v>0</v>
      </c>
      <c r="D3" s="9" t="s">
        <v>210</v>
      </c>
    </row>
    <row r="4" spans="1:4">
      <c r="A4" t="s">
        <v>211</v>
      </c>
      <c r="B4" s="7" t="s">
        <v>212</v>
      </c>
      <c r="C4">
        <f>2*3</f>
        <v>6</v>
      </c>
      <c r="D4" s="9" t="s">
        <v>213</v>
      </c>
    </row>
    <row r="5" spans="1:4">
      <c r="A5" t="s">
        <v>214</v>
      </c>
      <c r="B5" s="7" t="s">
        <v>215</v>
      </c>
      <c r="C5">
        <f>2/4</f>
        <v>0.5</v>
      </c>
      <c r="D5" s="9" t="s">
        <v>216</v>
      </c>
    </row>
    <row r="6" spans="1:4">
      <c r="A6" t="s">
        <v>217</v>
      </c>
      <c r="B6" s="7" t="s">
        <v>218</v>
      </c>
      <c r="C6">
        <f>12^2</f>
        <v>144</v>
      </c>
      <c r="D6" s="9" t="s">
        <v>219</v>
      </c>
    </row>
    <row r="7" spans="1:4">
      <c r="A7" t="s">
        <v>220</v>
      </c>
      <c r="B7" s="7" t="s">
        <v>221</v>
      </c>
      <c r="C7">
        <f>12^(1/2)</f>
        <v>3.4641016151377544</v>
      </c>
      <c r="D7" s="9" t="s">
        <v>222</v>
      </c>
    </row>
    <row r="8" spans="1:4" ht="57.75">
      <c r="B8" s="8" t="s">
        <v>223</v>
      </c>
      <c r="C8" s="11" t="s">
        <v>224</v>
      </c>
      <c r="D8" s="10" t="s">
        <v>223</v>
      </c>
    </row>
    <row r="11" spans="1:4" ht="87">
      <c r="A11" s="25" t="s">
        <v>225</v>
      </c>
      <c r="B11" s="13" t="s">
        <v>226</v>
      </c>
      <c r="C11" s="12" t="s">
        <v>227</v>
      </c>
    </row>
    <row r="12" spans="1:4">
      <c r="B12"/>
    </row>
    <row r="13" spans="1:4">
      <c r="B13"/>
    </row>
    <row r="14" spans="1:4">
      <c r="A14" t="s">
        <v>228</v>
      </c>
      <c r="B14"/>
    </row>
    <row r="15" spans="1:4" ht="101.25">
      <c r="A15">
        <v>1</v>
      </c>
      <c r="B15" s="6">
        <v>6</v>
      </c>
      <c r="C15" s="6">
        <f>A15+B15</f>
        <v>7</v>
      </c>
      <c r="D15" s="12" t="s">
        <v>229</v>
      </c>
    </row>
    <row r="16" spans="1:4">
      <c r="A16">
        <v>2</v>
      </c>
      <c r="B16" s="6">
        <v>10</v>
      </c>
      <c r="C16" s="6">
        <f>A16-B16</f>
        <v>-8</v>
      </c>
    </row>
    <row r="17" spans="1:4" ht="57.75">
      <c r="A17">
        <v>3</v>
      </c>
      <c r="B17" s="6">
        <v>14</v>
      </c>
      <c r="C17" s="6">
        <f>A17*B17</f>
        <v>42</v>
      </c>
      <c r="D17" s="12" t="s">
        <v>230</v>
      </c>
    </row>
    <row r="18" spans="1:4">
      <c r="A18">
        <v>4</v>
      </c>
      <c r="B18" s="6">
        <v>18</v>
      </c>
      <c r="C18" s="6">
        <f>A18/B18</f>
        <v>0.22222222222222221</v>
      </c>
    </row>
    <row r="25" spans="1:4">
      <c r="A25" t="s">
        <v>231</v>
      </c>
    </row>
    <row r="26" spans="1:4">
      <c r="A26" t="s">
        <v>232</v>
      </c>
      <c r="B26" s="6" t="s">
        <v>20</v>
      </c>
      <c r="C26" t="s">
        <v>233</v>
      </c>
    </row>
    <row r="27" spans="1:4">
      <c r="A27" t="s">
        <v>234</v>
      </c>
      <c r="B27" s="6">
        <v>4</v>
      </c>
      <c r="C27">
        <v>49</v>
      </c>
    </row>
    <row r="28" spans="1:4">
      <c r="A28" t="s">
        <v>235</v>
      </c>
      <c r="B28" s="6">
        <v>5</v>
      </c>
      <c r="C28">
        <v>16</v>
      </c>
    </row>
    <row r="29" spans="1:4">
      <c r="A29" t="s">
        <v>236</v>
      </c>
      <c r="B29" s="6">
        <v>3</v>
      </c>
      <c r="C29" s="14">
        <v>57</v>
      </c>
    </row>
    <row r="30" spans="1:4">
      <c r="A30" t="s">
        <v>237</v>
      </c>
      <c r="B30" s="6">
        <v>5</v>
      </c>
      <c r="C30">
        <v>34</v>
      </c>
    </row>
    <row r="31" spans="1:4">
      <c r="A31" t="s">
        <v>238</v>
      </c>
      <c r="B31" s="6">
        <v>5</v>
      </c>
      <c r="C31">
        <v>34</v>
      </c>
    </row>
    <row r="32" spans="1:4">
      <c r="A32" t="s">
        <v>239</v>
      </c>
      <c r="B32" s="6">
        <v>6</v>
      </c>
      <c r="C32">
        <v>1</v>
      </c>
    </row>
    <row r="33" spans="1:8">
      <c r="A33" t="s">
        <v>240</v>
      </c>
      <c r="B33" s="6">
        <v>6</v>
      </c>
      <c r="C33">
        <v>59</v>
      </c>
    </row>
    <row r="34" spans="1:8">
      <c r="A34" t="s">
        <v>241</v>
      </c>
      <c r="B34" s="6">
        <v>5</v>
      </c>
      <c r="C34">
        <v>0</v>
      </c>
    </row>
    <row r="36" spans="1:8">
      <c r="D36" t="s">
        <v>242</v>
      </c>
    </row>
    <row r="37" spans="1:8">
      <c r="D37" s="6">
        <f>(B27+B28+B29+B30+B31+B32+B33+B34) + SUM(C$25:C$37)/60</f>
        <v>43.166666666666664</v>
      </c>
    </row>
    <row r="46" spans="1:8" ht="101.25">
      <c r="A46" s="15" t="s">
        <v>243</v>
      </c>
      <c r="B46" s="15" t="s">
        <v>244</v>
      </c>
      <c r="C46" s="15" t="s">
        <v>245</v>
      </c>
      <c r="D46" s="15"/>
      <c r="E46" s="15" t="s">
        <v>246</v>
      </c>
      <c r="F46" s="15"/>
      <c r="G46" s="11" t="s">
        <v>247</v>
      </c>
      <c r="H46" s="15" t="s">
        <v>248</v>
      </c>
    </row>
    <row r="47" spans="1:8">
      <c r="A47" s="15"/>
      <c r="B47" s="15">
        <v>3</v>
      </c>
      <c r="C47" s="15">
        <v>1</v>
      </c>
      <c r="D47" s="15"/>
      <c r="E47" s="15">
        <f>SUM(B:B)-SUM(C:C)</f>
        <v>-360.18632383735996</v>
      </c>
      <c r="F47" s="15"/>
      <c r="G47">
        <f>B47-C47</f>
        <v>2</v>
      </c>
      <c r="H47" s="15">
        <f>SUM(G:G)</f>
        <v>1</v>
      </c>
    </row>
    <row r="48" spans="1:8">
      <c r="B48">
        <v>6</v>
      </c>
      <c r="C48">
        <v>7</v>
      </c>
      <c r="G48">
        <f>B48-C48</f>
        <v>-1</v>
      </c>
    </row>
    <row r="49" spans="1:7">
      <c r="B49">
        <v>1</v>
      </c>
      <c r="C49">
        <v>6</v>
      </c>
      <c r="G49">
        <f>B49-C49</f>
        <v>-5</v>
      </c>
    </row>
    <row r="50" spans="1:7">
      <c r="B50">
        <v>9</v>
      </c>
      <c r="C50">
        <v>1</v>
      </c>
      <c r="G50">
        <f>B50-C50</f>
        <v>8</v>
      </c>
    </row>
    <row r="51" spans="1:7">
      <c r="B51">
        <v>1</v>
      </c>
      <c r="C51">
        <v>6</v>
      </c>
      <c r="G51">
        <f>B51-C51</f>
        <v>-5</v>
      </c>
    </row>
    <row r="52" spans="1:7">
      <c r="B52">
        <v>8</v>
      </c>
      <c r="C52">
        <v>7</v>
      </c>
      <c r="G52">
        <f>B52-C52</f>
        <v>1</v>
      </c>
    </row>
    <row r="53" spans="1:7">
      <c r="B53">
        <v>9</v>
      </c>
      <c r="C53">
        <v>4</v>
      </c>
      <c r="G53">
        <f>B53-C53</f>
        <v>5</v>
      </c>
    </row>
    <row r="54" spans="1:7">
      <c r="B54">
        <v>1</v>
      </c>
      <c r="C54">
        <v>3</v>
      </c>
      <c r="G54">
        <f>B54-C54</f>
        <v>-2</v>
      </c>
    </row>
    <row r="55" spans="1:7">
      <c r="B55">
        <v>6</v>
      </c>
      <c r="C55">
        <v>9</v>
      </c>
      <c r="G55">
        <f>B55-C55</f>
        <v>-3</v>
      </c>
    </row>
    <row r="56" spans="1:7">
      <c r="B56">
        <v>8</v>
      </c>
      <c r="C56">
        <v>2</v>
      </c>
      <c r="G56">
        <f>B56-C56</f>
        <v>6</v>
      </c>
    </row>
    <row r="57" spans="1:7">
      <c r="B57">
        <v>1</v>
      </c>
      <c r="C57">
        <v>6</v>
      </c>
      <c r="G57">
        <f>B57-C57</f>
        <v>-5</v>
      </c>
    </row>
    <row r="58" spans="1:7">
      <c r="B58"/>
    </row>
    <row r="59" spans="1:7" ht="57.75">
      <c r="B59"/>
      <c r="G59" s="12" t="s">
        <v>249</v>
      </c>
    </row>
    <row r="60" spans="1:7">
      <c r="B60"/>
    </row>
    <row r="61" spans="1:7">
      <c r="B61"/>
    </row>
    <row r="62" spans="1:7">
      <c r="A62" s="23" t="s">
        <v>250</v>
      </c>
      <c r="B62"/>
    </row>
    <row r="63" spans="1:7">
      <c r="A63" s="26"/>
      <c r="B63"/>
    </row>
    <row r="64" spans="1:7">
      <c r="A64" s="26"/>
      <c r="B64"/>
    </row>
    <row r="65" spans="1:4">
      <c r="A65" s="26"/>
      <c r="B65"/>
    </row>
    <row r="66" spans="1:4" ht="29.25">
      <c r="A66" t="s">
        <v>251</v>
      </c>
      <c r="B66" s="12" t="s">
        <v>252</v>
      </c>
      <c r="D66" t="s">
        <v>253</v>
      </c>
    </row>
    <row r="67" spans="1:4">
      <c r="A67">
        <v>0.98743257811931817</v>
      </c>
      <c r="B67"/>
      <c r="D67">
        <f>SUM(A67,A68,A69,A70,A71,A73,A72)</f>
        <v>4.6801726033997957</v>
      </c>
    </row>
    <row r="68" spans="1:4">
      <c r="A68">
        <v>0.74954363499109333</v>
      </c>
      <c r="B68"/>
    </row>
    <row r="69" spans="1:4">
      <c r="A69">
        <v>0.89539999782186097</v>
      </c>
      <c r="B69"/>
    </row>
    <row r="70" spans="1:4">
      <c r="A70">
        <v>0.85044136128491699</v>
      </c>
      <c r="B70"/>
    </row>
    <row r="71" spans="1:4">
      <c r="A71">
        <v>0.67299326325939524</v>
      </c>
      <c r="B71"/>
    </row>
    <row r="72" spans="1:4">
      <c r="A72">
        <v>6.6115906103982325E-2</v>
      </c>
      <c r="B72"/>
    </row>
    <row r="73" spans="1:4">
      <c r="A73">
        <v>0.45824586181922911</v>
      </c>
      <c r="B73"/>
    </row>
    <row r="74" spans="1:4">
      <c r="B74"/>
    </row>
    <row r="75" spans="1:4">
      <c r="B75"/>
    </row>
    <row r="76" spans="1:4">
      <c r="B76"/>
    </row>
    <row r="77" spans="1:4">
      <c r="A77" t="s">
        <v>254</v>
      </c>
      <c r="B77"/>
    </row>
    <row r="78" spans="1:4">
      <c r="A78" s="6">
        <f ca="1">RAND()</f>
        <v>0.78575906922044125</v>
      </c>
      <c r="B78"/>
    </row>
    <row r="79" spans="1:4">
      <c r="B79"/>
    </row>
    <row r="80" spans="1:4">
      <c r="B80"/>
    </row>
    <row r="81" spans="1:2">
      <c r="B81"/>
    </row>
    <row r="82" spans="1:2" ht="130.5">
      <c r="A82" s="12" t="s">
        <v>255</v>
      </c>
      <c r="B82"/>
    </row>
    <row r="83" spans="1:2">
      <c r="B83"/>
    </row>
    <row r="84" spans="1:2">
      <c r="A84">
        <f ca="1">ROUND(RAND(),2)</f>
        <v>0.17</v>
      </c>
      <c r="B84"/>
    </row>
    <row r="85" spans="1:2">
      <c r="A85">
        <f ca="1">ROUND(RAND(),2)</f>
        <v>0.84</v>
      </c>
      <c r="B85"/>
    </row>
    <row r="86" spans="1:2">
      <c r="B86"/>
    </row>
    <row r="87" spans="1:2">
      <c r="B87"/>
    </row>
    <row r="88" spans="1:2">
      <c r="B88"/>
    </row>
    <row r="89" spans="1:2">
      <c r="A89" t="s">
        <v>256</v>
      </c>
      <c r="B89"/>
    </row>
    <row r="90" spans="1:2">
      <c r="A90" t="s">
        <v>257</v>
      </c>
      <c r="B90"/>
    </row>
    <row r="91" spans="1:2">
      <c r="B91"/>
    </row>
    <row r="92" spans="1:2">
      <c r="B92"/>
    </row>
    <row r="93" spans="1:2" ht="43.5">
      <c r="A93" s="12" t="s">
        <v>258</v>
      </c>
      <c r="B93"/>
    </row>
    <row r="94" spans="1:2">
      <c r="A94">
        <f ca="1">ROUND(RAND()*100,0)</f>
        <v>76</v>
      </c>
      <c r="B94"/>
    </row>
    <row r="95" spans="1:2">
      <c r="A95">
        <f ca="1">ROUND(RAND()*100,0)</f>
        <v>37</v>
      </c>
      <c r="B95"/>
    </row>
    <row r="96" spans="1:2">
      <c r="B96"/>
    </row>
    <row r="97" spans="1:2">
      <c r="B97"/>
    </row>
    <row r="98" spans="1:2">
      <c r="A98" t="s">
        <v>259</v>
      </c>
      <c r="B98"/>
    </row>
    <row r="99" spans="1:2">
      <c r="B99"/>
    </row>
    <row r="100" spans="1:2">
      <c r="A100">
        <f ca="1">RANDBETWEEN(1,50)</f>
        <v>39</v>
      </c>
      <c r="B100"/>
    </row>
    <row r="101" spans="1:2">
      <c r="A101">
        <f ca="1">RANDBETWEEN(1,50)</f>
        <v>28</v>
      </c>
      <c r="B10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98C6-C19D-467B-B868-740077C9ECAD}">
  <dimension ref="A1:D46"/>
  <sheetViews>
    <sheetView workbookViewId="0"/>
  </sheetViews>
  <sheetFormatPr defaultRowHeight="15"/>
  <cols>
    <col min="1" max="1" width="36.5703125" bestFit="1" customWidth="1"/>
    <col min="2" max="2" width="16.7109375" bestFit="1" customWidth="1"/>
    <col min="3" max="4" width="17.85546875" bestFit="1" customWidth="1"/>
  </cols>
  <sheetData>
    <row r="1" spans="1:4">
      <c r="A1" s="23" t="s">
        <v>260</v>
      </c>
    </row>
    <row r="4" spans="1:4">
      <c r="A4" t="s">
        <v>261</v>
      </c>
      <c r="B4" t="s">
        <v>262</v>
      </c>
      <c r="C4" t="s">
        <v>263</v>
      </c>
      <c r="D4" t="s">
        <v>264</v>
      </c>
    </row>
    <row r="5" spans="1:4">
      <c r="A5" s="5">
        <v>482.26</v>
      </c>
      <c r="B5" s="5">
        <f>$A5+($A5*5/100)</f>
        <v>506.37299999999999</v>
      </c>
      <c r="C5" s="5">
        <f>$A5+($A5*10/100)</f>
        <v>530.48599999999999</v>
      </c>
      <c r="D5" s="5">
        <f>$A5+($A5*15/100)</f>
        <v>554.59899999999993</v>
      </c>
    </row>
    <row r="6" spans="1:4">
      <c r="A6" s="5">
        <v>585.12</v>
      </c>
      <c r="B6" s="5">
        <f t="shared" ref="B6:B15" si="0">$A6+($A6*5/100)</f>
        <v>614.37599999999998</v>
      </c>
      <c r="C6" s="5">
        <f t="shared" ref="C6:C15" si="1">$A6+($A6*10/100)</f>
        <v>643.63200000000006</v>
      </c>
      <c r="D6" s="5">
        <f t="shared" ref="D6:D15" si="2">$A6+($A6*15/100)</f>
        <v>672.88800000000003</v>
      </c>
    </row>
    <row r="7" spans="1:4">
      <c r="A7" s="5">
        <v>461.15</v>
      </c>
      <c r="B7" s="5">
        <f t="shared" si="0"/>
        <v>484.20749999999998</v>
      </c>
      <c r="C7" s="5">
        <f t="shared" si="1"/>
        <v>507.26499999999999</v>
      </c>
      <c r="D7" s="5">
        <f t="shared" si="2"/>
        <v>530.32249999999999</v>
      </c>
    </row>
    <row r="8" spans="1:4">
      <c r="A8" s="5">
        <v>629.67999999999995</v>
      </c>
      <c r="B8" s="5">
        <f t="shared" si="0"/>
        <v>661.16399999999999</v>
      </c>
      <c r="C8" s="5">
        <f t="shared" si="1"/>
        <v>692.64799999999991</v>
      </c>
      <c r="D8" s="5">
        <f t="shared" si="2"/>
        <v>724.13199999999995</v>
      </c>
    </row>
    <row r="9" spans="1:4">
      <c r="A9" s="5">
        <v>795.12</v>
      </c>
      <c r="B9" s="5">
        <f t="shared" si="0"/>
        <v>834.87599999999998</v>
      </c>
      <c r="C9" s="5">
        <f t="shared" si="1"/>
        <v>874.63200000000006</v>
      </c>
      <c r="D9" s="5">
        <f t="shared" si="2"/>
        <v>914.38800000000003</v>
      </c>
    </row>
    <row r="10" spans="1:4">
      <c r="A10" s="5">
        <v>696.57</v>
      </c>
      <c r="B10" s="5">
        <f t="shared" si="0"/>
        <v>731.39850000000001</v>
      </c>
      <c r="C10" s="5">
        <f t="shared" si="1"/>
        <v>766.22700000000009</v>
      </c>
      <c r="D10" s="5">
        <f t="shared" si="2"/>
        <v>801.05550000000005</v>
      </c>
    </row>
    <row r="11" spans="1:4">
      <c r="A11" s="5">
        <v>727.83</v>
      </c>
      <c r="B11" s="5">
        <f t="shared" si="0"/>
        <v>764.22149999999999</v>
      </c>
      <c r="C11" s="5">
        <f t="shared" si="1"/>
        <v>800.61300000000006</v>
      </c>
      <c r="D11" s="5">
        <f t="shared" si="2"/>
        <v>837.00450000000001</v>
      </c>
    </row>
    <row r="12" spans="1:4">
      <c r="A12" s="5">
        <v>347.37</v>
      </c>
      <c r="B12" s="5">
        <f t="shared" si="0"/>
        <v>364.73849999999999</v>
      </c>
      <c r="C12" s="5">
        <f t="shared" si="1"/>
        <v>382.10699999999997</v>
      </c>
      <c r="D12" s="5">
        <f t="shared" si="2"/>
        <v>399.47550000000001</v>
      </c>
    </row>
    <row r="13" spans="1:4">
      <c r="A13" s="5">
        <v>180.98</v>
      </c>
      <c r="B13" s="5">
        <f t="shared" si="0"/>
        <v>190.029</v>
      </c>
      <c r="C13" s="5">
        <f t="shared" si="1"/>
        <v>199.07799999999997</v>
      </c>
      <c r="D13" s="5">
        <f t="shared" si="2"/>
        <v>208.12699999999998</v>
      </c>
    </row>
    <row r="14" spans="1:4">
      <c r="A14" s="5">
        <v>528.35</v>
      </c>
      <c r="B14" s="5">
        <f t="shared" si="0"/>
        <v>554.76750000000004</v>
      </c>
      <c r="C14" s="5">
        <f t="shared" si="1"/>
        <v>581.18500000000006</v>
      </c>
      <c r="D14" s="5">
        <f t="shared" si="2"/>
        <v>607.60249999999996</v>
      </c>
    </row>
    <row r="15" spans="1:4">
      <c r="A15" s="5">
        <v>334.4</v>
      </c>
      <c r="B15" s="5">
        <f t="shared" si="0"/>
        <v>351.12</v>
      </c>
      <c r="C15" s="5">
        <f t="shared" si="1"/>
        <v>367.84</v>
      </c>
      <c r="D15" s="5">
        <f t="shared" si="2"/>
        <v>384.55999999999995</v>
      </c>
    </row>
    <row r="18" spans="1:4" ht="29.25">
      <c r="A18" s="12" t="s">
        <v>265</v>
      </c>
    </row>
    <row r="19" spans="1:4">
      <c r="B19" s="2">
        <v>0.05</v>
      </c>
      <c r="C19" s="2">
        <v>0.1</v>
      </c>
      <c r="D19" s="2">
        <v>0.15</v>
      </c>
    </row>
    <row r="20" spans="1:4">
      <c r="A20" s="5">
        <v>482.26</v>
      </c>
      <c r="B20" s="5">
        <f>$A20*B$19</f>
        <v>24.113</v>
      </c>
      <c r="C20" s="5">
        <f t="shared" ref="C20:D30" si="3">$A20*C$19</f>
        <v>48.225999999999999</v>
      </c>
      <c r="D20" s="5">
        <f t="shared" si="3"/>
        <v>72.338999999999999</v>
      </c>
    </row>
    <row r="21" spans="1:4">
      <c r="A21" s="5">
        <v>585.12</v>
      </c>
      <c r="B21" s="5">
        <f t="shared" ref="B21:B30" si="4">$A21*B$19</f>
        <v>29.256</v>
      </c>
      <c r="C21" s="5">
        <f t="shared" si="3"/>
        <v>58.512</v>
      </c>
      <c r="D21" s="5">
        <f t="shared" si="3"/>
        <v>87.768000000000001</v>
      </c>
    </row>
    <row r="22" spans="1:4">
      <c r="A22" s="5">
        <v>461.15</v>
      </c>
      <c r="B22" s="5">
        <f t="shared" si="4"/>
        <v>23.057500000000001</v>
      </c>
      <c r="C22" s="5">
        <f t="shared" si="3"/>
        <v>46.115000000000002</v>
      </c>
      <c r="D22" s="5">
        <f t="shared" si="3"/>
        <v>69.172499999999999</v>
      </c>
    </row>
    <row r="23" spans="1:4">
      <c r="A23" s="5">
        <v>629.67999999999995</v>
      </c>
      <c r="B23" s="5">
        <f t="shared" si="4"/>
        <v>31.483999999999998</v>
      </c>
      <c r="C23" s="5">
        <f t="shared" si="3"/>
        <v>62.967999999999996</v>
      </c>
      <c r="D23" s="5">
        <f t="shared" si="3"/>
        <v>94.451999999999984</v>
      </c>
    </row>
    <row r="24" spans="1:4">
      <c r="A24" s="5">
        <v>795.12</v>
      </c>
      <c r="B24" s="5">
        <f t="shared" si="4"/>
        <v>39.756</v>
      </c>
      <c r="C24" s="5">
        <f t="shared" si="3"/>
        <v>79.512</v>
      </c>
      <c r="D24" s="5">
        <f t="shared" si="3"/>
        <v>119.268</v>
      </c>
    </row>
    <row r="25" spans="1:4">
      <c r="A25" s="5">
        <v>696.57</v>
      </c>
      <c r="B25" s="5">
        <f t="shared" si="4"/>
        <v>34.828500000000005</v>
      </c>
      <c r="C25" s="5">
        <f t="shared" si="3"/>
        <v>69.657000000000011</v>
      </c>
      <c r="D25" s="5">
        <f t="shared" si="3"/>
        <v>104.4855</v>
      </c>
    </row>
    <row r="26" spans="1:4">
      <c r="A26" s="5">
        <v>727.83</v>
      </c>
      <c r="B26" s="5">
        <f t="shared" si="4"/>
        <v>36.391500000000001</v>
      </c>
      <c r="C26" s="5">
        <f t="shared" si="3"/>
        <v>72.783000000000001</v>
      </c>
      <c r="D26" s="5">
        <f t="shared" si="3"/>
        <v>109.17450000000001</v>
      </c>
    </row>
    <row r="27" spans="1:4">
      <c r="A27" s="5">
        <v>347.37</v>
      </c>
      <c r="B27" s="5">
        <f t="shared" si="4"/>
        <v>17.368500000000001</v>
      </c>
      <c r="C27" s="5">
        <f t="shared" si="3"/>
        <v>34.737000000000002</v>
      </c>
      <c r="D27" s="5">
        <f t="shared" si="3"/>
        <v>52.105499999999999</v>
      </c>
    </row>
    <row r="28" spans="1:4">
      <c r="A28" s="5">
        <v>180.98</v>
      </c>
      <c r="B28" s="5">
        <f t="shared" si="4"/>
        <v>9.0489999999999995</v>
      </c>
      <c r="C28" s="5">
        <f t="shared" si="3"/>
        <v>18.097999999999999</v>
      </c>
      <c r="D28" s="5">
        <f t="shared" si="3"/>
        <v>27.146999999999998</v>
      </c>
    </row>
    <row r="29" spans="1:4">
      <c r="A29" s="5">
        <v>528.35</v>
      </c>
      <c r="B29" s="5">
        <f t="shared" si="4"/>
        <v>26.417500000000004</v>
      </c>
      <c r="C29" s="5">
        <f t="shared" si="3"/>
        <v>52.835000000000008</v>
      </c>
      <c r="D29" s="5">
        <f t="shared" si="3"/>
        <v>79.252499999999998</v>
      </c>
    </row>
    <row r="30" spans="1:4">
      <c r="A30" s="5">
        <v>334.4</v>
      </c>
      <c r="B30" s="5">
        <f t="shared" si="4"/>
        <v>16.72</v>
      </c>
      <c r="C30" s="5">
        <f t="shared" si="3"/>
        <v>33.44</v>
      </c>
      <c r="D30" s="5">
        <f t="shared" si="3"/>
        <v>50.16</v>
      </c>
    </row>
    <row r="33" spans="1:4" ht="57.75">
      <c r="A33" s="12" t="s">
        <v>266</v>
      </c>
    </row>
    <row r="34" spans="1:4">
      <c r="B34" s="2">
        <v>0.05</v>
      </c>
      <c r="C34" s="2">
        <v>0.1</v>
      </c>
      <c r="D34" s="2">
        <v>0.15</v>
      </c>
    </row>
    <row r="35" spans="1:4">
      <c r="A35" s="5">
        <v>482.26</v>
      </c>
      <c r="B35" cm="1">
        <f t="array" ref="B35:D46">$A34:$A45*B$34:D$34</f>
        <v>0</v>
      </c>
      <c r="C35">
        <v>0</v>
      </c>
      <c r="D35">
        <v>0</v>
      </c>
    </row>
    <row r="36" spans="1:4">
      <c r="A36" s="5">
        <v>585.12</v>
      </c>
      <c r="B36">
        <v>24.113</v>
      </c>
      <c r="C36">
        <v>48.225999999999999</v>
      </c>
      <c r="D36">
        <v>72.338999999999999</v>
      </c>
    </row>
    <row r="37" spans="1:4">
      <c r="A37" s="5">
        <v>461.15</v>
      </c>
      <c r="B37">
        <v>29.256</v>
      </c>
      <c r="C37">
        <v>58.512</v>
      </c>
      <c r="D37">
        <v>87.768000000000001</v>
      </c>
    </row>
    <row r="38" spans="1:4">
      <c r="A38" s="5">
        <v>629.67999999999995</v>
      </c>
      <c r="B38">
        <v>23.057500000000001</v>
      </c>
      <c r="C38">
        <v>46.115000000000002</v>
      </c>
      <c r="D38">
        <v>69.172499999999999</v>
      </c>
    </row>
    <row r="39" spans="1:4">
      <c r="A39" s="5">
        <v>795.12</v>
      </c>
      <c r="B39">
        <v>31.483999999999998</v>
      </c>
      <c r="C39">
        <v>62.967999999999996</v>
      </c>
      <c r="D39">
        <v>94.451999999999984</v>
      </c>
    </row>
    <row r="40" spans="1:4">
      <c r="A40" s="5">
        <v>696.57</v>
      </c>
      <c r="B40">
        <v>39.756</v>
      </c>
      <c r="C40">
        <v>79.512</v>
      </c>
      <c r="D40">
        <v>119.268</v>
      </c>
    </row>
    <row r="41" spans="1:4">
      <c r="A41" s="5">
        <v>727.83</v>
      </c>
      <c r="B41">
        <v>34.828500000000005</v>
      </c>
      <c r="C41">
        <v>69.657000000000011</v>
      </c>
      <c r="D41">
        <v>104.4855</v>
      </c>
    </row>
    <row r="42" spans="1:4">
      <c r="A42" s="5">
        <v>347.37</v>
      </c>
      <c r="B42">
        <v>36.391500000000001</v>
      </c>
      <c r="C42">
        <v>72.783000000000001</v>
      </c>
      <c r="D42">
        <v>109.17450000000001</v>
      </c>
    </row>
    <row r="43" spans="1:4">
      <c r="A43" s="5">
        <v>180.98</v>
      </c>
      <c r="B43">
        <v>17.368500000000001</v>
      </c>
      <c r="C43">
        <v>34.737000000000002</v>
      </c>
      <c r="D43">
        <v>52.105499999999999</v>
      </c>
    </row>
    <row r="44" spans="1:4">
      <c r="A44" s="5">
        <v>528.35</v>
      </c>
      <c r="B44">
        <v>9.0489999999999995</v>
      </c>
      <c r="C44">
        <v>18.097999999999999</v>
      </c>
      <c r="D44">
        <v>27.146999999999998</v>
      </c>
    </row>
    <row r="45" spans="1:4">
      <c r="A45" s="5">
        <v>334.4</v>
      </c>
      <c r="B45">
        <v>26.417500000000004</v>
      </c>
      <c r="C45">
        <v>52.835000000000008</v>
      </c>
      <c r="D45">
        <v>79.252499999999998</v>
      </c>
    </row>
    <row r="46" spans="1:4">
      <c r="B46">
        <v>16.72</v>
      </c>
      <c r="C46">
        <v>33.44</v>
      </c>
      <c r="D46">
        <v>50.16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0494-7EFB-4EEB-A24A-0AAEEC3192B5}">
  <dimension ref="A1:F49"/>
  <sheetViews>
    <sheetView workbookViewId="0">
      <selection activeCell="D10" sqref="D10"/>
    </sheetView>
  </sheetViews>
  <sheetFormatPr defaultRowHeight="15"/>
  <cols>
    <col min="1" max="3" width="36.5703125" bestFit="1" customWidth="1"/>
    <col min="4" max="4" width="35.7109375" bestFit="1" customWidth="1"/>
    <col min="5" max="5" width="18.85546875" customWidth="1"/>
    <col min="6" max="6" width="36.5703125" bestFit="1" customWidth="1"/>
  </cols>
  <sheetData>
    <row r="1" spans="1:5">
      <c r="A1" t="s">
        <v>267</v>
      </c>
    </row>
    <row r="4" spans="1:5">
      <c r="A4" s="26" t="s">
        <v>268</v>
      </c>
      <c r="B4" t="s">
        <v>269</v>
      </c>
      <c r="C4" t="s">
        <v>270</v>
      </c>
      <c r="D4" t="s">
        <v>271</v>
      </c>
    </row>
    <row r="5" spans="1:5">
      <c r="B5" t="s">
        <v>272</v>
      </c>
      <c r="C5" s="6">
        <v>93</v>
      </c>
      <c r="D5">
        <v>180</v>
      </c>
      <c r="E5" s="16" cm="1">
        <f t="array" ref="E5:E8">C5:C8/D5:D8</f>
        <v>0.51666666666666672</v>
      </c>
    </row>
    <row r="6" spans="1:5">
      <c r="B6" t="s">
        <v>273</v>
      </c>
      <c r="C6" s="6">
        <v>96</v>
      </c>
      <c r="D6">
        <v>180</v>
      </c>
      <c r="E6" s="16">
        <v>0.53333333333333333</v>
      </c>
    </row>
    <row r="7" spans="1:5">
      <c r="B7" t="s">
        <v>166</v>
      </c>
      <c r="C7" s="6">
        <v>90</v>
      </c>
      <c r="D7">
        <v>180</v>
      </c>
      <c r="E7" s="16">
        <v>0.5</v>
      </c>
    </row>
    <row r="8" spans="1:5">
      <c r="B8" t="s">
        <v>274</v>
      </c>
      <c r="C8" s="6">
        <v>84</v>
      </c>
      <c r="D8">
        <v>120</v>
      </c>
      <c r="E8" s="16">
        <v>0.7</v>
      </c>
    </row>
    <row r="11" spans="1:5">
      <c r="D11" t="s">
        <v>11</v>
      </c>
    </row>
    <row r="12" spans="1:5">
      <c r="A12" t="s">
        <v>275</v>
      </c>
    </row>
    <row r="13" spans="1:5">
      <c r="A13" t="s">
        <v>276</v>
      </c>
      <c r="B13" t="s">
        <v>277</v>
      </c>
      <c r="C13" t="s">
        <v>7</v>
      </c>
    </row>
    <row r="15" spans="1:5">
      <c r="A15" s="17" t="s">
        <v>278</v>
      </c>
      <c r="B15">
        <v>14080</v>
      </c>
      <c r="C15" s="16" cm="1">
        <f t="array" ref="C15:C19">B15:B19/SUM(B15:B19)</f>
        <v>0.23880597014925373</v>
      </c>
      <c r="D15" t="s">
        <v>279</v>
      </c>
    </row>
    <row r="16" spans="1:5">
      <c r="A16" t="s">
        <v>280</v>
      </c>
      <c r="B16">
        <v>21120</v>
      </c>
      <c r="C16" s="16">
        <v>0.35820895522388058</v>
      </c>
    </row>
    <row r="17" spans="1:4">
      <c r="A17" t="s">
        <v>281</v>
      </c>
      <c r="B17">
        <v>8800</v>
      </c>
      <c r="C17" s="16">
        <v>0.14925373134328357</v>
      </c>
    </row>
    <row r="18" spans="1:4">
      <c r="A18" t="s">
        <v>282</v>
      </c>
      <c r="B18">
        <v>11147</v>
      </c>
      <c r="C18" s="16">
        <v>0.18906037991858887</v>
      </c>
    </row>
    <row r="19" spans="1:4">
      <c r="A19" t="s">
        <v>283</v>
      </c>
      <c r="B19">
        <v>3813</v>
      </c>
      <c r="C19" s="16">
        <v>6.4670963364993214E-2</v>
      </c>
    </row>
    <row r="24" spans="1:4">
      <c r="A24" t="s">
        <v>284</v>
      </c>
    </row>
    <row r="25" spans="1:4">
      <c r="A25" t="s">
        <v>276</v>
      </c>
      <c r="B25" t="s">
        <v>285</v>
      </c>
      <c r="C25" t="s">
        <v>286</v>
      </c>
      <c r="D25" t="s">
        <v>287</v>
      </c>
    </row>
    <row r="26" spans="1:4">
      <c r="A26" s="17" t="s">
        <v>278</v>
      </c>
      <c r="B26" s="2">
        <v>0.27</v>
      </c>
      <c r="C26">
        <f>ROUND($D$26*$B26,0)</f>
        <v>15759</v>
      </c>
      <c r="D26">
        <v>58365</v>
      </c>
    </row>
    <row r="27" spans="1:4">
      <c r="A27" t="s">
        <v>280</v>
      </c>
      <c r="B27" s="2">
        <v>0.36</v>
      </c>
      <c r="C27">
        <f t="shared" ref="C27:C30" si="0">ROUND($D$26*$B27,0)</f>
        <v>21011</v>
      </c>
    </row>
    <row r="28" spans="1:4">
      <c r="A28" t="s">
        <v>281</v>
      </c>
      <c r="B28" s="2">
        <v>0.11</v>
      </c>
      <c r="C28">
        <f t="shared" si="0"/>
        <v>6420</v>
      </c>
    </row>
    <row r="29" spans="1:4">
      <c r="A29" t="s">
        <v>282</v>
      </c>
      <c r="B29" s="2">
        <v>0.21</v>
      </c>
      <c r="C29">
        <f t="shared" si="0"/>
        <v>12257</v>
      </c>
    </row>
    <row r="30" spans="1:4">
      <c r="A30" t="s">
        <v>283</v>
      </c>
      <c r="B30" s="2">
        <v>0.05</v>
      </c>
      <c r="C30">
        <f t="shared" si="0"/>
        <v>2918</v>
      </c>
    </row>
    <row r="37" spans="1:6">
      <c r="A37" t="s">
        <v>288</v>
      </c>
      <c r="B37" t="s">
        <v>289</v>
      </c>
    </row>
    <row r="39" spans="1:6">
      <c r="B39" t="s">
        <v>290</v>
      </c>
    </row>
    <row r="40" spans="1:6" ht="101.25">
      <c r="B40" s="12" t="s">
        <v>291</v>
      </c>
      <c r="D40" s="12" t="s">
        <v>292</v>
      </c>
    </row>
    <row r="41" spans="1:6">
      <c r="A41" t="s">
        <v>293</v>
      </c>
      <c r="B41" t="s">
        <v>294</v>
      </c>
      <c r="C41" t="s">
        <v>295</v>
      </c>
      <c r="D41" t="s">
        <v>296</v>
      </c>
    </row>
    <row r="42" spans="1:6" ht="29.25">
      <c r="A42" s="20">
        <v>18</v>
      </c>
      <c r="B42" s="20">
        <f>A42-(A42*C42)</f>
        <v>14.04</v>
      </c>
      <c r="C42" s="2">
        <v>0.22</v>
      </c>
      <c r="D42" s="20">
        <f>A42-B42</f>
        <v>3.9600000000000009</v>
      </c>
      <c r="E42" t="s">
        <v>297</v>
      </c>
      <c r="F42" s="12" t="s">
        <v>298</v>
      </c>
    </row>
    <row r="43" spans="1:6" ht="43.5">
      <c r="A43" s="18"/>
      <c r="B43" s="19" t="s">
        <v>299</v>
      </c>
      <c r="C43" s="2"/>
    </row>
    <row r="44" spans="1:6">
      <c r="B44" s="20">
        <f>A42/1.22</f>
        <v>14.754098360655737</v>
      </c>
      <c r="D44" s="20">
        <f>A42-B44</f>
        <v>3.2459016393442628</v>
      </c>
    </row>
    <row r="45" spans="1:6" ht="72.75">
      <c r="B45" s="20">
        <f>ROUND(A42/(1+C42),2)</f>
        <v>14.75</v>
      </c>
      <c r="C45" s="12" t="s">
        <v>300</v>
      </c>
      <c r="D45" s="20">
        <f>A42-A42/(1+C42)</f>
        <v>3.2459016393442628</v>
      </c>
    </row>
    <row r="47" spans="1:6">
      <c r="A47" s="20">
        <f xml:space="preserve"> ROUND(B47+(B47*C47),2)</f>
        <v>36.4</v>
      </c>
      <c r="B47" s="20">
        <v>35</v>
      </c>
      <c r="C47" s="2">
        <v>0.04</v>
      </c>
      <c r="D47" s="20">
        <f>A47-A47/(1+C47)</f>
        <v>1.3999999999999986</v>
      </c>
      <c r="E47" t="s">
        <v>301</v>
      </c>
    </row>
    <row r="48" spans="1:6" ht="57.75">
      <c r="A48" s="12" t="s">
        <v>302</v>
      </c>
      <c r="B48" s="20">
        <f>A47/(1+C47)</f>
        <v>35</v>
      </c>
      <c r="E48" s="12" t="s">
        <v>303</v>
      </c>
    </row>
    <row r="49" spans="2:2">
      <c r="B49" s="12" t="s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C13E-F041-479F-B4EC-CAA08DCA2B3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edoardo amaddii</cp:lastModifiedBy>
  <cp:revision/>
  <dcterms:created xsi:type="dcterms:W3CDTF">2025-03-13T16:09:47Z</dcterms:created>
  <dcterms:modified xsi:type="dcterms:W3CDTF">2025-03-20T11:58:25Z</dcterms:modified>
  <cp:category/>
  <cp:contentStatus/>
</cp:coreProperties>
</file>