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tente\Desktop\Esercizi excel\"/>
    </mc:Choice>
  </mc:AlternateContent>
  <xr:revisionPtr revIDLastSave="0" documentId="13_ncr:1_{9C1BF5DC-5B6B-42C9-AA5A-707D9FFC066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32" i="3" l="1"/>
  <c r="H31" i="3"/>
  <c r="H30" i="3"/>
  <c r="H29" i="3"/>
  <c r="H28" i="3"/>
  <c r="H27" i="3"/>
  <c r="H26" i="3"/>
  <c r="H22" i="3"/>
  <c r="H21" i="3"/>
  <c r="H20" i="3"/>
  <c r="H19" i="3"/>
  <c r="H15" i="3"/>
  <c r="H14" i="3"/>
  <c r="H13" i="3"/>
  <c r="H12" i="3"/>
  <c r="H11" i="3"/>
  <c r="H10" i="3"/>
  <c r="H9" i="3"/>
  <c r="H2" i="3"/>
  <c r="H5" i="3"/>
  <c r="H4" i="3"/>
  <c r="H3" i="3"/>
  <c r="C16" i="2"/>
  <c r="C17" i="2"/>
  <c r="C18" i="2"/>
  <c r="C19" i="2"/>
  <c r="C20" i="2"/>
  <c r="C21" i="2"/>
  <c r="C2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<sst xmlns="http://schemas.openxmlformats.org/spreadsheetml/2006/main" count="851" uniqueCount="588">
  <si>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</si>
  <si>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</si>
  <si>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</si>
  <si>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</si>
  <si>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</si>
  <si>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</si>
  <si>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</si>
  <si>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</si>
  <si>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</si>
  <si>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</si>
  <si>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</si>
  <si>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</si>
  <si>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</si>
  <si>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</si>
  <si>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</si>
  <si>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</si>
  <si>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</si>
  <si>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</si>
  <si>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</si>
  <si>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</si>
  <si>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</si>
  <si>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</si>
  <si>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</si>
  <si>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</si>
  <si>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</si>
  <si>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</si>
  <si>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</si>
  <si>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</si>
  <si>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</si>
  <si>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</si>
  <si>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</si>
  <si>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</si>
  <si>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</si>
  <si>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</si>
  <si>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</si>
  <si>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</si>
  <si>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</si>
  <si>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</si>
  <si>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</si>
  <si>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</si>
  <si>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</si>
  <si>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</si>
  <si>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</si>
  <si>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</si>
  <si>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</si>
  <si>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</si>
  <si>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</si>
  <si>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</si>
  <si>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</si>
  <si>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</si>
  <si>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</si>
  <si>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</si>
  <si>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</si>
  <si>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</si>
  <si>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</si>
  <si>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</si>
  <si>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</si>
  <si>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</si>
  <si>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</si>
  <si>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</si>
  <si>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</si>
  <si>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</si>
  <si>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</si>
  <si>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</si>
  <si>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</si>
  <si>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</si>
  <si>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</si>
  <si>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</si>
  <si>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</si>
  <si>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</si>
  <si>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</si>
  <si>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</si>
  <si>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</si>
  <si>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</si>
  <si>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</si>
  <si>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</si>
  <si>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</si>
  <si>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</si>
  <si>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</si>
  <si>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</si>
  <si>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</si>
  <si>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</si>
  <si>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</si>
  <si>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</si>
  <si>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</si>
  <si>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</si>
  <si>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</si>
  <si>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</si>
  <si>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</si>
  <si>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</si>
  <si>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</si>
  <si>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</si>
  <si>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</si>
  <si>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</si>
  <si>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</si>
  <si>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</si>
  <si>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</si>
  <si>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</si>
  <si>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</si>
  <si>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</si>
  <si>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</si>
  <si>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</si>
  <si>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</si>
  <si>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</si>
  <si>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</si>
  <si>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</si>
  <si>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</si>
  <si>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</si>
  <si>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</si>
  <si>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</si>
  <si>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</si>
  <si>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</si>
  <si>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</si>
  <si>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</si>
  <si>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</si>
  <si>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</si>
  <si>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</si>
  <si>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</si>
  <si>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</si>
  <si>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</si>
  <si>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</si>
  <si>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</si>
  <si>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</si>
  <si>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</si>
  <si>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</si>
  <si>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</si>
  <si>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</si>
  <si>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</si>
  <si>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</si>
  <si>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</si>
  <si>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</si>
  <si>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</si>
  <si>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</si>
  <si>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</si>
  <si>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</si>
  <si>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</si>
  <si>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</si>
  <si>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</si>
  <si>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</si>
  <si>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</si>
  <si>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</si>
  <si>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</si>
  <si>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</si>
  <si>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</si>
  <si>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</si>
  <si>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</si>
  <si>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</si>
  <si>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</si>
  <si>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</si>
  <si>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</si>
  <si>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</si>
  <si>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</si>
  <si>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</si>
  <si>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</si>
  <si>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</si>
  <si>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</si>
  <si>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</si>
  <si>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</si>
  <si>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</si>
  <si>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</si>
  <si>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</si>
  <si>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</si>
  <si>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</si>
  <si>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</si>
  <si>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</si>
  <si>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</si>
  <si>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</si>
  <si>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</si>
  <si>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</si>
  <si>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</si>
  <si>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</si>
  <si>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</si>
  <si>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</si>
  <si>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</si>
  <si>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</si>
  <si>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</si>
  <si>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</si>
  <si>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</si>
  <si>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</si>
  <si>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</si>
  <si>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</si>
  <si>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</si>
  <si>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</si>
  <si>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</si>
  <si>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</si>
  <si>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</si>
  <si>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</si>
  <si>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</si>
  <si>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</si>
  <si>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</si>
  <si>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</si>
  <si>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</si>
  <si>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</si>
  <si>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</si>
  <si>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</si>
  <si>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</si>
  <si>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</si>
  <si>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</si>
  <si>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</si>
  <si>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</si>
  <si>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</si>
  <si>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</si>
  <si>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</si>
  <si>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</si>
  <si>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</si>
  <si>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</si>
  <si>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</si>
  <si>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</si>
  <si>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</si>
  <si>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</si>
  <si>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</si>
  <si>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</si>
  <si>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</si>
  <si>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</si>
  <si>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</si>
  <si>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</si>
  <si>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</si>
  <si>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</si>
  <si>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</si>
  <si>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</si>
  <si>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</si>
  <si>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</si>
  <si>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</si>
  <si>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</si>
  <si>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</si>
  <si>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</si>
  <si>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</si>
  <si>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</si>
  <si>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</si>
  <si>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</si>
  <si>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</si>
  <si>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</si>
  <si>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</si>
  <si>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</si>
  <si>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</si>
  <si>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</si>
  <si>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</si>
  <si>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</si>
  <si>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</si>
  <si>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</si>
  <si>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</si>
  <si>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</si>
  <si>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</si>
  <si>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</si>
  <si>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</si>
  <si>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</si>
  <si>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</si>
  <si>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</si>
  <si>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</si>
  <si>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</si>
  <si>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</si>
  <si>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</si>
  <si>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</si>
  <si>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</si>
  <si>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</si>
  <si>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</si>
  <si>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</si>
  <si>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</si>
  <si>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</si>
  <si>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</si>
  <si>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</si>
  <si>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</si>
  <si>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</si>
  <si>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</si>
  <si>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</si>
  <si>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</si>
  <si>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</si>
  <si>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</si>
  <si>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</si>
  <si>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</si>
  <si>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</si>
  <si>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</si>
  <si>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</si>
  <si>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</si>
  <si>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</si>
  <si>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</si>
  <si>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</si>
  <si>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</si>
  <si>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</si>
  <si>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</si>
  <si>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</si>
  <si>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</si>
  <si>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</si>
  <si>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</si>
  <si>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</si>
  <si>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</si>
  <si>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</si>
  <si>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</si>
  <si>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</si>
  <si>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</si>
  <si>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</si>
  <si>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</si>
  <si>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</si>
  <si>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</si>
  <si>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</si>
  <si>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</si>
  <si>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</si>
  <si>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</si>
  <si>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</si>
  <si>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</si>
  <si>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</si>
  <si>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</si>
  <si>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</si>
  <si>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</si>
  <si>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</si>
  <si>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</si>
  <si>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</si>
  <si>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</si>
  <si>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</si>
  <si>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</si>
  <si>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</si>
  <si>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</si>
  <si>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</si>
  <si>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</si>
  <si>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</si>
  <si>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</si>
  <si>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</si>
  <si>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</si>
  <si>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</si>
  <si>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</si>
  <si>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</si>
  <si>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</si>
  <si>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</si>
  <si>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</si>
  <si>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</si>
  <si>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</si>
  <si>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</si>
  <si>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</si>
  <si>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</si>
  <si>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</si>
  <si>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</si>
  <si>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</si>
  <si>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</si>
  <si>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</si>
  <si>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</si>
  <si>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</si>
  <si>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</si>
  <si>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</si>
  <si>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</si>
  <si>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</si>
  <si>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</si>
  <si>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</si>
  <si>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</si>
  <si>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</si>
  <si>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</si>
  <si>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</si>
  <si>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</si>
  <si>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</si>
  <si>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</si>
  <si>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</si>
  <si>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</si>
  <si>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</si>
  <si>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</si>
  <si>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</si>
  <si>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</si>
  <si>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</si>
  <si>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</si>
  <si>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</si>
  <si>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</si>
  <si>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</si>
  <si>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</si>
  <si>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</si>
  <si>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</si>
  <si>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</si>
  <si>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</si>
  <si>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</si>
  <si>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</si>
  <si>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</si>
  <si>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</si>
  <si>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</si>
  <si>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</si>
  <si>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</si>
  <si>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</si>
  <si>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</si>
  <si>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</si>
  <si>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</si>
  <si>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</si>
  <si>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</si>
  <si>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</si>
  <si>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</si>
  <si>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</si>
  <si>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</si>
  <si>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</si>
  <si>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</si>
  <si>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</si>
  <si>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</si>
  <si>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</si>
  <si>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</si>
  <si>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</si>
  <si>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</si>
  <si>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</si>
  <si>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</si>
  <si>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</si>
  <si>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</si>
  <si>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</si>
  <si>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</si>
  <si>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</si>
  <si>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</si>
  <si>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</si>
  <si>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</si>
  <si>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</si>
  <si>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</si>
  <si>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</si>
  <si>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</si>
  <si>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</si>
  <si>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</si>
  <si>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</si>
  <si>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</si>
  <si>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</si>
  <si>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</si>
  <si>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</si>
  <si>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</si>
  <si>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</si>
  <si>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</si>
  <si>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</si>
  <si>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</si>
  <si>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</si>
  <si>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</si>
  <si>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</si>
  <si>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</si>
  <si>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</si>
  <si>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</si>
  <si>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</si>
  <si>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</si>
  <si>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</si>
  <si>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</si>
  <si>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</si>
  <si>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</si>
  <si>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</si>
  <si>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</si>
  <si>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</si>
  <si>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</si>
  <si>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</si>
  <si>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</si>
  <si>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</si>
  <si>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</si>
  <si>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</si>
  <si>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</si>
  <si>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</si>
  <si>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</si>
  <si>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</si>
  <si>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</si>
  <si>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</si>
  <si>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</si>
  <si>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</si>
  <si>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</si>
  <si>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</si>
  <si>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</si>
  <si>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</si>
  <si>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</si>
  <si>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</si>
  <si>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</si>
  <si>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</si>
  <si>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</si>
  <si>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</si>
  <si>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</si>
  <si>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</si>
  <si>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</si>
  <si>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</si>
  <si>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</si>
  <si>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</si>
  <si>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</si>
  <si>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</si>
  <si>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</si>
  <si>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</si>
  <si>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</si>
  <si>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</si>
  <si>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</si>
  <si>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</si>
  <si>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</si>
  <si>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</si>
  <si>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</si>
  <si>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</si>
  <si>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</si>
  <si>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</si>
  <si>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</si>
  <si>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</si>
  <si>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</si>
  <si>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</si>
  <si>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</si>
  <si>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</si>
  <si>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</si>
  <si>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</si>
  <si>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</si>
  <si>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</si>
  <si>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</si>
  <si>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</si>
  <si>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</si>
  <si>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</si>
  <si>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</si>
  <si>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</si>
  <si>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</si>
  <si>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</si>
  <si>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</si>
  <si>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</si>
  <si>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</si>
  <si>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</si>
  <si>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</si>
  <si>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</si>
  <si>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</si>
  <si>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</si>
  <si>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</si>
  <si>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</si>
  <si>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</si>
  <si>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</si>
  <si>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</si>
  <si>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</si>
  <si>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</si>
  <si>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</si>
  <si>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</si>
  <si>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</si>
  <si>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</si>
  <si>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</si>
  <si>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</si>
  <si>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</si>
  <si>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</si>
  <si>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</si>
  <si>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</si>
  <si>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</si>
  <si>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</si>
  <si>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</si>
  <si>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</si>
  <si>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</si>
  <si>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</si>
  <si>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</si>
  <si>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</si>
  <si>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</si>
  <si>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</si>
  <si>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</si>
  <si>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</si>
  <si>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</si>
  <si>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</si>
  <si>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</si>
  <si>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</si>
  <si>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</si>
  <si>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</si>
  <si>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</si>
  <si>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</si>
  <si>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</si>
  <si>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</si>
  <si>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</si>
  <si>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</si>
  <si>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</si>
  <si>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</si>
  <si>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</si>
  <si>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</si>
  <si>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</si>
  <si>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</si>
  <si>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</si>
  <si>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</si>
  <si>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</si>
  <si>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</si>
  <si>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</si>
  <si>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</si>
  <si>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</si>
  <si>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</si>
  <si>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</si>
  <si>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</si>
  <si>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</si>
  <si>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</si>
  <si>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</si>
  <si>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</si>
  <si>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</si>
  <si>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</si>
  <si>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</si>
  <si>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</si>
  <si>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</si>
  <si>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</si>
  <si>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</si>
  <si>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al 20%</t>
  </si>
  <si>
    <t>Concatena A e B</t>
  </si>
  <si>
    <t>respinto</t>
  </si>
  <si>
    <t>sufficiente</t>
  </si>
  <si>
    <t>discreto</t>
  </si>
  <si>
    <t>buono</t>
  </si>
  <si>
    <t xml:space="preserve">matrice tabella </t>
  </si>
  <si>
    <t>copio e incollo solo i valori (perché sopra è già tabella)</t>
  </si>
  <si>
    <t xml:space="preserve">Giudizio </t>
  </si>
  <si>
    <t xml:space="preserve">prima colonna (0,40ecc) </t>
  </si>
  <si>
    <t xml:space="preserve"> sono i valori</t>
  </si>
  <si>
    <t xml:space="preserve">di valore nella funzione </t>
  </si>
  <si>
    <t xml:space="preserve">come seconda colonna l'infomazione che mi dice esercizio </t>
  </si>
  <si>
    <t>blocco tutto con $  indirizzamento assoluto</t>
  </si>
  <si>
    <t>indice è il numero colonne della matrice tabella ( in questo caso uso 2 perché mi occorre esito)</t>
  </si>
  <si>
    <t>Conteggio</t>
  </si>
  <si>
    <t>Categoria Fattura</t>
  </si>
  <si>
    <t xml:space="preserve">Hardware </t>
  </si>
  <si>
    <t>Canon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</si>
</sst>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0" fillId="0" borderId="0" xfId="0" applyNumberForma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D3" sqref="D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(C2*0.2)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(C3*0.2)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(C67*0.2)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(C131*0.2)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(C195*0.2)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(C259*0.2)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(C323*0.2)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16" sqref="C16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9" width="20" customWidth="1"/>
    <col min="10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>
        <v>0</v>
      </c>
      <c r="G2" s="8" t="s">
        <v>571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>
        <v>40</v>
      </c>
      <c r="G3" s="8" t="s">
        <v>572</v>
      </c>
      <c r="H3" s="8"/>
      <c r="I3" s="8" t="s">
        <v>575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>
        <v>60</v>
      </c>
      <c r="G4" s="8" t="s">
        <v>573</v>
      </c>
      <c r="H4" s="8"/>
      <c r="I4" s="8" t="s">
        <v>578</v>
      </c>
      <c r="J4" s="8" t="s">
        <v>579</v>
      </c>
      <c r="K4" s="8" t="s">
        <v>580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>
        <v>70</v>
      </c>
      <c r="G5" s="8" t="s">
        <v>574</v>
      </c>
      <c r="H5" s="8"/>
      <c r="I5" s="8" t="s">
        <v>581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 t="s">
        <v>582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 t="s">
        <v>583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576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484</v>
      </c>
      <c r="B15" s="4" t="s">
        <v>485</v>
      </c>
      <c r="C15" s="4" t="s">
        <v>577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486</v>
      </c>
      <c r="B16" s="4">
        <v>40</v>
      </c>
      <c r="C16" s="4" t="str">
        <f>VLOOKUP(B16,$F$2:$G$5,2,FALSE)</f>
        <v>sufficiente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487</v>
      </c>
      <c r="B17" s="4">
        <v>60</v>
      </c>
      <c r="C17" s="4" t="str">
        <f t="shared" ref="C17:C22" si="0">VLOOKUP(B17,$F$2:$G$5,2,FALSE)</f>
        <v>discreto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488</v>
      </c>
      <c r="B18" s="4">
        <v>60</v>
      </c>
      <c r="C18" s="4" t="str">
        <f t="shared" si="0"/>
        <v>discreto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489</v>
      </c>
      <c r="B19" s="4">
        <v>40</v>
      </c>
      <c r="C19" s="4" t="str">
        <f t="shared" si="0"/>
        <v>sufficiente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490</v>
      </c>
      <c r="B20" s="4">
        <v>70</v>
      </c>
      <c r="C20" s="4" t="str">
        <f t="shared" si="0"/>
        <v>buono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491</v>
      </c>
      <c r="B21" s="4">
        <v>0</v>
      </c>
      <c r="C21" s="4" t="str">
        <f t="shared" si="0"/>
        <v>respinto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492</v>
      </c>
      <c r="B22" s="4">
        <v>0</v>
      </c>
      <c r="C22" s="4" t="str">
        <f t="shared" si="0"/>
        <v>respinto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A18" workbookViewId="0">
      <selection activeCell="H26" sqref="H26:H32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24.44140625" bestFit="1" customWidth="1"/>
    <col min="7" max="7" width="20.77734375" bestFit="1" customWidth="1"/>
    <col min="8" max="8" width="12.77734375" bestFit="1" customWidth="1"/>
    <col min="9" max="24" width="8.6640625" customWidth="1"/>
  </cols>
  <sheetData>
    <row r="1" spans="1:24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0"/>
      <c r="G1" s="10" t="s">
        <v>585</v>
      </c>
      <c r="H1" s="10" t="s">
        <v>584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COUNTIF($C$2:$C80,"Abbigliamento")</f>
        <v>11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>COUNTIF($C$2:$C$80,"Alimentari")</f>
        <v>5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>COUNTIF($C$2:$C$80,"Personale")</f>
        <v>4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586</v>
      </c>
      <c r="H5">
        <f>COUNTIF($C$2:$C$80,"Hardware")</f>
        <v>4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thickBot="1" x14ac:dyDescent="0.4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0" t="s">
        <v>585</v>
      </c>
      <c r="H8" s="10" t="s">
        <v>584</v>
      </c>
    </row>
    <row r="9" spans="1:24" ht="13.5" customHeight="1" thickTop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501</v>
      </c>
      <c r="H9">
        <f>COUNTIF($B$2:$B$80,"H&amp;B")</f>
        <v>2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507</v>
      </c>
      <c r="H10">
        <f>COUNTIF($B$2:$B$80,"Allstate")</f>
        <v>1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587</v>
      </c>
      <c r="H11">
        <f>COUNTIF($B$2:$B$80,"Canon Usa")</f>
        <v>1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511</v>
      </c>
      <c r="H12">
        <f>COUNTIF($B$2:$B$80,"America Online")</f>
        <v>1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525</v>
      </c>
      <c r="H13">
        <f>COUNTIF($B$2:$B$80,"Biobottoms")</f>
        <v>4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528</v>
      </c>
      <c r="H14">
        <f>COUNTIF($B$2:$B$80,"Epcot Center")</f>
        <v>2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t="s">
        <v>529</v>
      </c>
      <c r="H15">
        <f>COUNTIF($B$2:$B$80,"Biergarten")</f>
        <v>1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8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8" ht="13.5" customHeight="1" thickBot="1" x14ac:dyDescent="0.4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0" t="s">
        <v>585</v>
      </c>
      <c r="H18" s="10" t="s">
        <v>584</v>
      </c>
    </row>
    <row r="19" spans="1:8" ht="13.5" customHeight="1" thickTop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t="s">
        <v>499</v>
      </c>
      <c r="H19" s="15">
        <f>SUMIF($C$2:$C$80,"Abbigliamento",$D$2:$D$80)</f>
        <v>611780</v>
      </c>
    </row>
    <row r="20" spans="1:8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t="s">
        <v>558</v>
      </c>
      <c r="H20" s="15">
        <f>SUMIF($C$2:$C$80,"Alimentari",$D$2:$D$80)</f>
        <v>30860</v>
      </c>
    </row>
    <row r="21" spans="1:8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t="s">
        <v>506</v>
      </c>
      <c r="H21" s="15">
        <f>SUMIF($C$2:$C$80,"Personale",$D$2:$D$80)</f>
        <v>54000</v>
      </c>
    </row>
    <row r="22" spans="1:8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t="s">
        <v>586</v>
      </c>
      <c r="H22" s="15">
        <f>SUMIF($C$2:$C$80,"Hardware",$D$2:$D$80)</f>
        <v>6765600</v>
      </c>
    </row>
    <row r="23" spans="1:8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8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8" ht="13.5" customHeight="1" thickBot="1" x14ac:dyDescent="0.4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G25" s="10" t="s">
        <v>585</v>
      </c>
      <c r="H25" s="10" t="s">
        <v>584</v>
      </c>
    </row>
    <row r="26" spans="1:8" ht="13.5" customHeight="1" thickTop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G26" t="s">
        <v>501</v>
      </c>
      <c r="H26" s="15">
        <f>SUMIF($B$2:$B$80,"H&amp;B",$D$2:$D$80)</f>
        <v>73450</v>
      </c>
    </row>
    <row r="27" spans="1:8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G27" t="s">
        <v>507</v>
      </c>
      <c r="H27" s="15">
        <f>SUMIF($B$2:$B$80,"Allstate",$D$2:$D$80)</f>
        <v>50800</v>
      </c>
    </row>
    <row r="28" spans="1:8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G28" t="s">
        <v>587</v>
      </c>
      <c r="H28" s="15">
        <f>SUMIF($B$2:$B$80,"Canon Usa",$D$2:$D$80)</f>
        <v>98450</v>
      </c>
    </row>
    <row r="29" spans="1:8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G29" t="s">
        <v>511</v>
      </c>
      <c r="H29" s="15">
        <f>SUMIF($B$2:$B$80,"America Online",$D$2:$D$80)</f>
        <v>7950</v>
      </c>
    </row>
    <row r="30" spans="1:8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G30" t="s">
        <v>525</v>
      </c>
      <c r="H30" s="15">
        <f>SUMIF($B$2:$B$80,"Biobottoms",$D$2:$D$80)</f>
        <v>283000</v>
      </c>
    </row>
    <row r="31" spans="1:8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G31" t="s">
        <v>528</v>
      </c>
      <c r="H31" s="15">
        <f>SUMIF($B$2:$B$80,"Epcot Center",$D$2:$D$80)</f>
        <v>107700</v>
      </c>
    </row>
    <row r="32" spans="1:8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G32" t="s">
        <v>529</v>
      </c>
      <c r="H32" s="15">
        <f>SUMIF($B$2:$B$80,"Biergarten",$D$2:$D$80)</f>
        <v>27270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edoardo buono</cp:lastModifiedBy>
  <dcterms:created xsi:type="dcterms:W3CDTF">2005-04-12T12:35:30Z</dcterms:created>
  <dcterms:modified xsi:type="dcterms:W3CDTF">2025-09-04T08:54:51Z</dcterms:modified>
</cp:coreProperties>
</file>