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826\OneDrive - University of Exeter\PhD_EdouardMicrosporidia\Thesis\Chapter4_Leidyana gryllorum\Density experiment\"/>
    </mc:Choice>
  </mc:AlternateContent>
  <bookViews>
    <workbookView xWindow="0" yWindow="0" windowWidth="28800" windowHeight="14250"/>
  </bookViews>
  <sheets>
    <sheet name="Ad_Density" sheetId="1" r:id="rId1"/>
    <sheet name="EmergenceData" sheetId="11" r:id="rId2"/>
    <sheet name="EmergenceRTable" sheetId="8" r:id="rId3"/>
    <sheet name="SurvivalTable" sheetId="6" r:id="rId4"/>
    <sheet name="Pivot_Ad_Density" sheetId="4" r:id="rId5"/>
    <sheet name="GametocystsTable" sheetId="5" r:id="rId6"/>
    <sheet name="Maturation" sheetId="3" r:id="rId7"/>
    <sheet name="Pivot_Maturation" sheetId="10" r:id="rId8"/>
    <sheet name="Summary" sheetId="2" r:id="rId9"/>
  </sheets>
  <externalReferences>
    <externalReference r:id="rId10"/>
  </externalReferences>
  <calcPr calcId="162913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84" i="1" l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383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29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57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03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31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77" i="1"/>
  <c r="O131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77" i="1"/>
  <c r="J384" i="1" l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383" i="1"/>
  <c r="O383" i="1"/>
  <c r="N384" i="1"/>
  <c r="N385" i="1"/>
  <c r="N386" i="1"/>
  <c r="N387" i="1"/>
  <c r="O387" i="1" s="1"/>
  <c r="N388" i="1"/>
  <c r="O388" i="1" s="1"/>
  <c r="N389" i="1"/>
  <c r="N390" i="1"/>
  <c r="O390" i="1" s="1"/>
  <c r="N391" i="1"/>
  <c r="N392" i="1"/>
  <c r="N393" i="1"/>
  <c r="N394" i="1"/>
  <c r="N395" i="1"/>
  <c r="N396" i="1"/>
  <c r="O396" i="1" s="1"/>
  <c r="N397" i="1"/>
  <c r="N398" i="1"/>
  <c r="O398" i="1" s="1"/>
  <c r="N399" i="1"/>
  <c r="N400" i="1"/>
  <c r="O391" i="1"/>
  <c r="O397" i="1"/>
  <c r="O399" i="1"/>
  <c r="O395" i="1"/>
  <c r="N383" i="1"/>
  <c r="O384" i="1"/>
  <c r="O385" i="1"/>
  <c r="O386" i="1"/>
  <c r="O389" i="1"/>
  <c r="O392" i="1"/>
  <c r="O393" i="1"/>
  <c r="O394" i="1"/>
  <c r="O400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383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29" i="1"/>
  <c r="N257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29" i="1"/>
  <c r="Q257" i="1"/>
  <c r="O257" i="1"/>
  <c r="P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57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N270" i="1"/>
  <c r="N269" i="1"/>
  <c r="N258" i="1"/>
  <c r="N259" i="1"/>
  <c r="N260" i="1"/>
  <c r="N261" i="1"/>
  <c r="N262" i="1"/>
  <c r="N263" i="1"/>
  <c r="N264" i="1"/>
  <c r="N265" i="1"/>
  <c r="N266" i="1"/>
  <c r="N267" i="1"/>
  <c r="N268" i="1"/>
  <c r="O270" i="1"/>
  <c r="N271" i="1"/>
  <c r="N272" i="1"/>
  <c r="N273" i="1"/>
  <c r="N274" i="1"/>
  <c r="O271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O274" i="1" s="1"/>
  <c r="Q274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03" i="1"/>
  <c r="I215" i="1"/>
  <c r="I204" i="1"/>
  <c r="I205" i="1"/>
  <c r="I206" i="1"/>
  <c r="I207" i="1"/>
  <c r="I208" i="1"/>
  <c r="I209" i="1"/>
  <c r="I210" i="1"/>
  <c r="I211" i="1"/>
  <c r="I212" i="1"/>
  <c r="I213" i="1"/>
  <c r="I214" i="1"/>
  <c r="I216" i="1"/>
  <c r="I217" i="1"/>
  <c r="I218" i="1"/>
  <c r="I219" i="1"/>
  <c r="I220" i="1"/>
  <c r="I203" i="1"/>
  <c r="O206" i="1"/>
  <c r="O205" i="1"/>
  <c r="O204" i="1"/>
  <c r="O203" i="1"/>
  <c r="N204" i="1"/>
  <c r="N205" i="1"/>
  <c r="N206" i="1"/>
  <c r="N207" i="1"/>
  <c r="N208" i="1"/>
  <c r="N209" i="1"/>
  <c r="O209" i="1" s="1"/>
  <c r="N210" i="1"/>
  <c r="O210" i="1" s="1"/>
  <c r="N211" i="1"/>
  <c r="N212" i="1"/>
  <c r="N213" i="1"/>
  <c r="N214" i="1"/>
  <c r="N215" i="1"/>
  <c r="N216" i="1"/>
  <c r="N217" i="1"/>
  <c r="O217" i="1" s="1"/>
  <c r="N218" i="1"/>
  <c r="O218" i="1" s="1"/>
  <c r="N219" i="1"/>
  <c r="N220" i="1"/>
  <c r="O220" i="1"/>
  <c r="N203" i="1"/>
  <c r="P220" i="1"/>
  <c r="Q220" i="1"/>
  <c r="P204" i="1"/>
  <c r="Q204" i="1"/>
  <c r="P205" i="1"/>
  <c r="Q205" i="1"/>
  <c r="P206" i="1"/>
  <c r="Q206" i="1"/>
  <c r="P207" i="1"/>
  <c r="O207" i="1" s="1"/>
  <c r="Q207" i="1"/>
  <c r="P208" i="1"/>
  <c r="Q208" i="1"/>
  <c r="P209" i="1"/>
  <c r="Q209" i="1"/>
  <c r="P210" i="1"/>
  <c r="Q210" i="1"/>
  <c r="P211" i="1"/>
  <c r="Q211" i="1"/>
  <c r="P212" i="1"/>
  <c r="Q212" i="1"/>
  <c r="P213" i="1"/>
  <c r="O213" i="1" s="1"/>
  <c r="Q213" i="1"/>
  <c r="P214" i="1"/>
  <c r="O214" i="1" s="1"/>
  <c r="Q214" i="1"/>
  <c r="P215" i="1"/>
  <c r="O215" i="1" s="1"/>
  <c r="Q215" i="1"/>
  <c r="P216" i="1"/>
  <c r="Q216" i="1"/>
  <c r="P217" i="1"/>
  <c r="Q217" i="1"/>
  <c r="P218" i="1"/>
  <c r="Q218" i="1"/>
  <c r="P219" i="1"/>
  <c r="Q219" i="1"/>
  <c r="Q203" i="1"/>
  <c r="P203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31" i="1"/>
  <c r="J383" i="1" l="1"/>
  <c r="O272" i="1"/>
  <c r="O273" i="1"/>
  <c r="O208" i="1"/>
  <c r="O219" i="1"/>
  <c r="O211" i="1"/>
  <c r="O216" i="1"/>
  <c r="O212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31" i="1"/>
  <c r="M131" i="1"/>
  <c r="F689" i="1" l="1"/>
  <c r="S689" i="1"/>
  <c r="F690" i="1"/>
  <c r="S690" i="1"/>
  <c r="F691" i="1"/>
  <c r="S691" i="1"/>
  <c r="F692" i="1"/>
  <c r="S692" i="1"/>
  <c r="F693" i="1"/>
  <c r="S693" i="1"/>
  <c r="F694" i="1"/>
  <c r="S694" i="1"/>
  <c r="F695" i="1"/>
  <c r="S695" i="1"/>
  <c r="F696" i="1"/>
  <c r="F697" i="1"/>
  <c r="S697" i="1"/>
  <c r="F698" i="1"/>
  <c r="S698" i="1"/>
  <c r="F699" i="1"/>
  <c r="S699" i="1"/>
  <c r="F700" i="1"/>
  <c r="S700" i="1"/>
  <c r="F701" i="1"/>
  <c r="S701" i="1"/>
  <c r="F702" i="1"/>
  <c r="S702" i="1"/>
  <c r="F703" i="1"/>
  <c r="S703" i="1"/>
  <c r="F704" i="1"/>
  <c r="S704" i="1"/>
  <c r="F705" i="1"/>
  <c r="S705" i="1"/>
  <c r="F706" i="1"/>
  <c r="S70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5" i="1"/>
  <c r="M391" i="1" l="1"/>
  <c r="M265" i="1"/>
  <c r="M400" i="1"/>
  <c r="M383" i="1"/>
  <c r="M384" i="1"/>
  <c r="M385" i="1"/>
  <c r="M386" i="1"/>
  <c r="M387" i="1"/>
  <c r="M388" i="1"/>
  <c r="M389" i="1"/>
  <c r="M390" i="1"/>
  <c r="M346" i="1"/>
  <c r="M329" i="1"/>
  <c r="M274" i="1"/>
  <c r="M272" i="1"/>
  <c r="M271" i="1"/>
  <c r="M270" i="1"/>
  <c r="M269" i="1"/>
  <c r="M268" i="1"/>
  <c r="M267" i="1"/>
  <c r="M266" i="1"/>
  <c r="M257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77" i="1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" i="3"/>
  <c r="Z706" i="1"/>
  <c r="Y706" i="1"/>
  <c r="Y384" i="1"/>
  <c r="Z384" i="1"/>
  <c r="Y385" i="1"/>
  <c r="Z385" i="1"/>
  <c r="Y386" i="1"/>
  <c r="Z386" i="1"/>
  <c r="Y387" i="1"/>
  <c r="Z387" i="1"/>
  <c r="Y388" i="1"/>
  <c r="Z388" i="1"/>
  <c r="Y389" i="1"/>
  <c r="Z389" i="1"/>
  <c r="Y390" i="1"/>
  <c r="Z390" i="1"/>
  <c r="Y391" i="1"/>
  <c r="Z391" i="1"/>
  <c r="Y392" i="1"/>
  <c r="Z392" i="1"/>
  <c r="Y393" i="1"/>
  <c r="Z393" i="1"/>
  <c r="Y394" i="1"/>
  <c r="Z394" i="1"/>
  <c r="Y395" i="1"/>
  <c r="Z395" i="1"/>
  <c r="Y396" i="1"/>
  <c r="Z396" i="1"/>
  <c r="Y397" i="1"/>
  <c r="Z397" i="1"/>
  <c r="Y398" i="1"/>
  <c r="Z398" i="1"/>
  <c r="Y399" i="1"/>
  <c r="Z399" i="1"/>
  <c r="Y400" i="1"/>
  <c r="Z400" i="1"/>
  <c r="Y401" i="1"/>
  <c r="Z401" i="1"/>
  <c r="Y402" i="1"/>
  <c r="Z402" i="1"/>
  <c r="Y403" i="1"/>
  <c r="Z403" i="1"/>
  <c r="Y404" i="1"/>
  <c r="Z404" i="1"/>
  <c r="Y405" i="1"/>
  <c r="Z405" i="1"/>
  <c r="Y406" i="1"/>
  <c r="Z406" i="1"/>
  <c r="Y407" i="1"/>
  <c r="Z407" i="1"/>
  <c r="Y408" i="1"/>
  <c r="Z408" i="1"/>
  <c r="Y409" i="1"/>
  <c r="Z409" i="1"/>
  <c r="Y410" i="1"/>
  <c r="Z410" i="1"/>
  <c r="Y411" i="1"/>
  <c r="Z411" i="1"/>
  <c r="Y412" i="1"/>
  <c r="Z412" i="1"/>
  <c r="Y413" i="1"/>
  <c r="Z413" i="1"/>
  <c r="Y414" i="1"/>
  <c r="Z414" i="1"/>
  <c r="Y415" i="1"/>
  <c r="Z415" i="1"/>
  <c r="Y416" i="1"/>
  <c r="Z416" i="1"/>
  <c r="Y417" i="1"/>
  <c r="Z417" i="1"/>
  <c r="Y418" i="1"/>
  <c r="Z418" i="1"/>
  <c r="Y419" i="1"/>
  <c r="Z419" i="1"/>
  <c r="Y420" i="1"/>
  <c r="Z420" i="1"/>
  <c r="Y421" i="1"/>
  <c r="Z421" i="1"/>
  <c r="Y422" i="1"/>
  <c r="Z422" i="1"/>
  <c r="Y423" i="1"/>
  <c r="Z423" i="1"/>
  <c r="Y424" i="1"/>
  <c r="Z424" i="1"/>
  <c r="Y425" i="1"/>
  <c r="Z425" i="1"/>
  <c r="Y426" i="1"/>
  <c r="Z426" i="1"/>
  <c r="Y427" i="1"/>
  <c r="Z427" i="1"/>
  <c r="Y428" i="1"/>
  <c r="Z428" i="1"/>
  <c r="Y429" i="1"/>
  <c r="Z429" i="1"/>
  <c r="Y430" i="1"/>
  <c r="Z430" i="1"/>
  <c r="Y431" i="1"/>
  <c r="Z431" i="1"/>
  <c r="Y432" i="1"/>
  <c r="Z432" i="1"/>
  <c r="Y433" i="1"/>
  <c r="Z433" i="1"/>
  <c r="Y434" i="1"/>
  <c r="Z434" i="1"/>
  <c r="Y435" i="1"/>
  <c r="Z435" i="1"/>
  <c r="Y436" i="1"/>
  <c r="Z436" i="1"/>
  <c r="Y437" i="1"/>
  <c r="Z437" i="1"/>
  <c r="Y438" i="1"/>
  <c r="Z438" i="1"/>
  <c r="Y439" i="1"/>
  <c r="Z439" i="1"/>
  <c r="Y440" i="1"/>
  <c r="Z440" i="1"/>
  <c r="Y441" i="1"/>
  <c r="Z441" i="1"/>
  <c r="Y442" i="1"/>
  <c r="Z442" i="1"/>
  <c r="Y443" i="1"/>
  <c r="Z443" i="1"/>
  <c r="Y444" i="1"/>
  <c r="Z444" i="1"/>
  <c r="Y445" i="1"/>
  <c r="Z445" i="1"/>
  <c r="Y446" i="1"/>
  <c r="Z446" i="1"/>
  <c r="Y447" i="1"/>
  <c r="Z447" i="1"/>
  <c r="Y448" i="1"/>
  <c r="Z448" i="1"/>
  <c r="Y449" i="1"/>
  <c r="Z449" i="1"/>
  <c r="Y450" i="1"/>
  <c r="Z450" i="1"/>
  <c r="Y451" i="1"/>
  <c r="Z451" i="1"/>
  <c r="Y452" i="1"/>
  <c r="Z452" i="1"/>
  <c r="Y453" i="1"/>
  <c r="Z453" i="1"/>
  <c r="Y454" i="1"/>
  <c r="Z454" i="1"/>
  <c r="Y455" i="1"/>
  <c r="Z455" i="1"/>
  <c r="Y456" i="1"/>
  <c r="Z456" i="1"/>
  <c r="Y457" i="1"/>
  <c r="Z457" i="1"/>
  <c r="Y458" i="1"/>
  <c r="Z458" i="1"/>
  <c r="Y459" i="1"/>
  <c r="Z459" i="1"/>
  <c r="Y460" i="1"/>
  <c r="Z460" i="1"/>
  <c r="Y461" i="1"/>
  <c r="Z461" i="1"/>
  <c r="Y462" i="1"/>
  <c r="Z462" i="1"/>
  <c r="Y463" i="1"/>
  <c r="Z463" i="1"/>
  <c r="Y464" i="1"/>
  <c r="Z464" i="1"/>
  <c r="Y465" i="1"/>
  <c r="Z465" i="1"/>
  <c r="Y466" i="1"/>
  <c r="Z466" i="1"/>
  <c r="Y467" i="1"/>
  <c r="Z467" i="1"/>
  <c r="Y468" i="1"/>
  <c r="Z468" i="1"/>
  <c r="Y469" i="1"/>
  <c r="Z469" i="1"/>
  <c r="Y470" i="1"/>
  <c r="Z470" i="1"/>
  <c r="Y471" i="1"/>
  <c r="Z471" i="1"/>
  <c r="Y472" i="1"/>
  <c r="Z472" i="1"/>
  <c r="Y473" i="1"/>
  <c r="Z473" i="1"/>
  <c r="Y474" i="1"/>
  <c r="Z474" i="1"/>
  <c r="Y475" i="1"/>
  <c r="Z475" i="1"/>
  <c r="Y476" i="1"/>
  <c r="Z476" i="1"/>
  <c r="Y477" i="1"/>
  <c r="Z477" i="1"/>
  <c r="Y478" i="1"/>
  <c r="Z478" i="1"/>
  <c r="Y479" i="1"/>
  <c r="Z479" i="1"/>
  <c r="Y480" i="1"/>
  <c r="Z480" i="1"/>
  <c r="Y481" i="1"/>
  <c r="Z481" i="1"/>
  <c r="Y482" i="1"/>
  <c r="Z482" i="1"/>
  <c r="Y483" i="1"/>
  <c r="Z483" i="1"/>
  <c r="Y484" i="1"/>
  <c r="Z484" i="1"/>
  <c r="Y485" i="1"/>
  <c r="Z485" i="1"/>
  <c r="Y486" i="1"/>
  <c r="Z486" i="1"/>
  <c r="Y487" i="1"/>
  <c r="Z487" i="1"/>
  <c r="Y488" i="1"/>
  <c r="Z488" i="1"/>
  <c r="Y489" i="1"/>
  <c r="Z489" i="1"/>
  <c r="Y490" i="1"/>
  <c r="Z490" i="1"/>
  <c r="Y491" i="1"/>
  <c r="Z491" i="1"/>
  <c r="Y492" i="1"/>
  <c r="Z492" i="1"/>
  <c r="Y493" i="1"/>
  <c r="Z493" i="1"/>
  <c r="Y494" i="1"/>
  <c r="Z494" i="1"/>
  <c r="Y495" i="1"/>
  <c r="Z495" i="1"/>
  <c r="Y496" i="1"/>
  <c r="Z496" i="1"/>
  <c r="Y497" i="1"/>
  <c r="Z497" i="1"/>
  <c r="Y498" i="1"/>
  <c r="Z498" i="1"/>
  <c r="Y499" i="1"/>
  <c r="Z499" i="1"/>
  <c r="Y500" i="1"/>
  <c r="Z500" i="1"/>
  <c r="Y501" i="1"/>
  <c r="Z501" i="1"/>
  <c r="Y502" i="1"/>
  <c r="Z502" i="1"/>
  <c r="Y503" i="1"/>
  <c r="Z503" i="1"/>
  <c r="Y504" i="1"/>
  <c r="Z504" i="1"/>
  <c r="Y505" i="1"/>
  <c r="Z505" i="1"/>
  <c r="Y506" i="1"/>
  <c r="Z506" i="1"/>
  <c r="Y507" i="1"/>
  <c r="Z507" i="1"/>
  <c r="Y508" i="1"/>
  <c r="Z508" i="1"/>
  <c r="Y509" i="1"/>
  <c r="Z509" i="1"/>
  <c r="Y510" i="1"/>
  <c r="Z510" i="1"/>
  <c r="Y511" i="1"/>
  <c r="Z511" i="1"/>
  <c r="Y512" i="1"/>
  <c r="Z512" i="1"/>
  <c r="Y513" i="1"/>
  <c r="Z513" i="1"/>
  <c r="Y514" i="1"/>
  <c r="Z514" i="1"/>
  <c r="Y515" i="1"/>
  <c r="Z515" i="1"/>
  <c r="R534" i="1" s="1"/>
  <c r="Y516" i="1"/>
  <c r="Z516" i="1"/>
  <c r="Y517" i="1"/>
  <c r="Z517" i="1"/>
  <c r="Y518" i="1"/>
  <c r="Z518" i="1"/>
  <c r="Y519" i="1"/>
  <c r="Z519" i="1"/>
  <c r="Y520" i="1"/>
  <c r="Z520" i="1"/>
  <c r="Y521" i="1"/>
  <c r="Z521" i="1"/>
  <c r="Y522" i="1"/>
  <c r="Z522" i="1"/>
  <c r="Y523" i="1"/>
  <c r="Z523" i="1"/>
  <c r="Y524" i="1"/>
  <c r="Z524" i="1"/>
  <c r="Y525" i="1"/>
  <c r="Z525" i="1"/>
  <c r="Y526" i="1"/>
  <c r="Z526" i="1"/>
  <c r="Y527" i="1"/>
  <c r="Z527" i="1"/>
  <c r="Y528" i="1"/>
  <c r="Z528" i="1"/>
  <c r="Y529" i="1"/>
  <c r="Z529" i="1"/>
  <c r="Y530" i="1"/>
  <c r="Z530" i="1"/>
  <c r="Y531" i="1"/>
  <c r="Z531" i="1"/>
  <c r="Y532" i="1"/>
  <c r="Z532" i="1"/>
  <c r="Y533" i="1"/>
  <c r="Z533" i="1"/>
  <c r="R552" i="1" s="1"/>
  <c r="Y534" i="1"/>
  <c r="Z534" i="1"/>
  <c r="Y535" i="1"/>
  <c r="Z535" i="1"/>
  <c r="Y536" i="1"/>
  <c r="Z536" i="1"/>
  <c r="Y537" i="1"/>
  <c r="Z537" i="1"/>
  <c r="Y538" i="1"/>
  <c r="Z538" i="1"/>
  <c r="Y539" i="1"/>
  <c r="Z539" i="1"/>
  <c r="Y540" i="1"/>
  <c r="Z540" i="1"/>
  <c r="Y541" i="1"/>
  <c r="Z541" i="1"/>
  <c r="Y542" i="1"/>
  <c r="Z542" i="1"/>
  <c r="Y543" i="1"/>
  <c r="Z543" i="1"/>
  <c r="Y544" i="1"/>
  <c r="Z544" i="1"/>
  <c r="Y545" i="1"/>
  <c r="Z545" i="1"/>
  <c r="Y546" i="1"/>
  <c r="Z546" i="1"/>
  <c r="Y547" i="1"/>
  <c r="Z547" i="1"/>
  <c r="Y548" i="1"/>
  <c r="Z548" i="1"/>
  <c r="Y549" i="1"/>
  <c r="Z549" i="1"/>
  <c r="Y550" i="1"/>
  <c r="Z550" i="1"/>
  <c r="Y551" i="1"/>
  <c r="Z551" i="1"/>
  <c r="R570" i="1" s="1"/>
  <c r="Y552" i="1"/>
  <c r="Z552" i="1"/>
  <c r="Y553" i="1"/>
  <c r="Z553" i="1"/>
  <c r="Y554" i="1"/>
  <c r="Z554" i="1"/>
  <c r="Y555" i="1"/>
  <c r="Z555" i="1"/>
  <c r="Y556" i="1"/>
  <c r="Z556" i="1"/>
  <c r="Y557" i="1"/>
  <c r="Z557" i="1"/>
  <c r="Y558" i="1"/>
  <c r="Z558" i="1"/>
  <c r="Y559" i="1"/>
  <c r="Z559" i="1"/>
  <c r="Y560" i="1"/>
  <c r="Z560" i="1"/>
  <c r="Y561" i="1"/>
  <c r="Z561" i="1"/>
  <c r="Y562" i="1"/>
  <c r="Z562" i="1"/>
  <c r="Y563" i="1"/>
  <c r="Z563" i="1"/>
  <c r="Y564" i="1"/>
  <c r="Z564" i="1"/>
  <c r="Y565" i="1"/>
  <c r="Z565" i="1"/>
  <c r="Y566" i="1"/>
  <c r="Z566" i="1"/>
  <c r="Y567" i="1"/>
  <c r="Z567" i="1"/>
  <c r="Y568" i="1"/>
  <c r="Z568" i="1"/>
  <c r="Y569" i="1"/>
  <c r="Z569" i="1"/>
  <c r="Y570" i="1"/>
  <c r="Z570" i="1"/>
  <c r="Y571" i="1"/>
  <c r="Z571" i="1"/>
  <c r="Y572" i="1"/>
  <c r="Z572" i="1"/>
  <c r="Y573" i="1"/>
  <c r="Z573" i="1"/>
  <c r="Y574" i="1"/>
  <c r="Z574" i="1"/>
  <c r="Y575" i="1"/>
  <c r="Z575" i="1"/>
  <c r="Y576" i="1"/>
  <c r="Z576" i="1"/>
  <c r="Y577" i="1"/>
  <c r="Z577" i="1"/>
  <c r="Y578" i="1"/>
  <c r="Z578" i="1"/>
  <c r="Y579" i="1"/>
  <c r="Z579" i="1"/>
  <c r="Y580" i="1"/>
  <c r="Z580" i="1"/>
  <c r="Y581" i="1"/>
  <c r="Z581" i="1"/>
  <c r="Y582" i="1"/>
  <c r="Z582" i="1"/>
  <c r="Y583" i="1"/>
  <c r="Z583" i="1"/>
  <c r="Y584" i="1"/>
  <c r="Z584" i="1"/>
  <c r="Y585" i="1"/>
  <c r="Z585" i="1"/>
  <c r="Y586" i="1"/>
  <c r="Z586" i="1"/>
  <c r="Y587" i="1"/>
  <c r="Z587" i="1"/>
  <c r="R606" i="1" s="1"/>
  <c r="Y588" i="1"/>
  <c r="Z588" i="1"/>
  <c r="Y589" i="1"/>
  <c r="Z589" i="1"/>
  <c r="Y590" i="1"/>
  <c r="Z590" i="1"/>
  <c r="Y591" i="1"/>
  <c r="Z591" i="1"/>
  <c r="Y592" i="1"/>
  <c r="Z592" i="1"/>
  <c r="Y593" i="1"/>
  <c r="Z593" i="1"/>
  <c r="Y594" i="1"/>
  <c r="Z594" i="1"/>
  <c r="Y595" i="1"/>
  <c r="Z595" i="1"/>
  <c r="Y596" i="1"/>
  <c r="Z596" i="1"/>
  <c r="Y597" i="1"/>
  <c r="Z597" i="1"/>
  <c r="Y598" i="1"/>
  <c r="Z598" i="1"/>
  <c r="Y599" i="1"/>
  <c r="Z599" i="1"/>
  <c r="Y600" i="1"/>
  <c r="Z600" i="1"/>
  <c r="Y601" i="1"/>
  <c r="Z601" i="1"/>
  <c r="Y602" i="1"/>
  <c r="Z602" i="1"/>
  <c r="Y603" i="1"/>
  <c r="Z603" i="1"/>
  <c r="Y604" i="1"/>
  <c r="Z604" i="1"/>
  <c r="Y605" i="1"/>
  <c r="Z605" i="1"/>
  <c r="Y606" i="1"/>
  <c r="Z606" i="1"/>
  <c r="Y607" i="1"/>
  <c r="Z607" i="1"/>
  <c r="Y608" i="1"/>
  <c r="Z608" i="1"/>
  <c r="Y609" i="1"/>
  <c r="Z609" i="1"/>
  <c r="Y610" i="1"/>
  <c r="Z610" i="1"/>
  <c r="Y611" i="1"/>
  <c r="Z611" i="1"/>
  <c r="Y612" i="1"/>
  <c r="Z612" i="1"/>
  <c r="Y613" i="1"/>
  <c r="Z613" i="1"/>
  <c r="Y614" i="1"/>
  <c r="Z614" i="1"/>
  <c r="Y615" i="1"/>
  <c r="Z615" i="1"/>
  <c r="Y616" i="1"/>
  <c r="Z616" i="1"/>
  <c r="Y617" i="1"/>
  <c r="Z617" i="1"/>
  <c r="Y618" i="1"/>
  <c r="Z618" i="1"/>
  <c r="Y619" i="1"/>
  <c r="Z619" i="1"/>
  <c r="Y620" i="1"/>
  <c r="Z620" i="1"/>
  <c r="Y621" i="1"/>
  <c r="Z621" i="1"/>
  <c r="Y622" i="1"/>
  <c r="Z622" i="1"/>
  <c r="Y623" i="1"/>
  <c r="Z623" i="1"/>
  <c r="R642" i="1" s="1"/>
  <c r="Y624" i="1"/>
  <c r="Z624" i="1"/>
  <c r="Y625" i="1"/>
  <c r="Z625" i="1"/>
  <c r="Y626" i="1"/>
  <c r="Z626" i="1"/>
  <c r="Y627" i="1"/>
  <c r="Z627" i="1"/>
  <c r="Y628" i="1"/>
  <c r="Z628" i="1"/>
  <c r="Y629" i="1"/>
  <c r="Z629" i="1"/>
  <c r="Y630" i="1"/>
  <c r="Z630" i="1"/>
  <c r="Y631" i="1"/>
  <c r="Z631" i="1"/>
  <c r="Y632" i="1"/>
  <c r="Z632" i="1"/>
  <c r="Y633" i="1"/>
  <c r="Z633" i="1"/>
  <c r="Y634" i="1"/>
  <c r="Z634" i="1"/>
  <c r="Y635" i="1"/>
  <c r="Z635" i="1"/>
  <c r="Y636" i="1"/>
  <c r="Z636" i="1"/>
  <c r="Y637" i="1"/>
  <c r="Z637" i="1"/>
  <c r="Y638" i="1"/>
  <c r="Z638" i="1"/>
  <c r="Y639" i="1"/>
  <c r="Z639" i="1"/>
  <c r="Y640" i="1"/>
  <c r="Z640" i="1"/>
  <c r="Y641" i="1"/>
  <c r="Z641" i="1"/>
  <c r="R660" i="1" s="1"/>
  <c r="Y642" i="1"/>
  <c r="Z642" i="1"/>
  <c r="Y643" i="1"/>
  <c r="Z643" i="1"/>
  <c r="Y644" i="1"/>
  <c r="Z644" i="1"/>
  <c r="Y645" i="1"/>
  <c r="Z645" i="1"/>
  <c r="Y646" i="1"/>
  <c r="Z646" i="1"/>
  <c r="Y647" i="1"/>
  <c r="Z647" i="1"/>
  <c r="Y648" i="1"/>
  <c r="Z648" i="1"/>
  <c r="Y649" i="1"/>
  <c r="Z649" i="1"/>
  <c r="Y650" i="1"/>
  <c r="Z650" i="1"/>
  <c r="Y651" i="1"/>
  <c r="Z651" i="1"/>
  <c r="Y652" i="1"/>
  <c r="Z652" i="1"/>
  <c r="Y653" i="1"/>
  <c r="Z653" i="1"/>
  <c r="Y654" i="1"/>
  <c r="Z654" i="1"/>
  <c r="Y655" i="1"/>
  <c r="Z655" i="1"/>
  <c r="Y656" i="1"/>
  <c r="Z656" i="1"/>
  <c r="Y657" i="1"/>
  <c r="Z657" i="1"/>
  <c r="Y658" i="1"/>
  <c r="Z658" i="1"/>
  <c r="Y659" i="1"/>
  <c r="Z659" i="1"/>
  <c r="R678" i="1" s="1"/>
  <c r="Y660" i="1"/>
  <c r="Z660" i="1"/>
  <c r="Y661" i="1"/>
  <c r="Z661" i="1"/>
  <c r="Y662" i="1"/>
  <c r="Z662" i="1"/>
  <c r="Y663" i="1"/>
  <c r="Z663" i="1"/>
  <c r="Y664" i="1"/>
  <c r="Z664" i="1"/>
  <c r="Y665" i="1"/>
  <c r="Z665" i="1"/>
  <c r="Y666" i="1"/>
  <c r="Z666" i="1"/>
  <c r="Y667" i="1"/>
  <c r="Z667" i="1"/>
  <c r="Y668" i="1"/>
  <c r="Z668" i="1"/>
  <c r="Y669" i="1"/>
  <c r="Z669" i="1"/>
  <c r="Y670" i="1"/>
  <c r="Z670" i="1"/>
  <c r="Y671" i="1"/>
  <c r="Z671" i="1"/>
  <c r="Y672" i="1"/>
  <c r="Z672" i="1"/>
  <c r="Y673" i="1"/>
  <c r="Z673" i="1"/>
  <c r="Y674" i="1"/>
  <c r="Z674" i="1"/>
  <c r="Y675" i="1"/>
  <c r="Z675" i="1"/>
  <c r="Y676" i="1"/>
  <c r="Z676" i="1"/>
  <c r="Y677" i="1"/>
  <c r="Z677" i="1"/>
  <c r="R696" i="1" s="1"/>
  <c r="Y678" i="1"/>
  <c r="Z678" i="1"/>
  <c r="Y679" i="1"/>
  <c r="Z679" i="1"/>
  <c r="Y680" i="1"/>
  <c r="Z680" i="1"/>
  <c r="Y681" i="1"/>
  <c r="Z681" i="1"/>
  <c r="Y682" i="1"/>
  <c r="Z682" i="1"/>
  <c r="Y683" i="1"/>
  <c r="Z683" i="1"/>
  <c r="Y684" i="1"/>
  <c r="Z684" i="1"/>
  <c r="Y685" i="1"/>
  <c r="Z685" i="1"/>
  <c r="Y686" i="1"/>
  <c r="Z686" i="1"/>
  <c r="Y687" i="1"/>
  <c r="Z687" i="1"/>
  <c r="Y688" i="1"/>
  <c r="Z688" i="1"/>
  <c r="Y689" i="1"/>
  <c r="Z689" i="1"/>
  <c r="Y690" i="1"/>
  <c r="Z690" i="1"/>
  <c r="Y691" i="1"/>
  <c r="Z691" i="1"/>
  <c r="Y692" i="1"/>
  <c r="Z692" i="1"/>
  <c r="Y693" i="1"/>
  <c r="Z693" i="1"/>
  <c r="Y694" i="1"/>
  <c r="Z694" i="1"/>
  <c r="Y695" i="1"/>
  <c r="Z695" i="1"/>
  <c r="Y696" i="1"/>
  <c r="Z696" i="1"/>
  <c r="Y697" i="1"/>
  <c r="Z697" i="1"/>
  <c r="Y698" i="1"/>
  <c r="Z698" i="1"/>
  <c r="Y699" i="1"/>
  <c r="Z699" i="1"/>
  <c r="Y700" i="1"/>
  <c r="Z700" i="1"/>
  <c r="Y701" i="1"/>
  <c r="Z701" i="1"/>
  <c r="Y702" i="1"/>
  <c r="Z702" i="1"/>
  <c r="Y703" i="1"/>
  <c r="Z703" i="1"/>
  <c r="Y704" i="1"/>
  <c r="Z704" i="1"/>
  <c r="Y705" i="1"/>
  <c r="Z705" i="1"/>
  <c r="Z383" i="1"/>
  <c r="Y383" i="1"/>
  <c r="S688" i="1"/>
  <c r="S687" i="1"/>
  <c r="S686" i="1"/>
  <c r="S685" i="1"/>
  <c r="S684" i="1"/>
  <c r="S683" i="1"/>
  <c r="S682" i="1"/>
  <c r="S681" i="1"/>
  <c r="S680" i="1"/>
  <c r="S679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R624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R588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5" i="1"/>
  <c r="S514" i="1"/>
  <c r="S513" i="1"/>
  <c r="S512" i="1"/>
  <c r="S511" i="1"/>
  <c r="S510" i="1"/>
  <c r="S509" i="1"/>
  <c r="S696" i="1" l="1"/>
  <c r="AA537" i="1"/>
  <c r="AA545" i="1"/>
  <c r="S642" i="1"/>
  <c r="S624" i="1"/>
  <c r="AA553" i="1"/>
  <c r="AA561" i="1"/>
  <c r="AA676" i="1"/>
  <c r="AA509" i="1"/>
  <c r="AA610" i="1"/>
  <c r="AA547" i="1"/>
  <c r="AA607" i="1"/>
  <c r="AA615" i="1"/>
  <c r="AA550" i="1"/>
  <c r="AA529" i="1"/>
  <c r="AA633" i="1"/>
  <c r="AA641" i="1"/>
  <c r="S552" i="1"/>
  <c r="S570" i="1"/>
  <c r="AA534" i="1"/>
  <c r="S660" i="1"/>
  <c r="AA527" i="1"/>
  <c r="AA532" i="1"/>
  <c r="AA535" i="1"/>
  <c r="AA543" i="1"/>
  <c r="AA705" i="1"/>
  <c r="AA554" i="1"/>
  <c r="AA570" i="1"/>
  <c r="AA578" i="1"/>
  <c r="AA528" i="1"/>
  <c r="AA536" i="1"/>
  <c r="AA560" i="1"/>
  <c r="AA573" i="1"/>
  <c r="AA581" i="1"/>
  <c r="S588" i="1"/>
  <c r="S606" i="1"/>
  <c r="S678" i="1"/>
  <c r="AA588" i="1"/>
  <c r="AA596" i="1"/>
  <c r="AA609" i="1"/>
  <c r="AA648" i="1"/>
  <c r="AA656" i="1"/>
  <c r="AA691" i="1"/>
  <c r="AA583" i="1"/>
  <c r="AA591" i="1"/>
  <c r="AA599" i="1"/>
  <c r="AA678" i="1"/>
  <c r="AA686" i="1"/>
  <c r="AA565" i="1"/>
  <c r="AA689" i="1"/>
  <c r="AA586" i="1"/>
  <c r="AA636" i="1"/>
  <c r="AA639" i="1"/>
  <c r="AA644" i="1"/>
  <c r="AA563" i="1"/>
  <c r="AA655" i="1"/>
  <c r="AA679" i="1"/>
  <c r="AA687" i="1"/>
  <c r="AA571" i="1"/>
  <c r="AA698" i="1"/>
  <c r="AA702" i="1"/>
  <c r="AA692" i="1"/>
  <c r="AA695" i="1"/>
  <c r="AA703" i="1"/>
  <c r="AA694" i="1"/>
  <c r="AA697" i="1"/>
  <c r="AA700" i="1"/>
  <c r="AA690" i="1"/>
  <c r="AA693" i="1"/>
  <c r="AA701" i="1"/>
  <c r="AA696" i="1"/>
  <c r="AA706" i="1"/>
  <c r="AA699" i="1"/>
  <c r="AA704" i="1"/>
  <c r="AA682" i="1"/>
  <c r="AA672" i="1"/>
  <c r="AA673" i="1"/>
  <c r="AA681" i="1"/>
  <c r="AA684" i="1"/>
  <c r="AA674" i="1"/>
  <c r="AA677" i="1"/>
  <c r="AA685" i="1"/>
  <c r="AA680" i="1"/>
  <c r="AA688" i="1"/>
  <c r="AA675" i="1"/>
  <c r="AA683" i="1"/>
  <c r="AA671" i="1"/>
  <c r="AA660" i="1"/>
  <c r="AA668" i="1"/>
  <c r="AA658" i="1"/>
  <c r="AA661" i="1"/>
  <c r="AA669" i="1"/>
  <c r="AA670" i="1"/>
  <c r="AA663" i="1"/>
  <c r="AA666" i="1"/>
  <c r="AA664" i="1"/>
  <c r="AA659" i="1"/>
  <c r="AA667" i="1"/>
  <c r="AA662" i="1"/>
  <c r="AA654" i="1"/>
  <c r="AA657" i="1"/>
  <c r="AA665" i="1"/>
  <c r="AA653" i="1"/>
  <c r="AA645" i="1"/>
  <c r="AA650" i="1"/>
  <c r="AA638" i="1"/>
  <c r="AA646" i="1"/>
  <c r="AA637" i="1"/>
  <c r="AA642" i="1"/>
  <c r="AA640" i="1"/>
  <c r="AA643" i="1"/>
  <c r="AA651" i="1"/>
  <c r="AA649" i="1"/>
  <c r="AA647" i="1"/>
  <c r="AA652" i="1"/>
  <c r="AA635" i="1"/>
  <c r="AA627" i="1"/>
  <c r="AA620" i="1"/>
  <c r="AA623" i="1"/>
  <c r="AA628" i="1"/>
  <c r="AA621" i="1"/>
  <c r="AA626" i="1"/>
  <c r="AA634" i="1"/>
  <c r="AA619" i="1"/>
  <c r="AA624" i="1"/>
  <c r="AA632" i="1"/>
  <c r="AA622" i="1"/>
  <c r="AA630" i="1"/>
  <c r="AA625" i="1"/>
  <c r="AA618" i="1"/>
  <c r="AA631" i="1"/>
  <c r="AA629" i="1"/>
  <c r="AA617" i="1"/>
  <c r="AA614" i="1"/>
  <c r="AA616" i="1"/>
  <c r="AA608" i="1"/>
  <c r="AA611" i="1"/>
  <c r="AA604" i="1"/>
  <c r="AA612" i="1"/>
  <c r="AA602" i="1"/>
  <c r="AA600" i="1"/>
  <c r="AA605" i="1"/>
  <c r="AA613" i="1"/>
  <c r="AA603" i="1"/>
  <c r="AA601" i="1"/>
  <c r="AA606" i="1"/>
  <c r="AA592" i="1"/>
  <c r="AA584" i="1"/>
  <c r="AA590" i="1"/>
  <c r="AA598" i="1"/>
  <c r="AA594" i="1"/>
  <c r="AA589" i="1"/>
  <c r="AA597" i="1"/>
  <c r="AA587" i="1"/>
  <c r="AA595" i="1"/>
  <c r="AA582" i="1"/>
  <c r="AA585" i="1"/>
  <c r="AA593" i="1"/>
  <c r="AA566" i="1"/>
  <c r="AA580" i="1"/>
  <c r="AA579" i="1"/>
  <c r="AA568" i="1"/>
  <c r="AA576" i="1"/>
  <c r="AA574" i="1"/>
  <c r="AA564" i="1"/>
  <c r="AA569" i="1"/>
  <c r="AA577" i="1"/>
  <c r="AA572" i="1"/>
  <c r="AA567" i="1"/>
  <c r="AA575" i="1"/>
  <c r="AA555" i="1"/>
  <c r="AA558" i="1"/>
  <c r="AA556" i="1"/>
  <c r="AA559" i="1"/>
  <c r="AA557" i="1"/>
  <c r="AA562" i="1"/>
  <c r="AA548" i="1"/>
  <c r="AA552" i="1"/>
  <c r="AA551" i="1"/>
  <c r="AA546" i="1"/>
  <c r="AA549" i="1"/>
  <c r="AA544" i="1"/>
  <c r="AA542" i="1"/>
  <c r="AA540" i="1"/>
  <c r="AA538" i="1"/>
  <c r="AA541" i="1"/>
  <c r="AA539" i="1"/>
  <c r="AA530" i="1"/>
  <c r="AA533" i="1"/>
  <c r="AA531" i="1"/>
  <c r="AA522" i="1"/>
  <c r="AA514" i="1"/>
  <c r="AA517" i="1"/>
  <c r="AA525" i="1"/>
  <c r="AA512" i="1"/>
  <c r="AA523" i="1"/>
  <c r="AA510" i="1"/>
  <c r="AA513" i="1"/>
  <c r="AA521" i="1"/>
  <c r="AA520" i="1"/>
  <c r="AA515" i="1"/>
  <c r="AA518" i="1"/>
  <c r="AA516" i="1"/>
  <c r="AA511" i="1"/>
  <c r="AA519" i="1"/>
  <c r="AA526" i="1"/>
  <c r="AA524" i="1"/>
  <c r="S488" i="1"/>
  <c r="S392" i="1" l="1"/>
  <c r="R516" i="1" l="1"/>
  <c r="R419" i="1"/>
  <c r="R420" i="1"/>
  <c r="R421" i="1"/>
  <c r="R422" i="1"/>
  <c r="R423" i="1"/>
  <c r="R424" i="1"/>
  <c r="R377" i="3"/>
  <c r="S508" i="1"/>
  <c r="S507" i="1"/>
  <c r="S506" i="1"/>
  <c r="S505" i="1"/>
  <c r="S504" i="1"/>
  <c r="S503" i="1"/>
  <c r="S502" i="1"/>
  <c r="S501" i="1"/>
  <c r="S500" i="1"/>
  <c r="S499" i="1"/>
  <c r="S497" i="1"/>
  <c r="S496" i="1"/>
  <c r="S495" i="1"/>
  <c r="S494" i="1"/>
  <c r="S493" i="1"/>
  <c r="S492" i="1"/>
  <c r="S491" i="1"/>
  <c r="S534" i="1" l="1"/>
  <c r="AA503" i="1"/>
  <c r="AA495" i="1"/>
  <c r="AA487" i="1"/>
  <c r="AA479" i="1"/>
  <c r="AA471" i="1"/>
  <c r="AA463" i="1"/>
  <c r="AA455" i="1"/>
  <c r="AA447" i="1"/>
  <c r="AA430" i="1"/>
  <c r="AA407" i="1"/>
  <c r="R426" i="1"/>
  <c r="AA415" i="1"/>
  <c r="AA426" i="1"/>
  <c r="AA422" i="1"/>
  <c r="AA386" i="1"/>
  <c r="AA501" i="1"/>
  <c r="AA497" i="1"/>
  <c r="AA493" i="1"/>
  <c r="AA489" i="1"/>
  <c r="AA485" i="1"/>
  <c r="AA481" i="1"/>
  <c r="AA477" i="1"/>
  <c r="AA473" i="1"/>
  <c r="AA469" i="1"/>
  <c r="AA465" i="1"/>
  <c r="AA461" i="1"/>
  <c r="AA457" i="1"/>
  <c r="AA429" i="1"/>
  <c r="AA425" i="1"/>
  <c r="AA399" i="1"/>
  <c r="AA391" i="1"/>
  <c r="AA398" i="1"/>
  <c r="AA394" i="1"/>
  <c r="AA390" i="1"/>
  <c r="AA408" i="1"/>
  <c r="AA404" i="1"/>
  <c r="AA418" i="1"/>
  <c r="AA414" i="1"/>
  <c r="AA410" i="1"/>
  <c r="AA505" i="1"/>
  <c r="AA421" i="1"/>
  <c r="AA439" i="1"/>
  <c r="AA431" i="1"/>
  <c r="AA423" i="1"/>
  <c r="AA400" i="1"/>
  <c r="AA396" i="1"/>
  <c r="AA392" i="1"/>
  <c r="AA388" i="1"/>
  <c r="AA384" i="1"/>
  <c r="AA406" i="1"/>
  <c r="AA402" i="1"/>
  <c r="AA416" i="1"/>
  <c r="AA412" i="1"/>
  <c r="AA453" i="1"/>
  <c r="AA449" i="1"/>
  <c r="AA445" i="1"/>
  <c r="AA441" i="1"/>
  <c r="AA437" i="1"/>
  <c r="AA433" i="1"/>
  <c r="AA383" i="1"/>
  <c r="AA397" i="1"/>
  <c r="AA393" i="1"/>
  <c r="AA389" i="1"/>
  <c r="AA385" i="1"/>
  <c r="AA403" i="1"/>
  <c r="AA417" i="1"/>
  <c r="AA413" i="1"/>
  <c r="AA508" i="1"/>
  <c r="AA504" i="1"/>
  <c r="AA500" i="1"/>
  <c r="AA496" i="1"/>
  <c r="AA492" i="1"/>
  <c r="AA488" i="1"/>
  <c r="AA484" i="1"/>
  <c r="AA480" i="1"/>
  <c r="AA476" i="1"/>
  <c r="AA472" i="1"/>
  <c r="AA468" i="1"/>
  <c r="AA464" i="1"/>
  <c r="AA460" i="1"/>
  <c r="AA456" i="1"/>
  <c r="AA452" i="1"/>
  <c r="AA448" i="1"/>
  <c r="AA444" i="1"/>
  <c r="AA440" i="1"/>
  <c r="AA436" i="1"/>
  <c r="AA432" i="1"/>
  <c r="AA428" i="1"/>
  <c r="AA424" i="1"/>
  <c r="AA420" i="1"/>
  <c r="AA507" i="1"/>
  <c r="AA499" i="1"/>
  <c r="AA491" i="1"/>
  <c r="AA483" i="1"/>
  <c r="AA475" i="1"/>
  <c r="AA467" i="1"/>
  <c r="AA459" i="1"/>
  <c r="AA451" i="1"/>
  <c r="AA443" i="1"/>
  <c r="AA435" i="1"/>
  <c r="AA427" i="1"/>
  <c r="AA419" i="1"/>
  <c r="AA395" i="1"/>
  <c r="AA409" i="1"/>
  <c r="AA401" i="1"/>
  <c r="AA411" i="1"/>
  <c r="AA502" i="1"/>
  <c r="AA498" i="1"/>
  <c r="AA494" i="1"/>
  <c r="AA490" i="1"/>
  <c r="AA486" i="1"/>
  <c r="AA482" i="1"/>
  <c r="AA478" i="1"/>
  <c r="AA474" i="1"/>
  <c r="AA470" i="1"/>
  <c r="AA466" i="1"/>
  <c r="AA462" i="1"/>
  <c r="AA458" i="1"/>
  <c r="AA454" i="1"/>
  <c r="AA450" i="1"/>
  <c r="AA446" i="1"/>
  <c r="AA442" i="1"/>
  <c r="AA438" i="1"/>
  <c r="AA434" i="1"/>
  <c r="AA387" i="1"/>
  <c r="AA405" i="1"/>
  <c r="AA506" i="1"/>
  <c r="R498" i="1"/>
  <c r="S516" i="1" s="1"/>
  <c r="S485" i="1"/>
  <c r="S490" i="1"/>
  <c r="S489" i="1"/>
  <c r="S487" i="1"/>
  <c r="S486" i="1"/>
  <c r="S484" i="1"/>
  <c r="S483" i="1"/>
  <c r="S482" i="1"/>
  <c r="S481" i="1"/>
  <c r="R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R462" i="1"/>
  <c r="S461" i="1"/>
  <c r="S460" i="1"/>
  <c r="S459" i="1"/>
  <c r="S458" i="1"/>
  <c r="S457" i="1"/>
  <c r="S456" i="1"/>
  <c r="S455" i="1"/>
  <c r="S498" i="1" l="1"/>
  <c r="S480" i="1"/>
  <c r="S454" i="1"/>
  <c r="S453" i="1"/>
  <c r="S452" i="1"/>
  <c r="S451" i="1"/>
  <c r="S450" i="1"/>
  <c r="S449" i="1"/>
  <c r="S448" i="1"/>
  <c r="S447" i="1"/>
  <c r="S446" i="1"/>
  <c r="S445" i="1"/>
  <c r="S462" i="1"/>
  <c r="S443" i="1"/>
  <c r="S426" i="1" l="1"/>
  <c r="S436" i="1"/>
  <c r="S435" i="1"/>
  <c r="S434" i="1"/>
  <c r="S433" i="1"/>
  <c r="S432" i="1"/>
  <c r="S431" i="1"/>
  <c r="S430" i="1"/>
  <c r="S429" i="1"/>
  <c r="S428" i="1"/>
  <c r="S427" i="1"/>
  <c r="S425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44" i="1" l="1"/>
  <c r="S421" i="1"/>
  <c r="S439" i="1"/>
  <c r="S419" i="1"/>
  <c r="S437" i="1"/>
  <c r="S423" i="1"/>
  <c r="S441" i="1"/>
  <c r="S420" i="1"/>
  <c r="S438" i="1"/>
  <c r="S422" i="1"/>
  <c r="S440" i="1"/>
  <c r="S424" i="1"/>
  <c r="S442" i="1"/>
  <c r="M393" i="1"/>
  <c r="M394" i="1"/>
  <c r="M395" i="1"/>
  <c r="M396" i="1"/>
  <c r="M397" i="1"/>
  <c r="M398" i="1"/>
  <c r="M399" i="1"/>
  <c r="M392" i="1"/>
  <c r="S400" i="1"/>
  <c r="S399" i="1"/>
  <c r="S398" i="1"/>
  <c r="S397" i="1"/>
  <c r="S396" i="1"/>
  <c r="S395" i="1"/>
  <c r="S394" i="1"/>
  <c r="S393" i="1"/>
  <c r="S391" i="1"/>
  <c r="S390" i="1"/>
  <c r="S389" i="1"/>
  <c r="S388" i="1"/>
  <c r="S387" i="1"/>
  <c r="S386" i="1"/>
  <c r="S385" i="1"/>
  <c r="S384" i="1"/>
  <c r="S383" i="1"/>
  <c r="S382" i="1" l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M337" i="1" l="1"/>
  <c r="M336" i="1"/>
  <c r="M335" i="1"/>
  <c r="M334" i="1"/>
  <c r="M333" i="1"/>
  <c r="M332" i="1"/>
  <c r="M331" i="1"/>
  <c r="M330" i="1"/>
  <c r="M339" i="1"/>
  <c r="M340" i="1"/>
  <c r="M341" i="1"/>
  <c r="M342" i="1"/>
  <c r="M343" i="1"/>
  <c r="M344" i="1"/>
  <c r="M345" i="1"/>
  <c r="M338" i="1"/>
  <c r="S346" i="1" l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L238" i="1" l="1"/>
  <c r="L229" i="1"/>
  <c r="S292" i="1" l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M264" i="1" l="1"/>
  <c r="M263" i="1"/>
  <c r="M262" i="1"/>
  <c r="M261" i="1"/>
  <c r="M260" i="1"/>
  <c r="M259" i="1"/>
  <c r="M258" i="1"/>
  <c r="M273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 l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15" i="2"/>
  <c r="X9" i="2"/>
  <c r="Y9" i="2" s="1"/>
  <c r="Z9" i="2" s="1"/>
  <c r="S9" i="2"/>
  <c r="O9" i="2"/>
  <c r="L9" i="2"/>
  <c r="N9" i="2" s="1"/>
  <c r="E9" i="2"/>
  <c r="G9" i="2" s="1"/>
  <c r="H9" i="2" s="1"/>
  <c r="X8" i="2"/>
  <c r="Y8" i="2" s="1"/>
  <c r="Z8" i="2" s="1"/>
  <c r="S8" i="2"/>
  <c r="O8" i="2"/>
  <c r="L8" i="2"/>
  <c r="N8" i="2" s="1"/>
  <c r="E8" i="2"/>
  <c r="G8" i="2" s="1"/>
  <c r="H8" i="2" s="1"/>
  <c r="X7" i="2"/>
  <c r="Y7" i="2" s="1"/>
  <c r="Z7" i="2" s="1"/>
  <c r="S7" i="2"/>
  <c r="O7" i="2"/>
  <c r="L7" i="2"/>
  <c r="N7" i="2" s="1"/>
  <c r="G7" i="2"/>
  <c r="E7" i="2"/>
  <c r="X6" i="2"/>
  <c r="Y6" i="2" s="1"/>
  <c r="Z6" i="2" s="1"/>
  <c r="S6" i="2"/>
  <c r="O6" i="2"/>
  <c r="L6" i="2"/>
  <c r="N6" i="2" s="1"/>
  <c r="G6" i="2"/>
  <c r="E6" i="2"/>
  <c r="X5" i="2"/>
  <c r="Y5" i="2" s="1"/>
  <c r="Z5" i="2" s="1"/>
  <c r="S5" i="2"/>
  <c r="O5" i="2"/>
  <c r="L5" i="2"/>
  <c r="N5" i="2" s="1"/>
  <c r="G5" i="2"/>
  <c r="E5" i="2"/>
  <c r="X4" i="2"/>
  <c r="Y4" i="2" s="1"/>
  <c r="Z4" i="2" s="1"/>
  <c r="S4" i="2"/>
  <c r="O4" i="2"/>
  <c r="L4" i="2"/>
  <c r="N4" i="2" s="1"/>
  <c r="E4" i="2"/>
  <c r="G4" i="2" s="1"/>
  <c r="H7" i="2" l="1"/>
  <c r="S220" i="1" l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 l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32" i="1" l="1"/>
  <c r="S23" i="1"/>
  <c r="S24" i="1"/>
  <c r="S25" i="1"/>
  <c r="S26" i="1"/>
  <c r="S27" i="1"/>
  <c r="S28" i="1"/>
  <c r="S29" i="1"/>
  <c r="S30" i="1"/>
  <c r="S31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</calcChain>
</file>

<file path=xl/comments1.xml><?xml version="1.0" encoding="utf-8"?>
<comments xmlns="http://schemas.openxmlformats.org/spreadsheetml/2006/main">
  <authors>
    <author>Bessette, Edouard</author>
  </authors>
  <commentList>
    <comment ref="L229" authorId="0" shapeId="0">
      <text>
        <r>
          <rPr>
            <b/>
            <sz val="9"/>
            <color indexed="81"/>
            <rFont val="Tahoma"/>
            <family val="2"/>
          </rPr>
          <t>Bessette, Edouard:</t>
        </r>
        <r>
          <rPr>
            <sz val="9"/>
            <color indexed="81"/>
            <rFont val="Tahoma"/>
            <family val="2"/>
          </rPr>
          <t xml:space="preserve">
Feed added</t>
        </r>
      </text>
    </comment>
    <comment ref="L238" authorId="0" shapeId="0">
      <text>
        <r>
          <rPr>
            <b/>
            <sz val="9"/>
            <color indexed="81"/>
            <rFont val="Tahoma"/>
            <family val="2"/>
          </rPr>
          <t>Bessette, Edouard:</t>
        </r>
        <r>
          <rPr>
            <sz val="9"/>
            <color indexed="81"/>
            <rFont val="Tahoma"/>
            <family val="2"/>
          </rPr>
          <t xml:space="preserve">
Feed added</t>
        </r>
      </text>
    </comment>
    <comment ref="L373" authorId="0" shapeId="0">
      <text>
        <r>
          <rPr>
            <b/>
            <sz val="9"/>
            <color indexed="81"/>
            <rFont val="Tahoma"/>
            <family val="2"/>
          </rPr>
          <t>Bessette, Edouard:</t>
        </r>
        <r>
          <rPr>
            <sz val="9"/>
            <color indexed="81"/>
            <rFont val="Tahoma"/>
            <family val="2"/>
          </rPr>
          <t xml:space="preserve">
Feed added</t>
        </r>
      </text>
    </comment>
    <comment ref="L382" authorId="0" shapeId="0">
      <text>
        <r>
          <rPr>
            <b/>
            <sz val="9"/>
            <color indexed="81"/>
            <rFont val="Tahoma"/>
            <family val="2"/>
          </rPr>
          <t>Bessette, Edouard:</t>
        </r>
        <r>
          <rPr>
            <sz val="9"/>
            <color indexed="81"/>
            <rFont val="Tahoma"/>
            <family val="2"/>
          </rPr>
          <t xml:space="preserve">
Feed added</t>
        </r>
      </text>
    </comment>
  </commentList>
</comments>
</file>

<file path=xl/sharedStrings.xml><?xml version="1.0" encoding="utf-8"?>
<sst xmlns="http://schemas.openxmlformats.org/spreadsheetml/2006/main" count="3707" uniqueCount="122">
  <si>
    <t>Treatment</t>
  </si>
  <si>
    <t>R</t>
  </si>
  <si>
    <t>Dpi</t>
  </si>
  <si>
    <t>Date</t>
  </si>
  <si>
    <t>Feces (g)</t>
  </si>
  <si>
    <t>Feed + tray (g)</t>
  </si>
  <si>
    <t>New feed + tray (g)</t>
  </si>
  <si>
    <t>N ind</t>
  </si>
  <si>
    <t>N cannibalised/dead</t>
  </si>
  <si>
    <t>Instar</t>
  </si>
  <si>
    <t>Ovipositor seen</t>
  </si>
  <si>
    <t>Gametocysts y/n</t>
  </si>
  <si>
    <t>Gametocysts n (Mon.Thursday)</t>
  </si>
  <si>
    <t>Number of male emerged</t>
  </si>
  <si>
    <t>Number of female emerged</t>
  </si>
  <si>
    <t>Mortality</t>
  </si>
  <si>
    <t>DensityEffect_N_10</t>
  </si>
  <si>
    <t>DensityEffect_N_30</t>
  </si>
  <si>
    <t>DensityEffect_N_70</t>
  </si>
  <si>
    <t>DensityEffect_Y_10</t>
  </si>
  <si>
    <t>DensityEffect_Y_30</t>
  </si>
  <si>
    <t>DensityEffect_Y_70</t>
  </si>
  <si>
    <t>Feed consumed (g)</t>
  </si>
  <si>
    <t>x</t>
  </si>
  <si>
    <t>1 to censor, accidentally killed</t>
  </si>
  <si>
    <t>Feces</t>
  </si>
  <si>
    <t>Feed</t>
  </si>
  <si>
    <t>Development</t>
  </si>
  <si>
    <t>Initial ind</t>
  </si>
  <si>
    <t>Remaining at 24 dpi</t>
  </si>
  <si>
    <t>Dead at 24 dpi</t>
  </si>
  <si>
    <t>Mortality rate at 24 dpi</t>
  </si>
  <si>
    <t>Corrected mortality rate at 24 dpi</t>
  </si>
  <si>
    <t>Total feces collected at 24 dpi (g)</t>
  </si>
  <si>
    <t>Ind at 24 dpi</t>
  </si>
  <si>
    <t>Total feces / ind remained at 24 dpi (g)</t>
  </si>
  <si>
    <t>Mean feces / ind at 24 dpi (mg)</t>
  </si>
  <si>
    <t>Mean feed consumed / ind at 24 dpi (mg)</t>
  </si>
  <si>
    <t>Feed consumed at each time point</t>
  </si>
  <si>
    <t>Total emerged adults at 20 dpi</t>
  </si>
  <si>
    <t>Proportion that matured</t>
  </si>
  <si>
    <t>Proportion that did not mature</t>
  </si>
  <si>
    <t>Median time to maturation</t>
  </si>
  <si>
    <t>Control_D10</t>
  </si>
  <si>
    <t>Control_D30</t>
  </si>
  <si>
    <t>Control_D70</t>
  </si>
  <si>
    <t>Infected_D10</t>
  </si>
  <si>
    <t>NA</t>
  </si>
  <si>
    <t>Infected_D30</t>
  </si>
  <si>
    <t>Infected_D70</t>
  </si>
  <si>
    <t>Mortality rate</t>
  </si>
  <si>
    <t>Mean feces / ind (mg)</t>
  </si>
  <si>
    <t>Mean feed consumed / ind (mg)</t>
  </si>
  <si>
    <t>Mean Gametocysts / trt</t>
  </si>
  <si>
    <t>Sex ratio</t>
  </si>
  <si>
    <t>NonInfected_D10</t>
  </si>
  <si>
    <t>NonInfected_D30</t>
  </si>
  <si>
    <t>NonInfected_D70</t>
  </si>
  <si>
    <t>Replicate</t>
  </si>
  <si>
    <t>Infection</t>
  </si>
  <si>
    <t>Feed replaced</t>
  </si>
  <si>
    <t>Rep</t>
  </si>
  <si>
    <t>Sex</t>
  </si>
  <si>
    <t>Date_emerge</t>
  </si>
  <si>
    <t>Weigth</t>
  </si>
  <si>
    <t>dead</t>
  </si>
  <si>
    <t>Total adults</t>
  </si>
  <si>
    <t>Cumulative emergence</t>
  </si>
  <si>
    <t>Male started to sing</t>
  </si>
  <si>
    <t>Infecttion of 15D crickets (hatched the 23/08, reared on mesh)</t>
  </si>
  <si>
    <t>Row Labels</t>
  </si>
  <si>
    <t>Grand Total</t>
  </si>
  <si>
    <t>Sum of Gametocysts n (Mon.Thursday)</t>
  </si>
  <si>
    <t xml:space="preserve">Gametocysts </t>
  </si>
  <si>
    <t>Treatments</t>
  </si>
  <si>
    <t>Y</t>
  </si>
  <si>
    <t>N</t>
  </si>
  <si>
    <t>Density</t>
  </si>
  <si>
    <t>Box_Id</t>
  </si>
  <si>
    <t>Y_10_1</t>
  </si>
  <si>
    <t>Y_10_2</t>
  </si>
  <si>
    <t>Y_10_3</t>
  </si>
  <si>
    <t>Y_10_4</t>
  </si>
  <si>
    <t>Y_10_5</t>
  </si>
  <si>
    <t>Y_10_6</t>
  </si>
  <si>
    <t>Y_30_1</t>
  </si>
  <si>
    <t>Y_30_2</t>
  </si>
  <si>
    <t>Y_70_1</t>
  </si>
  <si>
    <t>N_10_1</t>
  </si>
  <si>
    <t>N_10_2</t>
  </si>
  <si>
    <t>N_10_3</t>
  </si>
  <si>
    <t>N_10_4</t>
  </si>
  <si>
    <t>N_10_5</t>
  </si>
  <si>
    <t>N_10_6</t>
  </si>
  <si>
    <t>N_30_1</t>
  </si>
  <si>
    <t>N_30_2</t>
  </si>
  <si>
    <t>N_70_1</t>
  </si>
  <si>
    <t>Death_time</t>
  </si>
  <si>
    <t>Number_Subjects</t>
  </si>
  <si>
    <t>Censor</t>
  </si>
  <si>
    <t>N_10</t>
  </si>
  <si>
    <t>N_30</t>
  </si>
  <si>
    <t>N_70</t>
  </si>
  <si>
    <t>Y_10</t>
  </si>
  <si>
    <t>Y_30</t>
  </si>
  <si>
    <t>Y_70</t>
  </si>
  <si>
    <t>Female</t>
  </si>
  <si>
    <t>Male</t>
  </si>
  <si>
    <t>Count of Sex</t>
  </si>
  <si>
    <t>Emergence_time_dpi</t>
  </si>
  <si>
    <t>Weigth_mg</t>
  </si>
  <si>
    <t>Feces / ind (mg)</t>
  </si>
  <si>
    <t>Feed consumed / ind (mg)</t>
  </si>
  <si>
    <t>Oocysts distibuted with water gel (0.2g per cricket) with gel at 3180 oo/g</t>
  </si>
  <si>
    <t>Novel infection (same gel as dpi 0 concentration) - Virus symptoms</t>
  </si>
  <si>
    <t>Infection (3180 oo/g)</t>
  </si>
  <si>
    <t>Cricket Age</t>
  </si>
  <si>
    <t>Feces / ind /day (mg)</t>
  </si>
  <si>
    <t>Feed consumed / ind / day (mg)</t>
  </si>
  <si>
    <t>Day interval feed/faeces</t>
  </si>
  <si>
    <t>Average Ind for Feed and Faeces Measures</t>
  </si>
  <si>
    <t>Gametocysts /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</si>
</sst>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3" borderId="0" xfId="0" applyFill="1" applyBorder="1" applyAlignment="1">
      <alignment vertical="center" wrapText="1"/>
    </xf>
    <xf numFmtId="0" fontId="0" fillId="3" borderId="0" xfId="0" applyFill="1" applyBorder="1"/>
    <xf numFmtId="14" fontId="0" fillId="3" borderId="0" xfId="0" applyNumberForma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0" xfId="0" applyFill="1"/>
    <xf numFmtId="0" fontId="0" fillId="3" borderId="1" xfId="0" applyFill="1" applyBorder="1" applyAlignment="1">
      <alignment vertical="center" wrapText="1"/>
    </xf>
    <xf numFmtId="0" fontId="0" fillId="3" borderId="1" xfId="0" applyFill="1" applyBorder="1"/>
    <xf numFmtId="14" fontId="0" fillId="3" borderId="1" xfId="0" applyNumberForma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0" xfId="0" applyFill="1" applyBorder="1" applyAlignment="1">
      <alignment vertical="center" wrapText="1"/>
    </xf>
    <xf numFmtId="0" fontId="0" fillId="4" borderId="0" xfId="0" applyFill="1" applyBorder="1"/>
    <xf numFmtId="14" fontId="0" fillId="4" borderId="0" xfId="0" applyNumberFormat="1" applyFill="1"/>
    <xf numFmtId="0" fontId="0" fillId="4" borderId="0" xfId="0" applyFill="1"/>
    <xf numFmtId="0" fontId="0" fillId="4" borderId="1" xfId="0" applyFill="1" applyBorder="1" applyAlignment="1">
      <alignment vertical="center" wrapText="1"/>
    </xf>
    <xf numFmtId="0" fontId="0" fillId="4" borderId="1" xfId="0" applyFill="1" applyBorder="1"/>
    <xf numFmtId="14" fontId="0" fillId="4" borderId="1" xfId="0" applyNumberFormat="1" applyFill="1" applyBorder="1"/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5" borderId="0" xfId="0" applyFill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Border="1"/>
    <xf numFmtId="2" fontId="0" fillId="0" borderId="0" xfId="0" applyNumberFormat="1"/>
    <xf numFmtId="2" fontId="0" fillId="0" borderId="0" xfId="0" applyNumberFormat="1" applyBorder="1"/>
    <xf numFmtId="0" fontId="0" fillId="0" borderId="0" xfId="0" applyAlignment="1">
      <alignment horizontal="right"/>
    </xf>
    <xf numFmtId="0" fontId="2" fillId="0" borderId="0" xfId="0" applyFont="1" applyAlignment="1">
      <alignment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1" fontId="0" fillId="4" borderId="0" xfId="0" applyNumberFormat="1" applyFill="1"/>
    <xf numFmtId="0" fontId="4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6" borderId="0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6" borderId="0" xfId="0" applyFill="1"/>
    <xf numFmtId="0" fontId="0" fillId="6" borderId="1" xfId="0" applyFill="1" applyBorder="1"/>
    <xf numFmtId="0" fontId="0" fillId="0" borderId="0" xfId="0" applyFill="1"/>
    <xf numFmtId="14" fontId="0" fillId="5" borderId="0" xfId="0" applyNumberFormat="1" applyFill="1"/>
    <xf numFmtId="1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" fontId="0" fillId="3" borderId="0" xfId="0" applyNumberFormat="1" applyFill="1" applyBorder="1"/>
    <xf numFmtId="1" fontId="0" fillId="3" borderId="1" xfId="0" applyNumberFormat="1" applyFill="1" applyBorder="1"/>
    <xf numFmtId="1" fontId="0" fillId="4" borderId="1" xfId="0" applyNumberFormat="1" applyFill="1" applyBorder="1"/>
    <xf numFmtId="0" fontId="1" fillId="2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versityofexeteruk-my.sharepoint.com/personal/e_bessette_exeter_ac_uk/Documents/PhD_EdouardMicrosporidia/Thesis/Chapter3_Leidyana%20gryllorum/Density%20experiment/GroupExp_data_Gb_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 replicates"/>
      <sheetName val="Spores Gbimaculatus"/>
      <sheetName val="Density_Gb"/>
      <sheetName val="Survival_Gb"/>
      <sheetName val="Lifetraits_Gb"/>
      <sheetName val="MatingPairs_Gb"/>
      <sheetName val="Density_Ad"/>
      <sheetName val="MatingPairs_Ad"/>
      <sheetName val="Lifetraits_Ad"/>
    </sheetNames>
    <sheetDataSet>
      <sheetData sheetId="0"/>
      <sheetData sheetId="1"/>
      <sheetData sheetId="2">
        <row r="96">
          <cell r="U96">
            <v>2</v>
          </cell>
        </row>
        <row r="97">
          <cell r="U97">
            <v>1</v>
          </cell>
        </row>
        <row r="101">
          <cell r="T101"/>
          <cell r="U101"/>
        </row>
        <row r="103">
          <cell r="T103">
            <v>1</v>
          </cell>
          <cell r="U103">
            <v>1</v>
          </cell>
        </row>
        <row r="104">
          <cell r="T104">
            <v>2</v>
          </cell>
          <cell r="U104">
            <v>2</v>
          </cell>
        </row>
        <row r="106">
          <cell r="U106">
            <v>1</v>
          </cell>
        </row>
        <row r="107">
          <cell r="T107"/>
          <cell r="U107">
            <v>1</v>
          </cell>
        </row>
        <row r="108">
          <cell r="T108">
            <v>1</v>
          </cell>
          <cell r="U108">
            <v>1</v>
          </cell>
        </row>
        <row r="109">
          <cell r="T109">
            <v>5</v>
          </cell>
          <cell r="U109">
            <v>1</v>
          </cell>
        </row>
        <row r="110">
          <cell r="T110">
            <v>4</v>
          </cell>
          <cell r="U110">
            <v>7</v>
          </cell>
        </row>
        <row r="111">
          <cell r="T111">
            <v>1</v>
          </cell>
          <cell r="U111">
            <v>1</v>
          </cell>
        </row>
        <row r="112">
          <cell r="U112">
            <v>1</v>
          </cell>
        </row>
        <row r="113">
          <cell r="T113">
            <v>1</v>
          </cell>
          <cell r="U113">
            <v>1</v>
          </cell>
        </row>
        <row r="114">
          <cell r="U114">
            <v>1</v>
          </cell>
        </row>
        <row r="115">
          <cell r="T115"/>
          <cell r="U115">
            <v>2</v>
          </cell>
        </row>
        <row r="116">
          <cell r="T116">
            <v>5</v>
          </cell>
          <cell r="U116">
            <v>2</v>
          </cell>
        </row>
        <row r="118">
          <cell r="T118"/>
          <cell r="U118">
            <v>0</v>
          </cell>
        </row>
        <row r="119">
          <cell r="T119">
            <v>1</v>
          </cell>
          <cell r="U119"/>
        </row>
        <row r="120">
          <cell r="T120">
            <v>2</v>
          </cell>
          <cell r="U120"/>
        </row>
        <row r="121">
          <cell r="T121"/>
          <cell r="U121"/>
        </row>
        <row r="122">
          <cell r="T122">
            <v>2</v>
          </cell>
          <cell r="U122"/>
        </row>
        <row r="124">
          <cell r="T124"/>
          <cell r="U124"/>
        </row>
        <row r="125">
          <cell r="T125"/>
          <cell r="U125"/>
        </row>
        <row r="126">
          <cell r="T126"/>
          <cell r="U126"/>
        </row>
        <row r="127">
          <cell r="T127">
            <v>1</v>
          </cell>
        </row>
        <row r="128">
          <cell r="T128"/>
          <cell r="U128">
            <v>0</v>
          </cell>
        </row>
        <row r="130">
          <cell r="U130">
            <v>2</v>
          </cell>
        </row>
        <row r="131">
          <cell r="T131"/>
          <cell r="U131"/>
        </row>
      </sheetData>
      <sheetData sheetId="3"/>
      <sheetData sheetId="4"/>
      <sheetData sheetId="5"/>
      <sheetData sheetId="6">
        <row r="11">
          <cell r="G11">
            <v>0</v>
          </cell>
          <cell r="H11">
            <v>0</v>
          </cell>
        </row>
        <row r="12">
          <cell r="G12">
            <v>2.4E-2</v>
          </cell>
          <cell r="H12">
            <v>0.82758620689655171</v>
          </cell>
        </row>
        <row r="13">
          <cell r="G13">
            <v>5.8000000000000003E-2</v>
          </cell>
          <cell r="H13">
            <v>0.82857142857142863</v>
          </cell>
        </row>
        <row r="14">
          <cell r="G14">
            <v>0</v>
          </cell>
          <cell r="H14">
            <v>0</v>
          </cell>
        </row>
        <row r="15">
          <cell r="G15">
            <v>2.5999999999999999E-2</v>
          </cell>
          <cell r="H15">
            <v>0.86666666666666659</v>
          </cell>
        </row>
        <row r="16">
          <cell r="G16">
            <v>6.7000000000000004E-2</v>
          </cell>
          <cell r="H16">
            <v>0.97101449275362328</v>
          </cell>
        </row>
        <row r="23">
          <cell r="G23">
            <v>1.2E-2</v>
          </cell>
          <cell r="H23">
            <v>1.2000000000000002</v>
          </cell>
          <cell r="N23">
            <v>-13.999999999999968</v>
          </cell>
        </row>
        <row r="24">
          <cell r="G24">
            <v>5.3999999999999999E-2</v>
          </cell>
          <cell r="H24">
            <v>1.9285714285714286</v>
          </cell>
          <cell r="N24">
            <v>1.0357142857142827</v>
          </cell>
        </row>
        <row r="25">
          <cell r="G25">
            <v>0.20599999999999999</v>
          </cell>
          <cell r="H25">
            <v>3.0746268656716418</v>
          </cell>
          <cell r="N25">
            <v>2.9402985074626873</v>
          </cell>
        </row>
        <row r="26">
          <cell r="G26">
            <v>2.5999999999999999E-2</v>
          </cell>
          <cell r="H26">
            <v>2.8888888888888888</v>
          </cell>
          <cell r="N26">
            <v>15.66666666666667</v>
          </cell>
        </row>
        <row r="27">
          <cell r="G27">
            <v>6.5000000000000002E-2</v>
          </cell>
          <cell r="H27">
            <v>2.1666666666666665</v>
          </cell>
          <cell r="N27">
            <v>2.2666666666666537</v>
          </cell>
        </row>
        <row r="28">
          <cell r="G28">
            <v>0.183</v>
          </cell>
          <cell r="H28">
            <v>2.7727272727272725</v>
          </cell>
          <cell r="N28">
            <v>3.9696969696969635</v>
          </cell>
        </row>
        <row r="47">
          <cell r="G47">
            <v>3.3000000000000002E-2</v>
          </cell>
          <cell r="H47">
            <v>3.3</v>
          </cell>
          <cell r="N47">
            <v>14.799999999999969</v>
          </cell>
        </row>
        <row r="48">
          <cell r="G48">
            <v>0.13200000000000001</v>
          </cell>
          <cell r="H48">
            <v>5.28</v>
          </cell>
          <cell r="N48">
            <v>14.440000000000026</v>
          </cell>
        </row>
        <row r="49">
          <cell r="G49">
            <v>0.36399999999999999</v>
          </cell>
          <cell r="H49">
            <v>5.6875</v>
          </cell>
          <cell r="N49">
            <v>16.796874999999989</v>
          </cell>
        </row>
        <row r="50">
          <cell r="G50">
            <v>3.3000000000000002E-2</v>
          </cell>
          <cell r="H50">
            <v>3.666666666666667</v>
          </cell>
          <cell r="N50">
            <v>6.8888888888889204</v>
          </cell>
        </row>
        <row r="51">
          <cell r="G51">
            <v>0.14000000000000001</v>
          </cell>
          <cell r="H51">
            <v>5.185185185185186</v>
          </cell>
          <cell r="N51">
            <v>12.703703703703702</v>
          </cell>
        </row>
        <row r="52">
          <cell r="G52">
            <v>0.35599999999999998</v>
          </cell>
          <cell r="H52">
            <v>5.4769230769230761</v>
          </cell>
          <cell r="N52">
            <v>13.923076923076927</v>
          </cell>
        </row>
        <row r="71">
          <cell r="G71">
            <v>0.104</v>
          </cell>
          <cell r="H71">
            <v>11.555555555555555</v>
          </cell>
          <cell r="N71">
            <v>-23.333333333333229</v>
          </cell>
        </row>
        <row r="72">
          <cell r="G72">
            <v>0.36899999999999999</v>
          </cell>
          <cell r="H72">
            <v>14.76</v>
          </cell>
          <cell r="N72">
            <v>19.079999999999977</v>
          </cell>
        </row>
        <row r="73">
          <cell r="G73">
            <v>0.83599999999999997</v>
          </cell>
          <cell r="H73">
            <v>13.933333333333332</v>
          </cell>
          <cell r="N73">
            <v>29.31666666666667</v>
          </cell>
        </row>
        <row r="74">
          <cell r="G74">
            <v>9.5000000000000001E-2</v>
          </cell>
          <cell r="H74">
            <v>10.555555555555555</v>
          </cell>
          <cell r="N74">
            <v>-16.777777777777757</v>
          </cell>
        </row>
        <row r="75">
          <cell r="G75">
            <v>0.31</v>
          </cell>
          <cell r="H75">
            <v>12.4</v>
          </cell>
          <cell r="N75">
            <v>19.520000000000053</v>
          </cell>
        </row>
        <row r="76">
          <cell r="G76">
            <v>0.96099999999999997</v>
          </cell>
          <cell r="H76">
            <v>16.016666666666666</v>
          </cell>
          <cell r="N76">
            <v>32.466666666666669</v>
          </cell>
        </row>
        <row r="89">
          <cell r="G89">
            <v>0.105</v>
          </cell>
          <cell r="H89">
            <v>11.666666666666666</v>
          </cell>
          <cell r="N89">
            <v>14.222222222222236</v>
          </cell>
        </row>
        <row r="90">
          <cell r="G90">
            <v>0.255</v>
          </cell>
          <cell r="H90">
            <v>11.086956521739131</v>
          </cell>
          <cell r="N90">
            <v>22.30434782608695</v>
          </cell>
        </row>
        <row r="91">
          <cell r="G91">
            <v>1.2869999999999999</v>
          </cell>
          <cell r="H91">
            <v>21.45</v>
          </cell>
          <cell r="N91">
            <v>44.399999999999991</v>
          </cell>
        </row>
        <row r="92">
          <cell r="G92">
            <v>9.4E-2</v>
          </cell>
          <cell r="H92">
            <v>11.75</v>
          </cell>
          <cell r="N92">
            <v>-3.6249999999999893</v>
          </cell>
        </row>
        <row r="93">
          <cell r="G93">
            <v>0.23699999999999999</v>
          </cell>
          <cell r="H93">
            <v>9.875</v>
          </cell>
          <cell r="N93">
            <v>20.000000000000018</v>
          </cell>
        </row>
        <row r="94">
          <cell r="G94">
            <v>0.75</v>
          </cell>
          <cell r="H94">
            <v>13.157894736842104</v>
          </cell>
          <cell r="N94">
            <v>27.929824561403503</v>
          </cell>
        </row>
        <row r="113">
          <cell r="G113">
            <v>0.253</v>
          </cell>
          <cell r="H113">
            <v>28.111111111111111</v>
          </cell>
          <cell r="N113">
            <v>40.999999999999972</v>
          </cell>
        </row>
        <row r="114">
          <cell r="G114">
            <v>0.68500000000000005</v>
          </cell>
          <cell r="H114">
            <v>29.782608695652176</v>
          </cell>
          <cell r="N114">
            <v>59.999999999999957</v>
          </cell>
        </row>
        <row r="115">
          <cell r="G115">
            <v>1.4810000000000001</v>
          </cell>
          <cell r="H115">
            <v>24.683333333333334</v>
          </cell>
          <cell r="N115">
            <v>74.34999999999998</v>
          </cell>
        </row>
        <row r="116">
          <cell r="G116">
            <v>0.154</v>
          </cell>
          <cell r="H116">
            <v>19.25</v>
          </cell>
          <cell r="N116">
            <v>24.249999999999993</v>
          </cell>
        </row>
        <row r="117">
          <cell r="G117">
            <v>0.59699999999999998</v>
          </cell>
          <cell r="H117">
            <v>24.874999999999996</v>
          </cell>
          <cell r="N117">
            <v>59.916666666666693</v>
          </cell>
        </row>
        <row r="118">
          <cell r="G118">
            <v>1.331</v>
          </cell>
          <cell r="H118">
            <v>24.2</v>
          </cell>
          <cell r="N118">
            <v>57.054545454545455</v>
          </cell>
        </row>
        <row r="131">
          <cell r="G131">
            <v>0.24299999999999999</v>
          </cell>
          <cell r="H131">
            <v>34.714285714285708</v>
          </cell>
          <cell r="N131">
            <v>95.714285714285836</v>
          </cell>
        </row>
        <row r="132">
          <cell r="G132">
            <v>1.0409999999999999</v>
          </cell>
          <cell r="H132">
            <v>45.260869565217391</v>
          </cell>
          <cell r="N132">
            <v>117.9130434782609</v>
          </cell>
        </row>
        <row r="133">
          <cell r="G133">
            <v>2.2549999999999999</v>
          </cell>
          <cell r="H133">
            <v>38.220338983050851</v>
          </cell>
          <cell r="N133">
            <v>129.67796610169492</v>
          </cell>
        </row>
        <row r="134">
          <cell r="G134">
            <v>0.253</v>
          </cell>
          <cell r="H134">
            <v>31.625</v>
          </cell>
          <cell r="N134">
            <v>88.75</v>
          </cell>
        </row>
        <row r="135">
          <cell r="G135">
            <v>0.73499999999999999</v>
          </cell>
          <cell r="H135">
            <v>33.409090909090907</v>
          </cell>
          <cell r="N135">
            <v>83.409090909090907</v>
          </cell>
        </row>
        <row r="136">
          <cell r="G136">
            <v>2.411</v>
          </cell>
          <cell r="H136">
            <v>48.22</v>
          </cell>
          <cell r="N136">
            <v>138.68</v>
          </cell>
        </row>
        <row r="155">
          <cell r="G155">
            <v>0.17299999999999999</v>
          </cell>
          <cell r="H155">
            <v>24.714285714285712</v>
          </cell>
          <cell r="N155">
            <v>45.714285714285758</v>
          </cell>
        </row>
        <row r="156">
          <cell r="G156">
            <v>0.79300000000000004</v>
          </cell>
          <cell r="H156">
            <v>36.045454545454547</v>
          </cell>
          <cell r="N156">
            <v>87.363636363636346</v>
          </cell>
        </row>
        <row r="157">
          <cell r="G157">
            <v>2.63</v>
          </cell>
          <cell r="H157">
            <v>46.140350877192979</v>
          </cell>
          <cell r="N157">
            <v>127.98245614035089</v>
          </cell>
        </row>
        <row r="158">
          <cell r="G158">
            <v>0.29599999999999999</v>
          </cell>
          <cell r="H158">
            <v>37</v>
          </cell>
          <cell r="N158">
            <v>60.5</v>
          </cell>
        </row>
        <row r="159">
          <cell r="G159">
            <v>0.83799999999999997</v>
          </cell>
          <cell r="H159">
            <v>38.090909090909093</v>
          </cell>
          <cell r="N159">
            <v>88.954545454545496</v>
          </cell>
        </row>
        <row r="160">
          <cell r="G160">
            <v>1.9610000000000001</v>
          </cell>
          <cell r="H160">
            <v>39.220000000000006</v>
          </cell>
          <cell r="N160">
            <v>91.3</v>
          </cell>
        </row>
      </sheetData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ssette, Edouard" refreshedDate="45352.73753622685" createdVersion="6" refreshedVersion="6" minRefreshableVersion="3" recordCount="504">
  <cacheSource type="worksheet">
    <worksheetSource ref="C4:AC508" sheet="Ad_Density"/>
  </cacheSource>
  <cacheFields count="19">
    <cacheField name="Treatment" numFmtId="0">
      <sharedItems count="6">
        <s v="DensityEffect_Y_10"/>
        <s v="DensityEffect_Y_30"/>
        <s v="DensityEffect_Y_70"/>
        <s v="DensityEffect_N_10"/>
        <s v="DensityEffect_N_30"/>
        <s v="DensityEffect_N_70"/>
      </sharedItems>
    </cacheField>
    <cacheField name="R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Dpi" numFmtId="0">
      <sharedItems containsSemiMixedTypes="0" containsString="0" containsNumber="1" containsInteger="1" minValue="0" maxValue="27" count="2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</sharedItems>
    </cacheField>
    <cacheField name="Date" numFmtId="14">
      <sharedItems containsSemiMixedTypes="0" containsNonDate="0" containsDate="1" containsString="0" minDate="2023-09-07T00:00:00" maxDate="2023-10-05T00:00:00"/>
    </cacheField>
    <cacheField name="Feces (g)" numFmtId="0">
      <sharedItems containsString="0" containsBlank="1" containsNumber="1" minValue="4.2999999999999997E-2" maxValue="3.2829999999999999"/>
    </cacheField>
    <cacheField name="Feed + tray (g)" numFmtId="0">
      <sharedItems containsString="0" containsBlank="1" containsNumber="1" minValue="2.7639999999999998" maxValue="8.7829999999999995"/>
    </cacheField>
    <cacheField name="New feed + tray (g)" numFmtId="0">
      <sharedItems containsString="0" containsBlank="1" containsNumber="1" minValue="2.6909999999999998" maxValue="8.6189999999999998"/>
    </cacheField>
    <cacheField name="Feed consumed (g)" numFmtId="0">
      <sharedItems containsString="0" containsBlank="1" containsNumber="1" minValue="0.38100000000000023" maxValue="5.6320000000000006"/>
    </cacheField>
    <cacheField name="N ind" numFmtId="0">
      <sharedItems containsString="0" containsBlank="1" containsNumber="1" containsInteger="1" minValue="3" maxValue="70"/>
    </cacheField>
    <cacheField name="N cannibalised/dead" numFmtId="0">
      <sharedItems containsSemiMixedTypes="0" containsString="0" containsNumber="1" containsInteger="1" minValue="-16" maxValue="60"/>
    </cacheField>
    <cacheField name="Instar" numFmtId="0">
      <sharedItems containsBlank="1"/>
    </cacheField>
    <cacheField name="Ovipositor seen" numFmtId="0">
      <sharedItems containsBlank="1"/>
    </cacheField>
    <cacheField name="Gametocysts y/n" numFmtId="0">
      <sharedItems containsNonDate="0" containsString="0" containsBlank="1"/>
    </cacheField>
    <cacheField name="Gametocysts n (Mon.Thursday)" numFmtId="0">
      <sharedItems containsString="0" containsBlank="1" containsNumber="1" containsInteger="1" minValue="0" maxValue="504"/>
    </cacheField>
    <cacheField name="Number of male emerged" numFmtId="0">
      <sharedItems containsString="0" containsBlank="1" containsNumber="1" containsInteger="1" minValue="0" maxValue="13"/>
    </cacheField>
    <cacheField name="Number of female emerged" numFmtId="0">
      <sharedItems containsString="0" containsBlank="1" containsNumber="1" containsInteger="1" minValue="0" maxValue="9"/>
    </cacheField>
    <cacheField name="Total adults" numFmtId="0">
      <sharedItems containsString="0" containsBlank="1" containsNumber="1" containsInteger="1" minValue="0" maxValue="21"/>
    </cacheField>
    <cacheField name="Cumulative emergence" numFmtId="0">
      <sharedItems containsNonDate="0" containsString="0" containsBlank="1"/>
    </cacheField>
    <cacheField name="Mortalit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essette, Edouard" refreshedDate="45377.645416782405" createdVersion="6" refreshedVersion="6" minRefreshableVersion="3" recordCount="321">
  <cacheSource type="worksheet">
    <worksheetSource name="Table1"/>
  </cacheSource>
  <cacheFields count="5">
    <cacheField name="Treatment" numFmtId="0">
      <sharedItems count="6">
        <s v="DensityEffect_Y_10"/>
        <s v="DensityEffect_Y_70"/>
        <s v="DensityEffect_N_30"/>
        <s v="DensityEffect_N_70"/>
        <s v="DensityEffect_Y_30"/>
        <s v="DensityEffect_N_10"/>
      </sharedItems>
    </cacheField>
    <cacheField name="Rep" numFmtId="0">
      <sharedItems containsSemiMixedTypes="0" containsString="0" containsNumber="1" containsInteger="1" minValue="1" maxValue="6" count="6">
        <n v="2"/>
        <n v="1"/>
        <n v="3"/>
        <n v="4"/>
        <n v="6"/>
        <n v="5"/>
      </sharedItems>
    </cacheField>
    <cacheField name="Sex" numFmtId="0">
      <sharedItems/>
    </cacheField>
    <cacheField name="Date_emerge" numFmtId="14">
      <sharedItems containsSemiMixedTypes="0" containsNonDate="0" containsDate="1" containsString="0" minDate="2023-09-28T00:00:00" maxDate="2023-10-16T00:00:00"/>
    </cacheField>
    <cacheField name="Weigth" numFmtId="0">
      <sharedItems containsMixedTypes="1" containsNumber="1" minValue="0.151" maxValue="0.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4">
  <r>
    <x v="0"/>
    <x v="0"/>
    <x v="0"/>
    <d v="2023-09-07T00:00:00"/>
    <m/>
    <n v="4.0519999999999996"/>
    <m/>
    <m/>
    <n v="10"/>
    <n v="0"/>
    <m/>
    <m/>
    <m/>
    <m/>
    <m/>
    <m/>
    <m/>
    <m/>
    <m/>
  </r>
  <r>
    <x v="0"/>
    <x v="1"/>
    <x v="0"/>
    <d v="2023-09-07T00:00:00"/>
    <m/>
    <n v="4.6210000000000004"/>
    <m/>
    <m/>
    <n v="10"/>
    <n v="0"/>
    <m/>
    <m/>
    <m/>
    <m/>
    <m/>
    <m/>
    <m/>
    <m/>
    <m/>
  </r>
  <r>
    <x v="0"/>
    <x v="2"/>
    <x v="0"/>
    <d v="2023-09-07T00:00:00"/>
    <m/>
    <n v="5.8650000000000002"/>
    <m/>
    <m/>
    <n v="10"/>
    <n v="0"/>
    <m/>
    <m/>
    <m/>
    <m/>
    <m/>
    <m/>
    <m/>
    <m/>
    <m/>
  </r>
  <r>
    <x v="0"/>
    <x v="3"/>
    <x v="0"/>
    <d v="2023-09-07T00:00:00"/>
    <m/>
    <n v="5.681"/>
    <m/>
    <m/>
    <n v="10"/>
    <n v="0"/>
    <m/>
    <m/>
    <m/>
    <m/>
    <m/>
    <m/>
    <m/>
    <m/>
    <m/>
  </r>
  <r>
    <x v="0"/>
    <x v="4"/>
    <x v="0"/>
    <d v="2023-09-07T00:00:00"/>
    <m/>
    <n v="4.4080000000000004"/>
    <m/>
    <m/>
    <n v="10"/>
    <n v="0"/>
    <m/>
    <m/>
    <m/>
    <m/>
    <m/>
    <m/>
    <m/>
    <m/>
    <m/>
  </r>
  <r>
    <x v="0"/>
    <x v="5"/>
    <x v="0"/>
    <d v="2023-09-07T00:00:00"/>
    <m/>
    <n v="5.3070000000000004"/>
    <m/>
    <m/>
    <n v="10"/>
    <n v="0"/>
    <m/>
    <m/>
    <m/>
    <m/>
    <m/>
    <m/>
    <m/>
    <m/>
    <m/>
  </r>
  <r>
    <x v="1"/>
    <x v="0"/>
    <x v="0"/>
    <d v="2023-09-07T00:00:00"/>
    <m/>
    <n v="5.1760000000000002"/>
    <m/>
    <m/>
    <n v="30"/>
    <n v="0"/>
    <m/>
    <m/>
    <m/>
    <m/>
    <m/>
    <m/>
    <m/>
    <m/>
    <m/>
  </r>
  <r>
    <x v="1"/>
    <x v="1"/>
    <x v="0"/>
    <d v="2023-09-07T00:00:00"/>
    <m/>
    <n v="4.4329999999999998"/>
    <m/>
    <m/>
    <n v="30"/>
    <n v="0"/>
    <m/>
    <m/>
    <m/>
    <m/>
    <m/>
    <m/>
    <m/>
    <m/>
    <m/>
  </r>
  <r>
    <x v="2"/>
    <x v="0"/>
    <x v="0"/>
    <d v="2023-09-07T00:00:00"/>
    <m/>
    <n v="5.6470000000000002"/>
    <m/>
    <m/>
    <n v="70"/>
    <n v="0"/>
    <m/>
    <m/>
    <m/>
    <m/>
    <m/>
    <m/>
    <m/>
    <m/>
    <m/>
  </r>
  <r>
    <x v="3"/>
    <x v="0"/>
    <x v="0"/>
    <d v="2023-09-07T00:00:00"/>
    <m/>
    <n v="5.069"/>
    <m/>
    <m/>
    <n v="10"/>
    <n v="0"/>
    <m/>
    <m/>
    <m/>
    <m/>
    <m/>
    <m/>
    <m/>
    <m/>
    <m/>
  </r>
  <r>
    <x v="3"/>
    <x v="1"/>
    <x v="0"/>
    <d v="2023-09-07T00:00:00"/>
    <m/>
    <n v="4.2830000000000004"/>
    <m/>
    <m/>
    <n v="10"/>
    <n v="0"/>
    <m/>
    <m/>
    <m/>
    <m/>
    <m/>
    <m/>
    <m/>
    <m/>
    <m/>
  </r>
  <r>
    <x v="3"/>
    <x v="2"/>
    <x v="0"/>
    <d v="2023-09-07T00:00:00"/>
    <m/>
    <n v="4.91"/>
    <m/>
    <m/>
    <n v="10"/>
    <n v="0"/>
    <m/>
    <m/>
    <m/>
    <m/>
    <m/>
    <m/>
    <m/>
    <m/>
    <m/>
  </r>
  <r>
    <x v="3"/>
    <x v="3"/>
    <x v="0"/>
    <d v="2023-09-07T00:00:00"/>
    <m/>
    <n v="3.97"/>
    <m/>
    <m/>
    <n v="10"/>
    <n v="0"/>
    <m/>
    <m/>
    <m/>
    <m/>
    <m/>
    <m/>
    <m/>
    <m/>
    <m/>
  </r>
  <r>
    <x v="3"/>
    <x v="4"/>
    <x v="0"/>
    <d v="2023-09-07T00:00:00"/>
    <m/>
    <n v="4.2409999999999997"/>
    <m/>
    <m/>
    <n v="10"/>
    <n v="0"/>
    <m/>
    <m/>
    <m/>
    <m/>
    <m/>
    <m/>
    <m/>
    <m/>
    <m/>
  </r>
  <r>
    <x v="3"/>
    <x v="5"/>
    <x v="0"/>
    <d v="2023-09-07T00:00:00"/>
    <m/>
    <n v="4.3739999999999997"/>
    <m/>
    <m/>
    <n v="10"/>
    <n v="0"/>
    <m/>
    <m/>
    <m/>
    <m/>
    <m/>
    <m/>
    <m/>
    <m/>
    <m/>
  </r>
  <r>
    <x v="4"/>
    <x v="0"/>
    <x v="0"/>
    <d v="2023-09-07T00:00:00"/>
    <m/>
    <n v="3.488"/>
    <m/>
    <m/>
    <n v="30"/>
    <n v="0"/>
    <m/>
    <m/>
    <m/>
    <m/>
    <m/>
    <m/>
    <m/>
    <m/>
    <m/>
  </r>
  <r>
    <x v="4"/>
    <x v="1"/>
    <x v="0"/>
    <d v="2023-09-07T00:00:00"/>
    <m/>
    <n v="4.7050000000000001"/>
    <m/>
    <m/>
    <n v="30"/>
    <n v="0"/>
    <m/>
    <m/>
    <m/>
    <m/>
    <m/>
    <m/>
    <m/>
    <m/>
    <m/>
  </r>
  <r>
    <x v="5"/>
    <x v="0"/>
    <x v="0"/>
    <d v="2023-09-07T00:00:00"/>
    <m/>
    <n v="7.4779999999999998"/>
    <m/>
    <m/>
    <n v="70"/>
    <n v="0"/>
    <m/>
    <m/>
    <m/>
    <m/>
    <m/>
    <m/>
    <m/>
    <m/>
    <m/>
  </r>
  <r>
    <x v="0"/>
    <x v="0"/>
    <x v="1"/>
    <d v="2023-09-08T00:00:00"/>
    <m/>
    <m/>
    <m/>
    <m/>
    <n v="10"/>
    <n v="0"/>
    <m/>
    <m/>
    <m/>
    <m/>
    <m/>
    <m/>
    <m/>
    <m/>
    <m/>
  </r>
  <r>
    <x v="0"/>
    <x v="1"/>
    <x v="1"/>
    <d v="2023-09-08T00:00:00"/>
    <m/>
    <m/>
    <m/>
    <m/>
    <n v="10"/>
    <n v="0"/>
    <m/>
    <m/>
    <m/>
    <m/>
    <m/>
    <m/>
    <m/>
    <m/>
    <m/>
  </r>
  <r>
    <x v="0"/>
    <x v="2"/>
    <x v="1"/>
    <d v="2023-09-08T00:00:00"/>
    <m/>
    <m/>
    <m/>
    <m/>
    <n v="10"/>
    <n v="0"/>
    <m/>
    <m/>
    <m/>
    <m/>
    <m/>
    <m/>
    <m/>
    <m/>
    <m/>
  </r>
  <r>
    <x v="0"/>
    <x v="3"/>
    <x v="1"/>
    <d v="2023-09-08T00:00:00"/>
    <m/>
    <m/>
    <m/>
    <m/>
    <n v="10"/>
    <n v="0"/>
    <m/>
    <m/>
    <m/>
    <m/>
    <m/>
    <m/>
    <m/>
    <m/>
    <m/>
  </r>
  <r>
    <x v="0"/>
    <x v="4"/>
    <x v="1"/>
    <d v="2023-09-08T00:00:00"/>
    <m/>
    <m/>
    <m/>
    <m/>
    <n v="10"/>
    <n v="0"/>
    <m/>
    <m/>
    <m/>
    <m/>
    <m/>
    <m/>
    <m/>
    <m/>
    <m/>
  </r>
  <r>
    <x v="0"/>
    <x v="5"/>
    <x v="1"/>
    <d v="2023-09-08T00:00:00"/>
    <m/>
    <m/>
    <m/>
    <m/>
    <n v="10"/>
    <n v="0"/>
    <m/>
    <m/>
    <m/>
    <m/>
    <m/>
    <m/>
    <m/>
    <m/>
    <m/>
  </r>
  <r>
    <x v="1"/>
    <x v="0"/>
    <x v="1"/>
    <d v="2023-09-08T00:00:00"/>
    <m/>
    <m/>
    <m/>
    <m/>
    <n v="30"/>
    <n v="0"/>
    <m/>
    <m/>
    <m/>
    <m/>
    <m/>
    <m/>
    <m/>
    <m/>
    <m/>
  </r>
  <r>
    <x v="1"/>
    <x v="1"/>
    <x v="1"/>
    <d v="2023-09-08T00:00:00"/>
    <m/>
    <m/>
    <m/>
    <m/>
    <n v="30"/>
    <n v="0"/>
    <m/>
    <m/>
    <m/>
    <m/>
    <m/>
    <m/>
    <m/>
    <m/>
    <m/>
  </r>
  <r>
    <x v="2"/>
    <x v="0"/>
    <x v="1"/>
    <d v="2023-09-08T00:00:00"/>
    <m/>
    <m/>
    <m/>
    <m/>
    <n v="70"/>
    <n v="0"/>
    <m/>
    <m/>
    <m/>
    <m/>
    <m/>
    <m/>
    <m/>
    <m/>
    <m/>
  </r>
  <r>
    <x v="3"/>
    <x v="0"/>
    <x v="1"/>
    <d v="2023-09-08T00:00:00"/>
    <m/>
    <m/>
    <m/>
    <m/>
    <n v="10"/>
    <n v="0"/>
    <m/>
    <m/>
    <m/>
    <m/>
    <m/>
    <m/>
    <m/>
    <m/>
    <m/>
  </r>
  <r>
    <x v="3"/>
    <x v="1"/>
    <x v="1"/>
    <d v="2023-09-08T00:00:00"/>
    <m/>
    <m/>
    <m/>
    <m/>
    <n v="10"/>
    <n v="0"/>
    <m/>
    <m/>
    <m/>
    <m/>
    <m/>
    <m/>
    <m/>
    <m/>
    <m/>
  </r>
  <r>
    <x v="3"/>
    <x v="2"/>
    <x v="1"/>
    <d v="2023-09-08T00:00:00"/>
    <m/>
    <m/>
    <m/>
    <m/>
    <n v="10"/>
    <n v="0"/>
    <m/>
    <m/>
    <m/>
    <m/>
    <m/>
    <m/>
    <m/>
    <m/>
    <m/>
  </r>
  <r>
    <x v="3"/>
    <x v="3"/>
    <x v="1"/>
    <d v="2023-09-08T00:00:00"/>
    <m/>
    <m/>
    <m/>
    <m/>
    <n v="10"/>
    <n v="0"/>
    <m/>
    <m/>
    <m/>
    <m/>
    <m/>
    <m/>
    <m/>
    <m/>
    <m/>
  </r>
  <r>
    <x v="3"/>
    <x v="4"/>
    <x v="1"/>
    <d v="2023-09-08T00:00:00"/>
    <m/>
    <m/>
    <m/>
    <m/>
    <n v="10"/>
    <n v="0"/>
    <m/>
    <m/>
    <m/>
    <m/>
    <m/>
    <m/>
    <m/>
    <m/>
    <m/>
  </r>
  <r>
    <x v="3"/>
    <x v="5"/>
    <x v="1"/>
    <d v="2023-09-08T00:00:00"/>
    <m/>
    <m/>
    <m/>
    <m/>
    <n v="10"/>
    <n v="0"/>
    <m/>
    <m/>
    <m/>
    <m/>
    <m/>
    <m/>
    <m/>
    <m/>
    <m/>
  </r>
  <r>
    <x v="4"/>
    <x v="0"/>
    <x v="1"/>
    <d v="2023-09-08T00:00:00"/>
    <m/>
    <m/>
    <m/>
    <m/>
    <n v="30"/>
    <n v="0"/>
    <m/>
    <m/>
    <m/>
    <m/>
    <m/>
    <m/>
    <m/>
    <m/>
    <m/>
  </r>
  <r>
    <x v="4"/>
    <x v="1"/>
    <x v="1"/>
    <d v="2023-09-08T00:00:00"/>
    <m/>
    <m/>
    <m/>
    <m/>
    <n v="30"/>
    <n v="0"/>
    <m/>
    <m/>
    <m/>
    <m/>
    <m/>
    <m/>
    <m/>
    <m/>
    <m/>
  </r>
  <r>
    <x v="5"/>
    <x v="0"/>
    <x v="1"/>
    <d v="2023-09-08T00:00:00"/>
    <m/>
    <m/>
    <m/>
    <m/>
    <n v="69"/>
    <n v="1"/>
    <m/>
    <m/>
    <m/>
    <m/>
    <m/>
    <m/>
    <m/>
    <m/>
    <m/>
  </r>
  <r>
    <x v="0"/>
    <x v="0"/>
    <x v="2"/>
    <d v="2023-09-09T00:00:00"/>
    <m/>
    <m/>
    <m/>
    <m/>
    <n v="10"/>
    <n v="0"/>
    <m/>
    <m/>
    <m/>
    <m/>
    <m/>
    <m/>
    <m/>
    <m/>
    <m/>
  </r>
  <r>
    <x v="0"/>
    <x v="1"/>
    <x v="2"/>
    <d v="2023-09-09T00:00:00"/>
    <m/>
    <m/>
    <m/>
    <m/>
    <n v="10"/>
    <n v="0"/>
    <m/>
    <m/>
    <m/>
    <m/>
    <m/>
    <m/>
    <m/>
    <m/>
    <m/>
  </r>
  <r>
    <x v="0"/>
    <x v="2"/>
    <x v="2"/>
    <d v="2023-09-09T00:00:00"/>
    <m/>
    <m/>
    <m/>
    <m/>
    <n v="10"/>
    <n v="0"/>
    <m/>
    <m/>
    <m/>
    <m/>
    <m/>
    <m/>
    <m/>
    <m/>
    <m/>
  </r>
  <r>
    <x v="0"/>
    <x v="3"/>
    <x v="2"/>
    <d v="2023-09-09T00:00:00"/>
    <m/>
    <m/>
    <m/>
    <m/>
    <n v="8"/>
    <n v="2"/>
    <m/>
    <m/>
    <m/>
    <m/>
    <m/>
    <m/>
    <m/>
    <m/>
    <m/>
  </r>
  <r>
    <x v="0"/>
    <x v="4"/>
    <x v="2"/>
    <d v="2023-09-09T00:00:00"/>
    <m/>
    <m/>
    <m/>
    <m/>
    <n v="10"/>
    <n v="0"/>
    <m/>
    <m/>
    <m/>
    <m/>
    <m/>
    <m/>
    <m/>
    <m/>
    <m/>
  </r>
  <r>
    <x v="0"/>
    <x v="5"/>
    <x v="2"/>
    <d v="2023-09-09T00:00:00"/>
    <m/>
    <m/>
    <m/>
    <m/>
    <n v="10"/>
    <n v="0"/>
    <m/>
    <m/>
    <m/>
    <m/>
    <m/>
    <m/>
    <m/>
    <m/>
    <m/>
  </r>
  <r>
    <x v="1"/>
    <x v="0"/>
    <x v="2"/>
    <d v="2023-09-09T00:00:00"/>
    <m/>
    <m/>
    <m/>
    <m/>
    <n v="30"/>
    <n v="0"/>
    <m/>
    <m/>
    <m/>
    <m/>
    <m/>
    <m/>
    <m/>
    <m/>
    <m/>
  </r>
  <r>
    <x v="1"/>
    <x v="1"/>
    <x v="2"/>
    <d v="2023-09-09T00:00:00"/>
    <m/>
    <m/>
    <m/>
    <m/>
    <n v="29"/>
    <n v="1"/>
    <m/>
    <m/>
    <m/>
    <m/>
    <m/>
    <m/>
    <m/>
    <m/>
    <m/>
  </r>
  <r>
    <x v="2"/>
    <x v="0"/>
    <x v="2"/>
    <d v="2023-09-09T00:00:00"/>
    <m/>
    <m/>
    <m/>
    <m/>
    <n v="68"/>
    <n v="2"/>
    <m/>
    <m/>
    <m/>
    <m/>
    <m/>
    <m/>
    <m/>
    <m/>
    <m/>
  </r>
  <r>
    <x v="3"/>
    <x v="0"/>
    <x v="2"/>
    <d v="2023-09-09T00:00:00"/>
    <m/>
    <m/>
    <m/>
    <m/>
    <n v="10"/>
    <n v="0"/>
    <m/>
    <m/>
    <m/>
    <m/>
    <m/>
    <m/>
    <m/>
    <m/>
    <m/>
  </r>
  <r>
    <x v="3"/>
    <x v="1"/>
    <x v="2"/>
    <d v="2023-09-09T00:00:00"/>
    <m/>
    <m/>
    <m/>
    <m/>
    <n v="10"/>
    <n v="0"/>
    <m/>
    <m/>
    <m/>
    <m/>
    <m/>
    <m/>
    <m/>
    <m/>
    <m/>
  </r>
  <r>
    <x v="3"/>
    <x v="2"/>
    <x v="2"/>
    <d v="2023-09-09T00:00:00"/>
    <m/>
    <m/>
    <m/>
    <m/>
    <n v="10"/>
    <n v="0"/>
    <m/>
    <m/>
    <m/>
    <m/>
    <m/>
    <m/>
    <m/>
    <m/>
    <m/>
  </r>
  <r>
    <x v="3"/>
    <x v="3"/>
    <x v="2"/>
    <d v="2023-09-09T00:00:00"/>
    <m/>
    <m/>
    <m/>
    <m/>
    <n v="10"/>
    <n v="0"/>
    <m/>
    <m/>
    <m/>
    <m/>
    <m/>
    <m/>
    <m/>
    <m/>
    <m/>
  </r>
  <r>
    <x v="3"/>
    <x v="4"/>
    <x v="2"/>
    <d v="2023-09-09T00:00:00"/>
    <m/>
    <m/>
    <m/>
    <m/>
    <n v="10"/>
    <n v="0"/>
    <m/>
    <m/>
    <m/>
    <m/>
    <m/>
    <m/>
    <m/>
    <m/>
    <m/>
  </r>
  <r>
    <x v="3"/>
    <x v="5"/>
    <x v="2"/>
    <d v="2023-09-09T00:00:00"/>
    <m/>
    <m/>
    <m/>
    <m/>
    <n v="10"/>
    <n v="0"/>
    <m/>
    <m/>
    <m/>
    <m/>
    <m/>
    <m/>
    <m/>
    <m/>
    <m/>
  </r>
  <r>
    <x v="4"/>
    <x v="0"/>
    <x v="2"/>
    <d v="2023-09-09T00:00:00"/>
    <m/>
    <m/>
    <m/>
    <m/>
    <n v="29"/>
    <n v="1"/>
    <m/>
    <m/>
    <m/>
    <m/>
    <m/>
    <m/>
    <m/>
    <m/>
    <m/>
  </r>
  <r>
    <x v="4"/>
    <x v="1"/>
    <x v="2"/>
    <d v="2023-09-09T00:00:00"/>
    <m/>
    <m/>
    <m/>
    <m/>
    <n v="29"/>
    <n v="1"/>
    <m/>
    <m/>
    <m/>
    <m/>
    <m/>
    <m/>
    <m/>
    <m/>
    <m/>
  </r>
  <r>
    <x v="5"/>
    <x v="0"/>
    <x v="2"/>
    <d v="2023-09-09T00:00:00"/>
    <m/>
    <m/>
    <m/>
    <m/>
    <n v="68"/>
    <n v="1"/>
    <m/>
    <m/>
    <m/>
    <m/>
    <m/>
    <m/>
    <m/>
    <m/>
    <m/>
  </r>
  <r>
    <x v="0"/>
    <x v="0"/>
    <x v="3"/>
    <d v="2023-09-10T00:00:00"/>
    <m/>
    <m/>
    <m/>
    <m/>
    <n v="10"/>
    <n v="0"/>
    <m/>
    <m/>
    <m/>
    <m/>
    <m/>
    <m/>
    <m/>
    <m/>
    <m/>
  </r>
  <r>
    <x v="0"/>
    <x v="1"/>
    <x v="3"/>
    <d v="2023-09-10T00:00:00"/>
    <m/>
    <m/>
    <m/>
    <m/>
    <n v="10"/>
    <n v="0"/>
    <m/>
    <m/>
    <m/>
    <m/>
    <m/>
    <m/>
    <m/>
    <m/>
    <m/>
  </r>
  <r>
    <x v="0"/>
    <x v="2"/>
    <x v="3"/>
    <d v="2023-09-10T00:00:00"/>
    <m/>
    <m/>
    <m/>
    <m/>
    <n v="10"/>
    <n v="0"/>
    <m/>
    <m/>
    <m/>
    <m/>
    <m/>
    <m/>
    <m/>
    <m/>
    <m/>
  </r>
  <r>
    <x v="0"/>
    <x v="3"/>
    <x v="3"/>
    <d v="2023-09-10T00:00:00"/>
    <m/>
    <m/>
    <m/>
    <m/>
    <n v="8"/>
    <n v="0"/>
    <m/>
    <m/>
    <m/>
    <m/>
    <m/>
    <m/>
    <m/>
    <m/>
    <m/>
  </r>
  <r>
    <x v="0"/>
    <x v="4"/>
    <x v="3"/>
    <d v="2023-09-10T00:00:00"/>
    <m/>
    <m/>
    <m/>
    <m/>
    <n v="10"/>
    <n v="0"/>
    <m/>
    <m/>
    <m/>
    <m/>
    <m/>
    <m/>
    <m/>
    <m/>
    <m/>
  </r>
  <r>
    <x v="0"/>
    <x v="5"/>
    <x v="3"/>
    <d v="2023-09-10T00:00:00"/>
    <m/>
    <m/>
    <m/>
    <m/>
    <n v="9"/>
    <n v="1"/>
    <m/>
    <m/>
    <m/>
    <m/>
    <m/>
    <m/>
    <m/>
    <m/>
    <m/>
  </r>
  <r>
    <x v="1"/>
    <x v="0"/>
    <x v="3"/>
    <d v="2023-09-10T00:00:00"/>
    <m/>
    <m/>
    <m/>
    <m/>
    <n v="30"/>
    <n v="0"/>
    <m/>
    <m/>
    <m/>
    <m/>
    <m/>
    <m/>
    <m/>
    <m/>
    <m/>
  </r>
  <r>
    <x v="1"/>
    <x v="1"/>
    <x v="3"/>
    <d v="2023-09-10T00:00:00"/>
    <m/>
    <m/>
    <m/>
    <m/>
    <n v="29"/>
    <n v="0"/>
    <m/>
    <m/>
    <m/>
    <m/>
    <m/>
    <m/>
    <m/>
    <m/>
    <m/>
  </r>
  <r>
    <x v="2"/>
    <x v="0"/>
    <x v="3"/>
    <d v="2023-09-10T00:00:00"/>
    <m/>
    <m/>
    <m/>
    <m/>
    <n v="68"/>
    <n v="0"/>
    <m/>
    <m/>
    <m/>
    <m/>
    <m/>
    <m/>
    <m/>
    <m/>
    <m/>
  </r>
  <r>
    <x v="3"/>
    <x v="0"/>
    <x v="3"/>
    <d v="2023-09-10T00:00:00"/>
    <m/>
    <m/>
    <m/>
    <m/>
    <n v="10"/>
    <n v="0"/>
    <m/>
    <m/>
    <m/>
    <m/>
    <m/>
    <m/>
    <m/>
    <m/>
    <m/>
  </r>
  <r>
    <x v="3"/>
    <x v="1"/>
    <x v="3"/>
    <d v="2023-09-10T00:00:00"/>
    <m/>
    <m/>
    <m/>
    <m/>
    <n v="10"/>
    <n v="0"/>
    <m/>
    <m/>
    <m/>
    <m/>
    <m/>
    <m/>
    <m/>
    <m/>
    <m/>
  </r>
  <r>
    <x v="3"/>
    <x v="2"/>
    <x v="3"/>
    <d v="2023-09-10T00:00:00"/>
    <m/>
    <m/>
    <m/>
    <m/>
    <n v="10"/>
    <n v="0"/>
    <m/>
    <m/>
    <m/>
    <m/>
    <m/>
    <m/>
    <m/>
    <m/>
    <m/>
  </r>
  <r>
    <x v="3"/>
    <x v="3"/>
    <x v="3"/>
    <d v="2023-09-10T00:00:00"/>
    <m/>
    <m/>
    <m/>
    <m/>
    <n v="10"/>
    <n v="0"/>
    <m/>
    <m/>
    <m/>
    <m/>
    <m/>
    <m/>
    <m/>
    <m/>
    <m/>
  </r>
  <r>
    <x v="3"/>
    <x v="4"/>
    <x v="3"/>
    <d v="2023-09-10T00:00:00"/>
    <m/>
    <m/>
    <m/>
    <m/>
    <n v="10"/>
    <n v="0"/>
    <m/>
    <m/>
    <m/>
    <m/>
    <m/>
    <m/>
    <m/>
    <m/>
    <m/>
  </r>
  <r>
    <x v="3"/>
    <x v="5"/>
    <x v="3"/>
    <d v="2023-09-10T00:00:00"/>
    <m/>
    <m/>
    <m/>
    <m/>
    <n v="10"/>
    <n v="0"/>
    <m/>
    <m/>
    <m/>
    <m/>
    <m/>
    <m/>
    <m/>
    <m/>
    <m/>
  </r>
  <r>
    <x v="4"/>
    <x v="0"/>
    <x v="3"/>
    <d v="2023-09-10T00:00:00"/>
    <m/>
    <m/>
    <m/>
    <m/>
    <n v="29"/>
    <n v="0"/>
    <m/>
    <m/>
    <m/>
    <m/>
    <m/>
    <m/>
    <m/>
    <m/>
    <m/>
  </r>
  <r>
    <x v="4"/>
    <x v="1"/>
    <x v="3"/>
    <d v="2023-09-10T00:00:00"/>
    <m/>
    <m/>
    <m/>
    <m/>
    <n v="28"/>
    <n v="1"/>
    <m/>
    <m/>
    <m/>
    <m/>
    <m/>
    <m/>
    <m/>
    <m/>
    <m/>
  </r>
  <r>
    <x v="5"/>
    <x v="0"/>
    <x v="3"/>
    <d v="2023-09-10T00:00:00"/>
    <m/>
    <m/>
    <m/>
    <m/>
    <n v="68"/>
    <n v="0"/>
    <m/>
    <m/>
    <m/>
    <m/>
    <m/>
    <m/>
    <m/>
    <m/>
    <m/>
  </r>
  <r>
    <x v="0"/>
    <x v="0"/>
    <x v="4"/>
    <d v="2023-09-11T00:00:00"/>
    <n v="5.5E-2"/>
    <n v="6.0960000000000001"/>
    <m/>
    <m/>
    <n v="9"/>
    <n v="1"/>
    <m/>
    <m/>
    <m/>
    <n v="23"/>
    <m/>
    <m/>
    <m/>
    <m/>
    <m/>
  </r>
  <r>
    <x v="0"/>
    <x v="1"/>
    <x v="4"/>
    <d v="2023-09-11T00:00:00"/>
    <n v="7.4999999999999997E-2"/>
    <n v="6.6769999999999996"/>
    <m/>
    <m/>
    <n v="10"/>
    <n v="0"/>
    <m/>
    <m/>
    <m/>
    <n v="27"/>
    <m/>
    <m/>
    <m/>
    <m/>
    <m/>
  </r>
  <r>
    <x v="0"/>
    <x v="2"/>
    <x v="4"/>
    <d v="2023-09-11T00:00:00"/>
    <n v="7.0000000000000007E-2"/>
    <n v="7.9420000000000002"/>
    <m/>
    <m/>
    <n v="10"/>
    <n v="0"/>
    <m/>
    <m/>
    <m/>
    <n v="35"/>
    <m/>
    <m/>
    <m/>
    <m/>
    <m/>
  </r>
  <r>
    <x v="0"/>
    <x v="3"/>
    <x v="4"/>
    <d v="2023-09-11T00:00:00"/>
    <n v="0.06"/>
    <n v="7.7519999999999998"/>
    <m/>
    <m/>
    <n v="8"/>
    <n v="0"/>
    <m/>
    <m/>
    <m/>
    <n v="13"/>
    <m/>
    <m/>
    <m/>
    <m/>
    <m/>
  </r>
  <r>
    <x v="0"/>
    <x v="4"/>
    <x v="4"/>
    <d v="2023-09-11T00:00:00"/>
    <n v="6.9000000000000006E-2"/>
    <n v="6.4489999999999998"/>
    <m/>
    <m/>
    <n v="10"/>
    <n v="0"/>
    <m/>
    <m/>
    <m/>
    <n v="19"/>
    <m/>
    <m/>
    <m/>
    <m/>
    <m/>
  </r>
  <r>
    <x v="0"/>
    <x v="5"/>
    <x v="4"/>
    <d v="2023-09-11T00:00:00"/>
    <n v="6.0999999999999999E-2"/>
    <n v="7.3529999999999998"/>
    <m/>
    <m/>
    <n v="9"/>
    <n v="0"/>
    <m/>
    <m/>
    <m/>
    <n v="8"/>
    <m/>
    <m/>
    <m/>
    <m/>
    <m/>
  </r>
  <r>
    <x v="1"/>
    <x v="0"/>
    <x v="4"/>
    <d v="2023-09-11T00:00:00"/>
    <n v="0.20599999999999999"/>
    <n v="6.87"/>
    <m/>
    <m/>
    <n v="30"/>
    <n v="0"/>
    <m/>
    <m/>
    <m/>
    <n v="55"/>
    <m/>
    <m/>
    <m/>
    <m/>
    <m/>
  </r>
  <r>
    <x v="1"/>
    <x v="1"/>
    <x v="4"/>
    <d v="2023-09-11T00:00:00"/>
    <n v="0.215"/>
    <n v="6.173"/>
    <m/>
    <m/>
    <n v="29"/>
    <n v="0"/>
    <m/>
    <m/>
    <m/>
    <n v="38"/>
    <m/>
    <m/>
    <m/>
    <m/>
    <m/>
  </r>
  <r>
    <x v="2"/>
    <x v="0"/>
    <x v="4"/>
    <d v="2023-09-11T00:00:00"/>
    <n v="0.56399999999999995"/>
    <n v="6.6130000000000004"/>
    <m/>
    <m/>
    <n v="67"/>
    <n v="1"/>
    <m/>
    <m/>
    <m/>
    <n v="109"/>
    <m/>
    <m/>
    <m/>
    <m/>
    <m/>
  </r>
  <r>
    <x v="3"/>
    <x v="0"/>
    <x v="4"/>
    <d v="2023-09-11T00:00:00"/>
    <n v="5.6000000000000001E-2"/>
    <n v="7.1550000000000002"/>
    <m/>
    <m/>
    <n v="10"/>
    <n v="0"/>
    <m/>
    <m/>
    <m/>
    <n v="25"/>
    <m/>
    <m/>
    <m/>
    <m/>
    <m/>
  </r>
  <r>
    <x v="3"/>
    <x v="1"/>
    <x v="4"/>
    <d v="2023-09-11T00:00:00"/>
    <n v="5.3999999999999999E-2"/>
    <n v="6.3330000000000002"/>
    <m/>
    <m/>
    <n v="10"/>
    <n v="0"/>
    <m/>
    <m/>
    <m/>
    <n v="33"/>
    <m/>
    <m/>
    <m/>
    <m/>
    <m/>
  </r>
  <r>
    <x v="3"/>
    <x v="2"/>
    <x v="4"/>
    <d v="2023-09-11T00:00:00"/>
    <n v="4.7E-2"/>
    <n v="6.9939999999999998"/>
    <m/>
    <m/>
    <n v="9"/>
    <n v="1"/>
    <m/>
    <m/>
    <m/>
    <n v="11"/>
    <m/>
    <m/>
    <m/>
    <m/>
    <m/>
  </r>
  <r>
    <x v="3"/>
    <x v="3"/>
    <x v="4"/>
    <d v="2023-09-11T00:00:00"/>
    <n v="5.3999999999999999E-2"/>
    <n v="5.9169999999999998"/>
    <m/>
    <m/>
    <n v="10"/>
    <n v="0"/>
    <m/>
    <m/>
    <m/>
    <n v="20"/>
    <m/>
    <m/>
    <m/>
    <m/>
    <m/>
  </r>
  <r>
    <x v="3"/>
    <x v="4"/>
    <x v="4"/>
    <d v="2023-09-11T00:00:00"/>
    <n v="6.4000000000000001E-2"/>
    <n v="6.2709999999999999"/>
    <m/>
    <m/>
    <n v="10"/>
    <n v="0"/>
    <m/>
    <m/>
    <m/>
    <n v="13"/>
    <m/>
    <m/>
    <m/>
    <m/>
    <m/>
  </r>
  <r>
    <x v="3"/>
    <x v="5"/>
    <x v="4"/>
    <d v="2023-09-11T00:00:00"/>
    <n v="5.8999999999999997E-2"/>
    <n v="6.3739999999999997"/>
    <m/>
    <m/>
    <n v="10"/>
    <n v="0"/>
    <m/>
    <m/>
    <m/>
    <n v="23"/>
    <m/>
    <m/>
    <m/>
    <m/>
    <m/>
  </r>
  <r>
    <x v="4"/>
    <x v="0"/>
    <x v="4"/>
    <d v="2023-09-11T00:00:00"/>
    <n v="0.17199999999999999"/>
    <n v="5.1959999999999997"/>
    <m/>
    <m/>
    <n v="29"/>
    <n v="0"/>
    <m/>
    <m/>
    <m/>
    <n v="35"/>
    <m/>
    <m/>
    <m/>
    <m/>
    <m/>
  </r>
  <r>
    <x v="4"/>
    <x v="1"/>
    <x v="4"/>
    <d v="2023-09-11T00:00:00"/>
    <n v="0.16600000000000001"/>
    <n v="6.7140000000000004"/>
    <m/>
    <m/>
    <n v="28"/>
    <n v="0"/>
    <m/>
    <m/>
    <m/>
    <n v="33"/>
    <m/>
    <m/>
    <m/>
    <m/>
    <m/>
  </r>
  <r>
    <x v="5"/>
    <x v="0"/>
    <x v="4"/>
    <d v="2023-09-11T00:00:00"/>
    <n v="0.59099999999999997"/>
    <n v="8.7829999999999995"/>
    <m/>
    <m/>
    <n v="66"/>
    <n v="2"/>
    <m/>
    <m/>
    <m/>
    <n v="65"/>
    <m/>
    <m/>
    <m/>
    <m/>
    <m/>
  </r>
  <r>
    <x v="0"/>
    <x v="0"/>
    <x v="5"/>
    <d v="2023-09-12T00:00:00"/>
    <m/>
    <m/>
    <m/>
    <m/>
    <n v="9"/>
    <n v="0"/>
    <m/>
    <m/>
    <m/>
    <m/>
    <m/>
    <m/>
    <m/>
    <m/>
    <m/>
  </r>
  <r>
    <x v="0"/>
    <x v="1"/>
    <x v="5"/>
    <d v="2023-09-12T00:00:00"/>
    <m/>
    <m/>
    <m/>
    <m/>
    <n v="10"/>
    <n v="0"/>
    <m/>
    <m/>
    <m/>
    <m/>
    <m/>
    <m/>
    <m/>
    <m/>
    <m/>
  </r>
  <r>
    <x v="0"/>
    <x v="2"/>
    <x v="5"/>
    <d v="2023-09-12T00:00:00"/>
    <m/>
    <m/>
    <m/>
    <m/>
    <n v="10"/>
    <n v="0"/>
    <m/>
    <m/>
    <m/>
    <m/>
    <m/>
    <m/>
    <m/>
    <m/>
    <m/>
  </r>
  <r>
    <x v="0"/>
    <x v="3"/>
    <x v="5"/>
    <d v="2023-09-12T00:00:00"/>
    <m/>
    <m/>
    <m/>
    <m/>
    <n v="8"/>
    <n v="0"/>
    <m/>
    <m/>
    <m/>
    <m/>
    <m/>
    <m/>
    <m/>
    <m/>
    <m/>
  </r>
  <r>
    <x v="0"/>
    <x v="4"/>
    <x v="5"/>
    <d v="2023-09-12T00:00:00"/>
    <m/>
    <m/>
    <m/>
    <m/>
    <n v="10"/>
    <n v="0"/>
    <m/>
    <m/>
    <m/>
    <m/>
    <m/>
    <m/>
    <m/>
    <m/>
    <m/>
  </r>
  <r>
    <x v="0"/>
    <x v="5"/>
    <x v="5"/>
    <d v="2023-09-12T00:00:00"/>
    <m/>
    <m/>
    <m/>
    <m/>
    <n v="9"/>
    <n v="0"/>
    <m/>
    <m/>
    <m/>
    <m/>
    <m/>
    <m/>
    <m/>
    <m/>
    <m/>
  </r>
  <r>
    <x v="1"/>
    <x v="0"/>
    <x v="5"/>
    <d v="2023-09-12T00:00:00"/>
    <m/>
    <m/>
    <m/>
    <m/>
    <n v="30"/>
    <n v="0"/>
    <m/>
    <m/>
    <m/>
    <m/>
    <m/>
    <m/>
    <m/>
    <m/>
    <m/>
  </r>
  <r>
    <x v="1"/>
    <x v="1"/>
    <x v="5"/>
    <d v="2023-09-12T00:00:00"/>
    <m/>
    <m/>
    <m/>
    <m/>
    <n v="29"/>
    <n v="0"/>
    <m/>
    <m/>
    <m/>
    <m/>
    <m/>
    <m/>
    <m/>
    <m/>
    <m/>
  </r>
  <r>
    <x v="2"/>
    <x v="0"/>
    <x v="5"/>
    <d v="2023-09-12T00:00:00"/>
    <m/>
    <m/>
    <m/>
    <m/>
    <n v="66"/>
    <n v="1"/>
    <s v="x"/>
    <m/>
    <m/>
    <m/>
    <m/>
    <m/>
    <m/>
    <m/>
    <m/>
  </r>
  <r>
    <x v="3"/>
    <x v="0"/>
    <x v="5"/>
    <d v="2023-09-12T00:00:00"/>
    <m/>
    <m/>
    <m/>
    <m/>
    <n v="10"/>
    <n v="0"/>
    <m/>
    <m/>
    <m/>
    <m/>
    <m/>
    <m/>
    <m/>
    <m/>
    <m/>
  </r>
  <r>
    <x v="3"/>
    <x v="1"/>
    <x v="5"/>
    <d v="2023-09-12T00:00:00"/>
    <m/>
    <m/>
    <m/>
    <m/>
    <n v="10"/>
    <n v="0"/>
    <m/>
    <m/>
    <m/>
    <m/>
    <m/>
    <m/>
    <m/>
    <m/>
    <m/>
  </r>
  <r>
    <x v="3"/>
    <x v="2"/>
    <x v="5"/>
    <d v="2023-09-12T00:00:00"/>
    <m/>
    <m/>
    <m/>
    <m/>
    <n v="9"/>
    <n v="0"/>
    <m/>
    <m/>
    <m/>
    <m/>
    <m/>
    <m/>
    <m/>
    <m/>
    <m/>
  </r>
  <r>
    <x v="3"/>
    <x v="3"/>
    <x v="5"/>
    <d v="2023-09-12T00:00:00"/>
    <m/>
    <m/>
    <m/>
    <m/>
    <n v="10"/>
    <n v="0"/>
    <m/>
    <m/>
    <m/>
    <m/>
    <m/>
    <m/>
    <m/>
    <m/>
    <m/>
  </r>
  <r>
    <x v="3"/>
    <x v="4"/>
    <x v="5"/>
    <d v="2023-09-12T00:00:00"/>
    <m/>
    <m/>
    <m/>
    <m/>
    <n v="10"/>
    <n v="0"/>
    <m/>
    <m/>
    <m/>
    <m/>
    <m/>
    <m/>
    <m/>
    <m/>
    <m/>
  </r>
  <r>
    <x v="3"/>
    <x v="5"/>
    <x v="5"/>
    <d v="2023-09-12T00:00:00"/>
    <m/>
    <m/>
    <m/>
    <m/>
    <n v="10"/>
    <n v="0"/>
    <m/>
    <m/>
    <m/>
    <m/>
    <m/>
    <m/>
    <m/>
    <m/>
    <m/>
  </r>
  <r>
    <x v="4"/>
    <x v="0"/>
    <x v="5"/>
    <d v="2023-09-12T00:00:00"/>
    <m/>
    <m/>
    <m/>
    <m/>
    <n v="29"/>
    <n v="0"/>
    <m/>
    <m/>
    <m/>
    <m/>
    <m/>
    <m/>
    <m/>
    <m/>
    <m/>
  </r>
  <r>
    <x v="4"/>
    <x v="1"/>
    <x v="5"/>
    <d v="2023-09-12T00:00:00"/>
    <m/>
    <m/>
    <m/>
    <m/>
    <n v="28"/>
    <n v="0"/>
    <m/>
    <m/>
    <m/>
    <m/>
    <m/>
    <m/>
    <m/>
    <m/>
    <m/>
  </r>
  <r>
    <x v="5"/>
    <x v="0"/>
    <x v="5"/>
    <d v="2023-09-12T00:00:00"/>
    <m/>
    <m/>
    <m/>
    <m/>
    <n v="66"/>
    <n v="0"/>
    <s v="x"/>
    <m/>
    <m/>
    <m/>
    <m/>
    <m/>
    <m/>
    <m/>
    <m/>
  </r>
  <r>
    <x v="0"/>
    <x v="0"/>
    <x v="6"/>
    <d v="2023-09-13T00:00:00"/>
    <m/>
    <m/>
    <m/>
    <m/>
    <n v="9"/>
    <n v="0"/>
    <m/>
    <m/>
    <m/>
    <m/>
    <m/>
    <m/>
    <m/>
    <m/>
    <m/>
  </r>
  <r>
    <x v="0"/>
    <x v="1"/>
    <x v="6"/>
    <d v="2023-09-13T00:00:00"/>
    <m/>
    <m/>
    <m/>
    <m/>
    <n v="10"/>
    <n v="0"/>
    <m/>
    <m/>
    <m/>
    <m/>
    <m/>
    <m/>
    <m/>
    <m/>
    <m/>
  </r>
  <r>
    <x v="0"/>
    <x v="2"/>
    <x v="6"/>
    <d v="2023-09-13T00:00:00"/>
    <m/>
    <m/>
    <m/>
    <m/>
    <n v="9"/>
    <n v="1"/>
    <m/>
    <m/>
    <m/>
    <m/>
    <m/>
    <m/>
    <m/>
    <m/>
    <m/>
  </r>
  <r>
    <x v="0"/>
    <x v="3"/>
    <x v="6"/>
    <d v="2023-09-13T00:00:00"/>
    <m/>
    <m/>
    <m/>
    <m/>
    <n v="8"/>
    <n v="0"/>
    <m/>
    <m/>
    <m/>
    <m/>
    <m/>
    <m/>
    <m/>
    <m/>
    <m/>
  </r>
  <r>
    <x v="0"/>
    <x v="4"/>
    <x v="6"/>
    <d v="2023-09-13T00:00:00"/>
    <m/>
    <m/>
    <m/>
    <m/>
    <n v="10"/>
    <n v="0"/>
    <m/>
    <m/>
    <m/>
    <m/>
    <m/>
    <m/>
    <m/>
    <m/>
    <m/>
  </r>
  <r>
    <x v="0"/>
    <x v="5"/>
    <x v="6"/>
    <d v="2023-09-13T00:00:00"/>
    <m/>
    <m/>
    <m/>
    <m/>
    <n v="8"/>
    <n v="1"/>
    <m/>
    <m/>
    <m/>
    <m/>
    <m/>
    <m/>
    <m/>
    <m/>
    <m/>
  </r>
  <r>
    <x v="1"/>
    <x v="0"/>
    <x v="6"/>
    <d v="2023-09-13T00:00:00"/>
    <m/>
    <m/>
    <m/>
    <m/>
    <n v="30"/>
    <n v="0"/>
    <m/>
    <m/>
    <m/>
    <m/>
    <m/>
    <m/>
    <m/>
    <m/>
    <m/>
  </r>
  <r>
    <x v="1"/>
    <x v="1"/>
    <x v="6"/>
    <d v="2023-09-13T00:00:00"/>
    <m/>
    <m/>
    <m/>
    <m/>
    <n v="29"/>
    <n v="0"/>
    <m/>
    <m/>
    <m/>
    <m/>
    <m/>
    <m/>
    <m/>
    <m/>
    <m/>
  </r>
  <r>
    <x v="2"/>
    <x v="0"/>
    <x v="6"/>
    <d v="2023-09-13T00:00:00"/>
    <m/>
    <m/>
    <m/>
    <m/>
    <n v="66"/>
    <n v="0"/>
    <m/>
    <m/>
    <m/>
    <m/>
    <m/>
    <m/>
    <m/>
    <m/>
    <m/>
  </r>
  <r>
    <x v="3"/>
    <x v="0"/>
    <x v="6"/>
    <d v="2023-09-13T00:00:00"/>
    <m/>
    <m/>
    <m/>
    <m/>
    <n v="10"/>
    <n v="0"/>
    <m/>
    <m/>
    <m/>
    <m/>
    <m/>
    <m/>
    <m/>
    <m/>
    <m/>
  </r>
  <r>
    <x v="3"/>
    <x v="1"/>
    <x v="6"/>
    <d v="2023-09-13T00:00:00"/>
    <m/>
    <m/>
    <m/>
    <m/>
    <n v="10"/>
    <n v="0"/>
    <m/>
    <m/>
    <m/>
    <m/>
    <m/>
    <m/>
    <m/>
    <m/>
    <m/>
  </r>
  <r>
    <x v="3"/>
    <x v="2"/>
    <x v="6"/>
    <d v="2023-09-13T00:00:00"/>
    <m/>
    <m/>
    <m/>
    <m/>
    <n v="9"/>
    <n v="0"/>
    <m/>
    <m/>
    <m/>
    <m/>
    <m/>
    <m/>
    <m/>
    <m/>
    <m/>
  </r>
  <r>
    <x v="3"/>
    <x v="3"/>
    <x v="6"/>
    <d v="2023-09-13T00:00:00"/>
    <m/>
    <m/>
    <m/>
    <m/>
    <n v="10"/>
    <n v="0"/>
    <m/>
    <m/>
    <m/>
    <m/>
    <m/>
    <m/>
    <m/>
    <m/>
    <m/>
  </r>
  <r>
    <x v="3"/>
    <x v="4"/>
    <x v="6"/>
    <d v="2023-09-13T00:00:00"/>
    <m/>
    <m/>
    <m/>
    <m/>
    <n v="10"/>
    <n v="0"/>
    <m/>
    <m/>
    <m/>
    <m/>
    <m/>
    <m/>
    <m/>
    <m/>
    <m/>
  </r>
  <r>
    <x v="3"/>
    <x v="5"/>
    <x v="6"/>
    <d v="2023-09-13T00:00:00"/>
    <m/>
    <m/>
    <m/>
    <m/>
    <n v="10"/>
    <n v="0"/>
    <m/>
    <m/>
    <m/>
    <m/>
    <m/>
    <m/>
    <m/>
    <m/>
    <m/>
  </r>
  <r>
    <x v="4"/>
    <x v="0"/>
    <x v="6"/>
    <d v="2023-09-13T00:00:00"/>
    <m/>
    <m/>
    <m/>
    <m/>
    <n v="28"/>
    <n v="1"/>
    <m/>
    <m/>
    <m/>
    <m/>
    <m/>
    <m/>
    <m/>
    <m/>
    <m/>
  </r>
  <r>
    <x v="4"/>
    <x v="1"/>
    <x v="6"/>
    <d v="2023-09-13T00:00:00"/>
    <m/>
    <m/>
    <m/>
    <m/>
    <n v="27"/>
    <n v="1"/>
    <s v="x"/>
    <m/>
    <m/>
    <m/>
    <m/>
    <m/>
    <m/>
    <m/>
    <m/>
  </r>
  <r>
    <x v="5"/>
    <x v="0"/>
    <x v="6"/>
    <d v="2023-09-13T00:00:00"/>
    <m/>
    <m/>
    <m/>
    <m/>
    <n v="65"/>
    <n v="1"/>
    <s v="x"/>
    <m/>
    <m/>
    <m/>
    <m/>
    <m/>
    <m/>
    <m/>
    <m/>
  </r>
  <r>
    <x v="0"/>
    <x v="0"/>
    <x v="7"/>
    <d v="2023-09-14T00:00:00"/>
    <n v="7.0000000000000007E-2"/>
    <n v="5.8659999999999997"/>
    <n v="7.0590000000000002"/>
    <m/>
    <n v="9"/>
    <n v="0"/>
    <m/>
    <m/>
    <m/>
    <n v="7"/>
    <m/>
    <m/>
    <m/>
    <m/>
    <m/>
  </r>
  <r>
    <x v="0"/>
    <x v="1"/>
    <x v="7"/>
    <d v="2023-09-14T00:00:00"/>
    <n v="8.8999999999999996E-2"/>
    <n v="6.3639999999999999"/>
    <n v="7.399"/>
    <m/>
    <n v="10"/>
    <n v="0"/>
    <m/>
    <m/>
    <m/>
    <n v="4"/>
    <m/>
    <m/>
    <m/>
    <m/>
    <m/>
  </r>
  <r>
    <x v="0"/>
    <x v="2"/>
    <x v="7"/>
    <d v="2023-09-14T00:00:00"/>
    <n v="0.11600000000000001"/>
    <n v="7.5620000000000003"/>
    <n v="5.718"/>
    <m/>
    <n v="9"/>
    <n v="0"/>
    <m/>
    <m/>
    <m/>
    <n v="4"/>
    <m/>
    <m/>
    <m/>
    <m/>
    <m/>
  </r>
  <r>
    <x v="0"/>
    <x v="3"/>
    <x v="7"/>
    <d v="2023-09-14T00:00:00"/>
    <n v="8.3000000000000004E-2"/>
    <n v="7.48"/>
    <n v="5.86"/>
    <m/>
    <n v="8"/>
    <n v="0"/>
    <m/>
    <m/>
    <m/>
    <n v="2"/>
    <m/>
    <m/>
    <m/>
    <m/>
    <m/>
  </r>
  <r>
    <x v="0"/>
    <x v="4"/>
    <x v="7"/>
    <d v="2023-09-14T00:00:00"/>
    <n v="0.114"/>
    <n v="6.069"/>
    <n v="5.9880000000000004"/>
    <m/>
    <n v="10"/>
    <n v="0"/>
    <m/>
    <m/>
    <m/>
    <n v="4"/>
    <m/>
    <m/>
    <m/>
    <m/>
    <m/>
  </r>
  <r>
    <x v="0"/>
    <x v="5"/>
    <x v="7"/>
    <d v="2023-09-14T00:00:00"/>
    <n v="7.4999999999999997E-2"/>
    <n v="7.0990000000000002"/>
    <n v="5.2830000000000004"/>
    <m/>
    <n v="8"/>
    <n v="0"/>
    <m/>
    <m/>
    <m/>
    <n v="3"/>
    <m/>
    <m/>
    <m/>
    <m/>
    <m/>
  </r>
  <r>
    <x v="1"/>
    <x v="0"/>
    <x v="7"/>
    <d v="2023-09-14T00:00:00"/>
    <n v="0.26500000000000001"/>
    <n v="6.1769999999999996"/>
    <n v="5.6"/>
    <m/>
    <n v="30"/>
    <n v="0"/>
    <m/>
    <m/>
    <m/>
    <n v="21"/>
    <m/>
    <m/>
    <m/>
    <m/>
    <m/>
  </r>
  <r>
    <x v="1"/>
    <x v="1"/>
    <x v="7"/>
    <d v="2023-09-14T00:00:00"/>
    <n v="0.28499999999999998"/>
    <n v="5.3620000000000001"/>
    <n v="5.8220000000000001"/>
    <m/>
    <n v="29"/>
    <n v="0"/>
    <m/>
    <m/>
    <m/>
    <n v="4"/>
    <m/>
    <m/>
    <m/>
    <m/>
    <m/>
  </r>
  <r>
    <x v="2"/>
    <x v="0"/>
    <x v="7"/>
    <d v="2023-09-14T00:00:00"/>
    <n v="0.68600000000000005"/>
    <n v="4.9080000000000004"/>
    <n v="5.7169999999999996"/>
    <m/>
    <n v="66"/>
    <n v="0"/>
    <m/>
    <m/>
    <m/>
    <n v="45"/>
    <m/>
    <m/>
    <m/>
    <m/>
    <m/>
  </r>
  <r>
    <x v="3"/>
    <x v="0"/>
    <x v="7"/>
    <d v="2023-09-14T00:00:00"/>
    <n v="5.6000000000000001E-2"/>
    <n v="6.952"/>
    <n v="6.3159999999999998"/>
    <m/>
    <n v="10"/>
    <n v="0"/>
    <m/>
    <m/>
    <m/>
    <n v="0"/>
    <m/>
    <m/>
    <m/>
    <m/>
    <m/>
  </r>
  <r>
    <x v="3"/>
    <x v="1"/>
    <x v="7"/>
    <d v="2023-09-14T00:00:00"/>
    <n v="6.6000000000000003E-2"/>
    <n v="6.1559999999999997"/>
    <n v="6.86"/>
    <m/>
    <n v="10"/>
    <n v="0"/>
    <m/>
    <m/>
    <m/>
    <n v="2"/>
    <m/>
    <m/>
    <m/>
    <m/>
    <m/>
  </r>
  <r>
    <x v="3"/>
    <x v="2"/>
    <x v="7"/>
    <d v="2023-09-14T00:00:00"/>
    <n v="4.2999999999999997E-2"/>
    <n v="6.8689999999999998"/>
    <n v="5.6920000000000002"/>
    <m/>
    <n v="9"/>
    <n v="0"/>
    <m/>
    <m/>
    <m/>
    <n v="5"/>
    <m/>
    <m/>
    <m/>
    <m/>
    <m/>
  </r>
  <r>
    <x v="3"/>
    <x v="3"/>
    <x v="7"/>
    <d v="2023-09-14T00:00:00"/>
    <n v="7.5999999999999998E-2"/>
    <n v="5.7619999999999996"/>
    <n v="5.319"/>
    <m/>
    <n v="10"/>
    <n v="0"/>
    <m/>
    <m/>
    <m/>
    <n v="0"/>
    <m/>
    <m/>
    <m/>
    <m/>
    <m/>
  </r>
  <r>
    <x v="3"/>
    <x v="4"/>
    <x v="7"/>
    <d v="2023-09-14T00:00:00"/>
    <n v="8.5999999999999993E-2"/>
    <n v="6.08"/>
    <n v="6.58"/>
    <m/>
    <n v="9"/>
    <n v="1"/>
    <m/>
    <m/>
    <m/>
    <n v="7"/>
    <m/>
    <m/>
    <m/>
    <m/>
    <m/>
  </r>
  <r>
    <x v="3"/>
    <x v="5"/>
    <x v="7"/>
    <d v="2023-09-14T00:00:00"/>
    <n v="6.8000000000000005E-2"/>
    <n v="6.1920000000000002"/>
    <n v="5.7919999999999998"/>
    <m/>
    <n v="10"/>
    <n v="0"/>
    <m/>
    <m/>
    <m/>
    <n v="0"/>
    <m/>
    <m/>
    <m/>
    <m/>
    <m/>
  </r>
  <r>
    <x v="4"/>
    <x v="0"/>
    <x v="7"/>
    <d v="2023-09-14T00:00:00"/>
    <n v="0.20599999999999999"/>
    <n v="4.6130000000000004"/>
    <n v="6.2619999999999996"/>
    <m/>
    <n v="27"/>
    <n v="1"/>
    <m/>
    <m/>
    <m/>
    <n v="7"/>
    <m/>
    <m/>
    <m/>
    <m/>
    <m/>
  </r>
  <r>
    <x v="4"/>
    <x v="1"/>
    <x v="7"/>
    <d v="2023-09-14T00:00:00"/>
    <n v="0.19400000000000001"/>
    <n v="6.1769999999999996"/>
    <n v="7.0339999999999998"/>
    <m/>
    <n v="26"/>
    <n v="1"/>
    <m/>
    <m/>
    <m/>
    <n v="6"/>
    <m/>
    <m/>
    <m/>
    <m/>
    <m/>
  </r>
  <r>
    <x v="5"/>
    <x v="0"/>
    <x v="7"/>
    <d v="2023-09-14T00:00:00"/>
    <n v="0.74"/>
    <n v="6.9269999999999996"/>
    <n v="6.258"/>
    <m/>
    <n v="64"/>
    <n v="1"/>
    <m/>
    <m/>
    <m/>
    <n v="25"/>
    <m/>
    <m/>
    <m/>
    <m/>
    <m/>
  </r>
  <r>
    <x v="0"/>
    <x v="0"/>
    <x v="8"/>
    <d v="2023-09-15T00:00:00"/>
    <m/>
    <m/>
    <m/>
    <m/>
    <n v="9"/>
    <n v="0"/>
    <m/>
    <m/>
    <m/>
    <m/>
    <m/>
    <m/>
    <m/>
    <m/>
    <m/>
  </r>
  <r>
    <x v="0"/>
    <x v="1"/>
    <x v="8"/>
    <d v="2023-09-15T00:00:00"/>
    <m/>
    <m/>
    <m/>
    <m/>
    <n v="10"/>
    <n v="0"/>
    <m/>
    <s v="x"/>
    <m/>
    <m/>
    <m/>
    <m/>
    <m/>
    <m/>
    <m/>
  </r>
  <r>
    <x v="0"/>
    <x v="2"/>
    <x v="8"/>
    <d v="2023-09-15T00:00:00"/>
    <m/>
    <m/>
    <m/>
    <m/>
    <n v="9"/>
    <n v="0"/>
    <m/>
    <m/>
    <m/>
    <m/>
    <m/>
    <m/>
    <m/>
    <m/>
    <m/>
  </r>
  <r>
    <x v="0"/>
    <x v="3"/>
    <x v="8"/>
    <d v="2023-09-15T00:00:00"/>
    <m/>
    <m/>
    <m/>
    <m/>
    <n v="8"/>
    <n v="0"/>
    <m/>
    <m/>
    <m/>
    <m/>
    <m/>
    <m/>
    <m/>
    <m/>
    <m/>
  </r>
  <r>
    <x v="0"/>
    <x v="4"/>
    <x v="8"/>
    <d v="2023-09-15T00:00:00"/>
    <m/>
    <m/>
    <m/>
    <m/>
    <n v="10"/>
    <n v="0"/>
    <m/>
    <m/>
    <m/>
    <m/>
    <m/>
    <m/>
    <m/>
    <m/>
    <m/>
  </r>
  <r>
    <x v="0"/>
    <x v="5"/>
    <x v="8"/>
    <d v="2023-09-15T00:00:00"/>
    <m/>
    <m/>
    <m/>
    <m/>
    <n v="8"/>
    <n v="0"/>
    <m/>
    <m/>
    <m/>
    <m/>
    <m/>
    <m/>
    <m/>
    <m/>
    <m/>
  </r>
  <r>
    <x v="1"/>
    <x v="0"/>
    <x v="8"/>
    <d v="2023-09-15T00:00:00"/>
    <m/>
    <m/>
    <m/>
    <m/>
    <n v="30"/>
    <n v="0"/>
    <m/>
    <s v="x"/>
    <m/>
    <m/>
    <m/>
    <m/>
    <m/>
    <m/>
    <m/>
  </r>
  <r>
    <x v="1"/>
    <x v="1"/>
    <x v="8"/>
    <d v="2023-09-15T00:00:00"/>
    <m/>
    <m/>
    <m/>
    <m/>
    <n v="29"/>
    <n v="0"/>
    <m/>
    <m/>
    <m/>
    <m/>
    <m/>
    <m/>
    <m/>
    <m/>
    <m/>
  </r>
  <r>
    <x v="2"/>
    <x v="0"/>
    <x v="8"/>
    <d v="2023-09-15T00:00:00"/>
    <m/>
    <m/>
    <m/>
    <m/>
    <n v="66"/>
    <n v="0"/>
    <m/>
    <m/>
    <m/>
    <m/>
    <m/>
    <m/>
    <m/>
    <m/>
    <m/>
  </r>
  <r>
    <x v="3"/>
    <x v="0"/>
    <x v="8"/>
    <d v="2023-09-15T00:00:00"/>
    <m/>
    <m/>
    <m/>
    <m/>
    <n v="10"/>
    <n v="0"/>
    <m/>
    <m/>
    <m/>
    <m/>
    <m/>
    <m/>
    <m/>
    <m/>
    <m/>
  </r>
  <r>
    <x v="3"/>
    <x v="1"/>
    <x v="8"/>
    <d v="2023-09-15T00:00:00"/>
    <m/>
    <m/>
    <m/>
    <m/>
    <n v="10"/>
    <n v="0"/>
    <m/>
    <m/>
    <m/>
    <m/>
    <m/>
    <m/>
    <m/>
    <m/>
    <m/>
  </r>
  <r>
    <x v="3"/>
    <x v="2"/>
    <x v="8"/>
    <d v="2023-09-15T00:00:00"/>
    <m/>
    <m/>
    <m/>
    <m/>
    <n v="9"/>
    <n v="0"/>
    <m/>
    <m/>
    <m/>
    <m/>
    <m/>
    <m/>
    <m/>
    <m/>
    <m/>
  </r>
  <r>
    <x v="3"/>
    <x v="3"/>
    <x v="8"/>
    <d v="2023-09-15T00:00:00"/>
    <m/>
    <m/>
    <m/>
    <m/>
    <n v="10"/>
    <n v="0"/>
    <m/>
    <m/>
    <m/>
    <m/>
    <m/>
    <m/>
    <m/>
    <m/>
    <m/>
  </r>
  <r>
    <x v="3"/>
    <x v="4"/>
    <x v="8"/>
    <d v="2023-09-15T00:00:00"/>
    <m/>
    <m/>
    <m/>
    <m/>
    <n v="9"/>
    <n v="0"/>
    <m/>
    <m/>
    <m/>
    <m/>
    <m/>
    <m/>
    <m/>
    <m/>
    <m/>
  </r>
  <r>
    <x v="3"/>
    <x v="5"/>
    <x v="8"/>
    <d v="2023-09-15T00:00:00"/>
    <m/>
    <m/>
    <m/>
    <m/>
    <n v="10"/>
    <n v="0"/>
    <m/>
    <m/>
    <m/>
    <m/>
    <m/>
    <m/>
    <m/>
    <m/>
    <m/>
  </r>
  <r>
    <x v="4"/>
    <x v="0"/>
    <x v="8"/>
    <d v="2023-09-15T00:00:00"/>
    <m/>
    <m/>
    <m/>
    <m/>
    <n v="27"/>
    <n v="0"/>
    <m/>
    <m/>
    <m/>
    <m/>
    <m/>
    <m/>
    <m/>
    <m/>
    <m/>
  </r>
  <r>
    <x v="4"/>
    <x v="1"/>
    <x v="8"/>
    <d v="2023-09-15T00:00:00"/>
    <m/>
    <m/>
    <m/>
    <m/>
    <n v="26"/>
    <n v="0"/>
    <m/>
    <m/>
    <m/>
    <m/>
    <m/>
    <m/>
    <m/>
    <m/>
    <m/>
  </r>
  <r>
    <x v="5"/>
    <x v="0"/>
    <x v="8"/>
    <d v="2023-09-15T00:00:00"/>
    <m/>
    <m/>
    <m/>
    <m/>
    <n v="64"/>
    <n v="0"/>
    <m/>
    <m/>
    <m/>
    <m/>
    <m/>
    <m/>
    <m/>
    <m/>
    <m/>
  </r>
  <r>
    <x v="0"/>
    <x v="0"/>
    <x v="9"/>
    <d v="2023-09-16T00:00:00"/>
    <m/>
    <m/>
    <m/>
    <m/>
    <n v="9"/>
    <n v="0"/>
    <m/>
    <m/>
    <m/>
    <m/>
    <m/>
    <m/>
    <m/>
    <m/>
    <m/>
  </r>
  <r>
    <x v="0"/>
    <x v="1"/>
    <x v="9"/>
    <d v="2023-09-16T00:00:00"/>
    <m/>
    <m/>
    <m/>
    <m/>
    <n v="10"/>
    <n v="0"/>
    <m/>
    <m/>
    <m/>
    <m/>
    <m/>
    <m/>
    <m/>
    <m/>
    <m/>
  </r>
  <r>
    <x v="0"/>
    <x v="2"/>
    <x v="9"/>
    <d v="2023-09-16T00:00:00"/>
    <m/>
    <m/>
    <m/>
    <m/>
    <n v="9"/>
    <n v="0"/>
    <m/>
    <m/>
    <m/>
    <m/>
    <m/>
    <m/>
    <m/>
    <m/>
    <m/>
  </r>
  <r>
    <x v="0"/>
    <x v="3"/>
    <x v="9"/>
    <d v="2023-09-16T00:00:00"/>
    <m/>
    <m/>
    <m/>
    <m/>
    <n v="8"/>
    <n v="0"/>
    <m/>
    <m/>
    <m/>
    <m/>
    <m/>
    <m/>
    <m/>
    <m/>
    <m/>
  </r>
  <r>
    <x v="0"/>
    <x v="4"/>
    <x v="9"/>
    <d v="2023-09-16T00:00:00"/>
    <m/>
    <m/>
    <m/>
    <m/>
    <n v="10"/>
    <n v="0"/>
    <m/>
    <m/>
    <m/>
    <m/>
    <m/>
    <m/>
    <m/>
    <m/>
    <m/>
  </r>
  <r>
    <x v="0"/>
    <x v="5"/>
    <x v="9"/>
    <d v="2023-09-16T00:00:00"/>
    <m/>
    <m/>
    <m/>
    <m/>
    <n v="8"/>
    <n v="0"/>
    <m/>
    <m/>
    <m/>
    <m/>
    <m/>
    <m/>
    <m/>
    <m/>
    <m/>
  </r>
  <r>
    <x v="1"/>
    <x v="0"/>
    <x v="9"/>
    <d v="2023-09-16T00:00:00"/>
    <m/>
    <m/>
    <m/>
    <m/>
    <n v="30"/>
    <n v="0"/>
    <m/>
    <m/>
    <m/>
    <m/>
    <m/>
    <m/>
    <m/>
    <m/>
    <m/>
  </r>
  <r>
    <x v="1"/>
    <x v="1"/>
    <x v="9"/>
    <d v="2023-09-16T00:00:00"/>
    <m/>
    <m/>
    <m/>
    <m/>
    <n v="29"/>
    <n v="0"/>
    <m/>
    <m/>
    <m/>
    <m/>
    <m/>
    <m/>
    <m/>
    <m/>
    <m/>
  </r>
  <r>
    <x v="2"/>
    <x v="0"/>
    <x v="9"/>
    <d v="2023-09-16T00:00:00"/>
    <m/>
    <m/>
    <m/>
    <m/>
    <n v="66"/>
    <n v="0"/>
    <m/>
    <m/>
    <m/>
    <m/>
    <m/>
    <m/>
    <m/>
    <m/>
    <m/>
  </r>
  <r>
    <x v="3"/>
    <x v="0"/>
    <x v="9"/>
    <d v="2023-09-16T00:00:00"/>
    <m/>
    <m/>
    <m/>
    <m/>
    <n v="10"/>
    <n v="0"/>
    <m/>
    <m/>
    <m/>
    <m/>
    <m/>
    <m/>
    <m/>
    <m/>
    <m/>
  </r>
  <r>
    <x v="3"/>
    <x v="1"/>
    <x v="9"/>
    <d v="2023-09-16T00:00:00"/>
    <m/>
    <m/>
    <m/>
    <m/>
    <n v="10"/>
    <n v="0"/>
    <m/>
    <m/>
    <m/>
    <m/>
    <m/>
    <m/>
    <m/>
    <m/>
    <m/>
  </r>
  <r>
    <x v="3"/>
    <x v="2"/>
    <x v="9"/>
    <d v="2023-09-16T00:00:00"/>
    <m/>
    <m/>
    <m/>
    <m/>
    <n v="9"/>
    <n v="0"/>
    <m/>
    <m/>
    <m/>
    <m/>
    <m/>
    <m/>
    <m/>
    <m/>
    <m/>
  </r>
  <r>
    <x v="3"/>
    <x v="3"/>
    <x v="9"/>
    <d v="2023-09-16T00:00:00"/>
    <m/>
    <m/>
    <m/>
    <m/>
    <n v="10"/>
    <n v="0"/>
    <m/>
    <m/>
    <m/>
    <m/>
    <m/>
    <m/>
    <m/>
    <m/>
    <m/>
  </r>
  <r>
    <x v="3"/>
    <x v="4"/>
    <x v="9"/>
    <d v="2023-09-16T00:00:00"/>
    <m/>
    <m/>
    <m/>
    <m/>
    <n v="9"/>
    <n v="0"/>
    <m/>
    <m/>
    <m/>
    <m/>
    <m/>
    <m/>
    <m/>
    <m/>
    <m/>
  </r>
  <r>
    <x v="3"/>
    <x v="5"/>
    <x v="9"/>
    <d v="2023-09-16T00:00:00"/>
    <m/>
    <m/>
    <m/>
    <m/>
    <n v="10"/>
    <n v="0"/>
    <m/>
    <m/>
    <m/>
    <m/>
    <m/>
    <m/>
    <m/>
    <m/>
    <m/>
  </r>
  <r>
    <x v="4"/>
    <x v="0"/>
    <x v="9"/>
    <d v="2023-09-16T00:00:00"/>
    <m/>
    <m/>
    <m/>
    <m/>
    <n v="27"/>
    <n v="0"/>
    <m/>
    <m/>
    <m/>
    <m/>
    <m/>
    <m/>
    <m/>
    <m/>
    <m/>
  </r>
  <r>
    <x v="4"/>
    <x v="1"/>
    <x v="9"/>
    <d v="2023-09-16T00:00:00"/>
    <m/>
    <m/>
    <m/>
    <m/>
    <n v="26"/>
    <n v="0"/>
    <m/>
    <m/>
    <m/>
    <m/>
    <m/>
    <m/>
    <m/>
    <m/>
    <m/>
  </r>
  <r>
    <x v="5"/>
    <x v="0"/>
    <x v="9"/>
    <d v="2023-09-16T00:00:00"/>
    <m/>
    <m/>
    <m/>
    <m/>
    <n v="64"/>
    <n v="0"/>
    <m/>
    <m/>
    <m/>
    <m/>
    <m/>
    <m/>
    <m/>
    <m/>
    <m/>
  </r>
  <r>
    <x v="0"/>
    <x v="0"/>
    <x v="10"/>
    <d v="2023-09-17T00:00:00"/>
    <m/>
    <m/>
    <m/>
    <m/>
    <n v="9"/>
    <n v="0"/>
    <m/>
    <s v="x"/>
    <m/>
    <m/>
    <m/>
    <m/>
    <m/>
    <m/>
    <m/>
  </r>
  <r>
    <x v="0"/>
    <x v="1"/>
    <x v="10"/>
    <d v="2023-09-17T00:00:00"/>
    <m/>
    <m/>
    <m/>
    <m/>
    <n v="10"/>
    <n v="0"/>
    <m/>
    <m/>
    <m/>
    <m/>
    <m/>
    <m/>
    <m/>
    <m/>
    <m/>
  </r>
  <r>
    <x v="0"/>
    <x v="2"/>
    <x v="10"/>
    <d v="2023-09-17T00:00:00"/>
    <m/>
    <m/>
    <m/>
    <m/>
    <n v="9"/>
    <n v="0"/>
    <m/>
    <s v="x"/>
    <m/>
    <m/>
    <m/>
    <m/>
    <m/>
    <m/>
    <m/>
  </r>
  <r>
    <x v="0"/>
    <x v="3"/>
    <x v="10"/>
    <d v="2023-09-17T00:00:00"/>
    <m/>
    <m/>
    <m/>
    <m/>
    <n v="8"/>
    <n v="0"/>
    <m/>
    <s v="x"/>
    <m/>
    <m/>
    <m/>
    <m/>
    <m/>
    <m/>
    <m/>
  </r>
  <r>
    <x v="0"/>
    <x v="4"/>
    <x v="10"/>
    <d v="2023-09-17T00:00:00"/>
    <m/>
    <m/>
    <m/>
    <m/>
    <n v="10"/>
    <n v="0"/>
    <m/>
    <s v="x"/>
    <m/>
    <m/>
    <m/>
    <m/>
    <m/>
    <m/>
    <m/>
  </r>
  <r>
    <x v="0"/>
    <x v="5"/>
    <x v="10"/>
    <d v="2023-09-17T00:00:00"/>
    <m/>
    <m/>
    <m/>
    <m/>
    <n v="8"/>
    <n v="0"/>
    <m/>
    <s v="x"/>
    <m/>
    <m/>
    <m/>
    <m/>
    <m/>
    <m/>
    <m/>
  </r>
  <r>
    <x v="1"/>
    <x v="0"/>
    <x v="10"/>
    <d v="2023-09-17T00:00:00"/>
    <m/>
    <m/>
    <m/>
    <m/>
    <n v="29"/>
    <n v="1"/>
    <m/>
    <m/>
    <m/>
    <m/>
    <m/>
    <m/>
    <m/>
    <m/>
    <m/>
  </r>
  <r>
    <x v="1"/>
    <x v="1"/>
    <x v="10"/>
    <d v="2023-09-17T00:00:00"/>
    <m/>
    <m/>
    <m/>
    <m/>
    <n v="29"/>
    <n v="0"/>
    <m/>
    <s v="x"/>
    <m/>
    <m/>
    <m/>
    <m/>
    <m/>
    <m/>
    <m/>
  </r>
  <r>
    <x v="2"/>
    <x v="0"/>
    <x v="10"/>
    <d v="2023-09-17T00:00:00"/>
    <m/>
    <m/>
    <m/>
    <m/>
    <n v="66"/>
    <n v="0"/>
    <m/>
    <s v="x"/>
    <m/>
    <m/>
    <m/>
    <m/>
    <m/>
    <m/>
    <m/>
  </r>
  <r>
    <x v="3"/>
    <x v="0"/>
    <x v="10"/>
    <d v="2023-09-17T00:00:00"/>
    <m/>
    <m/>
    <m/>
    <m/>
    <n v="10"/>
    <n v="0"/>
    <m/>
    <m/>
    <m/>
    <m/>
    <m/>
    <m/>
    <m/>
    <m/>
    <m/>
  </r>
  <r>
    <x v="3"/>
    <x v="1"/>
    <x v="10"/>
    <d v="2023-09-17T00:00:00"/>
    <m/>
    <m/>
    <m/>
    <m/>
    <n v="10"/>
    <n v="0"/>
    <m/>
    <s v="x"/>
    <m/>
    <m/>
    <m/>
    <m/>
    <m/>
    <m/>
    <m/>
  </r>
  <r>
    <x v="3"/>
    <x v="2"/>
    <x v="10"/>
    <d v="2023-09-17T00:00:00"/>
    <m/>
    <m/>
    <m/>
    <m/>
    <n v="9"/>
    <n v="0"/>
    <m/>
    <m/>
    <m/>
    <m/>
    <m/>
    <m/>
    <m/>
    <m/>
    <m/>
  </r>
  <r>
    <x v="3"/>
    <x v="3"/>
    <x v="10"/>
    <d v="2023-09-17T00:00:00"/>
    <m/>
    <m/>
    <m/>
    <m/>
    <n v="10"/>
    <n v="0"/>
    <m/>
    <s v="x"/>
    <m/>
    <m/>
    <m/>
    <m/>
    <m/>
    <m/>
    <m/>
  </r>
  <r>
    <x v="3"/>
    <x v="4"/>
    <x v="10"/>
    <d v="2023-09-17T00:00:00"/>
    <m/>
    <m/>
    <m/>
    <m/>
    <n v="9"/>
    <n v="0"/>
    <m/>
    <s v="x"/>
    <m/>
    <m/>
    <m/>
    <m/>
    <m/>
    <m/>
    <m/>
  </r>
  <r>
    <x v="3"/>
    <x v="5"/>
    <x v="10"/>
    <d v="2023-09-17T00:00:00"/>
    <m/>
    <m/>
    <m/>
    <m/>
    <n v="10"/>
    <n v="0"/>
    <m/>
    <s v="x"/>
    <m/>
    <m/>
    <m/>
    <m/>
    <m/>
    <m/>
    <m/>
  </r>
  <r>
    <x v="4"/>
    <x v="0"/>
    <x v="10"/>
    <d v="2023-09-17T00:00:00"/>
    <m/>
    <m/>
    <m/>
    <m/>
    <n v="27"/>
    <n v="0"/>
    <m/>
    <s v="x"/>
    <m/>
    <m/>
    <m/>
    <m/>
    <m/>
    <m/>
    <m/>
  </r>
  <r>
    <x v="4"/>
    <x v="1"/>
    <x v="10"/>
    <d v="2023-09-17T00:00:00"/>
    <m/>
    <m/>
    <m/>
    <m/>
    <n v="26"/>
    <n v="0"/>
    <m/>
    <s v="x"/>
    <m/>
    <m/>
    <m/>
    <m/>
    <m/>
    <m/>
    <m/>
  </r>
  <r>
    <x v="5"/>
    <x v="0"/>
    <x v="10"/>
    <d v="2023-09-17T00:00:00"/>
    <m/>
    <m/>
    <m/>
    <m/>
    <n v="63"/>
    <n v="1"/>
    <m/>
    <s v="x"/>
    <m/>
    <m/>
    <m/>
    <m/>
    <m/>
    <m/>
    <m/>
  </r>
  <r>
    <x v="0"/>
    <x v="0"/>
    <x v="11"/>
    <d v="2023-09-18T00:00:00"/>
    <n v="0.13"/>
    <n v="6.891"/>
    <m/>
    <m/>
    <n v="9"/>
    <n v="0"/>
    <m/>
    <m/>
    <m/>
    <n v="1"/>
    <m/>
    <m/>
    <m/>
    <m/>
    <m/>
  </r>
  <r>
    <x v="0"/>
    <x v="1"/>
    <x v="11"/>
    <d v="2023-09-18T00:00:00"/>
    <n v="0.16800000000000001"/>
    <n v="7.1909999999999998"/>
    <m/>
    <m/>
    <n v="9"/>
    <n v="1"/>
    <m/>
    <m/>
    <m/>
    <n v="13"/>
    <m/>
    <m/>
    <m/>
    <m/>
    <m/>
  </r>
  <r>
    <x v="0"/>
    <x v="2"/>
    <x v="11"/>
    <d v="2023-09-18T00:00:00"/>
    <n v="0.128"/>
    <n v="5.5049999999999999"/>
    <m/>
    <m/>
    <n v="9"/>
    <n v="0"/>
    <m/>
    <m/>
    <m/>
    <n v="4"/>
    <m/>
    <m/>
    <m/>
    <m/>
    <m/>
  </r>
  <r>
    <x v="0"/>
    <x v="3"/>
    <x v="11"/>
    <d v="2023-09-18T00:00:00"/>
    <n v="0.10100000000000001"/>
    <n v="5.6879999999999997"/>
    <m/>
    <m/>
    <n v="8"/>
    <n v="0"/>
    <m/>
    <m/>
    <m/>
    <n v="4"/>
    <m/>
    <m/>
    <m/>
    <m/>
    <m/>
  </r>
  <r>
    <x v="0"/>
    <x v="4"/>
    <x v="11"/>
    <d v="2023-09-18T00:00:00"/>
    <n v="0.13"/>
    <n v="5.7649999999999997"/>
    <m/>
    <m/>
    <n v="10"/>
    <n v="0"/>
    <m/>
    <m/>
    <m/>
    <n v="0"/>
    <m/>
    <m/>
    <m/>
    <m/>
    <m/>
  </r>
  <r>
    <x v="0"/>
    <x v="5"/>
    <x v="11"/>
    <d v="2023-09-18T00:00:00"/>
    <n v="0.112"/>
    <n v="5.1479999999999997"/>
    <m/>
    <m/>
    <n v="8"/>
    <n v="0"/>
    <m/>
    <m/>
    <m/>
    <n v="0"/>
    <m/>
    <m/>
    <m/>
    <m/>
    <m/>
  </r>
  <r>
    <x v="1"/>
    <x v="0"/>
    <x v="11"/>
    <d v="2023-09-18T00:00:00"/>
    <n v="0.372"/>
    <n v="4.8209999999999997"/>
    <m/>
    <m/>
    <n v="28"/>
    <n v="1"/>
    <s v="x"/>
    <m/>
    <m/>
    <n v="17"/>
    <m/>
    <m/>
    <m/>
    <m/>
    <m/>
  </r>
  <r>
    <x v="1"/>
    <x v="1"/>
    <x v="11"/>
    <d v="2023-09-18T00:00:00"/>
    <n v="0.36899999999999999"/>
    <n v="5.0359999999999996"/>
    <m/>
    <m/>
    <n v="29"/>
    <n v="0"/>
    <m/>
    <m/>
    <m/>
    <n v="12"/>
    <m/>
    <m/>
    <m/>
    <m/>
    <m/>
  </r>
  <r>
    <x v="2"/>
    <x v="0"/>
    <x v="11"/>
    <d v="2023-09-18T00:00:00"/>
    <n v="0.93400000000000005"/>
    <n v="3.6509999999999998"/>
    <n v="5.3230000000000004"/>
    <m/>
    <n v="66"/>
    <n v="0"/>
    <s v="x"/>
    <m/>
    <m/>
    <n v="27"/>
    <m/>
    <m/>
    <m/>
    <m/>
    <m/>
  </r>
  <r>
    <x v="3"/>
    <x v="0"/>
    <x v="11"/>
    <d v="2023-09-18T00:00:00"/>
    <n v="9.6000000000000002E-2"/>
    <n v="6.1769999999999996"/>
    <m/>
    <m/>
    <n v="10"/>
    <n v="0"/>
    <m/>
    <m/>
    <m/>
    <n v="0"/>
    <m/>
    <m/>
    <m/>
    <m/>
    <m/>
  </r>
  <r>
    <x v="3"/>
    <x v="1"/>
    <x v="11"/>
    <d v="2023-09-18T00:00:00"/>
    <n v="0.108"/>
    <n v="6.7380000000000004"/>
    <m/>
    <m/>
    <n v="10"/>
    <n v="0"/>
    <m/>
    <m/>
    <m/>
    <n v="2"/>
    <m/>
    <m/>
    <m/>
    <m/>
    <m/>
  </r>
  <r>
    <x v="3"/>
    <x v="2"/>
    <x v="11"/>
    <d v="2023-09-18T00:00:00"/>
    <n v="0.109"/>
    <n v="5.556"/>
    <m/>
    <m/>
    <n v="9"/>
    <n v="0"/>
    <m/>
    <m/>
    <m/>
    <n v="5"/>
    <m/>
    <m/>
    <m/>
    <m/>
    <m/>
  </r>
  <r>
    <x v="3"/>
    <x v="3"/>
    <x v="11"/>
    <d v="2023-09-18T00:00:00"/>
    <n v="0.112"/>
    <n v="5.1319999999999997"/>
    <m/>
    <m/>
    <n v="9"/>
    <n v="1"/>
    <m/>
    <m/>
    <m/>
    <n v="8"/>
    <m/>
    <m/>
    <m/>
    <m/>
    <m/>
  </r>
  <r>
    <x v="3"/>
    <x v="4"/>
    <x v="11"/>
    <d v="2023-09-18T00:00:00"/>
    <n v="0.125"/>
    <n v="6.3840000000000003"/>
    <m/>
    <m/>
    <n v="9"/>
    <n v="0"/>
    <m/>
    <m/>
    <m/>
    <n v="3"/>
    <m/>
    <m/>
    <m/>
    <m/>
    <m/>
  </r>
  <r>
    <x v="3"/>
    <x v="5"/>
    <x v="11"/>
    <d v="2023-09-18T00:00:00"/>
    <n v="0.11"/>
    <n v="5.593"/>
    <m/>
    <m/>
    <n v="10"/>
    <n v="0"/>
    <m/>
    <m/>
    <m/>
    <n v="2"/>
    <m/>
    <m/>
    <m/>
    <m/>
    <m/>
  </r>
  <r>
    <x v="4"/>
    <x v="0"/>
    <x v="11"/>
    <d v="2023-09-18T00:00:00"/>
    <n v="0.34499999999999997"/>
    <n v="5.5949999999999998"/>
    <m/>
    <m/>
    <n v="26"/>
    <n v="1"/>
    <m/>
    <m/>
    <m/>
    <n v="12"/>
    <m/>
    <m/>
    <m/>
    <m/>
    <m/>
  </r>
  <r>
    <x v="4"/>
    <x v="1"/>
    <x v="11"/>
    <d v="2023-09-18T00:00:00"/>
    <n v="0.28999999999999998"/>
    <n v="6.4560000000000004"/>
    <m/>
    <m/>
    <n v="26"/>
    <n v="0"/>
    <m/>
    <m/>
    <m/>
    <n v="6"/>
    <m/>
    <m/>
    <m/>
    <m/>
    <m/>
  </r>
  <r>
    <x v="5"/>
    <x v="0"/>
    <x v="11"/>
    <d v="2023-09-18T00:00:00"/>
    <n v="0.84"/>
    <n v="4.492"/>
    <m/>
    <m/>
    <n v="63"/>
    <n v="0"/>
    <m/>
    <m/>
    <m/>
    <n v="30"/>
    <m/>
    <m/>
    <m/>
    <m/>
    <m/>
  </r>
  <r>
    <x v="0"/>
    <x v="0"/>
    <x v="12"/>
    <d v="2023-09-19T00:00:00"/>
    <m/>
    <m/>
    <m/>
    <m/>
    <n v="9"/>
    <n v="0"/>
    <m/>
    <m/>
    <m/>
    <m/>
    <m/>
    <m/>
    <m/>
    <m/>
    <m/>
  </r>
  <r>
    <x v="0"/>
    <x v="1"/>
    <x v="12"/>
    <d v="2023-09-19T00:00:00"/>
    <m/>
    <m/>
    <m/>
    <m/>
    <n v="9"/>
    <n v="0"/>
    <m/>
    <m/>
    <m/>
    <m/>
    <m/>
    <m/>
    <m/>
    <m/>
    <m/>
  </r>
  <r>
    <x v="0"/>
    <x v="2"/>
    <x v="12"/>
    <d v="2023-09-19T00:00:00"/>
    <m/>
    <m/>
    <m/>
    <m/>
    <n v="9"/>
    <n v="0"/>
    <m/>
    <m/>
    <m/>
    <m/>
    <m/>
    <m/>
    <m/>
    <m/>
    <m/>
  </r>
  <r>
    <x v="0"/>
    <x v="3"/>
    <x v="12"/>
    <d v="2023-09-19T00:00:00"/>
    <m/>
    <m/>
    <m/>
    <m/>
    <n v="8"/>
    <n v="0"/>
    <m/>
    <m/>
    <m/>
    <m/>
    <m/>
    <m/>
    <m/>
    <m/>
    <m/>
  </r>
  <r>
    <x v="0"/>
    <x v="4"/>
    <x v="12"/>
    <d v="2023-09-19T00:00:00"/>
    <m/>
    <m/>
    <m/>
    <m/>
    <n v="10"/>
    <n v="0"/>
    <m/>
    <m/>
    <m/>
    <m/>
    <m/>
    <m/>
    <m/>
    <m/>
    <m/>
  </r>
  <r>
    <x v="0"/>
    <x v="5"/>
    <x v="12"/>
    <d v="2023-09-19T00:00:00"/>
    <m/>
    <m/>
    <m/>
    <m/>
    <n v="8"/>
    <n v="0"/>
    <m/>
    <m/>
    <m/>
    <m/>
    <m/>
    <m/>
    <m/>
    <m/>
    <m/>
  </r>
  <r>
    <x v="1"/>
    <x v="0"/>
    <x v="12"/>
    <d v="2023-09-19T00:00:00"/>
    <m/>
    <m/>
    <m/>
    <m/>
    <n v="27"/>
    <n v="1"/>
    <m/>
    <m/>
    <m/>
    <m/>
    <m/>
    <m/>
    <m/>
    <m/>
    <m/>
  </r>
  <r>
    <x v="1"/>
    <x v="1"/>
    <x v="12"/>
    <d v="2023-09-19T00:00:00"/>
    <m/>
    <m/>
    <m/>
    <m/>
    <n v="28"/>
    <n v="1"/>
    <m/>
    <m/>
    <m/>
    <m/>
    <m/>
    <m/>
    <m/>
    <m/>
    <m/>
  </r>
  <r>
    <x v="2"/>
    <x v="0"/>
    <x v="12"/>
    <d v="2023-09-19T00:00:00"/>
    <m/>
    <m/>
    <n v="3.8140000000000001"/>
    <m/>
    <n v="66"/>
    <n v="0"/>
    <m/>
    <m/>
    <m/>
    <m/>
    <m/>
    <m/>
    <m/>
    <m/>
    <m/>
  </r>
  <r>
    <x v="3"/>
    <x v="0"/>
    <x v="12"/>
    <d v="2023-09-19T00:00:00"/>
    <m/>
    <m/>
    <m/>
    <m/>
    <n v="10"/>
    <n v="0"/>
    <m/>
    <m/>
    <m/>
    <m/>
    <m/>
    <m/>
    <m/>
    <m/>
    <m/>
  </r>
  <r>
    <x v="3"/>
    <x v="1"/>
    <x v="12"/>
    <d v="2023-09-19T00:00:00"/>
    <m/>
    <m/>
    <m/>
    <m/>
    <n v="10"/>
    <n v="0"/>
    <m/>
    <m/>
    <m/>
    <m/>
    <m/>
    <m/>
    <m/>
    <m/>
    <m/>
  </r>
  <r>
    <x v="3"/>
    <x v="2"/>
    <x v="12"/>
    <d v="2023-09-19T00:00:00"/>
    <m/>
    <m/>
    <m/>
    <m/>
    <n v="9"/>
    <n v="0"/>
    <m/>
    <m/>
    <m/>
    <m/>
    <m/>
    <m/>
    <m/>
    <m/>
    <m/>
  </r>
  <r>
    <x v="3"/>
    <x v="3"/>
    <x v="12"/>
    <d v="2023-09-19T00:00:00"/>
    <m/>
    <m/>
    <m/>
    <m/>
    <n v="9"/>
    <n v="0"/>
    <m/>
    <m/>
    <m/>
    <m/>
    <m/>
    <m/>
    <m/>
    <m/>
    <m/>
  </r>
  <r>
    <x v="3"/>
    <x v="4"/>
    <x v="12"/>
    <d v="2023-09-19T00:00:00"/>
    <m/>
    <m/>
    <m/>
    <m/>
    <n v="9"/>
    <n v="0"/>
    <m/>
    <m/>
    <m/>
    <m/>
    <m/>
    <m/>
    <m/>
    <m/>
    <m/>
  </r>
  <r>
    <x v="3"/>
    <x v="5"/>
    <x v="12"/>
    <d v="2023-09-19T00:00:00"/>
    <m/>
    <m/>
    <m/>
    <m/>
    <n v="10"/>
    <n v="0"/>
    <m/>
    <m/>
    <m/>
    <m/>
    <m/>
    <m/>
    <m/>
    <m/>
    <m/>
  </r>
  <r>
    <x v="4"/>
    <x v="0"/>
    <x v="12"/>
    <d v="2023-09-19T00:00:00"/>
    <m/>
    <m/>
    <m/>
    <m/>
    <n v="26"/>
    <n v="0"/>
    <m/>
    <m/>
    <m/>
    <m/>
    <m/>
    <m/>
    <m/>
    <m/>
    <m/>
  </r>
  <r>
    <x v="4"/>
    <x v="1"/>
    <x v="12"/>
    <d v="2023-09-19T00:00:00"/>
    <m/>
    <m/>
    <m/>
    <m/>
    <n v="26"/>
    <n v="0"/>
    <m/>
    <m/>
    <m/>
    <m/>
    <m/>
    <m/>
    <m/>
    <m/>
    <m/>
  </r>
  <r>
    <x v="5"/>
    <x v="0"/>
    <x v="12"/>
    <d v="2023-09-19T00:00:00"/>
    <m/>
    <m/>
    <n v="3.6559999999999997"/>
    <m/>
    <n v="61"/>
    <n v="2"/>
    <m/>
    <m/>
    <m/>
    <m/>
    <m/>
    <m/>
    <m/>
    <m/>
    <m/>
  </r>
  <r>
    <x v="0"/>
    <x v="0"/>
    <x v="13"/>
    <d v="2023-09-20T00:00:00"/>
    <m/>
    <m/>
    <m/>
    <m/>
    <n v="9"/>
    <n v="0"/>
    <m/>
    <m/>
    <m/>
    <m/>
    <m/>
    <m/>
    <m/>
    <m/>
    <m/>
  </r>
  <r>
    <x v="0"/>
    <x v="1"/>
    <x v="13"/>
    <d v="2023-09-20T00:00:00"/>
    <m/>
    <m/>
    <m/>
    <m/>
    <n v="9"/>
    <n v="0"/>
    <m/>
    <m/>
    <m/>
    <m/>
    <m/>
    <m/>
    <m/>
    <m/>
    <m/>
  </r>
  <r>
    <x v="0"/>
    <x v="2"/>
    <x v="13"/>
    <d v="2023-09-20T00:00:00"/>
    <m/>
    <m/>
    <m/>
    <m/>
    <n v="9"/>
    <n v="0"/>
    <m/>
    <m/>
    <m/>
    <m/>
    <m/>
    <m/>
    <m/>
    <m/>
    <m/>
  </r>
  <r>
    <x v="0"/>
    <x v="3"/>
    <x v="13"/>
    <d v="2023-09-20T00:00:00"/>
    <m/>
    <m/>
    <m/>
    <m/>
    <n v="8"/>
    <n v="0"/>
    <m/>
    <m/>
    <m/>
    <m/>
    <m/>
    <m/>
    <m/>
    <m/>
    <m/>
  </r>
  <r>
    <x v="0"/>
    <x v="4"/>
    <x v="13"/>
    <d v="2023-09-20T00:00:00"/>
    <m/>
    <m/>
    <m/>
    <m/>
    <n v="10"/>
    <n v="0"/>
    <m/>
    <m/>
    <m/>
    <m/>
    <m/>
    <m/>
    <m/>
    <m/>
    <m/>
  </r>
  <r>
    <x v="0"/>
    <x v="5"/>
    <x v="13"/>
    <d v="2023-09-20T00:00:00"/>
    <m/>
    <m/>
    <m/>
    <m/>
    <n v="8"/>
    <n v="0"/>
    <m/>
    <m/>
    <m/>
    <m/>
    <m/>
    <m/>
    <m/>
    <m/>
    <m/>
  </r>
  <r>
    <x v="1"/>
    <x v="0"/>
    <x v="13"/>
    <d v="2023-09-20T00:00:00"/>
    <m/>
    <m/>
    <m/>
    <m/>
    <n v="27"/>
    <n v="0"/>
    <m/>
    <m/>
    <m/>
    <m/>
    <m/>
    <m/>
    <m/>
    <m/>
    <m/>
  </r>
  <r>
    <x v="1"/>
    <x v="1"/>
    <x v="13"/>
    <d v="2023-09-20T00:00:00"/>
    <m/>
    <m/>
    <m/>
    <m/>
    <n v="28"/>
    <n v="0"/>
    <m/>
    <m/>
    <m/>
    <m/>
    <m/>
    <m/>
    <m/>
    <m/>
    <m/>
  </r>
  <r>
    <x v="2"/>
    <x v="0"/>
    <x v="13"/>
    <d v="2023-09-20T00:00:00"/>
    <m/>
    <m/>
    <m/>
    <m/>
    <n v="66"/>
    <n v="0"/>
    <m/>
    <m/>
    <m/>
    <m/>
    <m/>
    <m/>
    <m/>
    <m/>
    <m/>
  </r>
  <r>
    <x v="3"/>
    <x v="0"/>
    <x v="13"/>
    <d v="2023-09-20T00:00:00"/>
    <m/>
    <m/>
    <m/>
    <m/>
    <n v="10"/>
    <n v="0"/>
    <m/>
    <m/>
    <m/>
    <m/>
    <m/>
    <m/>
    <m/>
    <m/>
    <m/>
  </r>
  <r>
    <x v="3"/>
    <x v="1"/>
    <x v="13"/>
    <d v="2023-09-20T00:00:00"/>
    <m/>
    <m/>
    <m/>
    <m/>
    <n v="10"/>
    <n v="0"/>
    <m/>
    <m/>
    <m/>
    <m/>
    <m/>
    <m/>
    <m/>
    <m/>
    <m/>
  </r>
  <r>
    <x v="3"/>
    <x v="2"/>
    <x v="13"/>
    <d v="2023-09-20T00:00:00"/>
    <m/>
    <m/>
    <m/>
    <m/>
    <n v="9"/>
    <n v="0"/>
    <m/>
    <m/>
    <m/>
    <m/>
    <m/>
    <m/>
    <m/>
    <m/>
    <m/>
  </r>
  <r>
    <x v="3"/>
    <x v="3"/>
    <x v="13"/>
    <d v="2023-09-20T00:00:00"/>
    <m/>
    <m/>
    <m/>
    <m/>
    <n v="9"/>
    <n v="0"/>
    <m/>
    <m/>
    <m/>
    <m/>
    <m/>
    <m/>
    <m/>
    <m/>
    <m/>
  </r>
  <r>
    <x v="3"/>
    <x v="4"/>
    <x v="13"/>
    <d v="2023-09-20T00:00:00"/>
    <m/>
    <m/>
    <m/>
    <m/>
    <n v="9"/>
    <n v="0"/>
    <m/>
    <m/>
    <m/>
    <m/>
    <m/>
    <m/>
    <m/>
    <m/>
    <m/>
  </r>
  <r>
    <x v="3"/>
    <x v="5"/>
    <x v="13"/>
    <d v="2023-09-20T00:00:00"/>
    <m/>
    <m/>
    <m/>
    <m/>
    <n v="10"/>
    <n v="0"/>
    <m/>
    <m/>
    <m/>
    <m/>
    <m/>
    <m/>
    <m/>
    <m/>
    <m/>
  </r>
  <r>
    <x v="4"/>
    <x v="0"/>
    <x v="13"/>
    <d v="2023-09-20T00:00:00"/>
    <m/>
    <m/>
    <m/>
    <m/>
    <n v="26"/>
    <n v="0"/>
    <m/>
    <m/>
    <m/>
    <m/>
    <m/>
    <m/>
    <m/>
    <m/>
    <m/>
  </r>
  <r>
    <x v="4"/>
    <x v="1"/>
    <x v="13"/>
    <d v="2023-09-20T00:00:00"/>
    <m/>
    <m/>
    <m/>
    <m/>
    <n v="26"/>
    <n v="0"/>
    <m/>
    <m/>
    <m/>
    <m/>
    <m/>
    <m/>
    <m/>
    <m/>
    <m/>
  </r>
  <r>
    <x v="5"/>
    <x v="0"/>
    <x v="13"/>
    <d v="2023-09-20T00:00:00"/>
    <m/>
    <m/>
    <m/>
    <m/>
    <n v="61"/>
    <n v="0"/>
    <m/>
    <m/>
    <m/>
    <m/>
    <m/>
    <m/>
    <m/>
    <m/>
    <m/>
  </r>
  <r>
    <x v="0"/>
    <x v="0"/>
    <x v="14"/>
    <d v="2023-09-21T00:00:00"/>
    <n v="0.27300000000000002"/>
    <n v="6.242"/>
    <n v="6.8710000000000004"/>
    <n v="0.64900000000000002"/>
    <n v="9"/>
    <n v="0"/>
    <m/>
    <m/>
    <m/>
    <n v="39"/>
    <m/>
    <m/>
    <m/>
    <m/>
    <m/>
  </r>
  <r>
    <x v="0"/>
    <x v="1"/>
    <x v="14"/>
    <d v="2023-09-21T00:00:00"/>
    <n v="0.26600000000000001"/>
    <n v="6.5810000000000004"/>
    <n v="6.08"/>
    <n v="0.60999999999999943"/>
    <n v="9"/>
    <n v="0"/>
    <m/>
    <m/>
    <m/>
    <n v="50"/>
    <m/>
    <m/>
    <m/>
    <m/>
    <m/>
  </r>
  <r>
    <x v="0"/>
    <x v="2"/>
    <x v="14"/>
    <d v="2023-09-21T00:00:00"/>
    <n v="0.25900000000000001"/>
    <n v="4.9210000000000003"/>
    <n v="6.0469999999999997"/>
    <n v="0.58399999999999963"/>
    <n v="9"/>
    <n v="0"/>
    <m/>
    <m/>
    <m/>
    <n v="116"/>
    <m/>
    <m/>
    <m/>
    <m/>
    <m/>
  </r>
  <r>
    <x v="0"/>
    <x v="3"/>
    <x v="14"/>
    <d v="2023-09-21T00:00:00"/>
    <n v="0.20699999999999999"/>
    <n v="5.1390000000000002"/>
    <n v="6.484"/>
    <n v="0.54899999999999949"/>
    <n v="8"/>
    <n v="0"/>
    <m/>
    <m/>
    <m/>
    <n v="39"/>
    <m/>
    <m/>
    <m/>
    <m/>
    <m/>
  </r>
  <r>
    <x v="0"/>
    <x v="4"/>
    <x v="14"/>
    <d v="2023-09-21T00:00:00"/>
    <n v="0.30199999999999999"/>
    <n v="5.0060000000000002"/>
    <n v="5.3380000000000001"/>
    <n v="0.75899999999999945"/>
    <n v="10"/>
    <n v="0"/>
    <m/>
    <m/>
    <m/>
    <n v="166"/>
    <m/>
    <m/>
    <m/>
    <m/>
    <m/>
  </r>
  <r>
    <x v="0"/>
    <x v="5"/>
    <x v="14"/>
    <d v="2023-09-21T00:00:00"/>
    <n v="0.22700000000000001"/>
    <n v="4.5789999999999997"/>
    <n v="5.9589999999999996"/>
    <n v="0.56899999999999995"/>
    <n v="8"/>
    <n v="0"/>
    <m/>
    <m/>
    <m/>
    <n v="138"/>
    <m/>
    <m/>
    <m/>
    <m/>
    <m/>
  </r>
  <r>
    <x v="1"/>
    <x v="0"/>
    <x v="14"/>
    <d v="2023-09-21T00:00:00"/>
    <n v="0.71499999999999997"/>
    <n v="3.105"/>
    <n v="6.1630000000000003"/>
    <n v="1.7159999999999997"/>
    <n v="27"/>
    <n v="0"/>
    <m/>
    <m/>
    <m/>
    <n v="100"/>
    <m/>
    <m/>
    <m/>
    <m/>
    <m/>
  </r>
  <r>
    <x v="1"/>
    <x v="1"/>
    <x v="14"/>
    <d v="2023-09-21T00:00:00"/>
    <n v="0.85399999999999998"/>
    <n v="3.0339999999999998"/>
    <n v="7.7729999999999997"/>
    <n v="2.0019999999999998"/>
    <n v="28"/>
    <n v="0"/>
    <m/>
    <m/>
    <m/>
    <n v="184"/>
    <m/>
    <m/>
    <m/>
    <m/>
    <m/>
  </r>
  <r>
    <x v="2"/>
    <x v="0"/>
    <x v="14"/>
    <d v="2023-09-21T00:00:00"/>
    <n v="2.0649999999999999"/>
    <n v="3.5049999999999999"/>
    <n v="8.6189999999999998"/>
    <n v="5.6320000000000006"/>
    <n v="66"/>
    <n v="0"/>
    <m/>
    <m/>
    <m/>
    <n v="379"/>
    <m/>
    <m/>
    <m/>
    <m/>
    <m/>
  </r>
  <r>
    <x v="3"/>
    <x v="0"/>
    <x v="14"/>
    <d v="2023-09-21T00:00:00"/>
    <n v="0.22500000000000001"/>
    <n v="5.5259999999999998"/>
    <n v="6.9290000000000003"/>
    <n v="0.6509999999999998"/>
    <n v="10"/>
    <n v="0"/>
    <m/>
    <m/>
    <m/>
    <n v="38"/>
    <m/>
    <m/>
    <m/>
    <m/>
    <m/>
  </r>
  <r>
    <x v="3"/>
    <x v="1"/>
    <x v="14"/>
    <d v="2023-09-21T00:00:00"/>
    <n v="0.23"/>
    <n v="6.1120000000000001"/>
    <n v="5.827"/>
    <n v="0.62600000000000033"/>
    <n v="10"/>
    <n v="0"/>
    <m/>
    <m/>
    <m/>
    <n v="79"/>
    <m/>
    <m/>
    <m/>
    <m/>
    <m/>
  </r>
  <r>
    <x v="3"/>
    <x v="2"/>
    <x v="14"/>
    <d v="2023-09-21T00:00:00"/>
    <n v="0.17399999999999999"/>
    <n v="5.0350000000000001"/>
    <n v="5.4390000000000001"/>
    <n v="0.52099999999999991"/>
    <n v="9"/>
    <n v="0"/>
    <m/>
    <m/>
    <m/>
    <n v="12"/>
    <m/>
    <m/>
    <m/>
    <m/>
    <m/>
  </r>
  <r>
    <x v="3"/>
    <x v="3"/>
    <x v="14"/>
    <d v="2023-09-21T00:00:00"/>
    <n v="0.24099999999999999"/>
    <n v="4.5259999999999998"/>
    <n v="6.4370000000000003"/>
    <n v="0.60599999999999987"/>
    <n v="9"/>
    <n v="0"/>
    <m/>
    <m/>
    <m/>
    <n v="89"/>
    <m/>
    <m/>
    <m/>
    <m/>
    <m/>
  </r>
  <r>
    <x v="3"/>
    <x v="4"/>
    <x v="14"/>
    <d v="2023-09-21T00:00:00"/>
    <n v="0.26100000000000001"/>
    <n v="5.8529999999999998"/>
    <n v="5.6449999999999996"/>
    <n v="0.53100000000000058"/>
    <n v="9"/>
    <n v="0"/>
    <m/>
    <m/>
    <m/>
    <n v="207"/>
    <m/>
    <m/>
    <m/>
    <m/>
    <m/>
  </r>
  <r>
    <x v="3"/>
    <x v="5"/>
    <x v="14"/>
    <d v="2023-09-21T00:00:00"/>
    <n v="0.22800000000000001"/>
    <n v="4.9370000000000003"/>
    <n v="6.0279999999999996"/>
    <n v="0.65599999999999969"/>
    <n v="10"/>
    <n v="0"/>
    <m/>
    <m/>
    <m/>
    <n v="74"/>
    <m/>
    <m/>
    <m/>
    <m/>
    <m/>
  </r>
  <r>
    <x v="4"/>
    <x v="0"/>
    <x v="14"/>
    <d v="2023-09-21T00:00:00"/>
    <n v="0.67100000000000004"/>
    <n v="3.9929999999999999"/>
    <n v="6.6779999999999999"/>
    <n v="1.6019999999999999"/>
    <n v="26"/>
    <n v="0"/>
    <m/>
    <m/>
    <m/>
    <n v="111"/>
    <m/>
    <m/>
    <m/>
    <m/>
    <m/>
  </r>
  <r>
    <x v="4"/>
    <x v="1"/>
    <x v="14"/>
    <d v="2023-09-21T00:00:00"/>
    <n v="0.65"/>
    <n v="4.8520000000000003"/>
    <n v="6.55"/>
    <n v="1.6040000000000001"/>
    <n v="25"/>
    <n v="1"/>
    <m/>
    <m/>
    <m/>
    <n v="56"/>
    <m/>
    <m/>
    <m/>
    <m/>
    <m/>
  </r>
  <r>
    <x v="5"/>
    <x v="0"/>
    <x v="14"/>
    <d v="2023-09-21T00:00:00"/>
    <n v="2.4910000000000001"/>
    <n v="2.8490000000000002"/>
    <n v="7.3470000000000004"/>
    <n v="5.2989999999999995"/>
    <n v="61"/>
    <n v="0"/>
    <m/>
    <m/>
    <m/>
    <n v="367"/>
    <m/>
    <m/>
    <m/>
    <m/>
    <m/>
  </r>
  <r>
    <x v="0"/>
    <x v="0"/>
    <x v="15"/>
    <d v="2023-09-22T00:00:00"/>
    <m/>
    <m/>
    <m/>
    <m/>
    <n v="9"/>
    <n v="0"/>
    <m/>
    <m/>
    <m/>
    <m/>
    <m/>
    <m/>
    <m/>
    <m/>
    <m/>
  </r>
  <r>
    <x v="0"/>
    <x v="1"/>
    <x v="15"/>
    <d v="2023-09-22T00:00:00"/>
    <m/>
    <m/>
    <m/>
    <m/>
    <n v="9"/>
    <n v="0"/>
    <m/>
    <m/>
    <m/>
    <m/>
    <m/>
    <m/>
    <m/>
    <m/>
    <m/>
  </r>
  <r>
    <x v="0"/>
    <x v="2"/>
    <x v="15"/>
    <d v="2023-09-22T00:00:00"/>
    <m/>
    <m/>
    <m/>
    <m/>
    <n v="9"/>
    <n v="0"/>
    <m/>
    <m/>
    <m/>
    <m/>
    <m/>
    <m/>
    <m/>
    <m/>
    <m/>
  </r>
  <r>
    <x v="0"/>
    <x v="3"/>
    <x v="15"/>
    <d v="2023-09-22T00:00:00"/>
    <m/>
    <m/>
    <m/>
    <m/>
    <n v="8"/>
    <n v="0"/>
    <m/>
    <m/>
    <m/>
    <m/>
    <m/>
    <m/>
    <m/>
    <m/>
    <m/>
  </r>
  <r>
    <x v="0"/>
    <x v="4"/>
    <x v="15"/>
    <d v="2023-09-22T00:00:00"/>
    <m/>
    <m/>
    <m/>
    <m/>
    <n v="10"/>
    <n v="0"/>
    <m/>
    <m/>
    <m/>
    <m/>
    <m/>
    <m/>
    <m/>
    <m/>
    <m/>
  </r>
  <r>
    <x v="0"/>
    <x v="5"/>
    <x v="15"/>
    <d v="2023-09-22T00:00:00"/>
    <m/>
    <m/>
    <m/>
    <m/>
    <n v="8"/>
    <n v="0"/>
    <m/>
    <m/>
    <m/>
    <m/>
    <m/>
    <m/>
    <m/>
    <m/>
    <m/>
  </r>
  <r>
    <x v="1"/>
    <x v="0"/>
    <x v="15"/>
    <d v="2023-09-22T00:00:00"/>
    <m/>
    <m/>
    <m/>
    <m/>
    <n v="27"/>
    <n v="0"/>
    <m/>
    <m/>
    <m/>
    <m/>
    <m/>
    <m/>
    <m/>
    <m/>
    <m/>
  </r>
  <r>
    <x v="1"/>
    <x v="1"/>
    <x v="15"/>
    <d v="2023-09-22T00:00:00"/>
    <m/>
    <m/>
    <m/>
    <m/>
    <n v="28"/>
    <n v="0"/>
    <m/>
    <m/>
    <m/>
    <m/>
    <m/>
    <m/>
    <m/>
    <m/>
    <m/>
  </r>
  <r>
    <x v="2"/>
    <x v="0"/>
    <x v="15"/>
    <d v="2023-09-22T00:00:00"/>
    <m/>
    <m/>
    <m/>
    <m/>
    <n v="63"/>
    <n v="3"/>
    <m/>
    <m/>
    <m/>
    <m/>
    <m/>
    <m/>
    <m/>
    <m/>
    <m/>
  </r>
  <r>
    <x v="3"/>
    <x v="0"/>
    <x v="15"/>
    <d v="2023-09-22T00:00:00"/>
    <m/>
    <m/>
    <m/>
    <m/>
    <n v="10"/>
    <n v="0"/>
    <m/>
    <m/>
    <m/>
    <m/>
    <m/>
    <m/>
    <m/>
    <m/>
    <m/>
  </r>
  <r>
    <x v="3"/>
    <x v="1"/>
    <x v="15"/>
    <d v="2023-09-22T00:00:00"/>
    <m/>
    <m/>
    <m/>
    <m/>
    <n v="10"/>
    <n v="0"/>
    <m/>
    <m/>
    <m/>
    <m/>
    <m/>
    <m/>
    <m/>
    <m/>
    <m/>
  </r>
  <r>
    <x v="3"/>
    <x v="2"/>
    <x v="15"/>
    <d v="2023-09-22T00:00:00"/>
    <m/>
    <m/>
    <m/>
    <m/>
    <n v="9"/>
    <n v="0"/>
    <m/>
    <m/>
    <m/>
    <m/>
    <m/>
    <m/>
    <m/>
    <m/>
    <m/>
  </r>
  <r>
    <x v="3"/>
    <x v="3"/>
    <x v="15"/>
    <d v="2023-09-22T00:00:00"/>
    <m/>
    <m/>
    <m/>
    <m/>
    <n v="9"/>
    <n v="0"/>
    <m/>
    <m/>
    <m/>
    <m/>
    <m/>
    <m/>
    <m/>
    <m/>
    <m/>
  </r>
  <r>
    <x v="3"/>
    <x v="4"/>
    <x v="15"/>
    <d v="2023-09-22T00:00:00"/>
    <m/>
    <m/>
    <m/>
    <m/>
    <n v="9"/>
    <n v="0"/>
    <m/>
    <m/>
    <m/>
    <m/>
    <m/>
    <m/>
    <m/>
    <m/>
    <m/>
  </r>
  <r>
    <x v="3"/>
    <x v="5"/>
    <x v="15"/>
    <d v="2023-09-22T00:00:00"/>
    <m/>
    <m/>
    <m/>
    <m/>
    <n v="10"/>
    <n v="0"/>
    <m/>
    <m/>
    <m/>
    <m/>
    <m/>
    <m/>
    <m/>
    <m/>
    <m/>
  </r>
  <r>
    <x v="4"/>
    <x v="0"/>
    <x v="15"/>
    <d v="2023-09-22T00:00:00"/>
    <m/>
    <m/>
    <m/>
    <m/>
    <n v="26"/>
    <n v="0"/>
    <m/>
    <m/>
    <m/>
    <m/>
    <m/>
    <m/>
    <m/>
    <m/>
    <m/>
  </r>
  <r>
    <x v="4"/>
    <x v="1"/>
    <x v="15"/>
    <d v="2023-09-22T00:00:00"/>
    <m/>
    <m/>
    <m/>
    <m/>
    <n v="25"/>
    <n v="0"/>
    <m/>
    <m/>
    <m/>
    <m/>
    <m/>
    <m/>
    <m/>
    <m/>
    <m/>
  </r>
  <r>
    <x v="5"/>
    <x v="0"/>
    <x v="15"/>
    <d v="2023-09-22T00:00:00"/>
    <m/>
    <m/>
    <m/>
    <m/>
    <n v="61"/>
    <n v="0"/>
    <m/>
    <m/>
    <m/>
    <m/>
    <m/>
    <m/>
    <m/>
    <m/>
    <m/>
  </r>
  <r>
    <x v="0"/>
    <x v="0"/>
    <x v="16"/>
    <d v="2023-09-23T00:00:00"/>
    <m/>
    <m/>
    <m/>
    <m/>
    <n v="9"/>
    <n v="0"/>
    <m/>
    <m/>
    <m/>
    <m/>
    <m/>
    <m/>
    <m/>
    <m/>
    <m/>
  </r>
  <r>
    <x v="0"/>
    <x v="1"/>
    <x v="16"/>
    <d v="2023-09-23T00:00:00"/>
    <m/>
    <m/>
    <m/>
    <m/>
    <n v="9"/>
    <n v="0"/>
    <m/>
    <m/>
    <m/>
    <m/>
    <m/>
    <m/>
    <m/>
    <m/>
    <m/>
  </r>
  <r>
    <x v="0"/>
    <x v="2"/>
    <x v="16"/>
    <d v="2023-09-23T00:00:00"/>
    <m/>
    <m/>
    <m/>
    <m/>
    <n v="9"/>
    <n v="0"/>
    <m/>
    <m/>
    <m/>
    <m/>
    <m/>
    <m/>
    <m/>
    <m/>
    <m/>
  </r>
  <r>
    <x v="0"/>
    <x v="3"/>
    <x v="16"/>
    <d v="2023-09-23T00:00:00"/>
    <m/>
    <m/>
    <m/>
    <m/>
    <n v="8"/>
    <n v="0"/>
    <m/>
    <m/>
    <m/>
    <m/>
    <m/>
    <m/>
    <m/>
    <m/>
    <m/>
  </r>
  <r>
    <x v="0"/>
    <x v="4"/>
    <x v="16"/>
    <d v="2023-09-23T00:00:00"/>
    <m/>
    <m/>
    <m/>
    <m/>
    <n v="10"/>
    <n v="0"/>
    <m/>
    <m/>
    <m/>
    <m/>
    <m/>
    <m/>
    <m/>
    <m/>
    <m/>
  </r>
  <r>
    <x v="0"/>
    <x v="5"/>
    <x v="16"/>
    <d v="2023-09-23T00:00:00"/>
    <m/>
    <m/>
    <m/>
    <m/>
    <n v="8"/>
    <n v="0"/>
    <m/>
    <m/>
    <m/>
    <m/>
    <m/>
    <m/>
    <m/>
    <m/>
    <m/>
  </r>
  <r>
    <x v="1"/>
    <x v="0"/>
    <x v="16"/>
    <d v="2023-09-23T00:00:00"/>
    <m/>
    <m/>
    <m/>
    <m/>
    <n v="27"/>
    <n v="0"/>
    <m/>
    <m/>
    <m/>
    <m/>
    <m/>
    <m/>
    <m/>
    <m/>
    <m/>
  </r>
  <r>
    <x v="1"/>
    <x v="1"/>
    <x v="16"/>
    <d v="2023-09-23T00:00:00"/>
    <m/>
    <m/>
    <m/>
    <m/>
    <n v="28"/>
    <n v="0"/>
    <s v="x"/>
    <m/>
    <m/>
    <m/>
    <m/>
    <m/>
    <m/>
    <m/>
    <m/>
  </r>
  <r>
    <x v="2"/>
    <x v="0"/>
    <x v="16"/>
    <d v="2023-09-23T00:00:00"/>
    <m/>
    <m/>
    <m/>
    <m/>
    <n v="63"/>
    <n v="0"/>
    <m/>
    <m/>
    <m/>
    <m/>
    <m/>
    <m/>
    <m/>
    <m/>
    <m/>
  </r>
  <r>
    <x v="3"/>
    <x v="0"/>
    <x v="16"/>
    <d v="2023-09-23T00:00:00"/>
    <m/>
    <m/>
    <m/>
    <m/>
    <n v="10"/>
    <n v="0"/>
    <m/>
    <m/>
    <m/>
    <m/>
    <m/>
    <m/>
    <m/>
    <m/>
    <m/>
  </r>
  <r>
    <x v="3"/>
    <x v="1"/>
    <x v="16"/>
    <d v="2023-09-23T00:00:00"/>
    <m/>
    <m/>
    <m/>
    <m/>
    <n v="10"/>
    <n v="0"/>
    <s v="x"/>
    <m/>
    <m/>
    <m/>
    <m/>
    <m/>
    <m/>
    <m/>
    <m/>
  </r>
  <r>
    <x v="3"/>
    <x v="2"/>
    <x v="16"/>
    <d v="2023-09-23T00:00:00"/>
    <m/>
    <m/>
    <m/>
    <m/>
    <n v="9"/>
    <n v="0"/>
    <m/>
    <m/>
    <m/>
    <m/>
    <m/>
    <m/>
    <m/>
    <m/>
    <m/>
  </r>
  <r>
    <x v="3"/>
    <x v="3"/>
    <x v="16"/>
    <d v="2023-09-23T00:00:00"/>
    <m/>
    <m/>
    <m/>
    <m/>
    <n v="9"/>
    <n v="0"/>
    <s v="x"/>
    <m/>
    <m/>
    <m/>
    <m/>
    <m/>
    <m/>
    <m/>
    <m/>
  </r>
  <r>
    <x v="3"/>
    <x v="4"/>
    <x v="16"/>
    <d v="2023-09-23T00:00:00"/>
    <m/>
    <m/>
    <m/>
    <m/>
    <n v="9"/>
    <n v="0"/>
    <m/>
    <m/>
    <m/>
    <m/>
    <m/>
    <m/>
    <m/>
    <m/>
    <m/>
  </r>
  <r>
    <x v="3"/>
    <x v="5"/>
    <x v="16"/>
    <d v="2023-09-23T00:00:00"/>
    <m/>
    <m/>
    <m/>
    <m/>
    <n v="10"/>
    <n v="0"/>
    <s v="x"/>
    <m/>
    <m/>
    <m/>
    <m/>
    <m/>
    <m/>
    <m/>
    <m/>
  </r>
  <r>
    <x v="4"/>
    <x v="0"/>
    <x v="16"/>
    <d v="2023-09-23T00:00:00"/>
    <m/>
    <m/>
    <m/>
    <m/>
    <n v="26"/>
    <n v="0"/>
    <m/>
    <m/>
    <m/>
    <m/>
    <m/>
    <m/>
    <m/>
    <m/>
    <m/>
  </r>
  <r>
    <x v="4"/>
    <x v="1"/>
    <x v="16"/>
    <d v="2023-09-23T00:00:00"/>
    <m/>
    <m/>
    <m/>
    <m/>
    <n v="25"/>
    <n v="0"/>
    <m/>
    <m/>
    <m/>
    <m/>
    <m/>
    <m/>
    <m/>
    <m/>
    <m/>
  </r>
  <r>
    <x v="5"/>
    <x v="0"/>
    <x v="16"/>
    <d v="2023-09-23T00:00:00"/>
    <m/>
    <m/>
    <m/>
    <m/>
    <n v="61"/>
    <n v="0"/>
    <s v="x"/>
    <m/>
    <m/>
    <m/>
    <m/>
    <m/>
    <m/>
    <m/>
    <m/>
  </r>
  <r>
    <x v="0"/>
    <x v="0"/>
    <x v="17"/>
    <d v="2023-09-24T00:00:00"/>
    <m/>
    <m/>
    <m/>
    <m/>
    <n v="9"/>
    <n v="0"/>
    <m/>
    <m/>
    <m/>
    <m/>
    <m/>
    <m/>
    <m/>
    <m/>
    <m/>
  </r>
  <r>
    <x v="0"/>
    <x v="1"/>
    <x v="17"/>
    <d v="2023-09-24T00:00:00"/>
    <m/>
    <m/>
    <m/>
    <m/>
    <n v="9"/>
    <n v="0"/>
    <m/>
    <m/>
    <m/>
    <m/>
    <m/>
    <m/>
    <m/>
    <m/>
    <m/>
  </r>
  <r>
    <x v="0"/>
    <x v="2"/>
    <x v="17"/>
    <d v="2023-09-24T00:00:00"/>
    <m/>
    <m/>
    <m/>
    <m/>
    <n v="9"/>
    <n v="0"/>
    <m/>
    <m/>
    <m/>
    <m/>
    <m/>
    <m/>
    <m/>
    <m/>
    <m/>
  </r>
  <r>
    <x v="0"/>
    <x v="3"/>
    <x v="17"/>
    <d v="2023-09-24T00:00:00"/>
    <m/>
    <m/>
    <m/>
    <m/>
    <n v="8"/>
    <n v="0"/>
    <m/>
    <m/>
    <m/>
    <m/>
    <m/>
    <m/>
    <m/>
    <m/>
    <m/>
  </r>
  <r>
    <x v="0"/>
    <x v="4"/>
    <x v="17"/>
    <d v="2023-09-24T00:00:00"/>
    <m/>
    <m/>
    <m/>
    <m/>
    <n v="10"/>
    <n v="0"/>
    <m/>
    <m/>
    <m/>
    <m/>
    <m/>
    <m/>
    <m/>
    <m/>
    <m/>
  </r>
  <r>
    <x v="0"/>
    <x v="5"/>
    <x v="17"/>
    <d v="2023-09-24T00:00:00"/>
    <m/>
    <m/>
    <m/>
    <m/>
    <n v="8"/>
    <n v="0"/>
    <m/>
    <m/>
    <m/>
    <m/>
    <m/>
    <m/>
    <m/>
    <m/>
    <m/>
  </r>
  <r>
    <x v="1"/>
    <x v="0"/>
    <x v="17"/>
    <d v="2023-09-24T00:00:00"/>
    <m/>
    <m/>
    <m/>
    <m/>
    <n v="26"/>
    <n v="1"/>
    <m/>
    <m/>
    <m/>
    <m/>
    <m/>
    <m/>
    <m/>
    <m/>
    <m/>
  </r>
  <r>
    <x v="1"/>
    <x v="1"/>
    <x v="17"/>
    <d v="2023-09-24T00:00:00"/>
    <m/>
    <m/>
    <m/>
    <m/>
    <n v="28"/>
    <n v="0"/>
    <m/>
    <m/>
    <m/>
    <m/>
    <m/>
    <m/>
    <m/>
    <m/>
    <m/>
  </r>
  <r>
    <x v="2"/>
    <x v="0"/>
    <x v="17"/>
    <d v="2023-09-24T00:00:00"/>
    <m/>
    <m/>
    <m/>
    <m/>
    <n v="62"/>
    <n v="1"/>
    <m/>
    <m/>
    <m/>
    <m/>
    <m/>
    <m/>
    <m/>
    <m/>
    <m/>
  </r>
  <r>
    <x v="3"/>
    <x v="0"/>
    <x v="17"/>
    <d v="2023-09-24T00:00:00"/>
    <m/>
    <m/>
    <m/>
    <m/>
    <n v="10"/>
    <n v="0"/>
    <m/>
    <m/>
    <m/>
    <m/>
    <m/>
    <m/>
    <m/>
    <m/>
    <m/>
  </r>
  <r>
    <x v="3"/>
    <x v="1"/>
    <x v="17"/>
    <d v="2023-09-24T00:00:00"/>
    <m/>
    <m/>
    <m/>
    <m/>
    <n v="10"/>
    <n v="0"/>
    <m/>
    <m/>
    <m/>
    <m/>
    <m/>
    <m/>
    <m/>
    <m/>
    <m/>
  </r>
  <r>
    <x v="3"/>
    <x v="2"/>
    <x v="17"/>
    <d v="2023-09-24T00:00:00"/>
    <m/>
    <m/>
    <m/>
    <m/>
    <n v="9"/>
    <n v="0"/>
    <m/>
    <m/>
    <m/>
    <m/>
    <m/>
    <m/>
    <m/>
    <m/>
    <m/>
  </r>
  <r>
    <x v="3"/>
    <x v="3"/>
    <x v="17"/>
    <d v="2023-09-24T00:00:00"/>
    <m/>
    <m/>
    <m/>
    <m/>
    <n v="9"/>
    <n v="0"/>
    <m/>
    <m/>
    <m/>
    <m/>
    <m/>
    <m/>
    <m/>
    <m/>
    <m/>
  </r>
  <r>
    <x v="3"/>
    <x v="4"/>
    <x v="17"/>
    <d v="2023-09-24T00:00:00"/>
    <m/>
    <m/>
    <m/>
    <m/>
    <n v="9"/>
    <n v="0"/>
    <m/>
    <m/>
    <m/>
    <m/>
    <m/>
    <m/>
    <m/>
    <m/>
    <m/>
  </r>
  <r>
    <x v="3"/>
    <x v="5"/>
    <x v="17"/>
    <d v="2023-09-24T00:00:00"/>
    <m/>
    <m/>
    <m/>
    <m/>
    <n v="10"/>
    <n v="0"/>
    <m/>
    <m/>
    <m/>
    <m/>
    <m/>
    <m/>
    <m/>
    <m/>
    <m/>
  </r>
  <r>
    <x v="4"/>
    <x v="0"/>
    <x v="17"/>
    <d v="2023-09-24T00:00:00"/>
    <m/>
    <m/>
    <m/>
    <m/>
    <n v="25"/>
    <n v="1"/>
    <m/>
    <m/>
    <m/>
    <m/>
    <m/>
    <m/>
    <m/>
    <m/>
    <m/>
  </r>
  <r>
    <x v="4"/>
    <x v="1"/>
    <x v="17"/>
    <d v="2023-09-24T00:00:00"/>
    <m/>
    <m/>
    <m/>
    <m/>
    <n v="25"/>
    <n v="0"/>
    <m/>
    <m/>
    <m/>
    <m/>
    <m/>
    <m/>
    <m/>
    <m/>
    <m/>
  </r>
  <r>
    <x v="5"/>
    <x v="0"/>
    <x v="17"/>
    <d v="2023-09-24T00:00:00"/>
    <m/>
    <m/>
    <m/>
    <m/>
    <n v="58"/>
    <n v="3"/>
    <m/>
    <m/>
    <m/>
    <m/>
    <m/>
    <m/>
    <m/>
    <m/>
    <m/>
  </r>
  <r>
    <x v="0"/>
    <x v="0"/>
    <x v="18"/>
    <d v="2023-09-25T00:00:00"/>
    <n v="0.38500000000000001"/>
    <n v="6.1849999999999996"/>
    <n v="6.8150000000000004"/>
    <n v="0.68600000000000083"/>
    <n v="9"/>
    <n v="0"/>
    <m/>
    <m/>
    <m/>
    <n v="48"/>
    <m/>
    <m/>
    <m/>
    <m/>
    <m/>
  </r>
  <r>
    <x v="0"/>
    <x v="1"/>
    <x v="18"/>
    <d v="2023-09-25T00:00:00"/>
    <n v="0.46200000000000002"/>
    <n v="5.141"/>
    <n v="5.2889999999999997"/>
    <n v="0.93900000000000006"/>
    <n v="9"/>
    <n v="0"/>
    <m/>
    <m/>
    <m/>
    <n v="63"/>
    <m/>
    <m/>
    <m/>
    <m/>
    <m/>
  </r>
  <r>
    <x v="0"/>
    <x v="2"/>
    <x v="18"/>
    <d v="2023-09-25T00:00:00"/>
    <n v="0.497"/>
    <n v="4.984"/>
    <n v="5.1879999999999997"/>
    <n v="1.0629999999999997"/>
    <n v="9"/>
    <n v="0"/>
    <m/>
    <m/>
    <m/>
    <n v="37"/>
    <m/>
    <m/>
    <m/>
    <m/>
    <m/>
  </r>
  <r>
    <x v="0"/>
    <x v="3"/>
    <x v="18"/>
    <d v="2023-09-25T00:00:00"/>
    <n v="0.30299999999999999"/>
    <n v="5.8710000000000004"/>
    <n v="5.7290000000000001"/>
    <n v="0.61299999999999955"/>
    <n v="7"/>
    <n v="1"/>
    <m/>
    <m/>
    <m/>
    <n v="33"/>
    <m/>
    <m/>
    <m/>
    <m/>
    <m/>
  </r>
  <r>
    <x v="0"/>
    <x v="4"/>
    <x v="18"/>
    <d v="2023-09-25T00:00:00"/>
    <n v="0.40500000000000003"/>
    <n v="4.407"/>
    <n v="5.4509999999999996"/>
    <n v="0.93100000000000005"/>
    <n v="10"/>
    <n v="0"/>
    <m/>
    <m/>
    <m/>
    <n v="62"/>
    <m/>
    <m/>
    <m/>
    <m/>
    <m/>
  </r>
  <r>
    <x v="0"/>
    <x v="5"/>
    <x v="18"/>
    <d v="2023-09-25T00:00:00"/>
    <n v="0.34"/>
    <n v="5.3179999999999996"/>
    <n v="6.23"/>
    <n v="0.64100000000000001"/>
    <n v="8"/>
    <n v="0"/>
    <m/>
    <m/>
    <m/>
    <n v="116"/>
    <m/>
    <m/>
    <m/>
    <m/>
    <m/>
  </r>
  <r>
    <x v="1"/>
    <x v="0"/>
    <x v="18"/>
    <d v="2023-09-25T00:00:00"/>
    <n v="0.97099999999999997"/>
    <n v="3.9990000000000001"/>
    <n v="6.1159999999999997"/>
    <n v="2.1640000000000001"/>
    <n v="26"/>
    <n v="0"/>
    <m/>
    <m/>
    <m/>
    <n v="69"/>
    <m/>
    <m/>
    <m/>
    <m/>
    <m/>
  </r>
  <r>
    <x v="1"/>
    <x v="1"/>
    <x v="18"/>
    <d v="2023-09-25T00:00:00"/>
    <n v="0.96799999999999997"/>
    <n v="6.0369999999999999"/>
    <n v="6.8920000000000003"/>
    <n v="1.7359999999999998"/>
    <n v="28"/>
    <n v="0"/>
    <m/>
    <m/>
    <m/>
    <n v="95"/>
    <m/>
    <m/>
    <m/>
    <m/>
    <m/>
  </r>
  <r>
    <x v="2"/>
    <x v="0"/>
    <x v="18"/>
    <d v="2023-09-25T00:00:00"/>
    <n v="2.7610000000000001"/>
    <n v="3.2269999999999999"/>
    <n v="7.9109999999999996"/>
    <n v="5.3919999999999995"/>
    <n v="62"/>
    <n v="0"/>
    <m/>
    <m/>
    <m/>
    <n v="251"/>
    <m/>
    <m/>
    <m/>
    <m/>
    <m/>
  </r>
  <r>
    <x v="3"/>
    <x v="0"/>
    <x v="18"/>
    <d v="2023-09-25T00:00:00"/>
    <n v="0.26100000000000001"/>
    <n v="6.548"/>
    <n v="4.4349999999999996"/>
    <n v="0.38100000000000023"/>
    <n v="10"/>
    <n v="0"/>
    <m/>
    <m/>
    <m/>
    <n v="12"/>
    <m/>
    <m/>
    <m/>
    <m/>
    <m/>
  </r>
  <r>
    <x v="3"/>
    <x v="1"/>
    <x v="18"/>
    <d v="2023-09-25T00:00:00"/>
    <n v="0.312"/>
    <n v="5.24"/>
    <n v="6.0279999999999996"/>
    <n v="0.58699999999999974"/>
    <n v="10"/>
    <n v="0"/>
    <m/>
    <m/>
    <m/>
    <n v="7"/>
    <m/>
    <m/>
    <m/>
    <m/>
    <m/>
  </r>
  <r>
    <x v="3"/>
    <x v="2"/>
    <x v="18"/>
    <d v="2023-09-25T00:00:00"/>
    <n v="0.27900000000000003"/>
    <n v="4.875"/>
    <n v="6.2530000000000001"/>
    <n v="0.56400000000000006"/>
    <n v="9"/>
    <n v="0"/>
    <m/>
    <m/>
    <m/>
    <n v="11"/>
    <m/>
    <m/>
    <m/>
    <m/>
    <m/>
  </r>
  <r>
    <x v="3"/>
    <x v="3"/>
    <x v="18"/>
    <d v="2023-09-25T00:00:00"/>
    <n v="0.30499999999999999"/>
    <n v="5.8680000000000003"/>
    <n v="6.5229999999999997"/>
    <n v="0.56899999999999995"/>
    <n v="9"/>
    <n v="0"/>
    <m/>
    <m/>
    <m/>
    <n v="9"/>
    <m/>
    <m/>
    <m/>
    <m/>
    <m/>
  </r>
  <r>
    <x v="3"/>
    <x v="4"/>
    <x v="18"/>
    <d v="2023-09-25T00:00:00"/>
    <n v="0.373"/>
    <n v="4.8280000000000003"/>
    <n v="4.7640000000000002"/>
    <n v="0.81699999999999928"/>
    <n v="9"/>
    <n v="0"/>
    <m/>
    <m/>
    <m/>
    <n v="19"/>
    <m/>
    <m/>
    <m/>
    <m/>
    <m/>
  </r>
  <r>
    <x v="3"/>
    <x v="5"/>
    <x v="18"/>
    <d v="2023-09-25T00:00:00"/>
    <n v="0.308"/>
    <n v="5.4820000000000002"/>
    <n v="5.0179999999999998"/>
    <n v="0.54599999999999937"/>
    <n v="10"/>
    <n v="0"/>
    <m/>
    <m/>
    <m/>
    <n v="9"/>
    <m/>
    <m/>
    <m/>
    <m/>
    <m/>
  </r>
  <r>
    <x v="4"/>
    <x v="0"/>
    <x v="18"/>
    <d v="2023-09-25T00:00:00"/>
    <n v="0.89800000000000002"/>
    <n v="4.7729999999999997"/>
    <n v="5.3479999999999999"/>
    <n v="1.9050000000000002"/>
    <n v="25"/>
    <n v="0"/>
    <m/>
    <m/>
    <m/>
    <n v="45"/>
    <m/>
    <m/>
    <m/>
    <m/>
    <m/>
  </r>
  <r>
    <x v="4"/>
    <x v="1"/>
    <x v="18"/>
    <d v="2023-09-25T00:00:00"/>
    <n v="0.873"/>
    <n v="4.8239999999999998"/>
    <n v="5.9829999999999997"/>
    <n v="1.726"/>
    <n v="25"/>
    <n v="0"/>
    <m/>
    <m/>
    <m/>
    <n v="22"/>
    <m/>
    <m/>
    <m/>
    <m/>
    <m/>
  </r>
  <r>
    <x v="5"/>
    <x v="0"/>
    <x v="18"/>
    <d v="2023-09-25T00:00:00"/>
    <n v="2.1930000000000001"/>
    <n v="2.7639999999999998"/>
    <n v="7.3479999999999999"/>
    <n v="4.5830000000000002"/>
    <n v="58"/>
    <n v="0"/>
    <m/>
    <m/>
    <m/>
    <n v="57"/>
    <m/>
    <m/>
    <m/>
    <m/>
    <m/>
  </r>
  <r>
    <x v="0"/>
    <x v="0"/>
    <x v="19"/>
    <d v="2023-09-26T00:00:00"/>
    <m/>
    <m/>
    <m/>
    <m/>
    <n v="9"/>
    <n v="0"/>
    <m/>
    <m/>
    <m/>
    <m/>
    <m/>
    <m/>
    <m/>
    <m/>
    <m/>
  </r>
  <r>
    <x v="0"/>
    <x v="1"/>
    <x v="19"/>
    <d v="2023-09-26T00:00:00"/>
    <m/>
    <m/>
    <m/>
    <m/>
    <n v="9"/>
    <n v="0"/>
    <m/>
    <m/>
    <m/>
    <m/>
    <m/>
    <m/>
    <m/>
    <m/>
    <m/>
  </r>
  <r>
    <x v="0"/>
    <x v="2"/>
    <x v="19"/>
    <d v="2023-09-26T00:00:00"/>
    <m/>
    <m/>
    <m/>
    <m/>
    <n v="9"/>
    <n v="0"/>
    <m/>
    <m/>
    <m/>
    <m/>
    <m/>
    <m/>
    <m/>
    <m/>
    <m/>
  </r>
  <r>
    <x v="0"/>
    <x v="3"/>
    <x v="19"/>
    <d v="2023-09-26T00:00:00"/>
    <m/>
    <m/>
    <m/>
    <m/>
    <n v="7"/>
    <n v="0"/>
    <m/>
    <m/>
    <m/>
    <m/>
    <m/>
    <m/>
    <m/>
    <m/>
    <m/>
  </r>
  <r>
    <x v="0"/>
    <x v="4"/>
    <x v="19"/>
    <d v="2023-09-26T00:00:00"/>
    <m/>
    <m/>
    <m/>
    <m/>
    <n v="10"/>
    <n v="0"/>
    <m/>
    <m/>
    <m/>
    <m/>
    <m/>
    <m/>
    <m/>
    <m/>
    <m/>
  </r>
  <r>
    <x v="0"/>
    <x v="5"/>
    <x v="19"/>
    <d v="2023-09-26T00:00:00"/>
    <m/>
    <m/>
    <m/>
    <m/>
    <n v="8"/>
    <n v="0"/>
    <m/>
    <m/>
    <m/>
    <m/>
    <m/>
    <m/>
    <m/>
    <m/>
    <m/>
  </r>
  <r>
    <x v="1"/>
    <x v="0"/>
    <x v="19"/>
    <d v="2023-09-26T00:00:00"/>
    <m/>
    <m/>
    <m/>
    <m/>
    <n v="26"/>
    <n v="0"/>
    <m/>
    <m/>
    <m/>
    <m/>
    <m/>
    <m/>
    <m/>
    <m/>
    <m/>
  </r>
  <r>
    <x v="1"/>
    <x v="1"/>
    <x v="19"/>
    <d v="2023-09-26T00:00:00"/>
    <m/>
    <m/>
    <m/>
    <m/>
    <n v="28"/>
    <n v="0"/>
    <m/>
    <m/>
    <m/>
    <m/>
    <m/>
    <m/>
    <m/>
    <m/>
    <m/>
  </r>
  <r>
    <x v="2"/>
    <x v="0"/>
    <x v="19"/>
    <d v="2023-09-26T00:00:00"/>
    <m/>
    <m/>
    <m/>
    <m/>
    <n v="62"/>
    <n v="0"/>
    <m/>
    <m/>
    <m/>
    <m/>
    <m/>
    <m/>
    <m/>
    <m/>
    <m/>
  </r>
  <r>
    <x v="3"/>
    <x v="0"/>
    <x v="19"/>
    <d v="2023-09-26T00:00:00"/>
    <m/>
    <m/>
    <m/>
    <m/>
    <n v="10"/>
    <n v="0"/>
    <m/>
    <m/>
    <m/>
    <m/>
    <m/>
    <m/>
    <m/>
    <m/>
    <m/>
  </r>
  <r>
    <x v="3"/>
    <x v="1"/>
    <x v="19"/>
    <d v="2023-09-26T00:00:00"/>
    <m/>
    <m/>
    <m/>
    <m/>
    <n v="10"/>
    <n v="0"/>
    <m/>
    <m/>
    <m/>
    <m/>
    <m/>
    <m/>
    <m/>
    <m/>
    <m/>
  </r>
  <r>
    <x v="3"/>
    <x v="2"/>
    <x v="19"/>
    <d v="2023-09-26T00:00:00"/>
    <m/>
    <m/>
    <m/>
    <m/>
    <n v="9"/>
    <n v="0"/>
    <m/>
    <m/>
    <m/>
    <m/>
    <m/>
    <m/>
    <m/>
    <m/>
    <m/>
  </r>
  <r>
    <x v="3"/>
    <x v="3"/>
    <x v="19"/>
    <d v="2023-09-26T00:00:00"/>
    <m/>
    <m/>
    <m/>
    <m/>
    <n v="9"/>
    <n v="0"/>
    <m/>
    <m/>
    <m/>
    <m/>
    <m/>
    <m/>
    <m/>
    <m/>
    <m/>
  </r>
  <r>
    <x v="3"/>
    <x v="4"/>
    <x v="19"/>
    <d v="2023-09-26T00:00:00"/>
    <m/>
    <m/>
    <m/>
    <m/>
    <n v="9"/>
    <n v="0"/>
    <m/>
    <m/>
    <m/>
    <m/>
    <m/>
    <m/>
    <m/>
    <m/>
    <m/>
  </r>
  <r>
    <x v="3"/>
    <x v="5"/>
    <x v="19"/>
    <d v="2023-09-26T00:00:00"/>
    <m/>
    <m/>
    <m/>
    <m/>
    <n v="10"/>
    <n v="0"/>
    <m/>
    <m/>
    <m/>
    <m/>
    <m/>
    <m/>
    <m/>
    <m/>
    <m/>
  </r>
  <r>
    <x v="4"/>
    <x v="0"/>
    <x v="19"/>
    <d v="2023-09-26T00:00:00"/>
    <m/>
    <m/>
    <m/>
    <m/>
    <n v="25"/>
    <n v="0"/>
    <m/>
    <m/>
    <m/>
    <m/>
    <m/>
    <m/>
    <m/>
    <m/>
    <m/>
  </r>
  <r>
    <x v="4"/>
    <x v="1"/>
    <x v="19"/>
    <d v="2023-09-26T00:00:00"/>
    <m/>
    <m/>
    <m/>
    <m/>
    <n v="25"/>
    <n v="0"/>
    <m/>
    <m/>
    <m/>
    <m/>
    <m/>
    <m/>
    <m/>
    <m/>
    <m/>
  </r>
  <r>
    <x v="5"/>
    <x v="0"/>
    <x v="19"/>
    <d v="2023-09-26T00:00:00"/>
    <m/>
    <m/>
    <m/>
    <m/>
    <n v="58"/>
    <n v="0"/>
    <m/>
    <m/>
    <m/>
    <m/>
    <m/>
    <m/>
    <m/>
    <m/>
    <m/>
  </r>
  <r>
    <x v="0"/>
    <x v="0"/>
    <x v="20"/>
    <d v="2023-09-27T00:00:00"/>
    <m/>
    <m/>
    <m/>
    <m/>
    <n v="9"/>
    <n v="0"/>
    <m/>
    <m/>
    <m/>
    <m/>
    <m/>
    <m/>
    <m/>
    <m/>
    <m/>
  </r>
  <r>
    <x v="0"/>
    <x v="1"/>
    <x v="20"/>
    <d v="2023-09-27T00:00:00"/>
    <m/>
    <m/>
    <m/>
    <m/>
    <n v="9"/>
    <n v="0"/>
    <m/>
    <m/>
    <m/>
    <m/>
    <m/>
    <m/>
    <m/>
    <m/>
    <m/>
  </r>
  <r>
    <x v="0"/>
    <x v="2"/>
    <x v="20"/>
    <d v="2023-09-27T00:00:00"/>
    <m/>
    <m/>
    <m/>
    <m/>
    <n v="9"/>
    <n v="0"/>
    <m/>
    <m/>
    <m/>
    <m/>
    <m/>
    <m/>
    <m/>
    <m/>
    <m/>
  </r>
  <r>
    <x v="0"/>
    <x v="3"/>
    <x v="20"/>
    <d v="2023-09-27T00:00:00"/>
    <m/>
    <m/>
    <m/>
    <m/>
    <n v="7"/>
    <n v="0"/>
    <m/>
    <m/>
    <m/>
    <m/>
    <m/>
    <m/>
    <m/>
    <m/>
    <m/>
  </r>
  <r>
    <x v="0"/>
    <x v="4"/>
    <x v="20"/>
    <d v="2023-09-27T00:00:00"/>
    <m/>
    <m/>
    <m/>
    <m/>
    <n v="10"/>
    <n v="0"/>
    <m/>
    <m/>
    <m/>
    <m/>
    <m/>
    <m/>
    <m/>
    <m/>
    <m/>
  </r>
  <r>
    <x v="0"/>
    <x v="5"/>
    <x v="20"/>
    <d v="2023-09-27T00:00:00"/>
    <m/>
    <m/>
    <m/>
    <m/>
    <n v="8"/>
    <n v="0"/>
    <m/>
    <m/>
    <m/>
    <m/>
    <m/>
    <m/>
    <m/>
    <m/>
    <m/>
  </r>
  <r>
    <x v="1"/>
    <x v="0"/>
    <x v="20"/>
    <d v="2023-09-27T00:00:00"/>
    <m/>
    <m/>
    <m/>
    <m/>
    <n v="26"/>
    <n v="0"/>
    <m/>
    <m/>
    <m/>
    <m/>
    <m/>
    <m/>
    <m/>
    <m/>
    <m/>
  </r>
  <r>
    <x v="1"/>
    <x v="1"/>
    <x v="20"/>
    <d v="2023-09-27T00:00:00"/>
    <m/>
    <m/>
    <m/>
    <m/>
    <n v="28"/>
    <n v="0"/>
    <m/>
    <m/>
    <m/>
    <m/>
    <m/>
    <m/>
    <m/>
    <m/>
    <m/>
  </r>
  <r>
    <x v="2"/>
    <x v="0"/>
    <x v="20"/>
    <d v="2023-09-27T00:00:00"/>
    <m/>
    <m/>
    <n v="2.6909999999999998"/>
    <m/>
    <n v="61"/>
    <n v="1"/>
    <m/>
    <m/>
    <m/>
    <m/>
    <m/>
    <m/>
    <m/>
    <m/>
    <m/>
  </r>
  <r>
    <x v="3"/>
    <x v="0"/>
    <x v="20"/>
    <d v="2023-09-27T00:00:00"/>
    <m/>
    <m/>
    <m/>
    <m/>
    <n v="10"/>
    <n v="0"/>
    <m/>
    <m/>
    <m/>
    <m/>
    <m/>
    <m/>
    <m/>
    <m/>
    <m/>
  </r>
  <r>
    <x v="3"/>
    <x v="1"/>
    <x v="20"/>
    <d v="2023-09-27T00:00:00"/>
    <m/>
    <m/>
    <m/>
    <m/>
    <n v="10"/>
    <n v="0"/>
    <m/>
    <m/>
    <m/>
    <m/>
    <m/>
    <m/>
    <m/>
    <m/>
    <m/>
  </r>
  <r>
    <x v="3"/>
    <x v="2"/>
    <x v="20"/>
    <d v="2023-09-27T00:00:00"/>
    <m/>
    <m/>
    <m/>
    <m/>
    <n v="9"/>
    <n v="0"/>
    <m/>
    <m/>
    <m/>
    <m/>
    <m/>
    <m/>
    <m/>
    <m/>
    <m/>
  </r>
  <r>
    <x v="3"/>
    <x v="3"/>
    <x v="20"/>
    <d v="2023-09-27T00:00:00"/>
    <m/>
    <m/>
    <m/>
    <m/>
    <n v="9"/>
    <n v="0"/>
    <m/>
    <m/>
    <m/>
    <m/>
    <m/>
    <m/>
    <m/>
    <m/>
    <m/>
  </r>
  <r>
    <x v="3"/>
    <x v="4"/>
    <x v="20"/>
    <d v="2023-09-27T00:00:00"/>
    <m/>
    <m/>
    <m/>
    <m/>
    <n v="9"/>
    <n v="0"/>
    <m/>
    <m/>
    <m/>
    <m/>
    <m/>
    <m/>
    <m/>
    <m/>
    <m/>
  </r>
  <r>
    <x v="3"/>
    <x v="5"/>
    <x v="20"/>
    <d v="2023-09-27T00:00:00"/>
    <m/>
    <m/>
    <m/>
    <m/>
    <n v="10"/>
    <n v="0"/>
    <m/>
    <m/>
    <m/>
    <m/>
    <m/>
    <m/>
    <m/>
    <m/>
    <m/>
  </r>
  <r>
    <x v="4"/>
    <x v="0"/>
    <x v="20"/>
    <d v="2023-09-27T00:00:00"/>
    <m/>
    <m/>
    <m/>
    <m/>
    <n v="25"/>
    <n v="0"/>
    <m/>
    <m/>
    <m/>
    <m/>
    <m/>
    <m/>
    <m/>
    <m/>
    <m/>
  </r>
  <r>
    <x v="4"/>
    <x v="1"/>
    <x v="20"/>
    <d v="2023-09-27T00:00:00"/>
    <m/>
    <m/>
    <m/>
    <m/>
    <n v="25"/>
    <n v="0"/>
    <m/>
    <m/>
    <m/>
    <m/>
    <m/>
    <m/>
    <m/>
    <m/>
    <m/>
  </r>
  <r>
    <x v="5"/>
    <x v="0"/>
    <x v="20"/>
    <d v="2023-09-27T00:00:00"/>
    <m/>
    <m/>
    <n v="3.3029999999999999"/>
    <m/>
    <n v="57"/>
    <n v="1"/>
    <m/>
    <m/>
    <m/>
    <m/>
    <m/>
    <m/>
    <m/>
    <m/>
    <m/>
  </r>
  <r>
    <x v="0"/>
    <x v="0"/>
    <x v="21"/>
    <d v="2023-09-28T00:00:00"/>
    <n v="0.52100000000000002"/>
    <n v="5.8810000000000002"/>
    <n v="5.64"/>
    <m/>
    <n v="9"/>
    <n v="0"/>
    <m/>
    <m/>
    <m/>
    <n v="129"/>
    <n v="0"/>
    <n v="0"/>
    <n v="0"/>
    <m/>
    <m/>
  </r>
  <r>
    <x v="0"/>
    <x v="1"/>
    <x v="21"/>
    <d v="2023-09-28T00:00:00"/>
    <n v="0.41699999999999998"/>
    <n v="4.4720000000000004"/>
    <n v="5.4059999999999997"/>
    <m/>
    <n v="9"/>
    <n v="0"/>
    <m/>
    <m/>
    <m/>
    <n v="98"/>
    <n v="0"/>
    <n v="1"/>
    <n v="1"/>
    <m/>
    <m/>
  </r>
  <r>
    <x v="0"/>
    <x v="2"/>
    <x v="21"/>
    <d v="2023-09-28T00:00:00"/>
    <n v="0.378"/>
    <n v="4.54"/>
    <n v="5.0730000000000004"/>
    <m/>
    <n v="9"/>
    <n v="0"/>
    <m/>
    <m/>
    <m/>
    <n v="77"/>
    <n v="0"/>
    <n v="0"/>
    <n v="0"/>
    <m/>
    <m/>
  </r>
  <r>
    <x v="0"/>
    <x v="3"/>
    <x v="21"/>
    <d v="2023-09-28T00:00:00"/>
    <n v="0.28999999999999998"/>
    <n v="5.1769999999999996"/>
    <n v="4.516"/>
    <m/>
    <n v="7"/>
    <n v="0"/>
    <m/>
    <m/>
    <m/>
    <n v="77"/>
    <n v="0"/>
    <n v="0"/>
    <n v="0"/>
    <m/>
    <m/>
  </r>
  <r>
    <x v="0"/>
    <x v="4"/>
    <x v="21"/>
    <d v="2023-09-28T00:00:00"/>
    <n v="0.53400000000000003"/>
    <n v="4.2779999999999996"/>
    <n v="5.2220000000000004"/>
    <m/>
    <n v="10"/>
    <n v="0"/>
    <m/>
    <m/>
    <m/>
    <n v="134"/>
    <n v="0"/>
    <n v="0"/>
    <n v="0"/>
    <m/>
    <m/>
  </r>
  <r>
    <x v="0"/>
    <x v="5"/>
    <x v="21"/>
    <d v="2023-09-28T00:00:00"/>
    <n v="0.41"/>
    <n v="5.5529999999999999"/>
    <n v="4.7119999999999997"/>
    <m/>
    <n v="8"/>
    <n v="0"/>
    <m/>
    <m/>
    <m/>
    <n v="79"/>
    <n v="0"/>
    <n v="0"/>
    <n v="0"/>
    <m/>
    <m/>
  </r>
  <r>
    <x v="1"/>
    <x v="0"/>
    <x v="21"/>
    <d v="2023-09-28T00:00:00"/>
    <n v="1.3129999999999999"/>
    <n v="3.302"/>
    <n v="6.0410000000000004"/>
    <m/>
    <n v="26"/>
    <n v="0"/>
    <m/>
    <m/>
    <m/>
    <n v="165"/>
    <n v="0"/>
    <n v="0"/>
    <n v="0"/>
    <m/>
    <m/>
  </r>
  <r>
    <x v="1"/>
    <x v="1"/>
    <x v="21"/>
    <d v="2023-09-28T00:00:00"/>
    <n v="1.4870000000000001"/>
    <n v="3.6840000000000002"/>
    <n v="7.1989999999999998"/>
    <m/>
    <n v="28"/>
    <n v="0"/>
    <m/>
    <m/>
    <m/>
    <n v="179"/>
    <n v="0"/>
    <n v="0"/>
    <n v="0"/>
    <m/>
    <m/>
  </r>
  <r>
    <x v="2"/>
    <x v="0"/>
    <x v="21"/>
    <d v="2023-09-28T00:00:00"/>
    <n v="3.2829999999999999"/>
    <n v="4.3"/>
    <n v="6.69"/>
    <m/>
    <n v="60"/>
    <n v="1"/>
    <m/>
    <m/>
    <m/>
    <n v="504"/>
    <n v="0"/>
    <n v="1"/>
    <n v="1"/>
    <m/>
    <m/>
  </r>
  <r>
    <x v="3"/>
    <x v="0"/>
    <x v="21"/>
    <d v="2023-09-28T00:00:00"/>
    <n v="0.432"/>
    <n v="3.3879999999999999"/>
    <n v="7.0670000000000002"/>
    <n v="1.0469999999999997"/>
    <n v="10"/>
    <n v="0"/>
    <m/>
    <m/>
    <m/>
    <n v="70"/>
    <n v="0"/>
    <n v="0"/>
    <n v="0"/>
    <m/>
    <m/>
  </r>
  <r>
    <x v="3"/>
    <x v="1"/>
    <x v="21"/>
    <d v="2023-09-28T00:00:00"/>
    <n v="0.42"/>
    <n v="5.1029999999999998"/>
    <n v="5.5380000000000003"/>
    <n v="0.92499999999999982"/>
    <n v="10"/>
    <n v="0"/>
    <m/>
    <m/>
    <m/>
    <n v="82"/>
    <n v="0"/>
    <n v="0"/>
    <n v="0"/>
    <m/>
    <m/>
  </r>
  <r>
    <x v="3"/>
    <x v="2"/>
    <x v="21"/>
    <d v="2023-09-28T00:00:00"/>
    <n v="0.34200000000000003"/>
    <n v="5.5579999999999998"/>
    <n v="5.9169999999999998"/>
    <n v="0.69500000000000028"/>
    <n v="9"/>
    <n v="0"/>
    <m/>
    <m/>
    <m/>
    <n v="60"/>
    <n v="0"/>
    <n v="0"/>
    <n v="0"/>
    <m/>
    <m/>
  </r>
  <r>
    <x v="3"/>
    <x v="3"/>
    <x v="21"/>
    <d v="2023-09-28T00:00:00"/>
    <n v="0.48"/>
    <n v="5.6059999999999999"/>
    <n v="5.5910000000000002"/>
    <n v="0.91699999999999982"/>
    <n v="9"/>
    <n v="0"/>
    <m/>
    <m/>
    <m/>
    <n v="175"/>
    <n v="0"/>
    <n v="0"/>
    <n v="0"/>
    <m/>
    <m/>
  </r>
  <r>
    <x v="3"/>
    <x v="4"/>
    <x v="21"/>
    <d v="2023-09-28T00:00:00"/>
    <n v="0.34300000000000003"/>
    <n v="4.0190000000000001"/>
    <n v="6.3780000000000001"/>
    <n v="0.74500000000000011"/>
    <n v="9"/>
    <n v="0"/>
    <m/>
    <m/>
    <m/>
    <n v="92"/>
    <n v="0"/>
    <n v="0"/>
    <n v="0"/>
    <m/>
    <m/>
  </r>
  <r>
    <x v="3"/>
    <x v="5"/>
    <x v="21"/>
    <d v="2023-09-28T00:00:00"/>
    <n v="0.46600000000000003"/>
    <n v="3.94"/>
    <n v="6.2039999999999997"/>
    <n v="1.0779999999999998"/>
    <n v="10"/>
    <n v="0"/>
    <m/>
    <m/>
    <m/>
    <n v="156"/>
    <n v="0"/>
    <n v="0"/>
    <n v="0"/>
    <m/>
    <m/>
  </r>
  <r>
    <x v="4"/>
    <x v="0"/>
    <x v="21"/>
    <d v="2023-09-28T00:00:00"/>
    <n v="1.125"/>
    <n v="2.8330000000000002"/>
    <n v="6.1609999999999996"/>
    <n v="2.5149999999999997"/>
    <n v="25"/>
    <n v="0"/>
    <m/>
    <m/>
    <m/>
    <n v="183"/>
    <n v="0"/>
    <n v="0"/>
    <n v="0"/>
    <m/>
    <m/>
  </r>
  <r>
    <x v="4"/>
    <x v="1"/>
    <x v="21"/>
    <d v="2023-09-28T00:00:00"/>
    <n v="1.1379999999999999"/>
    <n v="3.5619999999999998"/>
    <n v="7.15"/>
    <n v="2.4209999999999998"/>
    <n v="25"/>
    <n v="0"/>
    <m/>
    <m/>
    <m/>
    <n v="215"/>
    <n v="0"/>
    <n v="0"/>
    <n v="0"/>
    <m/>
    <m/>
  </r>
  <r>
    <x v="5"/>
    <x v="0"/>
    <x v="21"/>
    <d v="2023-09-28T00:00:00"/>
    <n v="2.9809999999999999"/>
    <n v="4.4660000000000002"/>
    <n v="7.1680000000000001"/>
    <n v="2.8819999999999997"/>
    <n v="57"/>
    <n v="0"/>
    <m/>
    <m/>
    <m/>
    <n v="140"/>
    <n v="0"/>
    <n v="0"/>
    <n v="0"/>
    <m/>
    <m/>
  </r>
  <r>
    <x v="0"/>
    <x v="0"/>
    <x v="22"/>
    <d v="2023-09-29T00:00:00"/>
    <m/>
    <m/>
    <m/>
    <m/>
    <n v="9"/>
    <n v="0"/>
    <m/>
    <m/>
    <m/>
    <m/>
    <n v="0"/>
    <n v="0"/>
    <n v="0"/>
    <m/>
    <m/>
  </r>
  <r>
    <x v="0"/>
    <x v="1"/>
    <x v="22"/>
    <d v="2023-09-29T00:00:00"/>
    <m/>
    <m/>
    <m/>
    <m/>
    <n v="9"/>
    <n v="0"/>
    <m/>
    <m/>
    <m/>
    <m/>
    <n v="0"/>
    <n v="1"/>
    <n v="1"/>
    <m/>
    <m/>
  </r>
  <r>
    <x v="0"/>
    <x v="2"/>
    <x v="22"/>
    <d v="2023-09-29T00:00:00"/>
    <m/>
    <m/>
    <m/>
    <m/>
    <n v="9"/>
    <n v="0"/>
    <m/>
    <m/>
    <m/>
    <m/>
    <n v="0"/>
    <n v="2"/>
    <n v="2"/>
    <m/>
    <m/>
  </r>
  <r>
    <x v="0"/>
    <x v="3"/>
    <x v="22"/>
    <d v="2023-09-29T00:00:00"/>
    <m/>
    <m/>
    <m/>
    <m/>
    <n v="7"/>
    <n v="0"/>
    <m/>
    <m/>
    <m/>
    <m/>
    <n v="0"/>
    <n v="1"/>
    <n v="1"/>
    <m/>
    <m/>
  </r>
  <r>
    <x v="0"/>
    <x v="4"/>
    <x v="22"/>
    <d v="2023-09-29T00:00:00"/>
    <m/>
    <m/>
    <m/>
    <m/>
    <n v="10"/>
    <n v="0"/>
    <m/>
    <m/>
    <m/>
    <m/>
    <n v="0"/>
    <n v="0"/>
    <n v="0"/>
    <m/>
    <m/>
  </r>
  <r>
    <x v="0"/>
    <x v="5"/>
    <x v="22"/>
    <d v="2023-09-29T00:00:00"/>
    <m/>
    <m/>
    <m/>
    <m/>
    <n v="8"/>
    <n v="0"/>
    <m/>
    <m/>
    <m/>
    <m/>
    <n v="0"/>
    <n v="1"/>
    <n v="1"/>
    <m/>
    <m/>
  </r>
  <r>
    <x v="1"/>
    <x v="0"/>
    <x v="22"/>
    <d v="2023-09-29T00:00:00"/>
    <m/>
    <m/>
    <m/>
    <m/>
    <n v="26"/>
    <n v="0"/>
    <m/>
    <m/>
    <m/>
    <m/>
    <n v="0"/>
    <n v="2"/>
    <n v="2"/>
    <m/>
    <m/>
  </r>
  <r>
    <x v="1"/>
    <x v="1"/>
    <x v="22"/>
    <d v="2023-09-29T00:00:00"/>
    <m/>
    <m/>
    <m/>
    <m/>
    <n v="28"/>
    <n v="0"/>
    <m/>
    <m/>
    <m/>
    <m/>
    <n v="0"/>
    <n v="0"/>
    <n v="0"/>
    <m/>
    <m/>
  </r>
  <r>
    <x v="2"/>
    <x v="0"/>
    <x v="22"/>
    <d v="2023-09-29T00:00:00"/>
    <m/>
    <m/>
    <m/>
    <m/>
    <n v="60"/>
    <n v="0"/>
    <m/>
    <m/>
    <m/>
    <m/>
    <n v="0"/>
    <n v="4"/>
    <n v="4"/>
    <m/>
    <m/>
  </r>
  <r>
    <x v="3"/>
    <x v="0"/>
    <x v="22"/>
    <d v="2023-09-29T00:00:00"/>
    <m/>
    <m/>
    <m/>
    <m/>
    <n v="10"/>
    <n v="0"/>
    <m/>
    <m/>
    <m/>
    <m/>
    <n v="0"/>
    <n v="0"/>
    <n v="0"/>
    <m/>
    <m/>
  </r>
  <r>
    <x v="3"/>
    <x v="1"/>
    <x v="22"/>
    <d v="2023-09-29T00:00:00"/>
    <m/>
    <m/>
    <m/>
    <m/>
    <n v="10"/>
    <n v="0"/>
    <m/>
    <m/>
    <m/>
    <m/>
    <n v="0"/>
    <n v="0"/>
    <n v="0"/>
    <m/>
    <m/>
  </r>
  <r>
    <x v="3"/>
    <x v="2"/>
    <x v="22"/>
    <d v="2023-09-29T00:00:00"/>
    <m/>
    <m/>
    <m/>
    <m/>
    <n v="9"/>
    <n v="0"/>
    <m/>
    <m/>
    <m/>
    <m/>
    <n v="0"/>
    <n v="0"/>
    <n v="0"/>
    <m/>
    <m/>
  </r>
  <r>
    <x v="3"/>
    <x v="3"/>
    <x v="22"/>
    <d v="2023-09-29T00:00:00"/>
    <m/>
    <m/>
    <m/>
    <m/>
    <n v="9"/>
    <n v="0"/>
    <m/>
    <m/>
    <m/>
    <m/>
    <n v="0"/>
    <n v="0"/>
    <n v="0"/>
    <m/>
    <m/>
  </r>
  <r>
    <x v="3"/>
    <x v="4"/>
    <x v="22"/>
    <d v="2023-09-29T00:00:00"/>
    <m/>
    <m/>
    <m/>
    <m/>
    <n v="9"/>
    <n v="0"/>
    <m/>
    <m/>
    <m/>
    <m/>
    <n v="0"/>
    <n v="0"/>
    <n v="0"/>
    <m/>
    <m/>
  </r>
  <r>
    <x v="3"/>
    <x v="5"/>
    <x v="22"/>
    <d v="2023-09-29T00:00:00"/>
    <m/>
    <m/>
    <m/>
    <m/>
    <n v="10"/>
    <n v="0"/>
    <m/>
    <m/>
    <m/>
    <m/>
    <n v="0"/>
    <n v="0"/>
    <n v="0"/>
    <m/>
    <m/>
  </r>
  <r>
    <x v="4"/>
    <x v="0"/>
    <x v="22"/>
    <d v="2023-09-29T00:00:00"/>
    <m/>
    <m/>
    <m/>
    <m/>
    <n v="25"/>
    <n v="0"/>
    <m/>
    <m/>
    <m/>
    <m/>
    <n v="0"/>
    <n v="0"/>
    <n v="0"/>
    <m/>
    <m/>
  </r>
  <r>
    <x v="4"/>
    <x v="1"/>
    <x v="22"/>
    <d v="2023-09-29T00:00:00"/>
    <m/>
    <m/>
    <m/>
    <m/>
    <n v="25"/>
    <n v="0"/>
    <m/>
    <m/>
    <m/>
    <m/>
    <n v="0"/>
    <n v="1"/>
    <n v="1"/>
    <m/>
    <m/>
  </r>
  <r>
    <x v="5"/>
    <x v="0"/>
    <x v="22"/>
    <d v="2023-09-29T00:00:00"/>
    <m/>
    <m/>
    <m/>
    <m/>
    <n v="57"/>
    <n v="0"/>
    <m/>
    <m/>
    <m/>
    <m/>
    <n v="0"/>
    <n v="4"/>
    <n v="4"/>
    <m/>
    <m/>
  </r>
  <r>
    <x v="0"/>
    <x v="0"/>
    <x v="23"/>
    <d v="2023-09-30T00:00:00"/>
    <m/>
    <m/>
    <m/>
    <m/>
    <n v="9"/>
    <n v="0"/>
    <m/>
    <m/>
    <m/>
    <m/>
    <n v="0"/>
    <n v="3"/>
    <n v="3"/>
    <m/>
    <m/>
  </r>
  <r>
    <x v="0"/>
    <x v="1"/>
    <x v="23"/>
    <d v="2023-09-30T00:00:00"/>
    <m/>
    <m/>
    <m/>
    <m/>
    <n v="8"/>
    <n v="1"/>
    <m/>
    <m/>
    <m/>
    <m/>
    <n v="0"/>
    <n v="2"/>
    <n v="2"/>
    <m/>
    <m/>
  </r>
  <r>
    <x v="0"/>
    <x v="2"/>
    <x v="23"/>
    <d v="2023-09-30T00:00:00"/>
    <m/>
    <m/>
    <m/>
    <m/>
    <n v="9"/>
    <n v="0"/>
    <m/>
    <m/>
    <m/>
    <m/>
    <n v="0"/>
    <n v="2"/>
    <n v="2"/>
    <m/>
    <m/>
  </r>
  <r>
    <x v="0"/>
    <x v="3"/>
    <x v="23"/>
    <d v="2023-09-30T00:00:00"/>
    <m/>
    <m/>
    <m/>
    <m/>
    <n v="7"/>
    <n v="0"/>
    <m/>
    <m/>
    <m/>
    <m/>
    <n v="0"/>
    <n v="2"/>
    <n v="2"/>
    <m/>
    <m/>
  </r>
  <r>
    <x v="0"/>
    <x v="4"/>
    <x v="23"/>
    <d v="2023-09-30T00:00:00"/>
    <m/>
    <m/>
    <m/>
    <m/>
    <n v="10"/>
    <n v="0"/>
    <m/>
    <m/>
    <m/>
    <m/>
    <n v="0"/>
    <n v="3"/>
    <n v="3"/>
    <m/>
    <m/>
  </r>
  <r>
    <x v="0"/>
    <x v="5"/>
    <x v="23"/>
    <d v="2023-09-30T00:00:00"/>
    <m/>
    <m/>
    <m/>
    <m/>
    <n v="8"/>
    <n v="0"/>
    <m/>
    <m/>
    <m/>
    <m/>
    <n v="0"/>
    <n v="0"/>
    <n v="0"/>
    <m/>
    <m/>
  </r>
  <r>
    <x v="1"/>
    <x v="0"/>
    <x v="23"/>
    <d v="2023-09-30T00:00:00"/>
    <m/>
    <m/>
    <m/>
    <m/>
    <m/>
    <n v="26"/>
    <m/>
    <m/>
    <m/>
    <m/>
    <n v="0"/>
    <n v="3"/>
    <n v="3"/>
    <m/>
    <m/>
  </r>
  <r>
    <x v="1"/>
    <x v="1"/>
    <x v="23"/>
    <d v="2023-09-30T00:00:00"/>
    <m/>
    <m/>
    <m/>
    <m/>
    <n v="28"/>
    <n v="0"/>
    <m/>
    <m/>
    <m/>
    <m/>
    <n v="0"/>
    <n v="2"/>
    <n v="2"/>
    <m/>
    <m/>
  </r>
  <r>
    <x v="2"/>
    <x v="0"/>
    <x v="23"/>
    <d v="2023-09-30T00:00:00"/>
    <m/>
    <m/>
    <m/>
    <m/>
    <m/>
    <n v="60"/>
    <m/>
    <m/>
    <m/>
    <m/>
    <n v="0"/>
    <n v="8"/>
    <n v="8"/>
    <m/>
    <m/>
  </r>
  <r>
    <x v="3"/>
    <x v="0"/>
    <x v="23"/>
    <d v="2023-09-30T00:00:00"/>
    <m/>
    <m/>
    <m/>
    <m/>
    <n v="10"/>
    <n v="0"/>
    <m/>
    <m/>
    <m/>
    <m/>
    <n v="0"/>
    <n v="0"/>
    <n v="0"/>
    <m/>
    <m/>
  </r>
  <r>
    <x v="3"/>
    <x v="1"/>
    <x v="23"/>
    <d v="2023-09-30T00:00:00"/>
    <m/>
    <m/>
    <m/>
    <m/>
    <n v="10"/>
    <n v="0"/>
    <m/>
    <m/>
    <m/>
    <m/>
    <n v="0"/>
    <n v="1"/>
    <n v="1"/>
    <m/>
    <m/>
  </r>
  <r>
    <x v="3"/>
    <x v="2"/>
    <x v="23"/>
    <d v="2023-09-30T00:00:00"/>
    <m/>
    <m/>
    <m/>
    <m/>
    <n v="9"/>
    <n v="0"/>
    <m/>
    <m/>
    <m/>
    <m/>
    <n v="0"/>
    <n v="0"/>
    <n v="0"/>
    <m/>
    <m/>
  </r>
  <r>
    <x v="3"/>
    <x v="3"/>
    <x v="23"/>
    <d v="2023-09-30T00:00:00"/>
    <m/>
    <m/>
    <m/>
    <m/>
    <n v="9"/>
    <n v="0"/>
    <m/>
    <m/>
    <m/>
    <m/>
    <n v="0"/>
    <n v="2"/>
    <n v="2"/>
    <m/>
    <m/>
  </r>
  <r>
    <x v="3"/>
    <x v="4"/>
    <x v="23"/>
    <d v="2023-09-30T00:00:00"/>
    <m/>
    <m/>
    <m/>
    <m/>
    <n v="9"/>
    <n v="0"/>
    <m/>
    <m/>
    <m/>
    <m/>
    <n v="0"/>
    <n v="3"/>
    <n v="3"/>
    <m/>
    <m/>
  </r>
  <r>
    <x v="3"/>
    <x v="5"/>
    <x v="23"/>
    <d v="2023-09-30T00:00:00"/>
    <m/>
    <m/>
    <m/>
    <m/>
    <n v="10"/>
    <n v="0"/>
    <m/>
    <m/>
    <m/>
    <m/>
    <n v="0"/>
    <n v="0"/>
    <n v="0"/>
    <m/>
    <m/>
  </r>
  <r>
    <x v="4"/>
    <x v="0"/>
    <x v="23"/>
    <d v="2023-09-30T00:00:00"/>
    <m/>
    <m/>
    <m/>
    <m/>
    <m/>
    <n v="25"/>
    <m/>
    <m/>
    <m/>
    <m/>
    <n v="0"/>
    <n v="7"/>
    <n v="7"/>
    <m/>
    <m/>
  </r>
  <r>
    <x v="4"/>
    <x v="1"/>
    <x v="23"/>
    <d v="2023-09-30T00:00:00"/>
    <m/>
    <m/>
    <m/>
    <m/>
    <m/>
    <n v="25"/>
    <m/>
    <m/>
    <m/>
    <m/>
    <n v="1"/>
    <n v="0"/>
    <n v="1"/>
    <m/>
    <m/>
  </r>
  <r>
    <x v="5"/>
    <x v="0"/>
    <x v="23"/>
    <d v="2023-09-30T00:00:00"/>
    <m/>
    <m/>
    <m/>
    <m/>
    <m/>
    <n v="57"/>
    <m/>
    <m/>
    <m/>
    <m/>
    <n v="0"/>
    <n v="7"/>
    <n v="7"/>
    <m/>
    <m/>
  </r>
  <r>
    <x v="0"/>
    <x v="0"/>
    <x v="24"/>
    <d v="2023-10-01T00:00:00"/>
    <m/>
    <m/>
    <m/>
    <m/>
    <n v="6"/>
    <n v="3"/>
    <m/>
    <m/>
    <m/>
    <m/>
    <n v="0"/>
    <n v="1"/>
    <n v="1"/>
    <m/>
    <m/>
  </r>
  <r>
    <x v="0"/>
    <x v="1"/>
    <x v="24"/>
    <d v="2023-10-01T00:00:00"/>
    <m/>
    <m/>
    <m/>
    <m/>
    <n v="5"/>
    <n v="3"/>
    <m/>
    <m/>
    <m/>
    <m/>
    <n v="0"/>
    <n v="2"/>
    <n v="2"/>
    <m/>
    <m/>
  </r>
  <r>
    <x v="0"/>
    <x v="2"/>
    <x v="24"/>
    <d v="2023-10-01T00:00:00"/>
    <m/>
    <m/>
    <m/>
    <m/>
    <n v="5"/>
    <n v="4"/>
    <m/>
    <m/>
    <m/>
    <m/>
    <n v="1"/>
    <n v="1"/>
    <n v="2"/>
    <m/>
    <m/>
  </r>
  <r>
    <x v="0"/>
    <x v="3"/>
    <x v="24"/>
    <d v="2023-10-01T00:00:00"/>
    <m/>
    <m/>
    <m/>
    <m/>
    <n v="4"/>
    <n v="3"/>
    <m/>
    <m/>
    <m/>
    <m/>
    <n v="0"/>
    <n v="1"/>
    <n v="1"/>
    <m/>
    <m/>
  </r>
  <r>
    <x v="0"/>
    <x v="4"/>
    <x v="24"/>
    <d v="2023-10-01T00:00:00"/>
    <m/>
    <m/>
    <m/>
    <m/>
    <n v="7"/>
    <n v="3"/>
    <m/>
    <m/>
    <m/>
    <m/>
    <n v="1"/>
    <n v="0"/>
    <n v="1"/>
    <m/>
    <m/>
  </r>
  <r>
    <x v="0"/>
    <x v="5"/>
    <x v="24"/>
    <d v="2023-10-01T00:00:00"/>
    <m/>
    <m/>
    <m/>
    <m/>
    <n v="7"/>
    <n v="1"/>
    <m/>
    <m/>
    <m/>
    <m/>
    <n v="1"/>
    <n v="1"/>
    <n v="2"/>
    <m/>
    <m/>
  </r>
  <r>
    <x v="1"/>
    <x v="0"/>
    <x v="24"/>
    <d v="2023-10-01T00:00:00"/>
    <m/>
    <m/>
    <m/>
    <m/>
    <m/>
    <n v="0"/>
    <m/>
    <m/>
    <m/>
    <m/>
    <n v="0"/>
    <n v="4"/>
    <n v="4"/>
    <m/>
    <m/>
  </r>
  <r>
    <x v="1"/>
    <x v="1"/>
    <x v="24"/>
    <d v="2023-10-01T00:00:00"/>
    <m/>
    <m/>
    <m/>
    <m/>
    <n v="29"/>
    <n v="-1"/>
    <m/>
    <m/>
    <m/>
    <m/>
    <n v="0"/>
    <n v="1"/>
    <n v="1"/>
    <m/>
    <m/>
  </r>
  <r>
    <x v="2"/>
    <x v="0"/>
    <x v="24"/>
    <d v="2023-10-01T00:00:00"/>
    <m/>
    <m/>
    <m/>
    <m/>
    <m/>
    <n v="0"/>
    <m/>
    <m/>
    <m/>
    <m/>
    <n v="0"/>
    <n v="5"/>
    <n v="5"/>
    <m/>
    <m/>
  </r>
  <r>
    <x v="3"/>
    <x v="0"/>
    <x v="24"/>
    <d v="2023-10-01T00:00:00"/>
    <m/>
    <m/>
    <m/>
    <m/>
    <n v="10"/>
    <n v="0"/>
    <m/>
    <m/>
    <m/>
    <m/>
    <n v="0"/>
    <n v="1"/>
    <n v="1"/>
    <m/>
    <m/>
  </r>
  <r>
    <x v="3"/>
    <x v="1"/>
    <x v="24"/>
    <d v="2023-10-01T00:00:00"/>
    <m/>
    <m/>
    <m/>
    <m/>
    <n v="9"/>
    <n v="1"/>
    <m/>
    <m/>
    <m/>
    <m/>
    <n v="0"/>
    <n v="1"/>
    <n v="1"/>
    <m/>
    <m/>
  </r>
  <r>
    <x v="3"/>
    <x v="2"/>
    <x v="24"/>
    <d v="2023-10-01T00:00:00"/>
    <m/>
    <m/>
    <m/>
    <m/>
    <n v="9"/>
    <n v="0"/>
    <m/>
    <m/>
    <m/>
    <m/>
    <n v="0"/>
    <n v="0"/>
    <n v="0"/>
    <m/>
    <m/>
  </r>
  <r>
    <x v="3"/>
    <x v="3"/>
    <x v="24"/>
    <d v="2023-10-01T00:00:00"/>
    <m/>
    <m/>
    <m/>
    <m/>
    <n v="7"/>
    <n v="2"/>
    <m/>
    <m/>
    <m/>
    <m/>
    <n v="0"/>
    <n v="0"/>
    <n v="0"/>
    <m/>
    <m/>
  </r>
  <r>
    <x v="3"/>
    <x v="4"/>
    <x v="24"/>
    <d v="2023-10-01T00:00:00"/>
    <m/>
    <m/>
    <m/>
    <m/>
    <n v="7"/>
    <n v="2"/>
    <m/>
    <m/>
    <m/>
    <m/>
    <n v="1"/>
    <n v="0"/>
    <n v="1"/>
    <m/>
    <m/>
  </r>
  <r>
    <x v="3"/>
    <x v="5"/>
    <x v="24"/>
    <d v="2023-10-01T00:00:00"/>
    <m/>
    <m/>
    <m/>
    <m/>
    <n v="10"/>
    <n v="0"/>
    <m/>
    <m/>
    <m/>
    <m/>
    <n v="0"/>
    <n v="2"/>
    <n v="2"/>
    <m/>
    <m/>
  </r>
  <r>
    <x v="4"/>
    <x v="0"/>
    <x v="24"/>
    <d v="2023-10-01T00:00:00"/>
    <m/>
    <m/>
    <m/>
    <m/>
    <m/>
    <n v="0"/>
    <m/>
    <m/>
    <m/>
    <m/>
    <n v="1"/>
    <n v="3"/>
    <n v="4"/>
    <m/>
    <m/>
  </r>
  <r>
    <x v="4"/>
    <x v="1"/>
    <x v="24"/>
    <d v="2023-10-01T00:00:00"/>
    <m/>
    <m/>
    <m/>
    <m/>
    <m/>
    <n v="0"/>
    <m/>
    <m/>
    <m/>
    <m/>
    <n v="2"/>
    <n v="3"/>
    <n v="5"/>
    <m/>
    <m/>
  </r>
  <r>
    <x v="5"/>
    <x v="0"/>
    <x v="24"/>
    <d v="2023-10-01T00:00:00"/>
    <m/>
    <m/>
    <m/>
    <m/>
    <m/>
    <n v="0"/>
    <m/>
    <m/>
    <m/>
    <m/>
    <n v="2"/>
    <n v="8"/>
    <n v="10"/>
    <m/>
    <m/>
  </r>
  <r>
    <x v="0"/>
    <x v="0"/>
    <x v="25"/>
    <d v="2023-10-02T00:00:00"/>
    <m/>
    <m/>
    <m/>
    <m/>
    <n v="6"/>
    <n v="0"/>
    <m/>
    <m/>
    <m/>
    <m/>
    <n v="1"/>
    <n v="0"/>
    <n v="1"/>
    <m/>
    <m/>
  </r>
  <r>
    <x v="0"/>
    <x v="1"/>
    <x v="25"/>
    <d v="2023-10-02T00:00:00"/>
    <m/>
    <m/>
    <m/>
    <m/>
    <n v="5"/>
    <n v="0"/>
    <m/>
    <m/>
    <m/>
    <m/>
    <n v="0"/>
    <n v="0"/>
    <n v="0"/>
    <m/>
    <m/>
  </r>
  <r>
    <x v="0"/>
    <x v="2"/>
    <x v="25"/>
    <d v="2023-10-02T00:00:00"/>
    <m/>
    <m/>
    <m/>
    <m/>
    <n v="5"/>
    <n v="0"/>
    <m/>
    <m/>
    <m/>
    <m/>
    <n v="2"/>
    <n v="0"/>
    <n v="2"/>
    <m/>
    <m/>
  </r>
  <r>
    <x v="0"/>
    <x v="3"/>
    <x v="25"/>
    <d v="2023-10-02T00:00:00"/>
    <m/>
    <m/>
    <m/>
    <m/>
    <n v="4"/>
    <n v="0"/>
    <m/>
    <m/>
    <m/>
    <m/>
    <n v="2"/>
    <n v="0"/>
    <n v="2"/>
    <m/>
    <m/>
  </r>
  <r>
    <x v="0"/>
    <x v="4"/>
    <x v="25"/>
    <d v="2023-10-02T00:00:00"/>
    <m/>
    <m/>
    <m/>
    <m/>
    <n v="7"/>
    <n v="0"/>
    <m/>
    <m/>
    <m/>
    <m/>
    <n v="2"/>
    <n v="2"/>
    <n v="4"/>
    <m/>
    <m/>
  </r>
  <r>
    <x v="0"/>
    <x v="5"/>
    <x v="25"/>
    <d v="2023-10-02T00:00:00"/>
    <m/>
    <m/>
    <m/>
    <m/>
    <n v="7"/>
    <n v="0"/>
    <m/>
    <m/>
    <m/>
    <m/>
    <n v="2"/>
    <n v="0"/>
    <n v="2"/>
    <m/>
    <m/>
  </r>
  <r>
    <x v="1"/>
    <x v="0"/>
    <x v="25"/>
    <d v="2023-10-02T00:00:00"/>
    <m/>
    <m/>
    <m/>
    <m/>
    <m/>
    <n v="0"/>
    <m/>
    <m/>
    <m/>
    <m/>
    <n v="4"/>
    <n v="2"/>
    <n v="6"/>
    <m/>
    <m/>
  </r>
  <r>
    <x v="1"/>
    <x v="1"/>
    <x v="25"/>
    <d v="2023-10-02T00:00:00"/>
    <m/>
    <m/>
    <m/>
    <m/>
    <n v="30"/>
    <n v="-1"/>
    <m/>
    <m/>
    <m/>
    <m/>
    <n v="10"/>
    <n v="2"/>
    <n v="12"/>
    <m/>
    <m/>
  </r>
  <r>
    <x v="2"/>
    <x v="0"/>
    <x v="25"/>
    <d v="2023-10-02T00:00:00"/>
    <m/>
    <m/>
    <m/>
    <m/>
    <m/>
    <n v="0"/>
    <m/>
    <m/>
    <m/>
    <m/>
    <n v="13"/>
    <n v="7"/>
    <n v="20"/>
    <m/>
    <m/>
  </r>
  <r>
    <x v="3"/>
    <x v="0"/>
    <x v="25"/>
    <d v="2023-10-02T00:00:00"/>
    <m/>
    <m/>
    <m/>
    <m/>
    <n v="10"/>
    <n v="0"/>
    <m/>
    <m/>
    <m/>
    <m/>
    <n v="3"/>
    <n v="3"/>
    <n v="6"/>
    <m/>
    <m/>
  </r>
  <r>
    <x v="3"/>
    <x v="1"/>
    <x v="25"/>
    <d v="2023-10-02T00:00:00"/>
    <m/>
    <m/>
    <m/>
    <m/>
    <n v="9"/>
    <n v="0"/>
    <m/>
    <m/>
    <m/>
    <m/>
    <n v="1"/>
    <n v="2"/>
    <n v="3"/>
    <m/>
    <m/>
  </r>
  <r>
    <x v="3"/>
    <x v="2"/>
    <x v="25"/>
    <d v="2023-10-02T00:00:00"/>
    <m/>
    <m/>
    <m/>
    <m/>
    <n v="9"/>
    <n v="0"/>
    <m/>
    <m/>
    <m/>
    <m/>
    <n v="0"/>
    <n v="2"/>
    <n v="2"/>
    <m/>
    <m/>
  </r>
  <r>
    <x v="3"/>
    <x v="3"/>
    <x v="25"/>
    <d v="2023-10-02T00:00:00"/>
    <m/>
    <m/>
    <m/>
    <m/>
    <n v="7"/>
    <n v="0"/>
    <m/>
    <m/>
    <m/>
    <m/>
    <n v="3"/>
    <n v="1"/>
    <n v="4"/>
    <m/>
    <m/>
  </r>
  <r>
    <x v="3"/>
    <x v="4"/>
    <x v="25"/>
    <d v="2023-10-02T00:00:00"/>
    <m/>
    <m/>
    <m/>
    <m/>
    <n v="7"/>
    <n v="0"/>
    <m/>
    <m/>
    <m/>
    <m/>
    <n v="3"/>
    <n v="1"/>
    <n v="4"/>
    <m/>
    <m/>
  </r>
  <r>
    <x v="3"/>
    <x v="5"/>
    <x v="25"/>
    <d v="2023-10-02T00:00:00"/>
    <m/>
    <m/>
    <m/>
    <m/>
    <n v="10"/>
    <n v="0"/>
    <m/>
    <m/>
    <m/>
    <m/>
    <n v="1"/>
    <n v="2"/>
    <n v="3"/>
    <m/>
    <m/>
  </r>
  <r>
    <x v="4"/>
    <x v="0"/>
    <x v="25"/>
    <d v="2023-10-02T00:00:00"/>
    <m/>
    <m/>
    <m/>
    <m/>
    <m/>
    <n v="0"/>
    <m/>
    <m/>
    <m/>
    <m/>
    <n v="1"/>
    <n v="0"/>
    <n v="1"/>
    <m/>
    <m/>
  </r>
  <r>
    <x v="4"/>
    <x v="1"/>
    <x v="25"/>
    <d v="2023-10-02T00:00:00"/>
    <m/>
    <m/>
    <m/>
    <m/>
    <m/>
    <n v="0"/>
    <m/>
    <m/>
    <m/>
    <m/>
    <n v="8"/>
    <n v="0"/>
    <n v="8"/>
    <m/>
    <m/>
  </r>
  <r>
    <x v="5"/>
    <x v="0"/>
    <x v="25"/>
    <d v="2023-10-02T00:00:00"/>
    <m/>
    <m/>
    <m/>
    <m/>
    <m/>
    <n v="0"/>
    <m/>
    <m/>
    <m/>
    <m/>
    <n v="12"/>
    <n v="9"/>
    <n v="21"/>
    <m/>
    <m/>
  </r>
  <r>
    <x v="0"/>
    <x v="0"/>
    <x v="26"/>
    <d v="2023-10-03T00:00:00"/>
    <m/>
    <m/>
    <m/>
    <m/>
    <n v="5"/>
    <n v="1"/>
    <m/>
    <m/>
    <m/>
    <m/>
    <n v="1"/>
    <n v="1"/>
    <n v="2"/>
    <m/>
    <m/>
  </r>
  <r>
    <x v="0"/>
    <x v="1"/>
    <x v="26"/>
    <d v="2023-10-03T00:00:00"/>
    <m/>
    <m/>
    <m/>
    <m/>
    <n v="3"/>
    <n v="2"/>
    <m/>
    <m/>
    <m/>
    <m/>
    <n v="2"/>
    <n v="0"/>
    <n v="2"/>
    <m/>
    <m/>
  </r>
  <r>
    <x v="0"/>
    <x v="2"/>
    <x v="26"/>
    <d v="2023-10-03T00:00:00"/>
    <m/>
    <m/>
    <m/>
    <m/>
    <n v="3"/>
    <n v="2"/>
    <m/>
    <m/>
    <m/>
    <m/>
    <n v="0"/>
    <n v="0"/>
    <n v="0"/>
    <m/>
    <m/>
  </r>
  <r>
    <x v="0"/>
    <x v="3"/>
    <x v="26"/>
    <d v="2023-10-03T00:00:00"/>
    <m/>
    <m/>
    <m/>
    <m/>
    <n v="3"/>
    <n v="1"/>
    <m/>
    <m/>
    <m/>
    <m/>
    <n v="0"/>
    <n v="0"/>
    <n v="0"/>
    <m/>
    <m/>
  </r>
  <r>
    <x v="0"/>
    <x v="4"/>
    <x v="26"/>
    <d v="2023-10-03T00:00:00"/>
    <m/>
    <m/>
    <m/>
    <m/>
    <n v="7"/>
    <n v="0"/>
    <m/>
    <m/>
    <m/>
    <m/>
    <n v="1"/>
    <n v="0"/>
    <n v="1"/>
    <m/>
    <m/>
  </r>
  <r>
    <x v="0"/>
    <x v="5"/>
    <x v="26"/>
    <d v="2023-10-03T00:00:00"/>
    <m/>
    <m/>
    <m/>
    <m/>
    <n v="5"/>
    <n v="2"/>
    <m/>
    <m/>
    <m/>
    <m/>
    <n v="1"/>
    <n v="0"/>
    <n v="1"/>
    <m/>
    <m/>
  </r>
  <r>
    <x v="1"/>
    <x v="0"/>
    <x v="26"/>
    <d v="2023-10-03T00:00:00"/>
    <m/>
    <m/>
    <m/>
    <m/>
    <m/>
    <n v="0"/>
    <m/>
    <m/>
    <m/>
    <m/>
    <n v="2"/>
    <n v="1"/>
    <n v="3"/>
    <m/>
    <m/>
  </r>
  <r>
    <x v="1"/>
    <x v="1"/>
    <x v="26"/>
    <d v="2023-10-03T00:00:00"/>
    <m/>
    <m/>
    <m/>
    <m/>
    <n v="28"/>
    <n v="2"/>
    <m/>
    <m/>
    <m/>
    <m/>
    <n v="8"/>
    <n v="1"/>
    <n v="9"/>
    <m/>
    <m/>
  </r>
  <r>
    <x v="2"/>
    <x v="0"/>
    <x v="26"/>
    <d v="2023-10-03T00:00:00"/>
    <m/>
    <m/>
    <m/>
    <m/>
    <m/>
    <n v="0"/>
    <m/>
    <m/>
    <m/>
    <m/>
    <n v="7"/>
    <n v="2"/>
    <n v="9"/>
    <m/>
    <m/>
  </r>
  <r>
    <x v="3"/>
    <x v="0"/>
    <x v="26"/>
    <d v="2023-10-03T00:00:00"/>
    <m/>
    <m/>
    <m/>
    <m/>
    <n v="9"/>
    <n v="1"/>
    <m/>
    <m/>
    <m/>
    <m/>
    <n v="3"/>
    <n v="0"/>
    <n v="3"/>
    <m/>
    <m/>
  </r>
  <r>
    <x v="3"/>
    <x v="1"/>
    <x v="26"/>
    <d v="2023-10-03T00:00:00"/>
    <m/>
    <m/>
    <m/>
    <m/>
    <n v="7"/>
    <n v="2"/>
    <m/>
    <m/>
    <m/>
    <m/>
    <n v="0"/>
    <n v="0"/>
    <n v="0"/>
    <m/>
    <m/>
  </r>
  <r>
    <x v="3"/>
    <x v="2"/>
    <x v="26"/>
    <d v="2023-10-03T00:00:00"/>
    <m/>
    <m/>
    <m/>
    <m/>
    <n v="9"/>
    <n v="0"/>
    <m/>
    <m/>
    <m/>
    <m/>
    <n v="1"/>
    <n v="0"/>
    <n v="1"/>
    <m/>
    <m/>
  </r>
  <r>
    <x v="3"/>
    <x v="3"/>
    <x v="26"/>
    <d v="2023-10-03T00:00:00"/>
    <m/>
    <m/>
    <m/>
    <m/>
    <n v="7"/>
    <n v="0"/>
    <m/>
    <m/>
    <m/>
    <m/>
    <n v="1"/>
    <n v="0"/>
    <n v="1"/>
    <m/>
    <m/>
  </r>
  <r>
    <x v="3"/>
    <x v="4"/>
    <x v="26"/>
    <d v="2023-10-03T00:00:00"/>
    <m/>
    <m/>
    <m/>
    <m/>
    <n v="6"/>
    <n v="1"/>
    <m/>
    <m/>
    <m/>
    <m/>
    <n v="1"/>
    <n v="0"/>
    <n v="1"/>
    <m/>
    <m/>
  </r>
  <r>
    <x v="3"/>
    <x v="5"/>
    <x v="26"/>
    <d v="2023-10-03T00:00:00"/>
    <m/>
    <m/>
    <m/>
    <m/>
    <n v="10"/>
    <n v="0"/>
    <m/>
    <m/>
    <m/>
    <m/>
    <n v="1"/>
    <n v="0"/>
    <n v="1"/>
    <m/>
    <m/>
  </r>
  <r>
    <x v="4"/>
    <x v="0"/>
    <x v="26"/>
    <d v="2023-10-03T00:00:00"/>
    <m/>
    <m/>
    <m/>
    <m/>
    <n v="13"/>
    <n v="-13"/>
    <m/>
    <m/>
    <m/>
    <m/>
    <n v="1"/>
    <n v="0"/>
    <n v="1"/>
    <m/>
    <m/>
  </r>
  <r>
    <x v="4"/>
    <x v="1"/>
    <x v="26"/>
    <d v="2023-10-03T00:00:00"/>
    <m/>
    <m/>
    <m/>
    <m/>
    <n v="16"/>
    <n v="-16"/>
    <m/>
    <m/>
    <m/>
    <m/>
    <n v="1"/>
    <n v="3"/>
    <n v="4"/>
    <m/>
    <m/>
  </r>
  <r>
    <x v="5"/>
    <x v="0"/>
    <x v="26"/>
    <d v="2023-10-03T00:00:00"/>
    <m/>
    <m/>
    <m/>
    <m/>
    <m/>
    <n v="0"/>
    <m/>
    <m/>
    <m/>
    <m/>
    <n v="7"/>
    <n v="2"/>
    <n v="9"/>
    <m/>
    <m/>
  </r>
  <r>
    <x v="0"/>
    <x v="0"/>
    <x v="27"/>
    <d v="2023-10-04T00:00:00"/>
    <m/>
    <m/>
    <m/>
    <m/>
    <n v="5"/>
    <n v="0"/>
    <m/>
    <m/>
    <m/>
    <m/>
    <n v="0"/>
    <n v="0"/>
    <n v="0"/>
    <m/>
    <m/>
  </r>
  <r>
    <x v="0"/>
    <x v="1"/>
    <x v="27"/>
    <d v="2023-10-04T00:00:00"/>
    <m/>
    <m/>
    <m/>
    <m/>
    <n v="3"/>
    <n v="0"/>
    <m/>
    <m/>
    <m/>
    <m/>
    <n v="0"/>
    <n v="0"/>
    <n v="0"/>
    <m/>
    <m/>
  </r>
  <r>
    <x v="0"/>
    <x v="2"/>
    <x v="27"/>
    <d v="2023-10-04T00:00:00"/>
    <m/>
    <m/>
    <m/>
    <m/>
    <n v="3"/>
    <n v="0"/>
    <m/>
    <m/>
    <m/>
    <m/>
    <n v="0"/>
    <n v="0"/>
    <n v="0"/>
    <m/>
    <m/>
  </r>
  <r>
    <x v="0"/>
    <x v="3"/>
    <x v="27"/>
    <d v="2023-10-04T00:00:00"/>
    <m/>
    <m/>
    <m/>
    <m/>
    <n v="3"/>
    <n v="0"/>
    <m/>
    <m/>
    <m/>
    <m/>
    <n v="0"/>
    <n v="0"/>
    <n v="0"/>
    <m/>
    <m/>
  </r>
  <r>
    <x v="0"/>
    <x v="4"/>
    <x v="27"/>
    <d v="2023-10-04T00:00:00"/>
    <m/>
    <m/>
    <m/>
    <m/>
    <n v="7"/>
    <n v="0"/>
    <m/>
    <m/>
    <m/>
    <m/>
    <n v="0"/>
    <n v="0"/>
    <n v="0"/>
    <m/>
    <m/>
  </r>
  <r>
    <x v="0"/>
    <x v="5"/>
    <x v="27"/>
    <d v="2023-10-04T00:00:00"/>
    <m/>
    <m/>
    <m/>
    <m/>
    <n v="5"/>
    <n v="0"/>
    <m/>
    <m/>
    <m/>
    <m/>
    <n v="0"/>
    <n v="0"/>
    <n v="0"/>
    <m/>
    <m/>
  </r>
  <r>
    <x v="1"/>
    <x v="0"/>
    <x v="27"/>
    <d v="2023-10-04T00:00:00"/>
    <m/>
    <m/>
    <m/>
    <m/>
    <m/>
    <n v="0"/>
    <m/>
    <m/>
    <m/>
    <m/>
    <n v="0"/>
    <n v="0"/>
    <n v="0"/>
    <m/>
    <m/>
  </r>
  <r>
    <x v="1"/>
    <x v="1"/>
    <x v="27"/>
    <d v="2023-10-04T00:00:00"/>
    <m/>
    <m/>
    <m/>
    <m/>
    <n v="27"/>
    <n v="1"/>
    <m/>
    <m/>
    <m/>
    <m/>
    <n v="0"/>
    <n v="0"/>
    <n v="0"/>
    <m/>
    <m/>
  </r>
  <r>
    <x v="2"/>
    <x v="0"/>
    <x v="27"/>
    <d v="2023-10-04T00:00:00"/>
    <m/>
    <m/>
    <m/>
    <m/>
    <m/>
    <n v="0"/>
    <m/>
    <m/>
    <m/>
    <m/>
    <n v="0"/>
    <n v="0"/>
    <n v="0"/>
    <m/>
    <m/>
  </r>
  <r>
    <x v="3"/>
    <x v="0"/>
    <x v="27"/>
    <d v="2023-10-04T00:00:00"/>
    <m/>
    <m/>
    <m/>
    <m/>
    <n v="9"/>
    <n v="0"/>
    <m/>
    <m/>
    <m/>
    <m/>
    <n v="0"/>
    <n v="0"/>
    <n v="0"/>
    <m/>
    <m/>
  </r>
  <r>
    <x v="3"/>
    <x v="1"/>
    <x v="27"/>
    <d v="2023-10-04T00:00:00"/>
    <m/>
    <m/>
    <m/>
    <m/>
    <n v="7"/>
    <n v="0"/>
    <m/>
    <m/>
    <m/>
    <m/>
    <n v="0"/>
    <n v="0"/>
    <n v="0"/>
    <m/>
    <m/>
  </r>
  <r>
    <x v="3"/>
    <x v="2"/>
    <x v="27"/>
    <d v="2023-10-04T00:00:00"/>
    <m/>
    <m/>
    <m/>
    <m/>
    <n v="9"/>
    <n v="0"/>
    <m/>
    <m/>
    <m/>
    <m/>
    <n v="0"/>
    <n v="0"/>
    <n v="0"/>
    <m/>
    <m/>
  </r>
  <r>
    <x v="3"/>
    <x v="3"/>
    <x v="27"/>
    <d v="2023-10-04T00:00:00"/>
    <m/>
    <m/>
    <m/>
    <m/>
    <n v="7"/>
    <n v="0"/>
    <m/>
    <m/>
    <m/>
    <m/>
    <n v="0"/>
    <n v="0"/>
    <n v="0"/>
    <m/>
    <m/>
  </r>
  <r>
    <x v="3"/>
    <x v="4"/>
    <x v="27"/>
    <d v="2023-10-04T00:00:00"/>
    <m/>
    <m/>
    <m/>
    <m/>
    <n v="6"/>
    <n v="0"/>
    <m/>
    <m/>
    <m/>
    <m/>
    <n v="0"/>
    <n v="0"/>
    <n v="0"/>
    <m/>
    <m/>
  </r>
  <r>
    <x v="3"/>
    <x v="5"/>
    <x v="27"/>
    <d v="2023-10-04T00:00:00"/>
    <m/>
    <m/>
    <m/>
    <m/>
    <n v="10"/>
    <n v="0"/>
    <m/>
    <m/>
    <m/>
    <m/>
    <n v="0"/>
    <n v="0"/>
    <n v="0"/>
    <m/>
    <m/>
  </r>
  <r>
    <x v="4"/>
    <x v="0"/>
    <x v="27"/>
    <d v="2023-10-04T00:00:00"/>
    <m/>
    <m/>
    <m/>
    <m/>
    <n v="13"/>
    <n v="0"/>
    <m/>
    <m/>
    <m/>
    <m/>
    <n v="0"/>
    <n v="0"/>
    <n v="0"/>
    <m/>
    <m/>
  </r>
  <r>
    <x v="4"/>
    <x v="1"/>
    <x v="27"/>
    <d v="2023-10-04T00:00:00"/>
    <m/>
    <m/>
    <m/>
    <m/>
    <n v="16"/>
    <n v="0"/>
    <m/>
    <m/>
    <m/>
    <m/>
    <n v="0"/>
    <n v="0"/>
    <n v="0"/>
    <m/>
    <m/>
  </r>
  <r>
    <x v="5"/>
    <x v="0"/>
    <x v="27"/>
    <d v="2023-10-04T00:00:00"/>
    <m/>
    <m/>
    <m/>
    <m/>
    <m/>
    <n v="0"/>
    <m/>
    <m/>
    <m/>
    <m/>
    <n v="0"/>
    <n v="0"/>
    <n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1">
  <r>
    <x v="0"/>
    <x v="0"/>
    <s v="Female"/>
    <d v="2023-09-28T00:00:00"/>
    <n v="0.29799999999999999"/>
  </r>
  <r>
    <x v="1"/>
    <x v="1"/>
    <s v="Female"/>
    <d v="2023-09-28T00:00:00"/>
    <n v="0.222"/>
  </r>
  <r>
    <x v="2"/>
    <x v="0"/>
    <s v="Female"/>
    <d v="2023-09-29T00:00:00"/>
    <n v="0.251"/>
  </r>
  <r>
    <x v="3"/>
    <x v="1"/>
    <s v="Female"/>
    <d v="2023-09-29T00:00:00"/>
    <n v="0.224"/>
  </r>
  <r>
    <x v="3"/>
    <x v="1"/>
    <s v="Female"/>
    <d v="2023-09-29T00:00:00"/>
    <n v="0.22500000000000001"/>
  </r>
  <r>
    <x v="3"/>
    <x v="1"/>
    <s v="Female"/>
    <d v="2023-09-29T00:00:00"/>
    <n v="0.217"/>
  </r>
  <r>
    <x v="3"/>
    <x v="1"/>
    <s v="Female"/>
    <d v="2023-09-29T00:00:00"/>
    <n v="0.21"/>
  </r>
  <r>
    <x v="0"/>
    <x v="0"/>
    <s v="Female"/>
    <d v="2023-09-29T00:00:00"/>
    <n v="0.27100000000000002"/>
  </r>
  <r>
    <x v="0"/>
    <x v="2"/>
    <s v="Female"/>
    <d v="2023-09-29T00:00:00"/>
    <n v="0.27700000000000002"/>
  </r>
  <r>
    <x v="0"/>
    <x v="2"/>
    <s v="Female"/>
    <d v="2023-09-29T00:00:00"/>
    <n v="0.30599999999999999"/>
  </r>
  <r>
    <x v="0"/>
    <x v="3"/>
    <s v="Female"/>
    <d v="2023-09-29T00:00:00"/>
    <n v="0.28000000000000003"/>
  </r>
  <r>
    <x v="0"/>
    <x v="4"/>
    <s v="Female"/>
    <d v="2023-09-29T00:00:00"/>
    <n v="0.25900000000000001"/>
  </r>
  <r>
    <x v="4"/>
    <x v="1"/>
    <s v="Female"/>
    <d v="2023-09-29T00:00:00"/>
    <n v="0.24099999999999999"/>
  </r>
  <r>
    <x v="4"/>
    <x v="1"/>
    <s v="Female"/>
    <d v="2023-09-29T00:00:00"/>
    <n v="0.245"/>
  </r>
  <r>
    <x v="1"/>
    <x v="1"/>
    <s v="Female"/>
    <d v="2023-09-29T00:00:00"/>
    <n v="0.21199999999999999"/>
  </r>
  <r>
    <x v="1"/>
    <x v="1"/>
    <s v="Female"/>
    <d v="2023-09-29T00:00:00"/>
    <n v="0.28499999999999998"/>
  </r>
  <r>
    <x v="1"/>
    <x v="1"/>
    <s v="Female"/>
    <d v="2023-09-29T00:00:00"/>
    <n v="0.22600000000000001"/>
  </r>
  <r>
    <x v="1"/>
    <x v="1"/>
    <s v="Female"/>
    <d v="2023-09-29T00:00:00"/>
    <n v="0.23100000000000001"/>
  </r>
  <r>
    <x v="5"/>
    <x v="0"/>
    <s v="Female"/>
    <d v="2023-09-30T00:00:00"/>
    <n v="0.24199999999999999"/>
  </r>
  <r>
    <x v="5"/>
    <x v="3"/>
    <s v="Female"/>
    <d v="2023-09-30T00:00:00"/>
    <n v="0.26500000000000001"/>
  </r>
  <r>
    <x v="5"/>
    <x v="3"/>
    <s v="Female"/>
    <d v="2023-09-30T00:00:00"/>
    <n v="0.25600000000000001"/>
  </r>
  <r>
    <x v="5"/>
    <x v="5"/>
    <s v="Female"/>
    <d v="2023-09-30T00:00:00"/>
    <n v="0.29599999999999999"/>
  </r>
  <r>
    <x v="5"/>
    <x v="5"/>
    <s v="Female"/>
    <d v="2023-09-30T00:00:00"/>
    <n v="0.29799999999999999"/>
  </r>
  <r>
    <x v="5"/>
    <x v="5"/>
    <s v="Female"/>
    <d v="2023-09-30T00:00:00"/>
    <n v="0.28899999999999998"/>
  </r>
  <r>
    <x v="2"/>
    <x v="1"/>
    <s v="Female"/>
    <d v="2023-09-30T00:00:00"/>
    <n v="0.26400000000000001"/>
  </r>
  <r>
    <x v="2"/>
    <x v="1"/>
    <s v="Female"/>
    <d v="2023-09-30T00:00:00"/>
    <n v="0.249"/>
  </r>
  <r>
    <x v="2"/>
    <x v="1"/>
    <s v="Female"/>
    <d v="2023-09-30T00:00:00"/>
    <n v="0.17"/>
  </r>
  <r>
    <x v="2"/>
    <x v="1"/>
    <s v="Female"/>
    <d v="2023-09-30T00:00:00"/>
    <n v="0.22800000000000001"/>
  </r>
  <r>
    <x v="2"/>
    <x v="1"/>
    <s v="Female"/>
    <d v="2023-09-30T00:00:00"/>
    <n v="0.24"/>
  </r>
  <r>
    <x v="2"/>
    <x v="1"/>
    <s v="Female"/>
    <d v="2023-09-30T00:00:00"/>
    <n v="0.251"/>
  </r>
  <r>
    <x v="2"/>
    <x v="1"/>
    <s v="Female"/>
    <d v="2023-09-30T00:00:00"/>
    <n v="0.23100000000000001"/>
  </r>
  <r>
    <x v="2"/>
    <x v="0"/>
    <s v="Male"/>
    <d v="2023-09-30T00:00:00"/>
    <n v="0.23599999999999999"/>
  </r>
  <r>
    <x v="3"/>
    <x v="1"/>
    <s v="Female"/>
    <d v="2023-09-30T00:00:00"/>
    <n v="0.23599999999999999"/>
  </r>
  <r>
    <x v="3"/>
    <x v="1"/>
    <s v="Female"/>
    <d v="2023-09-30T00:00:00"/>
    <n v="0.20499999999999999"/>
  </r>
  <r>
    <x v="3"/>
    <x v="1"/>
    <s v="Female"/>
    <d v="2023-09-30T00:00:00"/>
    <n v="0.26"/>
  </r>
  <r>
    <x v="3"/>
    <x v="1"/>
    <s v="Female"/>
    <d v="2023-09-30T00:00:00"/>
    <n v="0.23899999999999999"/>
  </r>
  <r>
    <x v="3"/>
    <x v="1"/>
    <s v="Female"/>
    <d v="2023-09-30T00:00:00"/>
    <n v="0.253"/>
  </r>
  <r>
    <x v="3"/>
    <x v="1"/>
    <s v="Female"/>
    <d v="2023-09-30T00:00:00"/>
    <n v="0.251"/>
  </r>
  <r>
    <x v="3"/>
    <x v="1"/>
    <s v="Female"/>
    <d v="2023-09-30T00:00:00"/>
    <n v="0.25900000000000001"/>
  </r>
  <r>
    <x v="0"/>
    <x v="1"/>
    <s v="Female"/>
    <d v="2023-09-30T00:00:00"/>
    <n v="0.28399999999999997"/>
  </r>
  <r>
    <x v="0"/>
    <x v="1"/>
    <s v="Female"/>
    <d v="2023-09-30T00:00:00"/>
    <n v="0.3"/>
  </r>
  <r>
    <x v="0"/>
    <x v="1"/>
    <s v="Female"/>
    <d v="2023-09-30T00:00:00"/>
    <n v="0.27700000000000002"/>
  </r>
  <r>
    <x v="0"/>
    <x v="0"/>
    <s v="Female"/>
    <d v="2023-09-30T00:00:00"/>
    <n v="0.26500000000000001"/>
  </r>
  <r>
    <x v="0"/>
    <x v="0"/>
    <s v="Female"/>
    <d v="2023-09-30T00:00:00"/>
    <n v="0.24"/>
  </r>
  <r>
    <x v="0"/>
    <x v="2"/>
    <s v="Female"/>
    <d v="2023-09-30T00:00:00"/>
    <n v="0.26600000000000001"/>
  </r>
  <r>
    <x v="0"/>
    <x v="2"/>
    <s v="Female"/>
    <d v="2023-09-30T00:00:00"/>
    <n v="0.28299999999999997"/>
  </r>
  <r>
    <x v="0"/>
    <x v="3"/>
    <s v="Female"/>
    <d v="2023-09-30T00:00:00"/>
    <n v="0.28499999999999998"/>
  </r>
  <r>
    <x v="0"/>
    <x v="3"/>
    <s v="Female"/>
    <d v="2023-09-30T00:00:00"/>
    <n v="0.26300000000000001"/>
  </r>
  <r>
    <x v="0"/>
    <x v="5"/>
    <s v="Female"/>
    <d v="2023-09-30T00:00:00"/>
    <n v="0.27700000000000002"/>
  </r>
  <r>
    <x v="0"/>
    <x v="5"/>
    <s v="Female"/>
    <d v="2023-09-30T00:00:00"/>
    <n v="0.24099999999999999"/>
  </r>
  <r>
    <x v="0"/>
    <x v="5"/>
    <s v="Female"/>
    <d v="2023-09-30T00:00:00"/>
    <n v="0.29399999999999998"/>
  </r>
  <r>
    <x v="4"/>
    <x v="1"/>
    <s v="Female"/>
    <d v="2023-09-30T00:00:00"/>
    <n v="0.23200000000000001"/>
  </r>
  <r>
    <x v="4"/>
    <x v="1"/>
    <s v="Female"/>
    <d v="2023-09-30T00:00:00"/>
    <n v="0.254"/>
  </r>
  <r>
    <x v="4"/>
    <x v="1"/>
    <s v="Female"/>
    <d v="2023-09-30T00:00:00"/>
    <n v="0.22900000000000001"/>
  </r>
  <r>
    <x v="4"/>
    <x v="0"/>
    <s v="Female"/>
    <d v="2023-09-30T00:00:00"/>
    <n v="0.214"/>
  </r>
  <r>
    <x v="4"/>
    <x v="0"/>
    <s v="Female"/>
    <d v="2023-09-30T00:00:00"/>
    <n v="0.24"/>
  </r>
  <r>
    <x v="1"/>
    <x v="1"/>
    <s v="Female"/>
    <d v="2023-09-30T00:00:00"/>
    <n v="0.19500000000000001"/>
  </r>
  <r>
    <x v="1"/>
    <x v="1"/>
    <s v="Female"/>
    <d v="2023-09-30T00:00:00"/>
    <n v="0.21099999999999999"/>
  </r>
  <r>
    <x v="1"/>
    <x v="1"/>
    <s v="Female"/>
    <d v="2023-09-30T00:00:00"/>
    <n v="0.20599999999999999"/>
  </r>
  <r>
    <x v="1"/>
    <x v="1"/>
    <s v="Female"/>
    <d v="2023-09-30T00:00:00"/>
    <n v="0.22700000000000001"/>
  </r>
  <r>
    <x v="1"/>
    <x v="1"/>
    <s v="Female"/>
    <d v="2023-09-30T00:00:00"/>
    <n v="0.29299999999999998"/>
  </r>
  <r>
    <x v="1"/>
    <x v="1"/>
    <s v="Female"/>
    <d v="2023-09-30T00:00:00"/>
    <n v="0.21099999999999999"/>
  </r>
  <r>
    <x v="1"/>
    <x v="1"/>
    <s v="Female"/>
    <d v="2023-09-30T00:00:00"/>
    <n v="0.25900000000000001"/>
  </r>
  <r>
    <x v="1"/>
    <x v="1"/>
    <s v="Female"/>
    <d v="2023-09-30T00:00:00"/>
    <n v="0.23300000000000001"/>
  </r>
  <r>
    <x v="5"/>
    <x v="1"/>
    <s v="Female"/>
    <d v="2023-10-01T00:00:00"/>
    <n v="0.22900000000000001"/>
  </r>
  <r>
    <x v="5"/>
    <x v="0"/>
    <s v="Female"/>
    <d v="2023-10-01T00:00:00"/>
    <n v="0.28999999999999998"/>
  </r>
  <r>
    <x v="5"/>
    <x v="5"/>
    <s v="Male"/>
    <d v="2023-10-01T00:00:00"/>
    <n v="0.27700000000000002"/>
  </r>
  <r>
    <x v="5"/>
    <x v="4"/>
    <s v="Female"/>
    <d v="2023-10-01T00:00:00"/>
    <n v="0.27"/>
  </r>
  <r>
    <x v="5"/>
    <x v="4"/>
    <s v="Female"/>
    <d v="2023-10-01T00:00:00"/>
    <n v="0.253"/>
  </r>
  <r>
    <x v="2"/>
    <x v="1"/>
    <s v="Female"/>
    <d v="2023-10-01T00:00:00"/>
    <n v="0.219"/>
  </r>
  <r>
    <x v="2"/>
    <x v="1"/>
    <s v="Female"/>
    <d v="2023-10-01T00:00:00"/>
    <n v="0.26700000000000002"/>
  </r>
  <r>
    <x v="2"/>
    <x v="1"/>
    <s v="Male"/>
    <d v="2023-10-01T00:00:00"/>
    <n v="0.245"/>
  </r>
  <r>
    <x v="2"/>
    <x v="1"/>
    <s v="Female"/>
    <d v="2023-10-01T00:00:00"/>
    <n v="0.23300000000000001"/>
  </r>
  <r>
    <x v="2"/>
    <x v="0"/>
    <s v="Female"/>
    <d v="2023-10-01T00:00:00"/>
    <n v="0.216"/>
  </r>
  <r>
    <x v="2"/>
    <x v="0"/>
    <s v="Male"/>
    <d v="2023-10-01T00:00:00"/>
    <n v="0.26800000000000002"/>
  </r>
  <r>
    <x v="2"/>
    <x v="0"/>
    <s v="Male"/>
    <d v="2023-10-01T00:00:00"/>
    <n v="0.23"/>
  </r>
  <r>
    <x v="2"/>
    <x v="0"/>
    <s v="Female"/>
    <d v="2023-10-01T00:00:00"/>
    <n v="0.25600000000000001"/>
  </r>
  <r>
    <x v="2"/>
    <x v="0"/>
    <s v="Female"/>
    <d v="2023-10-01T00:00:00"/>
    <n v="0.23"/>
  </r>
  <r>
    <x v="3"/>
    <x v="1"/>
    <s v="Female"/>
    <d v="2023-10-01T00:00:00"/>
    <n v="0.221"/>
  </r>
  <r>
    <x v="3"/>
    <x v="1"/>
    <s v="Female"/>
    <d v="2023-10-01T00:00:00"/>
    <n v="0.222"/>
  </r>
  <r>
    <x v="3"/>
    <x v="1"/>
    <s v="Female"/>
    <d v="2023-10-01T00:00:00"/>
    <n v="0.246"/>
  </r>
  <r>
    <x v="3"/>
    <x v="1"/>
    <s v="Male"/>
    <d v="2023-10-01T00:00:00"/>
    <n v="0.23599999999999999"/>
  </r>
  <r>
    <x v="3"/>
    <x v="1"/>
    <s v="Female"/>
    <d v="2023-10-01T00:00:00"/>
    <n v="0.221"/>
  </r>
  <r>
    <x v="3"/>
    <x v="1"/>
    <s v="Female"/>
    <d v="2023-10-01T00:00:00"/>
    <n v="0.193"/>
  </r>
  <r>
    <x v="3"/>
    <x v="1"/>
    <s v="Female"/>
    <d v="2023-10-01T00:00:00"/>
    <n v="0.254"/>
  </r>
  <r>
    <x v="3"/>
    <x v="1"/>
    <s v="Female"/>
    <d v="2023-10-01T00:00:00"/>
    <n v="0.223"/>
  </r>
  <r>
    <x v="3"/>
    <x v="1"/>
    <s v="Female"/>
    <d v="2023-10-01T00:00:00"/>
    <n v="0.251"/>
  </r>
  <r>
    <x v="3"/>
    <x v="1"/>
    <s v="Male"/>
    <d v="2023-10-01T00:00:00"/>
    <n v="0.23699999999999999"/>
  </r>
  <r>
    <x v="0"/>
    <x v="1"/>
    <s v="Female"/>
    <d v="2023-10-01T00:00:00"/>
    <n v="0.28199999999999997"/>
  </r>
  <r>
    <x v="0"/>
    <x v="0"/>
    <s v="Female"/>
    <d v="2023-10-01T00:00:00"/>
    <n v="0.24399999999999999"/>
  </r>
  <r>
    <x v="0"/>
    <x v="0"/>
    <s v="Female"/>
    <d v="2023-10-01T00:00:00"/>
    <n v="0.28299999999999997"/>
  </r>
  <r>
    <x v="0"/>
    <x v="2"/>
    <s v="Female"/>
    <d v="2023-10-01T00:00:00"/>
    <n v="0.219"/>
  </r>
  <r>
    <x v="0"/>
    <x v="2"/>
    <s v="Male"/>
    <d v="2023-10-01T00:00:00"/>
    <n v="0.27100000000000002"/>
  </r>
  <r>
    <x v="0"/>
    <x v="3"/>
    <s v="Female"/>
    <d v="2023-10-01T00:00:00"/>
    <n v="0.29499999999999998"/>
  </r>
  <r>
    <x v="0"/>
    <x v="5"/>
    <s v="Male"/>
    <d v="2023-10-01T00:00:00"/>
    <n v="0.27400000000000002"/>
  </r>
  <r>
    <x v="0"/>
    <x v="4"/>
    <s v="Female"/>
    <d v="2023-10-01T00:00:00"/>
    <n v="0.249"/>
  </r>
  <r>
    <x v="0"/>
    <x v="4"/>
    <s v="Male"/>
    <d v="2023-10-01T00:00:00"/>
    <n v="0.25700000000000001"/>
  </r>
  <r>
    <x v="4"/>
    <x v="1"/>
    <s v="Female"/>
    <d v="2023-10-01T00:00:00"/>
    <n v="0.221"/>
  </r>
  <r>
    <x v="4"/>
    <x v="1"/>
    <s v="Female"/>
    <d v="2023-10-01T00:00:00"/>
    <n v="0.24"/>
  </r>
  <r>
    <x v="4"/>
    <x v="1"/>
    <s v="Female"/>
    <d v="2023-10-01T00:00:00"/>
    <n v="0.22500000000000001"/>
  </r>
  <r>
    <x v="4"/>
    <x v="1"/>
    <s v="Female"/>
    <d v="2023-10-01T00:00:00"/>
    <n v="0.23"/>
  </r>
  <r>
    <x v="4"/>
    <x v="0"/>
    <s v="Female"/>
    <d v="2023-10-01T00:00:00"/>
    <n v="0.252"/>
  </r>
  <r>
    <x v="1"/>
    <x v="1"/>
    <s v="Female"/>
    <d v="2023-10-01T00:00:00"/>
    <n v="0.22"/>
  </r>
  <r>
    <x v="1"/>
    <x v="1"/>
    <s v="Female"/>
    <d v="2023-10-01T00:00:00"/>
    <n v="0.223"/>
  </r>
  <r>
    <x v="1"/>
    <x v="1"/>
    <s v="Female"/>
    <d v="2023-10-01T00:00:00"/>
    <n v="0.23499999999999999"/>
  </r>
  <r>
    <x v="1"/>
    <x v="1"/>
    <s v="Female"/>
    <d v="2023-10-01T00:00:00"/>
    <n v="0.20499999999999999"/>
  </r>
  <r>
    <x v="1"/>
    <x v="1"/>
    <s v="Female"/>
    <d v="2023-10-01T00:00:00"/>
    <n v="0.222"/>
  </r>
  <r>
    <x v="5"/>
    <x v="1"/>
    <s v="Female"/>
    <d v="2023-10-02T00:00:00"/>
    <n v="0.26900000000000002"/>
  </r>
  <r>
    <x v="5"/>
    <x v="1"/>
    <s v="Female"/>
    <d v="2023-10-02T00:00:00"/>
    <n v="0.28799999999999998"/>
  </r>
  <r>
    <x v="5"/>
    <x v="1"/>
    <s v="Female"/>
    <d v="2023-10-02T00:00:00"/>
    <n v="0.26900000000000002"/>
  </r>
  <r>
    <x v="5"/>
    <x v="1"/>
    <s v="Male"/>
    <d v="2023-10-02T00:00:00"/>
    <n v="0.26600000000000001"/>
  </r>
  <r>
    <x v="5"/>
    <x v="1"/>
    <s v="Male"/>
    <d v="2023-10-02T00:00:00"/>
    <n v="0.217"/>
  </r>
  <r>
    <x v="5"/>
    <x v="1"/>
    <s v="Male"/>
    <d v="2023-10-02T00:00:00"/>
    <n v="0.26500000000000001"/>
  </r>
  <r>
    <x v="5"/>
    <x v="0"/>
    <s v="Male"/>
    <d v="2023-10-02T00:00:00"/>
    <n v="0.25800000000000001"/>
  </r>
  <r>
    <x v="5"/>
    <x v="0"/>
    <s v="Female"/>
    <d v="2023-10-02T00:00:00"/>
    <n v="0.255"/>
  </r>
  <r>
    <x v="5"/>
    <x v="0"/>
    <s v="Female"/>
    <d v="2023-10-02T00:00:00"/>
    <s v="dead"/>
  </r>
  <r>
    <x v="5"/>
    <x v="2"/>
    <s v="Female"/>
    <d v="2023-10-02T00:00:00"/>
    <n v="0.309"/>
  </r>
  <r>
    <x v="5"/>
    <x v="2"/>
    <s v="Female"/>
    <d v="2023-10-02T00:00:00"/>
    <n v="0.27800000000000002"/>
  </r>
  <r>
    <x v="5"/>
    <x v="3"/>
    <s v="Male"/>
    <d v="2023-10-02T00:00:00"/>
    <n v="0.23200000000000001"/>
  </r>
  <r>
    <x v="5"/>
    <x v="3"/>
    <s v="Male"/>
    <d v="2023-10-02T00:00:00"/>
    <n v="0.23"/>
  </r>
  <r>
    <x v="5"/>
    <x v="3"/>
    <s v="Male"/>
    <d v="2023-10-02T00:00:00"/>
    <n v="0.26800000000000002"/>
  </r>
  <r>
    <x v="5"/>
    <x v="3"/>
    <s v="Female"/>
    <d v="2023-10-02T00:00:00"/>
    <n v="0.33300000000000002"/>
  </r>
  <r>
    <x v="5"/>
    <x v="5"/>
    <s v="Male"/>
    <d v="2023-10-02T00:00:00"/>
    <n v="0.22600000000000001"/>
  </r>
  <r>
    <x v="5"/>
    <x v="5"/>
    <s v="Male"/>
    <d v="2023-10-02T00:00:00"/>
    <n v="0.248"/>
  </r>
  <r>
    <x v="5"/>
    <x v="5"/>
    <s v="Male"/>
    <d v="2023-10-02T00:00:00"/>
    <n v="0.314"/>
  </r>
  <r>
    <x v="5"/>
    <x v="5"/>
    <s v="Female"/>
    <d v="2023-10-02T00:00:00"/>
    <n v="0.32"/>
  </r>
  <r>
    <x v="5"/>
    <x v="4"/>
    <s v="Male"/>
    <d v="2023-10-02T00:00:00"/>
    <n v="0.29499999999999998"/>
  </r>
  <r>
    <x v="5"/>
    <x v="4"/>
    <s v="Female"/>
    <d v="2023-10-02T00:00:00"/>
    <n v="0.32700000000000001"/>
  </r>
  <r>
    <x v="5"/>
    <x v="4"/>
    <s v="Female"/>
    <d v="2023-10-02T00:00:00"/>
    <n v="0.32700000000000001"/>
  </r>
  <r>
    <x v="2"/>
    <x v="1"/>
    <s v="Male"/>
    <d v="2023-10-02T00:00:00"/>
    <n v="0.253"/>
  </r>
  <r>
    <x v="2"/>
    <x v="0"/>
    <s v="Male"/>
    <d v="2023-10-02T00:00:00"/>
    <n v="0.22"/>
  </r>
  <r>
    <x v="2"/>
    <x v="0"/>
    <s v="Male"/>
    <d v="2023-10-02T00:00:00"/>
    <n v="0.23"/>
  </r>
  <r>
    <x v="2"/>
    <x v="0"/>
    <s v="Male"/>
    <d v="2023-10-02T00:00:00"/>
    <n v="0.252"/>
  </r>
  <r>
    <x v="2"/>
    <x v="0"/>
    <s v="Male"/>
    <d v="2023-10-02T00:00:00"/>
    <n v="0.25600000000000001"/>
  </r>
  <r>
    <x v="2"/>
    <x v="0"/>
    <s v="Male"/>
    <d v="2023-10-02T00:00:00"/>
    <n v="0.251"/>
  </r>
  <r>
    <x v="2"/>
    <x v="0"/>
    <s v="Male"/>
    <d v="2023-10-02T00:00:00"/>
    <n v="0.248"/>
  </r>
  <r>
    <x v="2"/>
    <x v="0"/>
    <s v="Male"/>
    <d v="2023-10-02T00:00:00"/>
    <n v="0.23599999999999999"/>
  </r>
  <r>
    <x v="2"/>
    <x v="0"/>
    <s v="Male"/>
    <d v="2023-10-02T00:00:00"/>
    <n v="0.22600000000000001"/>
  </r>
  <r>
    <x v="3"/>
    <x v="1"/>
    <s v="Female"/>
    <d v="2023-10-02T00:00:00"/>
    <n v="0.18"/>
  </r>
  <r>
    <x v="3"/>
    <x v="1"/>
    <s v="Female"/>
    <d v="2023-10-02T00:00:00"/>
    <n v="0.28399999999999997"/>
  </r>
  <r>
    <x v="3"/>
    <x v="1"/>
    <s v="Female"/>
    <d v="2023-10-02T00:00:00"/>
    <n v="0.27400000000000002"/>
  </r>
  <r>
    <x v="3"/>
    <x v="1"/>
    <s v="Female"/>
    <d v="2023-10-02T00:00:00"/>
    <n v="0.188"/>
  </r>
  <r>
    <x v="3"/>
    <x v="1"/>
    <s v="Female"/>
    <d v="2023-10-02T00:00:00"/>
    <n v="0.21"/>
  </r>
  <r>
    <x v="3"/>
    <x v="1"/>
    <s v="Female"/>
    <d v="2023-10-02T00:00:00"/>
    <n v="0.27200000000000002"/>
  </r>
  <r>
    <x v="3"/>
    <x v="1"/>
    <s v="Female"/>
    <d v="2023-10-02T00:00:00"/>
    <n v="0.249"/>
  </r>
  <r>
    <x v="3"/>
    <x v="1"/>
    <s v="Female"/>
    <d v="2023-10-02T00:00:00"/>
    <n v="0.26600000000000001"/>
  </r>
  <r>
    <x v="3"/>
    <x v="1"/>
    <s v="Female"/>
    <d v="2023-10-02T00:00:00"/>
    <n v="0.247"/>
  </r>
  <r>
    <x v="3"/>
    <x v="1"/>
    <s v="Male"/>
    <d v="2023-10-02T00:00:00"/>
    <n v="0.26200000000000001"/>
  </r>
  <r>
    <x v="3"/>
    <x v="1"/>
    <s v="Male"/>
    <d v="2023-10-02T00:00:00"/>
    <n v="0.19"/>
  </r>
  <r>
    <x v="3"/>
    <x v="1"/>
    <s v="Male"/>
    <d v="2023-10-02T00:00:00"/>
    <n v="0.25700000000000001"/>
  </r>
  <r>
    <x v="3"/>
    <x v="1"/>
    <s v="Male"/>
    <d v="2023-10-02T00:00:00"/>
    <n v="0.24199999999999999"/>
  </r>
  <r>
    <x v="3"/>
    <x v="1"/>
    <s v="Male"/>
    <d v="2023-10-02T00:00:00"/>
    <n v="0.26100000000000001"/>
  </r>
  <r>
    <x v="3"/>
    <x v="1"/>
    <s v="Male"/>
    <d v="2023-10-02T00:00:00"/>
    <n v="0.19800000000000001"/>
  </r>
  <r>
    <x v="3"/>
    <x v="1"/>
    <s v="Male"/>
    <d v="2023-10-02T00:00:00"/>
    <n v="0.20799999999999999"/>
  </r>
  <r>
    <x v="3"/>
    <x v="1"/>
    <s v="Male"/>
    <d v="2023-10-02T00:00:00"/>
    <n v="0.20599999999999999"/>
  </r>
  <r>
    <x v="3"/>
    <x v="1"/>
    <s v="Male"/>
    <d v="2023-10-02T00:00:00"/>
    <n v="0.218"/>
  </r>
  <r>
    <x v="3"/>
    <x v="1"/>
    <s v="Male"/>
    <d v="2023-10-02T00:00:00"/>
    <n v="0.26100000000000001"/>
  </r>
  <r>
    <x v="3"/>
    <x v="1"/>
    <s v="Male"/>
    <d v="2023-10-02T00:00:00"/>
    <n v="0.26600000000000001"/>
  </r>
  <r>
    <x v="3"/>
    <x v="1"/>
    <s v="Male"/>
    <d v="2023-10-02T00:00:00"/>
    <n v="0.20599999999999999"/>
  </r>
  <r>
    <x v="0"/>
    <x v="1"/>
    <s v="Male"/>
    <d v="2023-10-02T00:00:00"/>
    <n v="0.29699999999999999"/>
  </r>
  <r>
    <x v="0"/>
    <x v="2"/>
    <s v="Male"/>
    <d v="2023-10-02T00:00:00"/>
    <n v="0.28799999999999998"/>
  </r>
  <r>
    <x v="0"/>
    <x v="2"/>
    <s v="Male"/>
    <d v="2023-10-02T00:00:00"/>
    <n v="0.25900000000000001"/>
  </r>
  <r>
    <x v="0"/>
    <x v="3"/>
    <s v="Male"/>
    <d v="2023-10-02T00:00:00"/>
    <n v="0.314"/>
  </r>
  <r>
    <x v="0"/>
    <x v="3"/>
    <s v="Male"/>
    <d v="2023-10-02T00:00:00"/>
    <n v="0.29899999999999999"/>
  </r>
  <r>
    <x v="0"/>
    <x v="5"/>
    <s v="Female"/>
    <d v="2023-10-02T00:00:00"/>
    <n v="0.28399999999999997"/>
  </r>
  <r>
    <x v="0"/>
    <x v="5"/>
    <s v="Female"/>
    <d v="2023-10-02T00:00:00"/>
    <n v="0.29899999999999999"/>
  </r>
  <r>
    <x v="0"/>
    <x v="5"/>
    <s v="Male"/>
    <d v="2023-10-02T00:00:00"/>
    <n v="0.32500000000000001"/>
  </r>
  <r>
    <x v="0"/>
    <x v="5"/>
    <s v="Male"/>
    <d v="2023-10-02T00:00:00"/>
    <n v="0.314"/>
  </r>
  <r>
    <x v="0"/>
    <x v="4"/>
    <s v="Male"/>
    <d v="2023-10-02T00:00:00"/>
    <n v="0.30299999999999999"/>
  </r>
  <r>
    <x v="0"/>
    <x v="4"/>
    <s v="Male"/>
    <d v="2023-10-02T00:00:00"/>
    <n v="0.254"/>
  </r>
  <r>
    <x v="4"/>
    <x v="1"/>
    <s v="Male"/>
    <d v="2023-10-02T00:00:00"/>
    <n v="0.24399999999999999"/>
  </r>
  <r>
    <x v="4"/>
    <x v="1"/>
    <s v="Male"/>
    <d v="2023-10-02T00:00:00"/>
    <n v="0.18"/>
  </r>
  <r>
    <x v="4"/>
    <x v="1"/>
    <s v="Male"/>
    <d v="2023-10-02T00:00:00"/>
    <n v="0.24199999999999999"/>
  </r>
  <r>
    <x v="4"/>
    <x v="1"/>
    <s v="Male"/>
    <d v="2023-10-02T00:00:00"/>
    <n v="0.249"/>
  </r>
  <r>
    <x v="4"/>
    <x v="1"/>
    <s v="Female"/>
    <d v="2023-10-02T00:00:00"/>
    <n v="0.21099999999999999"/>
  </r>
  <r>
    <x v="4"/>
    <x v="1"/>
    <s v="Female"/>
    <d v="2023-10-02T00:00:00"/>
    <n v="0.245"/>
  </r>
  <r>
    <x v="4"/>
    <x v="0"/>
    <s v="Male"/>
    <d v="2023-10-02T00:00:00"/>
    <n v="0.24399999999999999"/>
  </r>
  <r>
    <x v="4"/>
    <x v="0"/>
    <s v="Male"/>
    <d v="2023-10-02T00:00:00"/>
    <n v="0.246"/>
  </r>
  <r>
    <x v="4"/>
    <x v="0"/>
    <s v="Male"/>
    <d v="2023-10-02T00:00:00"/>
    <n v="0.247"/>
  </r>
  <r>
    <x v="4"/>
    <x v="0"/>
    <s v="Male"/>
    <d v="2023-10-02T00:00:00"/>
    <n v="0.215"/>
  </r>
  <r>
    <x v="4"/>
    <x v="0"/>
    <s v="Male"/>
    <d v="2023-10-02T00:00:00"/>
    <n v="0.21299999999999999"/>
  </r>
  <r>
    <x v="4"/>
    <x v="0"/>
    <s v="Male"/>
    <d v="2023-10-02T00:00:00"/>
    <n v="0.23"/>
  </r>
  <r>
    <x v="4"/>
    <x v="0"/>
    <s v="Male"/>
    <d v="2023-10-02T00:00:00"/>
    <n v="0.27900000000000003"/>
  </r>
  <r>
    <x v="4"/>
    <x v="0"/>
    <s v="Male"/>
    <d v="2023-10-02T00:00:00"/>
    <n v="0.192"/>
  </r>
  <r>
    <x v="4"/>
    <x v="0"/>
    <s v="Male"/>
    <d v="2023-10-02T00:00:00"/>
    <n v="0.215"/>
  </r>
  <r>
    <x v="4"/>
    <x v="0"/>
    <s v="Male"/>
    <d v="2023-10-02T00:00:00"/>
    <n v="0.23499999999999999"/>
  </r>
  <r>
    <x v="4"/>
    <x v="0"/>
    <s v="Female"/>
    <d v="2023-10-02T00:00:00"/>
    <n v="0.25900000000000001"/>
  </r>
  <r>
    <x v="4"/>
    <x v="0"/>
    <s v="Female"/>
    <d v="2023-10-02T00:00:00"/>
    <n v="0.24199999999999999"/>
  </r>
  <r>
    <x v="1"/>
    <x v="1"/>
    <s v="Male"/>
    <d v="2023-10-02T00:00:00"/>
    <n v="0.223"/>
  </r>
  <r>
    <x v="1"/>
    <x v="1"/>
    <s v="Male"/>
    <d v="2023-10-02T00:00:00"/>
    <n v="0.216"/>
  </r>
  <r>
    <x v="1"/>
    <x v="1"/>
    <s v="Male"/>
    <d v="2023-10-02T00:00:00"/>
    <n v="0.214"/>
  </r>
  <r>
    <x v="1"/>
    <x v="1"/>
    <s v="Male"/>
    <d v="2023-10-02T00:00:00"/>
    <n v="0.218"/>
  </r>
  <r>
    <x v="1"/>
    <x v="1"/>
    <s v="Male"/>
    <d v="2023-10-02T00:00:00"/>
    <n v="0.224"/>
  </r>
  <r>
    <x v="1"/>
    <x v="1"/>
    <s v="Male"/>
    <d v="2023-10-02T00:00:00"/>
    <n v="0.188"/>
  </r>
  <r>
    <x v="1"/>
    <x v="1"/>
    <s v="Male"/>
    <d v="2023-10-02T00:00:00"/>
    <n v="0.25"/>
  </r>
  <r>
    <x v="1"/>
    <x v="1"/>
    <s v="Male"/>
    <d v="2023-10-02T00:00:00"/>
    <n v="0.253"/>
  </r>
  <r>
    <x v="1"/>
    <x v="1"/>
    <s v="Male"/>
    <d v="2023-10-02T00:00:00"/>
    <n v="0.19800000000000001"/>
  </r>
  <r>
    <x v="1"/>
    <x v="1"/>
    <s v="Male"/>
    <d v="2023-10-02T00:00:00"/>
    <n v="0.186"/>
  </r>
  <r>
    <x v="1"/>
    <x v="1"/>
    <s v="Male"/>
    <d v="2023-10-02T00:00:00"/>
    <n v="0.248"/>
  </r>
  <r>
    <x v="1"/>
    <x v="1"/>
    <s v="Male"/>
    <d v="2023-10-02T00:00:00"/>
    <n v="0.23499999999999999"/>
  </r>
  <r>
    <x v="1"/>
    <x v="1"/>
    <s v="Male"/>
    <d v="2023-10-02T00:00:00"/>
    <n v="0.193"/>
  </r>
  <r>
    <x v="1"/>
    <x v="1"/>
    <s v="Female"/>
    <d v="2023-10-02T00:00:00"/>
    <n v="0.26100000000000001"/>
  </r>
  <r>
    <x v="1"/>
    <x v="1"/>
    <s v="Female"/>
    <d v="2023-10-02T00:00:00"/>
    <n v="0.25600000000000001"/>
  </r>
  <r>
    <x v="1"/>
    <x v="1"/>
    <s v="Female"/>
    <d v="2023-10-02T00:00:00"/>
    <n v="0.30599999999999999"/>
  </r>
  <r>
    <x v="1"/>
    <x v="1"/>
    <s v="Female"/>
    <d v="2023-10-02T00:00:00"/>
    <n v="0.189"/>
  </r>
  <r>
    <x v="1"/>
    <x v="1"/>
    <s v="Female"/>
    <d v="2023-10-02T00:00:00"/>
    <n v="0.255"/>
  </r>
  <r>
    <x v="1"/>
    <x v="1"/>
    <s v="Female"/>
    <d v="2023-10-02T00:00:00"/>
    <n v="0.25600000000000001"/>
  </r>
  <r>
    <x v="1"/>
    <x v="1"/>
    <s v="Female"/>
    <d v="2023-10-02T00:00:00"/>
    <n v="0.23499999999999999"/>
  </r>
  <r>
    <x v="5"/>
    <x v="1"/>
    <s v="Male"/>
    <d v="2023-10-03T00:00:00"/>
    <n v="0.22500000000000001"/>
  </r>
  <r>
    <x v="5"/>
    <x v="1"/>
    <s v="Male"/>
    <d v="2023-10-03T00:00:00"/>
    <n v="0.249"/>
  </r>
  <r>
    <x v="5"/>
    <x v="1"/>
    <s v="Male"/>
    <d v="2023-10-03T00:00:00"/>
    <n v="0.218"/>
  </r>
  <r>
    <x v="5"/>
    <x v="2"/>
    <s v="Male"/>
    <d v="2023-10-03T00:00:00"/>
    <n v="0.26900000000000002"/>
  </r>
  <r>
    <x v="5"/>
    <x v="3"/>
    <s v="Male"/>
    <d v="2023-10-03T00:00:00"/>
    <n v="0.23699999999999999"/>
  </r>
  <r>
    <x v="5"/>
    <x v="5"/>
    <s v="Male"/>
    <d v="2023-10-03T00:00:00"/>
    <n v="0.32900000000000001"/>
  </r>
  <r>
    <x v="5"/>
    <x v="4"/>
    <s v="Male"/>
    <d v="2023-10-03T00:00:00"/>
    <n v="0.27800000000000002"/>
  </r>
  <r>
    <x v="2"/>
    <x v="1"/>
    <s v="Male"/>
    <d v="2023-10-03T00:00:00"/>
    <n v="0.246"/>
  </r>
  <r>
    <x v="2"/>
    <x v="0"/>
    <s v="Male"/>
    <d v="2023-10-03T00:00:00"/>
    <n v="0.19800000000000001"/>
  </r>
  <r>
    <x v="2"/>
    <x v="0"/>
    <s v="Female"/>
    <d v="2023-10-03T00:00:00"/>
    <n v="0.245"/>
  </r>
  <r>
    <x v="2"/>
    <x v="0"/>
    <s v="Female"/>
    <d v="2023-10-03T00:00:00"/>
    <n v="0.24299999999999999"/>
  </r>
  <r>
    <x v="2"/>
    <x v="0"/>
    <s v="Female"/>
    <d v="2023-10-03T00:00:00"/>
    <n v="0.217"/>
  </r>
  <r>
    <x v="3"/>
    <x v="1"/>
    <s v="Female"/>
    <d v="2023-10-03T00:00:00"/>
    <n v="0.23200000000000001"/>
  </r>
  <r>
    <x v="3"/>
    <x v="1"/>
    <s v="Male"/>
    <d v="2023-10-03T00:00:00"/>
    <n v="0.23899999999999999"/>
  </r>
  <r>
    <x v="3"/>
    <x v="1"/>
    <s v="Male"/>
    <d v="2023-10-03T00:00:00"/>
    <n v="0.26200000000000001"/>
  </r>
  <r>
    <x v="3"/>
    <x v="1"/>
    <s v="Male"/>
    <d v="2023-10-03T00:00:00"/>
    <n v="0.23100000000000001"/>
  </r>
  <r>
    <x v="3"/>
    <x v="1"/>
    <s v="Male"/>
    <d v="2023-10-03T00:00:00"/>
    <n v="0.26"/>
  </r>
  <r>
    <x v="3"/>
    <x v="1"/>
    <s v="Male"/>
    <d v="2023-10-03T00:00:00"/>
    <n v="0.22600000000000001"/>
  </r>
  <r>
    <x v="3"/>
    <x v="1"/>
    <s v="Female"/>
    <d v="2023-10-03T00:00:00"/>
    <n v="0.153"/>
  </r>
  <r>
    <x v="3"/>
    <x v="1"/>
    <s v="Male"/>
    <d v="2023-10-03T00:00:00"/>
    <n v="0.219"/>
  </r>
  <r>
    <x v="3"/>
    <x v="1"/>
    <s v="Male"/>
    <d v="2023-10-03T00:00:00"/>
    <n v="0.20799999999999999"/>
  </r>
  <r>
    <x v="0"/>
    <x v="1"/>
    <s v="Female"/>
    <d v="2023-10-03T00:00:00"/>
    <n v="0.251"/>
  </r>
  <r>
    <x v="0"/>
    <x v="1"/>
    <s v="Male"/>
    <d v="2023-10-03T00:00:00"/>
    <n v="0.30499999999999999"/>
  </r>
  <r>
    <x v="0"/>
    <x v="0"/>
    <s v="Male"/>
    <d v="2023-10-03T00:00:00"/>
    <n v="0.23799999999999999"/>
  </r>
  <r>
    <x v="0"/>
    <x v="0"/>
    <s v="Male"/>
    <d v="2023-10-03T00:00:00"/>
    <n v="0.246"/>
  </r>
  <r>
    <x v="0"/>
    <x v="5"/>
    <s v="Male"/>
    <d v="2023-10-03T00:00:00"/>
    <n v="0.29299999999999998"/>
  </r>
  <r>
    <x v="0"/>
    <x v="4"/>
    <s v="Male"/>
    <d v="2023-10-03T00:00:00"/>
    <n v="0.26400000000000001"/>
  </r>
  <r>
    <x v="4"/>
    <x v="1"/>
    <s v="Female"/>
    <d v="2023-10-03T00:00:00"/>
    <n v="0.29099999999999998"/>
  </r>
  <r>
    <x v="4"/>
    <x v="1"/>
    <s v="Male"/>
    <d v="2023-10-03T00:00:00"/>
    <n v="0.27300000000000002"/>
  </r>
  <r>
    <x v="4"/>
    <x v="1"/>
    <s v="Male"/>
    <d v="2023-10-03T00:00:00"/>
    <n v="0.23899999999999999"/>
  </r>
  <r>
    <x v="4"/>
    <x v="0"/>
    <s v="Male"/>
    <d v="2023-10-03T00:00:00"/>
    <n v="0.254"/>
  </r>
  <r>
    <x v="4"/>
    <x v="0"/>
    <s v="Male"/>
    <d v="2023-10-03T00:00:00"/>
    <n v="0.28100000000000003"/>
  </r>
  <r>
    <x v="4"/>
    <x v="0"/>
    <s v="Male"/>
    <d v="2023-10-03T00:00:00"/>
    <n v="0.23400000000000001"/>
  </r>
  <r>
    <x v="4"/>
    <x v="0"/>
    <s v="Male"/>
    <d v="2023-10-03T00:00:00"/>
    <n v="0.25600000000000001"/>
  </r>
  <r>
    <x v="4"/>
    <x v="0"/>
    <s v="Male"/>
    <d v="2023-10-03T00:00:00"/>
    <n v="0.223"/>
  </r>
  <r>
    <x v="4"/>
    <x v="0"/>
    <s v="Male"/>
    <d v="2023-10-03T00:00:00"/>
    <n v="0.23300000000000001"/>
  </r>
  <r>
    <x v="4"/>
    <x v="0"/>
    <s v="Male"/>
    <d v="2023-10-03T00:00:00"/>
    <n v="0.254"/>
  </r>
  <r>
    <x v="4"/>
    <x v="0"/>
    <s v="Male"/>
    <d v="2023-10-03T00:00:00"/>
    <n v="0.224"/>
  </r>
  <r>
    <x v="4"/>
    <x v="0"/>
    <s v="Female"/>
    <d v="2023-10-03T00:00:00"/>
    <n v="0.223"/>
  </r>
  <r>
    <x v="1"/>
    <x v="1"/>
    <s v="Male"/>
    <d v="2023-10-03T00:00:00"/>
    <n v="0.221"/>
  </r>
  <r>
    <x v="1"/>
    <x v="1"/>
    <s v="Male"/>
    <d v="2023-10-03T00:00:00"/>
    <n v="0.222"/>
  </r>
  <r>
    <x v="1"/>
    <x v="1"/>
    <s v="Male"/>
    <d v="2023-10-03T00:00:00"/>
    <n v="0.22600000000000001"/>
  </r>
  <r>
    <x v="1"/>
    <x v="1"/>
    <s v="Male"/>
    <d v="2023-10-03T00:00:00"/>
    <n v="0.22500000000000001"/>
  </r>
  <r>
    <x v="1"/>
    <x v="1"/>
    <s v="Male"/>
    <d v="2023-10-03T00:00:00"/>
    <n v="0.23699999999999999"/>
  </r>
  <r>
    <x v="1"/>
    <x v="1"/>
    <s v="Male"/>
    <d v="2023-10-03T00:00:00"/>
    <n v="0.23599999999999999"/>
  </r>
  <r>
    <x v="1"/>
    <x v="1"/>
    <s v="Male"/>
    <d v="2023-10-03T00:00:00"/>
    <n v="0.22900000000000001"/>
  </r>
  <r>
    <x v="1"/>
    <x v="1"/>
    <s v="Female"/>
    <d v="2023-10-03T00:00:00"/>
    <n v="0.23599999999999999"/>
  </r>
  <r>
    <x v="1"/>
    <x v="1"/>
    <s v="Female"/>
    <d v="2023-10-03T00:00:00"/>
    <n v="0.24399999999999999"/>
  </r>
  <r>
    <x v="5"/>
    <x v="2"/>
    <s v="Male"/>
    <d v="2023-10-04T00:00:00"/>
    <n v="0.26500000000000001"/>
  </r>
  <r>
    <x v="2"/>
    <x v="1"/>
    <s v="Male"/>
    <d v="2023-10-04T00:00:00"/>
    <n v="0.26600000000000001"/>
  </r>
  <r>
    <x v="0"/>
    <x v="4"/>
    <s v="Male"/>
    <d v="2023-10-04T00:00:00"/>
    <n v="0.23699999999999999"/>
  </r>
  <r>
    <x v="4"/>
    <x v="1"/>
    <s v="Male"/>
    <d v="2023-10-04T00:00:00"/>
    <n v="0.23200000000000001"/>
  </r>
  <r>
    <x v="4"/>
    <x v="1"/>
    <s v="Male"/>
    <d v="2023-10-04T00:00:00"/>
    <n v="0.253"/>
  </r>
  <r>
    <x v="4"/>
    <x v="0"/>
    <s v="Male"/>
    <d v="2023-10-04T00:00:00"/>
    <n v="0.20300000000000001"/>
  </r>
  <r>
    <x v="5"/>
    <x v="2"/>
    <s v="Male"/>
    <d v="2023-10-06T00:00:00"/>
    <n v="0.309"/>
  </r>
  <r>
    <x v="5"/>
    <x v="5"/>
    <s v="Female"/>
    <d v="2023-10-06T00:00:00"/>
    <n v="0.39100000000000001"/>
  </r>
  <r>
    <x v="2"/>
    <x v="1"/>
    <s v="Male"/>
    <d v="2023-10-06T00:00:00"/>
    <n v="0.31"/>
  </r>
  <r>
    <x v="2"/>
    <x v="0"/>
    <s v="Female"/>
    <d v="2023-10-06T00:00:00"/>
    <n v="0.33300000000000002"/>
  </r>
  <r>
    <x v="2"/>
    <x v="0"/>
    <s v="Female"/>
    <d v="2023-10-06T00:00:00"/>
    <n v="0.26500000000000001"/>
  </r>
  <r>
    <x v="3"/>
    <x v="1"/>
    <s v="Male"/>
    <d v="2023-10-06T00:00:00"/>
    <n v="0.30599999999999999"/>
  </r>
  <r>
    <x v="3"/>
    <x v="1"/>
    <s v="Male"/>
    <d v="2023-10-06T00:00:00"/>
    <n v="0.27600000000000002"/>
  </r>
  <r>
    <x v="3"/>
    <x v="1"/>
    <s v="Female"/>
    <d v="2023-10-06T00:00:00"/>
    <n v="0.20899999999999999"/>
  </r>
  <r>
    <x v="3"/>
    <x v="1"/>
    <s v="Female"/>
    <d v="2023-10-06T00:00:00"/>
    <n v="0.24099999999999999"/>
  </r>
  <r>
    <x v="0"/>
    <x v="0"/>
    <s v="Female"/>
    <d v="2023-10-06T00:00:00"/>
    <n v="0.40500000000000003"/>
  </r>
  <r>
    <x v="0"/>
    <x v="4"/>
    <s v="Female"/>
    <d v="2023-10-06T00:00:00"/>
    <n v="0.315"/>
  </r>
  <r>
    <x v="4"/>
    <x v="1"/>
    <s v="Male"/>
    <d v="2023-10-06T00:00:00"/>
    <n v="0.22700000000000001"/>
  </r>
  <r>
    <x v="1"/>
    <x v="1"/>
    <s v="Male"/>
    <d v="2023-10-06T00:00:00"/>
    <n v="0.29199999999999998"/>
  </r>
  <r>
    <x v="1"/>
    <x v="1"/>
    <s v="Female"/>
    <d v="2023-10-06T00:00:00"/>
    <n v="0.3"/>
  </r>
  <r>
    <x v="1"/>
    <x v="1"/>
    <s v="Male"/>
    <d v="2023-10-06T00:00:00"/>
    <n v="0.309"/>
  </r>
  <r>
    <x v="1"/>
    <x v="1"/>
    <s v="Male"/>
    <d v="2023-10-06T00:00:00"/>
    <n v="0.151"/>
  </r>
  <r>
    <x v="1"/>
    <x v="1"/>
    <s v="Female"/>
    <d v="2023-10-06T00:00:00"/>
    <n v="0.34300000000000003"/>
  </r>
  <r>
    <x v="4"/>
    <x v="1"/>
    <s v="Female"/>
    <d v="2023-10-07T00:00:00"/>
    <n v="0.32600000000000001"/>
  </r>
  <r>
    <x v="4"/>
    <x v="1"/>
    <s v="Male"/>
    <d v="2023-10-07T00:00:00"/>
    <n v="0.36899999999999999"/>
  </r>
  <r>
    <x v="4"/>
    <x v="1"/>
    <s v="Male"/>
    <d v="2023-10-07T00:00:00"/>
    <n v="0.26900000000000002"/>
  </r>
  <r>
    <x v="4"/>
    <x v="0"/>
    <s v="Male"/>
    <d v="2023-10-07T00:00:00"/>
    <n v="0.224"/>
  </r>
  <r>
    <x v="4"/>
    <x v="1"/>
    <s v="Male"/>
    <d v="2023-10-07T00:00:00"/>
    <n v="0.26200000000000001"/>
  </r>
  <r>
    <x v="4"/>
    <x v="1"/>
    <s v="Male"/>
    <d v="2023-10-07T00:00:00"/>
    <n v="0.29199999999999998"/>
  </r>
  <r>
    <x v="5"/>
    <x v="0"/>
    <s v="Male"/>
    <d v="2023-10-07T00:00:00"/>
    <n v="0.36"/>
  </r>
  <r>
    <x v="5"/>
    <x v="0"/>
    <s v="Female"/>
    <d v="2023-10-07T00:00:00"/>
    <n v="0.309"/>
  </r>
  <r>
    <x v="5"/>
    <x v="2"/>
    <s v="Male"/>
    <d v="2023-10-07T00:00:00"/>
    <n v="0.315"/>
  </r>
  <r>
    <x v="5"/>
    <x v="2"/>
    <s v="Female"/>
    <d v="2023-10-07T00:00:00"/>
    <n v="0.32"/>
  </r>
  <r>
    <x v="5"/>
    <x v="2"/>
    <s v="Female"/>
    <d v="2023-10-07T00:00:00"/>
    <n v="0.36299999999999999"/>
  </r>
  <r>
    <x v="5"/>
    <x v="2"/>
    <s v="Male"/>
    <d v="2023-10-07T00:00:00"/>
    <n v="0.32800000000000001"/>
  </r>
  <r>
    <x v="5"/>
    <x v="3"/>
    <s v="Male"/>
    <d v="2023-10-07T00:00:00"/>
    <n v="0.32400000000000001"/>
  </r>
  <r>
    <x v="5"/>
    <x v="3"/>
    <s v="Male"/>
    <d v="2023-10-07T00:00:00"/>
    <n v="0.29899999999999999"/>
  </r>
  <r>
    <x v="5"/>
    <x v="4"/>
    <s v="Female"/>
    <d v="2023-10-07T00:00:00"/>
    <n v="0.307"/>
  </r>
  <r>
    <x v="2"/>
    <x v="1"/>
    <s v="Male"/>
    <d v="2023-10-07T00:00:00"/>
    <n v="0.28299999999999997"/>
  </r>
  <r>
    <x v="2"/>
    <x v="1"/>
    <s v="Female"/>
    <d v="2023-10-07T00:00:00"/>
    <n v="0.30099999999999999"/>
  </r>
  <r>
    <x v="2"/>
    <x v="1"/>
    <s v="Male"/>
    <d v="2023-10-07T00:00:00"/>
    <n v="0.27300000000000002"/>
  </r>
  <r>
    <x v="2"/>
    <x v="0"/>
    <s v="Male"/>
    <d v="2023-10-07T00:00:00"/>
    <n v="0.22800000000000001"/>
  </r>
  <r>
    <x v="0"/>
    <x v="1"/>
    <s v="Male"/>
    <d v="2023-10-08T00:00:00"/>
    <n v="0.3"/>
  </r>
  <r>
    <x v="0"/>
    <x v="1"/>
    <s v="Male"/>
    <d v="2023-10-08T00:00:00"/>
    <n v="0.30599999999999999"/>
  </r>
  <r>
    <x v="0"/>
    <x v="3"/>
    <s v="Male"/>
    <d v="2023-10-08T00:00:00"/>
    <n v="0.33100000000000002"/>
  </r>
  <r>
    <x v="4"/>
    <x v="1"/>
    <s v="Female"/>
    <d v="2023-10-08T00:00:00"/>
    <n v="0.41"/>
  </r>
  <r>
    <x v="4"/>
    <x v="0"/>
    <s v="Male"/>
    <d v="2023-10-08T00:00:00"/>
    <n v="0.30099999999999999"/>
  </r>
  <r>
    <x v="1"/>
    <x v="1"/>
    <s v="Male"/>
    <d v="2023-10-08T00:00:00"/>
    <n v="0.24399999999999999"/>
  </r>
  <r>
    <x v="5"/>
    <x v="1"/>
    <s v="Male"/>
    <d v="2023-10-08T00:00:00"/>
    <n v="0.28799999999999998"/>
  </r>
  <r>
    <x v="5"/>
    <x v="1"/>
    <s v="Male"/>
    <d v="2023-10-08T00:00:00"/>
    <n v="0.24399999999999999"/>
  </r>
  <r>
    <x v="5"/>
    <x v="4"/>
    <s v="Male"/>
    <d v="2023-10-08T00:00:00"/>
    <n v="0.314"/>
  </r>
  <r>
    <x v="3"/>
    <x v="1"/>
    <s v="Male"/>
    <d v="2023-10-08T00:00:00"/>
    <n v="0.28799999999999998"/>
  </r>
  <r>
    <x v="2"/>
    <x v="0"/>
    <s v="Male"/>
    <d v="2023-10-08T00:00:00"/>
    <n v="0.27800000000000002"/>
  </r>
  <r>
    <x v="2"/>
    <x v="1"/>
    <s v="Male"/>
    <d v="2023-10-08T00:00:00"/>
    <n v="0.20599999999999999"/>
  </r>
  <r>
    <x v="2"/>
    <x v="1"/>
    <s v="Male"/>
    <d v="2023-10-08T00:00:00"/>
    <n v="0.33300000000000002"/>
  </r>
  <r>
    <x v="0"/>
    <x v="2"/>
    <s v="Female"/>
    <d v="2023-10-09T00:00:00"/>
    <n v="0.224"/>
  </r>
  <r>
    <x v="0"/>
    <x v="5"/>
    <s v="Male"/>
    <d v="2023-10-09T00:00:00"/>
    <n v="0.316"/>
  </r>
  <r>
    <x v="4"/>
    <x v="1"/>
    <s v="Male"/>
    <d v="2023-10-09T00:00:00"/>
    <n v="0.254"/>
  </r>
  <r>
    <x v="1"/>
    <x v="1"/>
    <s v="Male"/>
    <d v="2023-10-09T00:00:00"/>
    <n v="0.23100000000000001"/>
  </r>
  <r>
    <x v="5"/>
    <x v="1"/>
    <s v="Male"/>
    <d v="2023-10-09T00:00:00"/>
    <n v="0.253"/>
  </r>
  <r>
    <x v="5"/>
    <x v="0"/>
    <s v="Male"/>
    <d v="2023-10-09T00:00:00"/>
    <n v="0.29599999999999999"/>
  </r>
  <r>
    <x v="5"/>
    <x v="4"/>
    <s v="Male"/>
    <d v="2023-10-09T00:00:00"/>
    <n v="0.29499999999999998"/>
  </r>
  <r>
    <x v="2"/>
    <x v="1"/>
    <s v="Female"/>
    <d v="2023-10-09T00:00:00"/>
    <n v="0.254"/>
  </r>
  <r>
    <x v="5"/>
    <x v="0"/>
    <s v="Male"/>
    <d v="2023-10-15T00:00:00"/>
    <n v="0.28000000000000003"/>
  </r>
  <r>
    <x v="3"/>
    <x v="1"/>
    <s v="Male"/>
    <d v="2023-10-15T00:00:00"/>
    <n v="0.2089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32" firstHeaderRow="1" firstDataRow="1" firstDataCol="1"/>
  <pivotFields count="19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3">
    <field x="0"/>
    <field x="1"/>
    <field x="2"/>
  </rowFields>
  <rowItems count="529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>
      <x v="5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t="grand">
      <x/>
    </i>
  </rowItems>
  <colItems count="1">
    <i/>
  </colItems>
  <dataFields count="1">
    <dataField name="Sum of Gametocysts n (Mon.Thursday)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8" firstHeaderRow="1" firstDataRow="1" firstDataCol="1"/>
  <pivotFields count="5">
    <pivotField axis="axisRow" showAll="0">
      <items count="7">
        <item x="0"/>
        <item x="4"/>
        <item x="1"/>
        <item x="5"/>
        <item x="2"/>
        <item x="3"/>
        <item t="default"/>
      </items>
    </pivotField>
    <pivotField axis="axisRow" showAll="0">
      <items count="7">
        <item x="1"/>
        <item x="0"/>
        <item x="2"/>
        <item x="3"/>
        <item x="5"/>
        <item x="4"/>
        <item t="default"/>
      </items>
    </pivotField>
    <pivotField dataField="1" showAll="0"/>
    <pivotField numFmtId="14" showAll="0"/>
    <pivotField showAll="0"/>
  </pivotFields>
  <rowFields count="2">
    <field x="0"/>
    <field x="1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>
      <x v="2"/>
    </i>
    <i r="1">
      <x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>
      <x v="5"/>
    </i>
    <i r="1">
      <x/>
    </i>
    <i t="grand">
      <x/>
    </i>
  </rowItems>
  <colItems count="1">
    <i/>
  </colItems>
  <dataFields count="1">
    <dataField name="Count of Sex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B1:F325" totalsRowShown="0">
  <autoFilter ref="B1:F325">
    <filterColumn colId="0">
      <filters>
        <filter val="DensityEffect_N_10"/>
      </filters>
    </filterColumn>
    <filterColumn colId="1">
      <filters>
        <filter val="3"/>
      </filters>
    </filterColumn>
  </autoFilter>
  <tableColumns count="5">
    <tableColumn id="1" name="Treatment"/>
    <tableColumn id="2" name="R"/>
    <tableColumn id="3" name="Dpi"/>
    <tableColumn id="4" name="Number of male emerged"/>
    <tableColumn id="5" name="Number of female emerg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2:G323" totalsRowShown="0">
  <autoFilter ref="B2:G323"/>
  <sortState ref="B3:F323">
    <sortCondition ref="E2:E323"/>
  </sortState>
  <tableColumns count="6">
    <tableColumn id="1" name="Treatment"/>
    <tableColumn id="2" name="Rep"/>
    <tableColumn id="3" name="Sex"/>
    <tableColumn id="4" name="Date_emerge" dataDxfId="0"/>
    <tableColumn id="5" name="Weigth"/>
    <tableColumn id="6" name="Weigth_mg">
      <calculatedColumnFormula>Table1[[#This Row],[Weigth]]*1000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706"/>
  <sheetViews>
    <sheetView tabSelected="1" topLeftCell="D1" zoomScale="85" zoomScaleNormal="85" workbookViewId="0">
      <pane ySplit="4" topLeftCell="A380" activePane="bottomLeft" state="frozen"/>
      <selection activeCell="A2" sqref="A2"/>
      <selection pane="bottomLeft" activeCell="H383" activeCellId="5" sqref="H77:H94 H131:H148 H203:H220 H257:H274 H329:H346 H383:H400"/>
    </sheetView>
  </sheetViews>
  <sheetFormatPr defaultRowHeight="14.5" x14ac:dyDescent="0.35"/>
  <cols>
    <col min="1" max="1" width="8.1796875" customWidth="1"/>
    <col min="2" max="2" width="18.81640625" customWidth="1"/>
    <col min="3" max="3" width="20" customWidth="1"/>
    <col min="4" max="4" width="7.1796875" customWidth="1"/>
    <col min="5" max="5" width="8.26953125" customWidth="1"/>
    <col min="6" max="6" width="10.81640625" customWidth="1"/>
    <col min="7" max="7" width="12.81640625" customWidth="1"/>
    <col min="8" max="8" width="13.1796875" customWidth="1"/>
    <col min="9" max="10" width="10.1796875" customWidth="1"/>
    <col min="11" max="11" width="12.1796875" customWidth="1"/>
    <col min="12" max="12" width="13.1796875" customWidth="1"/>
    <col min="13" max="13" width="14.7265625" customWidth="1"/>
    <col min="14" max="14" width="12.453125" customWidth="1"/>
    <col min="15" max="15" width="12.26953125" customWidth="1"/>
    <col min="16" max="16" width="10.90625" customWidth="1"/>
    <col min="17" max="17" width="11.08984375" customWidth="1"/>
    <col min="18" max="18" width="14.7265625" customWidth="1"/>
    <col min="19" max="19" width="17" customWidth="1"/>
    <col min="20" max="20" width="10.54296875" style="17" customWidth="1"/>
    <col min="21" max="21" width="11.1796875" style="17" customWidth="1"/>
    <col min="22" max="22" width="12.453125" customWidth="1"/>
    <col min="23" max="24" width="14.81640625" customWidth="1"/>
    <col min="25" max="25" width="14.453125" customWidth="1"/>
    <col min="26" max="26" width="13.7265625" customWidth="1"/>
    <col min="27" max="28" width="12.453125" customWidth="1"/>
    <col min="29" max="29" width="9.54296875" customWidth="1"/>
  </cols>
  <sheetData>
    <row r="1" spans="3:29" x14ac:dyDescent="0.35">
      <c r="C1" s="36" t="s">
        <v>69</v>
      </c>
      <c r="H1" s="37">
        <v>45161</v>
      </c>
    </row>
    <row r="2" spans="3:29" x14ac:dyDescent="0.35">
      <c r="C2" s="36" t="s">
        <v>113</v>
      </c>
    </row>
    <row r="4" spans="3:29" ht="59.5" customHeight="1" x14ac:dyDescent="0.35">
      <c r="C4" s="22" t="s">
        <v>0</v>
      </c>
      <c r="D4" s="22" t="s">
        <v>1</v>
      </c>
      <c r="E4" s="22" t="s">
        <v>2</v>
      </c>
      <c r="F4" s="22" t="s">
        <v>116</v>
      </c>
      <c r="G4" s="22" t="s">
        <v>3</v>
      </c>
      <c r="H4" s="22" t="s">
        <v>4</v>
      </c>
      <c r="I4" s="51" t="s">
        <v>111</v>
      </c>
      <c r="J4" s="51" t="s">
        <v>117</v>
      </c>
      <c r="K4" s="22" t="s">
        <v>5</v>
      </c>
      <c r="L4" s="22" t="s">
        <v>6</v>
      </c>
      <c r="M4" s="22" t="s">
        <v>22</v>
      </c>
      <c r="N4" s="52" t="s">
        <v>112</v>
      </c>
      <c r="O4" s="52" t="s">
        <v>118</v>
      </c>
      <c r="P4" s="56" t="s">
        <v>119</v>
      </c>
      <c r="Q4" s="52" t="s">
        <v>120</v>
      </c>
      <c r="R4" s="22" t="s">
        <v>7</v>
      </c>
      <c r="S4" s="22" t="s">
        <v>8</v>
      </c>
      <c r="T4" s="22" t="s">
        <v>9</v>
      </c>
      <c r="U4" s="22" t="s">
        <v>10</v>
      </c>
      <c r="V4" s="22" t="s">
        <v>11</v>
      </c>
      <c r="W4" s="22" t="s">
        <v>12</v>
      </c>
      <c r="X4" s="22" t="s">
        <v>121</v>
      </c>
      <c r="Y4" s="22" t="s">
        <v>13</v>
      </c>
      <c r="Z4" s="22" t="s">
        <v>14</v>
      </c>
      <c r="AA4" s="22" t="s">
        <v>66</v>
      </c>
      <c r="AB4" s="22" t="s">
        <v>67</v>
      </c>
      <c r="AC4" s="22" t="s">
        <v>15</v>
      </c>
    </row>
    <row r="5" spans="3:29" ht="15" customHeight="1" x14ac:dyDescent="0.35">
      <c r="C5" s="1" t="s">
        <v>19</v>
      </c>
      <c r="D5" s="1">
        <v>1</v>
      </c>
      <c r="E5" s="2">
        <v>0</v>
      </c>
      <c r="F5" s="2">
        <f>_xlfn.DAYS(G5,$H$1)</f>
        <v>15</v>
      </c>
      <c r="G5" s="3">
        <v>45176</v>
      </c>
      <c r="H5" s="2"/>
      <c r="I5" s="2"/>
      <c r="J5" s="2"/>
      <c r="K5" s="2">
        <v>4.0519999999999996</v>
      </c>
      <c r="L5" s="2"/>
      <c r="M5" s="2"/>
      <c r="N5" s="2"/>
      <c r="O5" s="2"/>
      <c r="P5" s="2"/>
      <c r="Q5" s="2"/>
      <c r="R5" s="4">
        <v>10</v>
      </c>
      <c r="S5" s="4">
        <v>0</v>
      </c>
      <c r="T5" s="18"/>
      <c r="U5" s="18"/>
      <c r="V5" s="4"/>
      <c r="W5" s="2"/>
      <c r="X5" s="2"/>
      <c r="Y5" s="2"/>
      <c r="Z5" s="5"/>
      <c r="AA5" s="5"/>
      <c r="AB5" s="5"/>
      <c r="AC5" s="5"/>
    </row>
    <row r="6" spans="3:29" ht="15" customHeight="1" x14ac:dyDescent="0.35">
      <c r="C6" s="1" t="s">
        <v>19</v>
      </c>
      <c r="D6" s="1">
        <v>2</v>
      </c>
      <c r="E6" s="2">
        <v>0</v>
      </c>
      <c r="F6" s="2">
        <f t="shared" ref="F6:F69" si="0">_xlfn.DAYS(G6,$H$1)</f>
        <v>15</v>
      </c>
      <c r="G6" s="3">
        <v>45176</v>
      </c>
      <c r="H6" s="2"/>
      <c r="I6" s="2"/>
      <c r="J6" s="2"/>
      <c r="K6" s="2">
        <v>4.6210000000000004</v>
      </c>
      <c r="L6" s="2"/>
      <c r="M6" s="2"/>
      <c r="N6" s="2"/>
      <c r="O6" s="2"/>
      <c r="P6" s="2"/>
      <c r="Q6" s="2"/>
      <c r="R6" s="4">
        <v>10</v>
      </c>
      <c r="S6" s="4">
        <v>0</v>
      </c>
      <c r="T6" s="18"/>
      <c r="U6" s="18"/>
      <c r="V6" s="4"/>
      <c r="W6" s="2"/>
      <c r="X6" s="2"/>
      <c r="Y6" s="2"/>
      <c r="Z6" s="5"/>
      <c r="AA6" s="5"/>
      <c r="AB6" s="5"/>
      <c r="AC6" s="5"/>
    </row>
    <row r="7" spans="3:29" ht="15" customHeight="1" x14ac:dyDescent="0.35">
      <c r="C7" s="1" t="s">
        <v>19</v>
      </c>
      <c r="D7" s="1">
        <v>3</v>
      </c>
      <c r="E7" s="2">
        <v>0</v>
      </c>
      <c r="F7" s="2">
        <f t="shared" si="0"/>
        <v>15</v>
      </c>
      <c r="G7" s="3">
        <v>45176</v>
      </c>
      <c r="H7" s="2"/>
      <c r="I7" s="2"/>
      <c r="J7" s="2"/>
      <c r="K7" s="2">
        <v>5.8650000000000002</v>
      </c>
      <c r="L7" s="2"/>
      <c r="M7" s="2"/>
      <c r="N7" s="2"/>
      <c r="O7" s="2"/>
      <c r="P7" s="2"/>
      <c r="Q7" s="2"/>
      <c r="R7" s="4">
        <v>10</v>
      </c>
      <c r="S7" s="4">
        <v>0</v>
      </c>
      <c r="T7" s="18"/>
      <c r="U7" s="18"/>
      <c r="V7" s="4"/>
      <c r="W7" s="2"/>
      <c r="X7" s="2"/>
      <c r="Y7" s="2"/>
      <c r="Z7" s="5"/>
      <c r="AA7" s="5"/>
      <c r="AB7" s="5"/>
      <c r="AC7" s="5"/>
    </row>
    <row r="8" spans="3:29" ht="15" customHeight="1" x14ac:dyDescent="0.35">
      <c r="C8" s="1" t="s">
        <v>19</v>
      </c>
      <c r="D8" s="1">
        <v>4</v>
      </c>
      <c r="E8" s="2">
        <v>0</v>
      </c>
      <c r="F8" s="2">
        <f t="shared" si="0"/>
        <v>15</v>
      </c>
      <c r="G8" s="3">
        <v>45176</v>
      </c>
      <c r="H8" s="2"/>
      <c r="I8" s="2"/>
      <c r="J8" s="2"/>
      <c r="K8" s="2">
        <v>5.681</v>
      </c>
      <c r="L8" s="2"/>
      <c r="M8" s="2"/>
      <c r="N8" s="2"/>
      <c r="O8" s="2"/>
      <c r="P8" s="2"/>
      <c r="Q8" s="2"/>
      <c r="R8" s="4">
        <v>10</v>
      </c>
      <c r="S8" s="4">
        <v>0</v>
      </c>
      <c r="T8" s="18"/>
      <c r="U8" s="18"/>
      <c r="V8" s="4"/>
      <c r="W8" s="2"/>
      <c r="X8" s="2"/>
      <c r="Y8" s="2"/>
      <c r="Z8" s="5"/>
      <c r="AA8" s="5"/>
      <c r="AB8" s="5"/>
      <c r="AC8" s="5"/>
    </row>
    <row r="9" spans="3:29" ht="15" customHeight="1" x14ac:dyDescent="0.35">
      <c r="C9" s="1" t="s">
        <v>19</v>
      </c>
      <c r="D9" s="1">
        <v>5</v>
      </c>
      <c r="E9" s="2">
        <v>0</v>
      </c>
      <c r="F9" s="2">
        <f t="shared" si="0"/>
        <v>15</v>
      </c>
      <c r="G9" s="3">
        <v>45176</v>
      </c>
      <c r="H9" s="2"/>
      <c r="I9" s="2"/>
      <c r="J9" s="2"/>
      <c r="K9" s="2">
        <v>4.4080000000000004</v>
      </c>
      <c r="L9" s="2"/>
      <c r="M9" s="2"/>
      <c r="N9" s="2"/>
      <c r="O9" s="2"/>
      <c r="P9" s="2"/>
      <c r="Q9" s="2"/>
      <c r="R9" s="4">
        <v>10</v>
      </c>
      <c r="S9" s="4">
        <v>0</v>
      </c>
      <c r="T9" s="18"/>
      <c r="U9" s="18"/>
      <c r="V9" s="4"/>
      <c r="W9" s="2"/>
      <c r="X9" s="2"/>
      <c r="Y9" s="2"/>
      <c r="Z9" s="5"/>
      <c r="AA9" s="5"/>
      <c r="AB9" s="5"/>
      <c r="AC9" s="5"/>
    </row>
    <row r="10" spans="3:29" ht="15" customHeight="1" x14ac:dyDescent="0.35">
      <c r="C10" s="1" t="s">
        <v>19</v>
      </c>
      <c r="D10" s="1">
        <v>6</v>
      </c>
      <c r="E10" s="2">
        <v>0</v>
      </c>
      <c r="F10" s="2">
        <f t="shared" si="0"/>
        <v>15</v>
      </c>
      <c r="G10" s="3">
        <v>45176</v>
      </c>
      <c r="H10" s="2"/>
      <c r="I10" s="2"/>
      <c r="J10" s="2"/>
      <c r="K10" s="2">
        <v>5.3070000000000004</v>
      </c>
      <c r="L10" s="2"/>
      <c r="M10" s="2"/>
      <c r="N10" s="2"/>
      <c r="O10" s="2"/>
      <c r="P10" s="2"/>
      <c r="Q10" s="2"/>
      <c r="R10" s="4">
        <v>10</v>
      </c>
      <c r="S10" s="4">
        <v>0</v>
      </c>
      <c r="T10" s="18"/>
      <c r="U10" s="18"/>
      <c r="V10" s="4"/>
      <c r="W10" s="2"/>
      <c r="X10" s="2"/>
      <c r="Y10" s="2"/>
      <c r="Z10" s="5"/>
      <c r="AA10" s="5"/>
      <c r="AB10" s="5"/>
      <c r="AC10" s="5"/>
    </row>
    <row r="11" spans="3:29" ht="15" customHeight="1" x14ac:dyDescent="0.35">
      <c r="C11" s="1" t="s">
        <v>20</v>
      </c>
      <c r="D11" s="1">
        <v>1</v>
      </c>
      <c r="E11" s="2">
        <v>0</v>
      </c>
      <c r="F11" s="2">
        <f t="shared" si="0"/>
        <v>15</v>
      </c>
      <c r="G11" s="3">
        <v>45176</v>
      </c>
      <c r="H11" s="2"/>
      <c r="I11" s="2"/>
      <c r="J11" s="2"/>
      <c r="K11" s="2">
        <v>5.1760000000000002</v>
      </c>
      <c r="L11" s="2"/>
      <c r="M11" s="2"/>
      <c r="N11" s="2"/>
      <c r="O11" s="2"/>
      <c r="P11" s="2"/>
      <c r="Q11" s="2"/>
      <c r="R11" s="4">
        <v>30</v>
      </c>
      <c r="S11" s="4">
        <v>0</v>
      </c>
      <c r="T11" s="18"/>
      <c r="U11" s="18"/>
      <c r="V11" s="4"/>
      <c r="W11" s="2"/>
      <c r="X11" s="2"/>
      <c r="Y11" s="2"/>
      <c r="Z11" s="5"/>
      <c r="AA11" s="5"/>
      <c r="AB11" s="5"/>
      <c r="AC11" s="5"/>
    </row>
    <row r="12" spans="3:29" ht="15" customHeight="1" x14ac:dyDescent="0.35">
      <c r="C12" s="1" t="s">
        <v>20</v>
      </c>
      <c r="D12" s="1">
        <v>2</v>
      </c>
      <c r="E12" s="2">
        <v>0</v>
      </c>
      <c r="F12" s="2">
        <f t="shared" si="0"/>
        <v>15</v>
      </c>
      <c r="G12" s="3">
        <v>45176</v>
      </c>
      <c r="H12" s="2"/>
      <c r="I12" s="2"/>
      <c r="J12" s="2"/>
      <c r="K12" s="2">
        <v>4.4329999999999998</v>
      </c>
      <c r="L12" s="2"/>
      <c r="M12" s="2"/>
      <c r="N12" s="2"/>
      <c r="O12" s="2"/>
      <c r="P12" s="2"/>
      <c r="Q12" s="2"/>
      <c r="R12" s="4">
        <v>30</v>
      </c>
      <c r="S12" s="4">
        <v>0</v>
      </c>
      <c r="T12" s="18"/>
      <c r="U12" s="18"/>
      <c r="V12" s="4"/>
      <c r="W12" s="2"/>
      <c r="X12" s="2"/>
      <c r="Y12" s="2"/>
      <c r="Z12" s="5"/>
      <c r="AA12" s="5"/>
      <c r="AB12" s="5"/>
      <c r="AC12" s="5"/>
    </row>
    <row r="13" spans="3:29" ht="15" customHeight="1" x14ac:dyDescent="0.35">
      <c r="C13" s="6" t="s">
        <v>21</v>
      </c>
      <c r="D13" s="6">
        <v>1</v>
      </c>
      <c r="E13" s="7">
        <v>0</v>
      </c>
      <c r="F13" s="7">
        <f t="shared" si="0"/>
        <v>15</v>
      </c>
      <c r="G13" s="8">
        <v>45176</v>
      </c>
      <c r="H13" s="7"/>
      <c r="I13" s="7"/>
      <c r="J13" s="7"/>
      <c r="K13" s="7">
        <v>5.6470000000000002</v>
      </c>
      <c r="L13" s="7"/>
      <c r="M13" s="7"/>
      <c r="N13" s="7"/>
      <c r="O13" s="7"/>
      <c r="P13" s="7"/>
      <c r="Q13" s="7"/>
      <c r="R13" s="9">
        <v>70</v>
      </c>
      <c r="S13" s="9">
        <v>0</v>
      </c>
      <c r="T13" s="19"/>
      <c r="U13" s="19"/>
      <c r="V13" s="9"/>
      <c r="W13" s="7"/>
      <c r="X13" s="7"/>
      <c r="Y13" s="7"/>
      <c r="Z13" s="7"/>
      <c r="AA13" s="7"/>
      <c r="AB13" s="7"/>
      <c r="AC13" s="7"/>
    </row>
    <row r="14" spans="3:29" ht="15" customHeight="1" x14ac:dyDescent="0.35">
      <c r="C14" s="10" t="s">
        <v>16</v>
      </c>
      <c r="D14" s="10">
        <v>1</v>
      </c>
      <c r="E14" s="11">
        <v>0</v>
      </c>
      <c r="F14" s="11">
        <f t="shared" si="0"/>
        <v>15</v>
      </c>
      <c r="G14" s="12">
        <v>45176</v>
      </c>
      <c r="H14" s="13"/>
      <c r="I14" s="13"/>
      <c r="J14" s="13"/>
      <c r="K14" s="11">
        <v>5.069</v>
      </c>
      <c r="L14" s="13"/>
      <c r="M14" s="13"/>
      <c r="N14" s="13"/>
      <c r="O14" s="13"/>
      <c r="P14" s="13"/>
      <c r="Q14" s="13"/>
      <c r="R14" s="13">
        <v>10</v>
      </c>
      <c r="S14" s="13">
        <v>0</v>
      </c>
      <c r="T14" s="20"/>
      <c r="U14" s="20"/>
      <c r="V14" s="13"/>
      <c r="W14" s="13"/>
      <c r="X14" s="13"/>
      <c r="Y14" s="13"/>
      <c r="Z14" s="13"/>
      <c r="AA14" s="13"/>
      <c r="AB14" s="13"/>
      <c r="AC14" s="13"/>
    </row>
    <row r="15" spans="3:29" ht="15" customHeight="1" x14ac:dyDescent="0.35">
      <c r="C15" s="10" t="s">
        <v>16</v>
      </c>
      <c r="D15" s="10">
        <v>2</v>
      </c>
      <c r="E15" s="11">
        <v>0</v>
      </c>
      <c r="F15" s="11">
        <f t="shared" si="0"/>
        <v>15</v>
      </c>
      <c r="G15" s="12">
        <v>45176</v>
      </c>
      <c r="H15" s="13"/>
      <c r="I15" s="13"/>
      <c r="J15" s="13"/>
      <c r="K15" s="11">
        <v>4.2830000000000004</v>
      </c>
      <c r="L15" s="13"/>
      <c r="M15" s="13"/>
      <c r="N15" s="13"/>
      <c r="O15" s="13"/>
      <c r="P15" s="13"/>
      <c r="Q15" s="13"/>
      <c r="R15" s="13">
        <v>10</v>
      </c>
      <c r="S15" s="13">
        <v>0</v>
      </c>
      <c r="T15" s="20"/>
      <c r="U15" s="20"/>
      <c r="V15" s="13"/>
      <c r="W15" s="13"/>
      <c r="X15" s="13"/>
      <c r="Y15" s="13"/>
      <c r="Z15" s="13"/>
      <c r="AA15" s="13"/>
      <c r="AB15" s="13"/>
      <c r="AC15" s="13"/>
    </row>
    <row r="16" spans="3:29" ht="15" customHeight="1" x14ac:dyDescent="0.35">
      <c r="C16" s="10" t="s">
        <v>16</v>
      </c>
      <c r="D16" s="10">
        <v>3</v>
      </c>
      <c r="E16" s="11">
        <v>0</v>
      </c>
      <c r="F16" s="11">
        <f t="shared" si="0"/>
        <v>15</v>
      </c>
      <c r="G16" s="12">
        <v>45176</v>
      </c>
      <c r="H16" s="13"/>
      <c r="I16" s="13"/>
      <c r="J16" s="13"/>
      <c r="K16" s="11">
        <v>4.91</v>
      </c>
      <c r="L16" s="13"/>
      <c r="M16" s="13"/>
      <c r="N16" s="13"/>
      <c r="O16" s="13"/>
      <c r="P16" s="13"/>
      <c r="Q16" s="13"/>
      <c r="R16" s="13">
        <v>10</v>
      </c>
      <c r="S16" s="13">
        <v>0</v>
      </c>
      <c r="T16" s="20"/>
      <c r="U16" s="20"/>
      <c r="V16" s="13"/>
      <c r="W16" s="13"/>
      <c r="X16" s="13"/>
      <c r="Y16" s="13"/>
      <c r="Z16" s="13"/>
      <c r="AA16" s="13"/>
      <c r="AB16" s="13"/>
      <c r="AC16" s="13"/>
    </row>
    <row r="17" spans="3:29" ht="15" customHeight="1" x14ac:dyDescent="0.35">
      <c r="C17" s="10" t="s">
        <v>16</v>
      </c>
      <c r="D17" s="10">
        <v>4</v>
      </c>
      <c r="E17" s="11">
        <v>0</v>
      </c>
      <c r="F17" s="11">
        <f t="shared" si="0"/>
        <v>15</v>
      </c>
      <c r="G17" s="12">
        <v>45176</v>
      </c>
      <c r="H17" s="13"/>
      <c r="I17" s="13"/>
      <c r="J17" s="13"/>
      <c r="K17" s="11">
        <v>3.97</v>
      </c>
      <c r="L17" s="13"/>
      <c r="M17" s="13"/>
      <c r="N17" s="13"/>
      <c r="O17" s="13"/>
      <c r="P17" s="13"/>
      <c r="Q17" s="13"/>
      <c r="R17" s="13">
        <v>10</v>
      </c>
      <c r="S17" s="13">
        <v>0</v>
      </c>
      <c r="T17" s="20"/>
      <c r="U17" s="20"/>
      <c r="V17" s="13"/>
      <c r="W17" s="13"/>
      <c r="X17" s="13"/>
      <c r="Y17" s="13"/>
      <c r="Z17" s="13"/>
      <c r="AA17" s="13"/>
      <c r="AB17" s="13"/>
      <c r="AC17" s="13"/>
    </row>
    <row r="18" spans="3:29" ht="15" customHeight="1" x14ac:dyDescent="0.35">
      <c r="C18" s="10" t="s">
        <v>16</v>
      </c>
      <c r="D18" s="10">
        <v>5</v>
      </c>
      <c r="E18" s="11">
        <v>0</v>
      </c>
      <c r="F18" s="11">
        <f t="shared" si="0"/>
        <v>15</v>
      </c>
      <c r="G18" s="12">
        <v>45176</v>
      </c>
      <c r="H18" s="13"/>
      <c r="I18" s="13"/>
      <c r="J18" s="13"/>
      <c r="K18" s="11">
        <v>4.2409999999999997</v>
      </c>
      <c r="L18" s="13"/>
      <c r="M18" s="13"/>
      <c r="N18" s="13"/>
      <c r="O18" s="13"/>
      <c r="P18" s="13"/>
      <c r="Q18" s="13"/>
      <c r="R18" s="13">
        <v>10</v>
      </c>
      <c r="S18" s="13">
        <v>0</v>
      </c>
      <c r="T18" s="20"/>
      <c r="U18" s="20"/>
      <c r="V18" s="13"/>
      <c r="W18" s="13"/>
      <c r="X18" s="13"/>
      <c r="Y18" s="13"/>
      <c r="Z18" s="13"/>
      <c r="AA18" s="13"/>
      <c r="AB18" s="13"/>
      <c r="AC18" s="13"/>
    </row>
    <row r="19" spans="3:29" ht="15" customHeight="1" x14ac:dyDescent="0.35">
      <c r="C19" s="10" t="s">
        <v>16</v>
      </c>
      <c r="D19" s="10">
        <v>6</v>
      </c>
      <c r="E19" s="11">
        <v>0</v>
      </c>
      <c r="F19" s="11">
        <f t="shared" si="0"/>
        <v>15</v>
      </c>
      <c r="G19" s="12">
        <v>45176</v>
      </c>
      <c r="H19" s="13"/>
      <c r="I19" s="13"/>
      <c r="J19" s="13"/>
      <c r="K19" s="11">
        <v>4.3739999999999997</v>
      </c>
      <c r="L19" s="13"/>
      <c r="M19" s="13"/>
      <c r="N19" s="13"/>
      <c r="O19" s="13"/>
      <c r="P19" s="13"/>
      <c r="Q19" s="13"/>
      <c r="R19" s="13">
        <v>10</v>
      </c>
      <c r="S19" s="13">
        <v>0</v>
      </c>
      <c r="T19" s="20"/>
      <c r="U19" s="20"/>
      <c r="V19" s="13"/>
      <c r="W19" s="13"/>
      <c r="X19" s="13"/>
      <c r="Y19" s="13"/>
      <c r="Z19" s="13"/>
      <c r="AA19" s="13"/>
      <c r="AB19" s="13"/>
      <c r="AC19" s="13"/>
    </row>
    <row r="20" spans="3:29" ht="15" customHeight="1" x14ac:dyDescent="0.35">
      <c r="C20" s="10" t="s">
        <v>17</v>
      </c>
      <c r="D20" s="10">
        <v>1</v>
      </c>
      <c r="E20" s="11">
        <v>0</v>
      </c>
      <c r="F20" s="11">
        <f t="shared" si="0"/>
        <v>15</v>
      </c>
      <c r="G20" s="12">
        <v>45176</v>
      </c>
      <c r="H20" s="13"/>
      <c r="I20" s="13"/>
      <c r="J20" s="13"/>
      <c r="K20" s="11">
        <v>3.488</v>
      </c>
      <c r="L20" s="13"/>
      <c r="M20" s="13"/>
      <c r="N20" s="13"/>
      <c r="O20" s="13"/>
      <c r="P20" s="13"/>
      <c r="Q20" s="13"/>
      <c r="R20" s="13">
        <v>30</v>
      </c>
      <c r="S20" s="13">
        <v>0</v>
      </c>
      <c r="T20" s="20"/>
      <c r="U20" s="20"/>
      <c r="V20" s="13"/>
      <c r="W20" s="13"/>
      <c r="X20" s="13"/>
      <c r="Y20" s="13"/>
      <c r="Z20" s="13"/>
      <c r="AA20" s="13"/>
      <c r="AB20" s="13"/>
      <c r="AC20" s="13"/>
    </row>
    <row r="21" spans="3:29" ht="15" customHeight="1" x14ac:dyDescent="0.35">
      <c r="C21" s="10" t="s">
        <v>17</v>
      </c>
      <c r="D21" s="10">
        <v>2</v>
      </c>
      <c r="E21" s="11">
        <v>0</v>
      </c>
      <c r="F21" s="11">
        <f t="shared" si="0"/>
        <v>15</v>
      </c>
      <c r="G21" s="12">
        <v>45176</v>
      </c>
      <c r="H21" s="13"/>
      <c r="I21" s="13"/>
      <c r="J21" s="13"/>
      <c r="K21" s="11">
        <v>4.7050000000000001</v>
      </c>
      <c r="L21" s="13"/>
      <c r="M21" s="13"/>
      <c r="N21" s="13"/>
      <c r="O21" s="13"/>
      <c r="P21" s="13"/>
      <c r="Q21" s="13"/>
      <c r="R21" s="13">
        <v>30</v>
      </c>
      <c r="S21" s="13">
        <v>0</v>
      </c>
      <c r="T21" s="20"/>
      <c r="U21" s="20"/>
      <c r="V21" s="13"/>
      <c r="W21" s="13"/>
      <c r="X21" s="13"/>
      <c r="Y21" s="13"/>
      <c r="Z21" s="13"/>
      <c r="AA21" s="13"/>
      <c r="AB21" s="13"/>
      <c r="AC21" s="13"/>
    </row>
    <row r="22" spans="3:29" ht="15" customHeight="1" x14ac:dyDescent="0.35">
      <c r="C22" s="14" t="s">
        <v>18</v>
      </c>
      <c r="D22" s="14">
        <v>1</v>
      </c>
      <c r="E22" s="15">
        <v>0</v>
      </c>
      <c r="F22" s="15">
        <f t="shared" si="0"/>
        <v>15</v>
      </c>
      <c r="G22" s="16">
        <v>45176</v>
      </c>
      <c r="H22" s="15"/>
      <c r="I22" s="15"/>
      <c r="J22" s="15"/>
      <c r="K22" s="15">
        <v>7.4779999999999998</v>
      </c>
      <c r="L22" s="15"/>
      <c r="M22" s="15"/>
      <c r="N22" s="15"/>
      <c r="O22" s="15"/>
      <c r="P22" s="15"/>
      <c r="Q22" s="15"/>
      <c r="R22" s="15">
        <v>70</v>
      </c>
      <c r="S22" s="15">
        <v>0</v>
      </c>
      <c r="T22" s="21"/>
      <c r="U22" s="21"/>
      <c r="V22" s="15"/>
      <c r="W22" s="15"/>
      <c r="X22" s="15"/>
      <c r="Y22" s="15"/>
      <c r="Z22" s="15"/>
      <c r="AA22" s="15"/>
      <c r="AB22" s="15"/>
      <c r="AC22" s="15"/>
    </row>
    <row r="23" spans="3:29" ht="15" customHeight="1" x14ac:dyDescent="0.35">
      <c r="C23" s="1" t="s">
        <v>19</v>
      </c>
      <c r="D23" s="1">
        <v>1</v>
      </c>
      <c r="E23" s="2">
        <v>1</v>
      </c>
      <c r="F23" s="2">
        <f t="shared" si="0"/>
        <v>16</v>
      </c>
      <c r="G23" s="3">
        <v>45177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4">
        <v>10</v>
      </c>
      <c r="S23" s="4">
        <f t="shared" ref="S23:S86" si="1">R5-R23</f>
        <v>0</v>
      </c>
      <c r="T23" s="18"/>
      <c r="U23" s="18"/>
      <c r="V23" s="4"/>
      <c r="W23" s="2"/>
      <c r="X23" s="2"/>
      <c r="Y23" s="2"/>
      <c r="Z23" s="5"/>
      <c r="AA23" s="5"/>
      <c r="AB23" s="5"/>
      <c r="AC23" s="5"/>
    </row>
    <row r="24" spans="3:29" ht="15" customHeight="1" x14ac:dyDescent="0.35">
      <c r="C24" s="1" t="s">
        <v>19</v>
      </c>
      <c r="D24" s="1">
        <v>2</v>
      </c>
      <c r="E24" s="2">
        <v>1</v>
      </c>
      <c r="F24" s="2">
        <f t="shared" si="0"/>
        <v>16</v>
      </c>
      <c r="G24" s="3">
        <v>45177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4">
        <v>10</v>
      </c>
      <c r="S24" s="4">
        <f t="shared" si="1"/>
        <v>0</v>
      </c>
      <c r="T24" s="18"/>
      <c r="U24" s="18"/>
      <c r="V24" s="4"/>
      <c r="W24" s="2"/>
      <c r="X24" s="2"/>
      <c r="Y24" s="2"/>
      <c r="Z24" s="5"/>
      <c r="AA24" s="5"/>
      <c r="AB24" s="5"/>
      <c r="AC24" s="5"/>
    </row>
    <row r="25" spans="3:29" ht="15" customHeight="1" x14ac:dyDescent="0.35">
      <c r="C25" s="1" t="s">
        <v>19</v>
      </c>
      <c r="D25" s="1">
        <v>3</v>
      </c>
      <c r="E25" s="2">
        <v>1</v>
      </c>
      <c r="F25" s="2">
        <f t="shared" si="0"/>
        <v>16</v>
      </c>
      <c r="G25" s="3">
        <v>45177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4">
        <v>10</v>
      </c>
      <c r="S25" s="4">
        <f t="shared" si="1"/>
        <v>0</v>
      </c>
      <c r="T25" s="18"/>
      <c r="U25" s="18"/>
      <c r="V25" s="4"/>
      <c r="W25" s="2"/>
      <c r="X25" s="2"/>
      <c r="Y25" s="2"/>
      <c r="Z25" s="5"/>
      <c r="AA25" s="5"/>
      <c r="AB25" s="5"/>
      <c r="AC25" s="5"/>
    </row>
    <row r="26" spans="3:29" ht="15" customHeight="1" x14ac:dyDescent="0.35">
      <c r="C26" s="1" t="s">
        <v>19</v>
      </c>
      <c r="D26" s="1">
        <v>4</v>
      </c>
      <c r="E26" s="2">
        <v>1</v>
      </c>
      <c r="F26" s="2">
        <f t="shared" si="0"/>
        <v>16</v>
      </c>
      <c r="G26" s="3">
        <v>45177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4">
        <v>10</v>
      </c>
      <c r="S26" s="4">
        <f t="shared" si="1"/>
        <v>0</v>
      </c>
      <c r="T26" s="18"/>
      <c r="U26" s="18"/>
      <c r="V26" s="4"/>
      <c r="W26" s="2"/>
      <c r="X26" s="2"/>
      <c r="Y26" s="2"/>
      <c r="Z26" s="5"/>
      <c r="AA26" s="5"/>
      <c r="AB26" s="5"/>
      <c r="AC26" s="5"/>
    </row>
    <row r="27" spans="3:29" ht="15" customHeight="1" x14ac:dyDescent="0.35">
      <c r="C27" s="1" t="s">
        <v>19</v>
      </c>
      <c r="D27" s="1">
        <v>5</v>
      </c>
      <c r="E27" s="2">
        <v>1</v>
      </c>
      <c r="F27" s="2">
        <f t="shared" si="0"/>
        <v>16</v>
      </c>
      <c r="G27" s="3">
        <v>45177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4">
        <v>10</v>
      </c>
      <c r="S27" s="4">
        <f t="shared" si="1"/>
        <v>0</v>
      </c>
      <c r="T27" s="18"/>
      <c r="U27" s="18"/>
      <c r="V27" s="4"/>
      <c r="W27" s="2"/>
      <c r="X27" s="2"/>
      <c r="Y27" s="2"/>
      <c r="Z27" s="5"/>
      <c r="AA27" s="5"/>
      <c r="AB27" s="5"/>
      <c r="AC27" s="5"/>
    </row>
    <row r="28" spans="3:29" ht="15" customHeight="1" x14ac:dyDescent="0.35">
      <c r="C28" s="1" t="s">
        <v>19</v>
      </c>
      <c r="D28" s="1">
        <v>6</v>
      </c>
      <c r="E28" s="2">
        <v>1</v>
      </c>
      <c r="F28" s="2">
        <f t="shared" si="0"/>
        <v>16</v>
      </c>
      <c r="G28" s="3">
        <v>45177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4">
        <v>10</v>
      </c>
      <c r="S28" s="4">
        <f t="shared" si="1"/>
        <v>0</v>
      </c>
      <c r="T28" s="18"/>
      <c r="U28" s="18"/>
      <c r="V28" s="4"/>
      <c r="W28" s="2"/>
      <c r="X28" s="2"/>
      <c r="Y28" s="2"/>
      <c r="Z28" s="5"/>
      <c r="AA28" s="5"/>
      <c r="AB28" s="5"/>
      <c r="AC28" s="5"/>
    </row>
    <row r="29" spans="3:29" ht="15" customHeight="1" x14ac:dyDescent="0.35">
      <c r="C29" s="1" t="s">
        <v>20</v>
      </c>
      <c r="D29" s="1">
        <v>1</v>
      </c>
      <c r="E29" s="2">
        <v>1</v>
      </c>
      <c r="F29" s="2">
        <f t="shared" si="0"/>
        <v>16</v>
      </c>
      <c r="G29" s="3">
        <v>45177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4">
        <v>30</v>
      </c>
      <c r="S29" s="4">
        <f t="shared" si="1"/>
        <v>0</v>
      </c>
      <c r="T29" s="18"/>
      <c r="U29" s="18"/>
      <c r="V29" s="4"/>
      <c r="W29" s="2"/>
      <c r="X29" s="2"/>
      <c r="Y29" s="2"/>
      <c r="Z29" s="5"/>
      <c r="AA29" s="5"/>
      <c r="AB29" s="5"/>
      <c r="AC29" s="5"/>
    </row>
    <row r="30" spans="3:29" ht="15" customHeight="1" x14ac:dyDescent="0.35">
      <c r="C30" s="1" t="s">
        <v>20</v>
      </c>
      <c r="D30" s="1">
        <v>2</v>
      </c>
      <c r="E30" s="2">
        <v>1</v>
      </c>
      <c r="F30" s="2">
        <f t="shared" si="0"/>
        <v>16</v>
      </c>
      <c r="G30" s="3">
        <v>45177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4">
        <v>30</v>
      </c>
      <c r="S30" s="4">
        <f t="shared" si="1"/>
        <v>0</v>
      </c>
      <c r="T30" s="18"/>
      <c r="U30" s="18"/>
      <c r="V30" s="4"/>
      <c r="W30" s="2"/>
      <c r="X30" s="2"/>
      <c r="Y30" s="2"/>
      <c r="Z30" s="5"/>
      <c r="AA30" s="5"/>
      <c r="AB30" s="5"/>
      <c r="AC30" s="5"/>
    </row>
    <row r="31" spans="3:29" ht="15" customHeight="1" x14ac:dyDescent="0.35">
      <c r="C31" s="6" t="s">
        <v>21</v>
      </c>
      <c r="D31" s="6">
        <v>1</v>
      </c>
      <c r="E31" s="7">
        <v>1</v>
      </c>
      <c r="F31" s="7">
        <f t="shared" si="0"/>
        <v>16</v>
      </c>
      <c r="G31" s="8">
        <v>45177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9">
        <v>70</v>
      </c>
      <c r="S31" s="9">
        <f t="shared" si="1"/>
        <v>0</v>
      </c>
      <c r="T31" s="19"/>
      <c r="U31" s="19"/>
      <c r="V31" s="9"/>
      <c r="W31" s="7"/>
      <c r="X31" s="7"/>
      <c r="Y31" s="7"/>
      <c r="Z31" s="7"/>
      <c r="AA31" s="7"/>
      <c r="AB31" s="7"/>
      <c r="AC31" s="7"/>
    </row>
    <row r="32" spans="3:29" ht="15" customHeight="1" x14ac:dyDescent="0.35">
      <c r="C32" s="10" t="s">
        <v>16</v>
      </c>
      <c r="D32" s="10">
        <v>1</v>
      </c>
      <c r="E32" s="11">
        <v>1</v>
      </c>
      <c r="F32" s="11">
        <f t="shared" si="0"/>
        <v>16</v>
      </c>
      <c r="G32" s="12">
        <v>45177</v>
      </c>
      <c r="H32" s="13"/>
      <c r="I32" s="13"/>
      <c r="J32" s="13"/>
      <c r="K32" s="11"/>
      <c r="L32" s="13"/>
      <c r="M32" s="13"/>
      <c r="N32" s="13"/>
      <c r="O32" s="13"/>
      <c r="P32" s="13"/>
      <c r="Q32" s="13"/>
      <c r="R32" s="13">
        <v>10</v>
      </c>
      <c r="S32" s="13">
        <f t="shared" si="1"/>
        <v>0</v>
      </c>
      <c r="T32" s="20"/>
      <c r="U32" s="20"/>
      <c r="V32" s="13"/>
      <c r="W32" s="13"/>
      <c r="X32" s="13"/>
      <c r="Y32" s="13"/>
      <c r="Z32" s="13"/>
      <c r="AA32" s="13"/>
      <c r="AB32" s="13"/>
      <c r="AC32" s="13"/>
    </row>
    <row r="33" spans="3:29" ht="15" customHeight="1" x14ac:dyDescent="0.35">
      <c r="C33" s="10" t="s">
        <v>16</v>
      </c>
      <c r="D33" s="10">
        <v>2</v>
      </c>
      <c r="E33" s="11">
        <v>1</v>
      </c>
      <c r="F33" s="11">
        <f t="shared" si="0"/>
        <v>16</v>
      </c>
      <c r="G33" s="12">
        <v>45177</v>
      </c>
      <c r="H33" s="13"/>
      <c r="I33" s="13"/>
      <c r="J33" s="13"/>
      <c r="K33" s="11"/>
      <c r="L33" s="13"/>
      <c r="M33" s="13"/>
      <c r="N33" s="13"/>
      <c r="O33" s="13"/>
      <c r="P33" s="13"/>
      <c r="Q33" s="13"/>
      <c r="R33" s="13">
        <v>10</v>
      </c>
      <c r="S33" s="13">
        <f t="shared" si="1"/>
        <v>0</v>
      </c>
      <c r="T33" s="20"/>
      <c r="U33" s="20"/>
      <c r="V33" s="13"/>
      <c r="W33" s="13"/>
      <c r="X33" s="13"/>
      <c r="Y33" s="13"/>
      <c r="Z33" s="13"/>
      <c r="AA33" s="13"/>
      <c r="AB33" s="13"/>
      <c r="AC33" s="13"/>
    </row>
    <row r="34" spans="3:29" ht="15" customHeight="1" x14ac:dyDescent="0.35">
      <c r="C34" s="10" t="s">
        <v>16</v>
      </c>
      <c r="D34" s="10">
        <v>3</v>
      </c>
      <c r="E34" s="11">
        <v>1</v>
      </c>
      <c r="F34" s="11">
        <f t="shared" si="0"/>
        <v>16</v>
      </c>
      <c r="G34" s="12">
        <v>45177</v>
      </c>
      <c r="H34" s="13"/>
      <c r="I34" s="13"/>
      <c r="J34" s="13"/>
      <c r="K34" s="11"/>
      <c r="L34" s="13"/>
      <c r="M34" s="13"/>
      <c r="N34" s="13"/>
      <c r="O34" s="13"/>
      <c r="P34" s="13"/>
      <c r="Q34" s="13"/>
      <c r="R34" s="13">
        <v>10</v>
      </c>
      <c r="S34" s="13">
        <f t="shared" si="1"/>
        <v>0</v>
      </c>
      <c r="T34" s="20"/>
      <c r="U34" s="20"/>
      <c r="V34" s="13"/>
      <c r="W34" s="13"/>
      <c r="X34" s="13"/>
      <c r="Y34" s="13"/>
      <c r="Z34" s="13"/>
      <c r="AA34" s="13"/>
      <c r="AB34" s="13"/>
      <c r="AC34" s="13"/>
    </row>
    <row r="35" spans="3:29" ht="15" customHeight="1" x14ac:dyDescent="0.35">
      <c r="C35" s="10" t="s">
        <v>16</v>
      </c>
      <c r="D35" s="10">
        <v>4</v>
      </c>
      <c r="E35" s="11">
        <v>1</v>
      </c>
      <c r="F35" s="11">
        <f t="shared" si="0"/>
        <v>16</v>
      </c>
      <c r="G35" s="12">
        <v>45177</v>
      </c>
      <c r="H35" s="13"/>
      <c r="I35" s="13"/>
      <c r="J35" s="13"/>
      <c r="K35" s="11"/>
      <c r="L35" s="13"/>
      <c r="M35" s="13"/>
      <c r="N35" s="13"/>
      <c r="O35" s="13"/>
      <c r="P35" s="13"/>
      <c r="Q35" s="13"/>
      <c r="R35" s="13">
        <v>10</v>
      </c>
      <c r="S35" s="13">
        <f t="shared" si="1"/>
        <v>0</v>
      </c>
      <c r="T35" s="20"/>
      <c r="U35" s="20"/>
      <c r="V35" s="13"/>
      <c r="W35" s="13"/>
      <c r="X35" s="13"/>
      <c r="Y35" s="13"/>
      <c r="Z35" s="13"/>
      <c r="AA35" s="13"/>
      <c r="AB35" s="13"/>
      <c r="AC35" s="13"/>
    </row>
    <row r="36" spans="3:29" ht="15" customHeight="1" x14ac:dyDescent="0.35">
      <c r="C36" s="10" t="s">
        <v>16</v>
      </c>
      <c r="D36" s="10">
        <v>5</v>
      </c>
      <c r="E36" s="11">
        <v>1</v>
      </c>
      <c r="F36" s="11">
        <f t="shared" si="0"/>
        <v>16</v>
      </c>
      <c r="G36" s="12">
        <v>45177</v>
      </c>
      <c r="H36" s="13"/>
      <c r="I36" s="13"/>
      <c r="J36" s="13"/>
      <c r="K36" s="11"/>
      <c r="L36" s="13"/>
      <c r="M36" s="13"/>
      <c r="N36" s="13"/>
      <c r="O36" s="13"/>
      <c r="P36" s="13"/>
      <c r="Q36" s="13"/>
      <c r="R36" s="13">
        <v>10</v>
      </c>
      <c r="S36" s="13">
        <f t="shared" si="1"/>
        <v>0</v>
      </c>
      <c r="T36" s="20"/>
      <c r="U36" s="20"/>
      <c r="V36" s="13"/>
      <c r="W36" s="13"/>
      <c r="X36" s="13"/>
      <c r="Y36" s="13"/>
      <c r="Z36" s="13"/>
      <c r="AA36" s="13"/>
      <c r="AB36" s="13"/>
      <c r="AC36" s="13"/>
    </row>
    <row r="37" spans="3:29" ht="15" customHeight="1" x14ac:dyDescent="0.35">
      <c r="C37" s="10" t="s">
        <v>16</v>
      </c>
      <c r="D37" s="10">
        <v>6</v>
      </c>
      <c r="E37" s="11">
        <v>1</v>
      </c>
      <c r="F37" s="11">
        <f t="shared" si="0"/>
        <v>16</v>
      </c>
      <c r="G37" s="12">
        <v>45177</v>
      </c>
      <c r="H37" s="13"/>
      <c r="I37" s="13"/>
      <c r="J37" s="13"/>
      <c r="K37" s="11"/>
      <c r="L37" s="13"/>
      <c r="M37" s="13"/>
      <c r="N37" s="13"/>
      <c r="O37" s="13"/>
      <c r="P37" s="13"/>
      <c r="Q37" s="13"/>
      <c r="R37" s="13">
        <v>10</v>
      </c>
      <c r="S37" s="13">
        <f t="shared" si="1"/>
        <v>0</v>
      </c>
      <c r="T37" s="20"/>
      <c r="U37" s="20"/>
      <c r="V37" s="13"/>
      <c r="W37" s="13"/>
      <c r="X37" s="13"/>
      <c r="Y37" s="13"/>
      <c r="Z37" s="13"/>
      <c r="AA37" s="13"/>
      <c r="AB37" s="13"/>
      <c r="AC37" s="13"/>
    </row>
    <row r="38" spans="3:29" ht="15" customHeight="1" x14ac:dyDescent="0.35">
      <c r="C38" s="10" t="s">
        <v>17</v>
      </c>
      <c r="D38" s="10">
        <v>1</v>
      </c>
      <c r="E38" s="11">
        <v>1</v>
      </c>
      <c r="F38" s="11">
        <f t="shared" si="0"/>
        <v>16</v>
      </c>
      <c r="G38" s="12">
        <v>45177</v>
      </c>
      <c r="H38" s="13"/>
      <c r="I38" s="13"/>
      <c r="J38" s="13"/>
      <c r="K38" s="11"/>
      <c r="L38" s="13"/>
      <c r="M38" s="13"/>
      <c r="N38" s="13"/>
      <c r="O38" s="13"/>
      <c r="P38" s="13"/>
      <c r="Q38" s="13"/>
      <c r="R38" s="13">
        <v>30</v>
      </c>
      <c r="S38" s="13">
        <f t="shared" si="1"/>
        <v>0</v>
      </c>
      <c r="T38" s="20"/>
      <c r="U38" s="20"/>
      <c r="V38" s="13"/>
      <c r="W38" s="13"/>
      <c r="X38" s="13"/>
      <c r="Y38" s="13"/>
      <c r="Z38" s="13"/>
      <c r="AA38" s="13"/>
      <c r="AB38" s="13"/>
      <c r="AC38" s="13"/>
    </row>
    <row r="39" spans="3:29" ht="15" customHeight="1" x14ac:dyDescent="0.35">
      <c r="C39" s="10" t="s">
        <v>17</v>
      </c>
      <c r="D39" s="10">
        <v>2</v>
      </c>
      <c r="E39" s="11">
        <v>1</v>
      </c>
      <c r="F39" s="11">
        <f t="shared" si="0"/>
        <v>16</v>
      </c>
      <c r="G39" s="12">
        <v>45177</v>
      </c>
      <c r="H39" s="13"/>
      <c r="I39" s="13"/>
      <c r="J39" s="13"/>
      <c r="K39" s="11"/>
      <c r="L39" s="13"/>
      <c r="M39" s="13"/>
      <c r="N39" s="13"/>
      <c r="O39" s="13"/>
      <c r="P39" s="13"/>
      <c r="Q39" s="13"/>
      <c r="R39" s="13">
        <v>30</v>
      </c>
      <c r="S39" s="13">
        <f t="shared" si="1"/>
        <v>0</v>
      </c>
      <c r="T39" s="20"/>
      <c r="U39" s="20"/>
      <c r="V39" s="13"/>
      <c r="W39" s="13"/>
      <c r="X39" s="13"/>
      <c r="Y39" s="13"/>
      <c r="Z39" s="13"/>
      <c r="AA39" s="13"/>
      <c r="AB39" s="13"/>
      <c r="AC39" s="13"/>
    </row>
    <row r="40" spans="3:29" ht="15" customHeight="1" x14ac:dyDescent="0.35">
      <c r="C40" s="14" t="s">
        <v>18</v>
      </c>
      <c r="D40" s="14">
        <v>1</v>
      </c>
      <c r="E40" s="15">
        <v>1</v>
      </c>
      <c r="F40" s="15">
        <f t="shared" si="0"/>
        <v>16</v>
      </c>
      <c r="G40" s="16">
        <v>45177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>
        <v>69</v>
      </c>
      <c r="S40" s="15">
        <f t="shared" si="1"/>
        <v>1</v>
      </c>
      <c r="T40" s="21"/>
      <c r="U40" s="21"/>
      <c r="V40" s="15"/>
      <c r="W40" s="15"/>
      <c r="X40" s="15"/>
      <c r="Y40" s="15"/>
      <c r="Z40" s="15"/>
      <c r="AA40" s="15"/>
      <c r="AB40" s="15"/>
      <c r="AC40" s="15"/>
    </row>
    <row r="41" spans="3:29" ht="15" customHeight="1" x14ac:dyDescent="0.35">
      <c r="C41" s="1" t="s">
        <v>19</v>
      </c>
      <c r="D41" s="1">
        <v>1</v>
      </c>
      <c r="E41" s="2">
        <v>2</v>
      </c>
      <c r="F41" s="2">
        <f t="shared" si="0"/>
        <v>17</v>
      </c>
      <c r="G41" s="3">
        <v>45178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4">
        <v>10</v>
      </c>
      <c r="S41" s="4">
        <f t="shared" si="1"/>
        <v>0</v>
      </c>
      <c r="T41" s="18"/>
      <c r="U41" s="18"/>
      <c r="V41" s="4"/>
      <c r="W41" s="2"/>
      <c r="X41" s="2"/>
      <c r="Y41" s="2"/>
      <c r="Z41" s="5"/>
      <c r="AA41" s="5"/>
      <c r="AB41" s="5"/>
      <c r="AC41" s="5"/>
    </row>
    <row r="42" spans="3:29" ht="15" customHeight="1" x14ac:dyDescent="0.35">
      <c r="C42" s="1" t="s">
        <v>19</v>
      </c>
      <c r="D42" s="1">
        <v>2</v>
      </c>
      <c r="E42" s="2">
        <v>2</v>
      </c>
      <c r="F42" s="2">
        <f t="shared" si="0"/>
        <v>17</v>
      </c>
      <c r="G42" s="3">
        <v>45178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4">
        <v>10</v>
      </c>
      <c r="S42" s="4">
        <f t="shared" si="1"/>
        <v>0</v>
      </c>
      <c r="T42" s="18"/>
      <c r="U42" s="18"/>
      <c r="V42" s="4"/>
      <c r="W42" s="2"/>
      <c r="X42" s="2"/>
      <c r="Y42" s="2"/>
      <c r="Z42" s="5"/>
      <c r="AA42" s="5"/>
      <c r="AB42" s="5"/>
      <c r="AC42" s="5"/>
    </row>
    <row r="43" spans="3:29" ht="15" customHeight="1" x14ac:dyDescent="0.35">
      <c r="C43" s="1" t="s">
        <v>19</v>
      </c>
      <c r="D43" s="1">
        <v>3</v>
      </c>
      <c r="E43" s="2">
        <v>2</v>
      </c>
      <c r="F43" s="2">
        <f t="shared" si="0"/>
        <v>17</v>
      </c>
      <c r="G43" s="3">
        <v>45178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4">
        <v>10</v>
      </c>
      <c r="S43" s="4">
        <f t="shared" si="1"/>
        <v>0</v>
      </c>
      <c r="T43" s="18"/>
      <c r="U43" s="18"/>
      <c r="V43" s="4"/>
      <c r="W43" s="2"/>
      <c r="X43" s="2"/>
      <c r="Y43" s="2"/>
      <c r="Z43" s="5"/>
      <c r="AA43" s="5"/>
      <c r="AB43" s="5"/>
      <c r="AC43" s="5"/>
    </row>
    <row r="44" spans="3:29" ht="15" customHeight="1" x14ac:dyDescent="0.35">
      <c r="C44" s="1" t="s">
        <v>19</v>
      </c>
      <c r="D44" s="1">
        <v>4</v>
      </c>
      <c r="E44" s="2">
        <v>2</v>
      </c>
      <c r="F44" s="2">
        <f t="shared" si="0"/>
        <v>17</v>
      </c>
      <c r="G44" s="3">
        <v>45178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4">
        <v>8</v>
      </c>
      <c r="S44" s="4">
        <f t="shared" si="1"/>
        <v>2</v>
      </c>
      <c r="T44" s="18"/>
      <c r="U44" s="18"/>
      <c r="V44" s="4"/>
      <c r="W44" s="2"/>
      <c r="X44" s="2"/>
      <c r="Y44" s="2"/>
      <c r="Z44" s="5"/>
      <c r="AA44" s="5"/>
      <c r="AB44" s="5"/>
      <c r="AC44" s="5"/>
    </row>
    <row r="45" spans="3:29" ht="15" customHeight="1" x14ac:dyDescent="0.35">
      <c r="C45" s="1" t="s">
        <v>19</v>
      </c>
      <c r="D45" s="1">
        <v>5</v>
      </c>
      <c r="E45" s="2">
        <v>2</v>
      </c>
      <c r="F45" s="2">
        <f t="shared" si="0"/>
        <v>17</v>
      </c>
      <c r="G45" s="3">
        <v>45178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4">
        <v>10</v>
      </c>
      <c r="S45" s="4">
        <f t="shared" si="1"/>
        <v>0</v>
      </c>
      <c r="T45" s="18"/>
      <c r="U45" s="18"/>
      <c r="V45" s="4"/>
      <c r="W45" s="2"/>
      <c r="X45" s="2"/>
      <c r="Y45" s="2"/>
      <c r="Z45" s="5"/>
      <c r="AA45" s="5"/>
      <c r="AB45" s="5"/>
      <c r="AC45" s="5"/>
    </row>
    <row r="46" spans="3:29" ht="15" customHeight="1" x14ac:dyDescent="0.35">
      <c r="C46" s="1" t="s">
        <v>19</v>
      </c>
      <c r="D46" s="1">
        <v>6</v>
      </c>
      <c r="E46" s="2">
        <v>2</v>
      </c>
      <c r="F46" s="2">
        <f t="shared" si="0"/>
        <v>17</v>
      </c>
      <c r="G46" s="3">
        <v>45178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4">
        <v>10</v>
      </c>
      <c r="S46" s="4">
        <f t="shared" si="1"/>
        <v>0</v>
      </c>
      <c r="T46" s="18"/>
      <c r="U46" s="18"/>
      <c r="V46" s="4"/>
      <c r="W46" s="2"/>
      <c r="X46" s="2"/>
      <c r="Y46" s="2"/>
      <c r="Z46" s="5"/>
      <c r="AA46" s="5"/>
      <c r="AB46" s="5"/>
      <c r="AC46" s="5"/>
    </row>
    <row r="47" spans="3:29" ht="15" customHeight="1" x14ac:dyDescent="0.35">
      <c r="C47" s="1" t="s">
        <v>20</v>
      </c>
      <c r="D47" s="1">
        <v>1</v>
      </c>
      <c r="E47" s="2">
        <v>2</v>
      </c>
      <c r="F47" s="2">
        <f t="shared" si="0"/>
        <v>17</v>
      </c>
      <c r="G47" s="3">
        <v>45178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4">
        <v>30</v>
      </c>
      <c r="S47" s="4">
        <f t="shared" si="1"/>
        <v>0</v>
      </c>
      <c r="T47" s="18"/>
      <c r="U47" s="18"/>
      <c r="V47" s="4"/>
      <c r="W47" s="2"/>
      <c r="X47" s="2"/>
      <c r="Y47" s="2"/>
      <c r="Z47" s="5"/>
      <c r="AA47" s="5"/>
      <c r="AB47" s="5"/>
      <c r="AC47" s="5"/>
    </row>
    <row r="48" spans="3:29" ht="15" customHeight="1" x14ac:dyDescent="0.35">
      <c r="C48" s="1" t="s">
        <v>20</v>
      </c>
      <c r="D48" s="1">
        <v>2</v>
      </c>
      <c r="E48" s="2">
        <v>2</v>
      </c>
      <c r="F48" s="2">
        <f t="shared" si="0"/>
        <v>17</v>
      </c>
      <c r="G48" s="3">
        <v>45178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4">
        <v>29</v>
      </c>
      <c r="S48" s="4">
        <f t="shared" si="1"/>
        <v>1</v>
      </c>
      <c r="T48" s="18"/>
      <c r="U48" s="18"/>
      <c r="V48" s="4"/>
      <c r="W48" s="2"/>
      <c r="X48" s="2"/>
      <c r="Y48" s="2"/>
      <c r="Z48" s="5"/>
      <c r="AA48" s="5"/>
      <c r="AB48" s="5"/>
      <c r="AC48" s="5"/>
    </row>
    <row r="49" spans="3:29" ht="15" customHeight="1" x14ac:dyDescent="0.35">
      <c r="C49" s="6" t="s">
        <v>21</v>
      </c>
      <c r="D49" s="6">
        <v>1</v>
      </c>
      <c r="E49" s="7">
        <v>2</v>
      </c>
      <c r="F49" s="7">
        <f t="shared" si="0"/>
        <v>17</v>
      </c>
      <c r="G49" s="8">
        <v>45178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9">
        <v>68</v>
      </c>
      <c r="S49" s="9">
        <f t="shared" si="1"/>
        <v>2</v>
      </c>
      <c r="T49" s="19"/>
      <c r="U49" s="19"/>
      <c r="V49" s="9"/>
      <c r="W49" s="7"/>
      <c r="X49" s="7"/>
      <c r="Y49" s="7"/>
      <c r="Z49" s="7"/>
      <c r="AA49" s="7"/>
      <c r="AB49" s="7"/>
      <c r="AC49" s="7"/>
    </row>
    <row r="50" spans="3:29" ht="15" customHeight="1" x14ac:dyDescent="0.35">
      <c r="C50" s="10" t="s">
        <v>16</v>
      </c>
      <c r="D50" s="10">
        <v>1</v>
      </c>
      <c r="E50" s="11">
        <v>2</v>
      </c>
      <c r="F50" s="11">
        <f t="shared" si="0"/>
        <v>17</v>
      </c>
      <c r="G50" s="12">
        <v>45178</v>
      </c>
      <c r="H50" s="13"/>
      <c r="I50" s="13"/>
      <c r="J50" s="13"/>
      <c r="K50" s="11"/>
      <c r="L50" s="13"/>
      <c r="M50" s="13"/>
      <c r="N50" s="13"/>
      <c r="O50" s="13"/>
      <c r="P50" s="13"/>
      <c r="Q50" s="13"/>
      <c r="R50" s="13">
        <v>10</v>
      </c>
      <c r="S50" s="13">
        <f t="shared" si="1"/>
        <v>0</v>
      </c>
      <c r="T50" s="20"/>
      <c r="U50" s="20"/>
      <c r="V50" s="13"/>
      <c r="W50" s="13"/>
      <c r="X50" s="13"/>
      <c r="Y50" s="13"/>
      <c r="Z50" s="13"/>
      <c r="AA50" s="13"/>
      <c r="AB50" s="13"/>
      <c r="AC50" s="13"/>
    </row>
    <row r="51" spans="3:29" ht="15" customHeight="1" x14ac:dyDescent="0.35">
      <c r="C51" s="10" t="s">
        <v>16</v>
      </c>
      <c r="D51" s="10">
        <v>2</v>
      </c>
      <c r="E51" s="11">
        <v>2</v>
      </c>
      <c r="F51" s="11">
        <f t="shared" si="0"/>
        <v>17</v>
      </c>
      <c r="G51" s="12">
        <v>45178</v>
      </c>
      <c r="H51" s="13"/>
      <c r="I51" s="13"/>
      <c r="J51" s="13"/>
      <c r="K51" s="11"/>
      <c r="L51" s="13"/>
      <c r="M51" s="13"/>
      <c r="N51" s="13"/>
      <c r="O51" s="13"/>
      <c r="P51" s="13"/>
      <c r="Q51" s="13"/>
      <c r="R51" s="13">
        <v>10</v>
      </c>
      <c r="S51" s="13">
        <f t="shared" si="1"/>
        <v>0</v>
      </c>
      <c r="T51" s="20"/>
      <c r="U51" s="20"/>
      <c r="V51" s="13"/>
      <c r="W51" s="13"/>
      <c r="X51" s="13"/>
      <c r="Y51" s="13"/>
      <c r="Z51" s="13"/>
      <c r="AA51" s="13"/>
      <c r="AB51" s="13"/>
      <c r="AC51" s="13"/>
    </row>
    <row r="52" spans="3:29" ht="15" customHeight="1" x14ac:dyDescent="0.35">
      <c r="C52" s="10" t="s">
        <v>16</v>
      </c>
      <c r="D52" s="10">
        <v>3</v>
      </c>
      <c r="E52" s="11">
        <v>2</v>
      </c>
      <c r="F52" s="11">
        <f t="shared" si="0"/>
        <v>17</v>
      </c>
      <c r="G52" s="12">
        <v>45178</v>
      </c>
      <c r="H52" s="13"/>
      <c r="I52" s="13"/>
      <c r="J52" s="13"/>
      <c r="K52" s="11"/>
      <c r="L52" s="13"/>
      <c r="M52" s="13"/>
      <c r="N52" s="13"/>
      <c r="O52" s="13"/>
      <c r="P52" s="13"/>
      <c r="Q52" s="13"/>
      <c r="R52" s="13">
        <v>10</v>
      </c>
      <c r="S52" s="13">
        <f t="shared" si="1"/>
        <v>0</v>
      </c>
      <c r="T52" s="20"/>
      <c r="U52" s="20"/>
      <c r="V52" s="13"/>
      <c r="W52" s="13"/>
      <c r="X52" s="13"/>
      <c r="Y52" s="13"/>
      <c r="Z52" s="13"/>
      <c r="AA52" s="13"/>
      <c r="AB52" s="13"/>
      <c r="AC52" s="13"/>
    </row>
    <row r="53" spans="3:29" ht="15" customHeight="1" x14ac:dyDescent="0.35">
      <c r="C53" s="10" t="s">
        <v>16</v>
      </c>
      <c r="D53" s="10">
        <v>4</v>
      </c>
      <c r="E53" s="11">
        <v>2</v>
      </c>
      <c r="F53" s="11">
        <f t="shared" si="0"/>
        <v>17</v>
      </c>
      <c r="G53" s="12">
        <v>45178</v>
      </c>
      <c r="H53" s="13"/>
      <c r="I53" s="13"/>
      <c r="J53" s="13"/>
      <c r="K53" s="11"/>
      <c r="L53" s="13"/>
      <c r="M53" s="13"/>
      <c r="N53" s="13"/>
      <c r="O53" s="13"/>
      <c r="P53" s="13"/>
      <c r="Q53" s="13"/>
      <c r="R53" s="13">
        <v>10</v>
      </c>
      <c r="S53" s="13">
        <f t="shared" si="1"/>
        <v>0</v>
      </c>
      <c r="T53" s="20"/>
      <c r="U53" s="20"/>
      <c r="V53" s="13"/>
      <c r="W53" s="13"/>
      <c r="X53" s="13"/>
      <c r="Y53" s="13"/>
      <c r="Z53" s="13"/>
      <c r="AA53" s="13"/>
      <c r="AB53" s="13"/>
      <c r="AC53" s="13"/>
    </row>
    <row r="54" spans="3:29" ht="15" customHeight="1" x14ac:dyDescent="0.35">
      <c r="C54" s="10" t="s">
        <v>16</v>
      </c>
      <c r="D54" s="10">
        <v>5</v>
      </c>
      <c r="E54" s="11">
        <v>2</v>
      </c>
      <c r="F54" s="11">
        <f t="shared" si="0"/>
        <v>17</v>
      </c>
      <c r="G54" s="12">
        <v>45178</v>
      </c>
      <c r="H54" s="13"/>
      <c r="I54" s="13"/>
      <c r="J54" s="13"/>
      <c r="K54" s="11"/>
      <c r="L54" s="13"/>
      <c r="M54" s="13"/>
      <c r="N54" s="13"/>
      <c r="O54" s="13"/>
      <c r="P54" s="13"/>
      <c r="Q54" s="13"/>
      <c r="R54" s="13">
        <v>10</v>
      </c>
      <c r="S54" s="13">
        <f t="shared" si="1"/>
        <v>0</v>
      </c>
      <c r="T54" s="20"/>
      <c r="U54" s="20"/>
      <c r="V54" s="13"/>
      <c r="W54" s="13"/>
      <c r="X54" s="13"/>
      <c r="Y54" s="13"/>
      <c r="Z54" s="13"/>
      <c r="AA54" s="13"/>
      <c r="AB54" s="13"/>
      <c r="AC54" s="13"/>
    </row>
    <row r="55" spans="3:29" ht="15" customHeight="1" x14ac:dyDescent="0.35">
      <c r="C55" s="10" t="s">
        <v>16</v>
      </c>
      <c r="D55" s="10">
        <v>6</v>
      </c>
      <c r="E55" s="11">
        <v>2</v>
      </c>
      <c r="F55" s="11">
        <f t="shared" si="0"/>
        <v>17</v>
      </c>
      <c r="G55" s="12">
        <v>45178</v>
      </c>
      <c r="H55" s="13"/>
      <c r="I55" s="13"/>
      <c r="J55" s="13"/>
      <c r="K55" s="11"/>
      <c r="L55" s="13"/>
      <c r="M55" s="13"/>
      <c r="N55" s="13"/>
      <c r="O55" s="13"/>
      <c r="P55" s="13"/>
      <c r="Q55" s="13"/>
      <c r="R55" s="13">
        <v>10</v>
      </c>
      <c r="S55" s="13">
        <f t="shared" si="1"/>
        <v>0</v>
      </c>
      <c r="T55" s="20"/>
      <c r="U55" s="20"/>
      <c r="V55" s="13"/>
      <c r="W55" s="13"/>
      <c r="X55" s="13"/>
      <c r="Y55" s="13"/>
      <c r="Z55" s="13"/>
      <c r="AA55" s="13"/>
      <c r="AB55" s="13"/>
      <c r="AC55" s="13"/>
    </row>
    <row r="56" spans="3:29" ht="15" customHeight="1" x14ac:dyDescent="0.35">
      <c r="C56" s="10" t="s">
        <v>17</v>
      </c>
      <c r="D56" s="10">
        <v>1</v>
      </c>
      <c r="E56" s="11">
        <v>2</v>
      </c>
      <c r="F56" s="11">
        <f t="shared" si="0"/>
        <v>17</v>
      </c>
      <c r="G56" s="12">
        <v>45178</v>
      </c>
      <c r="H56" s="13"/>
      <c r="I56" s="13"/>
      <c r="J56" s="13"/>
      <c r="K56" s="11"/>
      <c r="L56" s="13"/>
      <c r="M56" s="13"/>
      <c r="N56" s="13"/>
      <c r="O56" s="13"/>
      <c r="P56" s="13"/>
      <c r="Q56" s="13"/>
      <c r="R56" s="13">
        <v>29</v>
      </c>
      <c r="S56" s="13">
        <f t="shared" si="1"/>
        <v>1</v>
      </c>
      <c r="T56" s="20"/>
      <c r="U56" s="20"/>
      <c r="V56" s="13"/>
      <c r="W56" s="13"/>
      <c r="X56" s="13"/>
      <c r="Y56" s="13"/>
      <c r="Z56" s="13"/>
      <c r="AA56" s="13"/>
      <c r="AB56" s="13"/>
      <c r="AC56" s="13"/>
    </row>
    <row r="57" spans="3:29" ht="15" customHeight="1" x14ac:dyDescent="0.35">
      <c r="C57" s="10" t="s">
        <v>17</v>
      </c>
      <c r="D57" s="10">
        <v>2</v>
      </c>
      <c r="E57" s="11">
        <v>2</v>
      </c>
      <c r="F57" s="11">
        <f t="shared" si="0"/>
        <v>17</v>
      </c>
      <c r="G57" s="12">
        <v>45178</v>
      </c>
      <c r="H57" s="13"/>
      <c r="I57" s="13"/>
      <c r="J57" s="13"/>
      <c r="K57" s="11"/>
      <c r="L57" s="13"/>
      <c r="M57" s="13"/>
      <c r="N57" s="13"/>
      <c r="O57" s="13"/>
      <c r="P57" s="13"/>
      <c r="Q57" s="13"/>
      <c r="R57" s="13">
        <v>29</v>
      </c>
      <c r="S57" s="13">
        <f t="shared" si="1"/>
        <v>1</v>
      </c>
      <c r="T57" s="20"/>
      <c r="U57" s="20"/>
      <c r="V57" s="13"/>
      <c r="W57" s="13"/>
      <c r="X57" s="13"/>
      <c r="Y57" s="13"/>
      <c r="Z57" s="13"/>
      <c r="AA57" s="13"/>
      <c r="AB57" s="13"/>
      <c r="AC57" s="13"/>
    </row>
    <row r="58" spans="3:29" ht="15" customHeight="1" x14ac:dyDescent="0.35">
      <c r="C58" s="14" t="s">
        <v>18</v>
      </c>
      <c r="D58" s="14">
        <v>1</v>
      </c>
      <c r="E58" s="15">
        <v>2</v>
      </c>
      <c r="F58" s="15">
        <f t="shared" si="0"/>
        <v>17</v>
      </c>
      <c r="G58" s="16">
        <v>45178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>
        <v>68</v>
      </c>
      <c r="S58" s="15">
        <f t="shared" si="1"/>
        <v>1</v>
      </c>
      <c r="T58" s="21"/>
      <c r="U58" s="21"/>
      <c r="V58" s="15"/>
      <c r="W58" s="15"/>
      <c r="X58" s="15"/>
      <c r="Y58" s="15"/>
      <c r="Z58" s="15"/>
      <c r="AA58" s="15"/>
      <c r="AB58" s="15"/>
      <c r="AC58" s="15"/>
    </row>
    <row r="59" spans="3:29" ht="15" customHeight="1" x14ac:dyDescent="0.35">
      <c r="C59" s="1" t="s">
        <v>19</v>
      </c>
      <c r="D59" s="1">
        <v>1</v>
      </c>
      <c r="E59" s="2">
        <v>3</v>
      </c>
      <c r="F59" s="2">
        <f t="shared" si="0"/>
        <v>18</v>
      </c>
      <c r="G59" s="3">
        <v>45179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4">
        <v>10</v>
      </c>
      <c r="S59" s="4">
        <f t="shared" si="1"/>
        <v>0</v>
      </c>
      <c r="T59" s="18"/>
      <c r="U59" s="18"/>
      <c r="V59" s="4"/>
      <c r="W59" s="2"/>
      <c r="X59" s="2"/>
      <c r="Y59" s="2"/>
      <c r="Z59" s="5"/>
      <c r="AA59" s="5"/>
      <c r="AB59" s="5"/>
      <c r="AC59" s="5"/>
    </row>
    <row r="60" spans="3:29" ht="15" customHeight="1" x14ac:dyDescent="0.35">
      <c r="C60" s="1" t="s">
        <v>19</v>
      </c>
      <c r="D60" s="1">
        <v>2</v>
      </c>
      <c r="E60" s="2">
        <v>3</v>
      </c>
      <c r="F60" s="2">
        <f t="shared" si="0"/>
        <v>18</v>
      </c>
      <c r="G60" s="3">
        <v>45179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4">
        <v>10</v>
      </c>
      <c r="S60" s="4">
        <f t="shared" si="1"/>
        <v>0</v>
      </c>
      <c r="T60" s="18"/>
      <c r="U60" s="18"/>
      <c r="V60" s="4"/>
      <c r="W60" s="2"/>
      <c r="X60" s="2"/>
      <c r="Y60" s="2"/>
      <c r="Z60" s="5"/>
      <c r="AA60" s="5"/>
      <c r="AB60" s="5"/>
      <c r="AC60" s="5"/>
    </row>
    <row r="61" spans="3:29" ht="15" customHeight="1" x14ac:dyDescent="0.35">
      <c r="C61" s="1" t="s">
        <v>19</v>
      </c>
      <c r="D61" s="1">
        <v>3</v>
      </c>
      <c r="E61" s="2">
        <v>3</v>
      </c>
      <c r="F61" s="2">
        <f t="shared" si="0"/>
        <v>18</v>
      </c>
      <c r="G61" s="3">
        <v>45179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4">
        <v>10</v>
      </c>
      <c r="S61" s="4">
        <f t="shared" si="1"/>
        <v>0</v>
      </c>
      <c r="T61" s="18"/>
      <c r="U61" s="18"/>
      <c r="V61" s="4"/>
      <c r="W61" s="2"/>
      <c r="X61" s="2"/>
      <c r="Y61" s="2"/>
      <c r="Z61" s="5"/>
      <c r="AA61" s="5"/>
      <c r="AB61" s="5"/>
      <c r="AC61" s="5"/>
    </row>
    <row r="62" spans="3:29" ht="15" customHeight="1" x14ac:dyDescent="0.35">
      <c r="C62" s="1" t="s">
        <v>19</v>
      </c>
      <c r="D62" s="1">
        <v>4</v>
      </c>
      <c r="E62" s="2">
        <v>3</v>
      </c>
      <c r="F62" s="2">
        <f t="shared" si="0"/>
        <v>18</v>
      </c>
      <c r="G62" s="3">
        <v>45179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4">
        <v>8</v>
      </c>
      <c r="S62" s="4">
        <f t="shared" si="1"/>
        <v>0</v>
      </c>
      <c r="T62" s="18"/>
      <c r="U62" s="18"/>
      <c r="V62" s="4"/>
      <c r="W62" s="2"/>
      <c r="X62" s="2"/>
      <c r="Y62" s="2"/>
      <c r="Z62" s="5"/>
      <c r="AA62" s="5"/>
      <c r="AB62" s="5"/>
      <c r="AC62" s="5"/>
    </row>
    <row r="63" spans="3:29" ht="15" customHeight="1" x14ac:dyDescent="0.35">
      <c r="C63" s="1" t="s">
        <v>19</v>
      </c>
      <c r="D63" s="1">
        <v>5</v>
      </c>
      <c r="E63" s="2">
        <v>3</v>
      </c>
      <c r="F63" s="2">
        <f t="shared" si="0"/>
        <v>18</v>
      </c>
      <c r="G63" s="3">
        <v>45179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4">
        <v>10</v>
      </c>
      <c r="S63" s="4">
        <f t="shared" si="1"/>
        <v>0</v>
      </c>
      <c r="T63" s="18"/>
      <c r="U63" s="18"/>
      <c r="V63" s="4"/>
      <c r="W63" s="2"/>
      <c r="X63" s="2"/>
      <c r="Y63" s="2"/>
      <c r="Z63" s="5"/>
      <c r="AA63" s="5"/>
      <c r="AB63" s="5"/>
      <c r="AC63" s="5"/>
    </row>
    <row r="64" spans="3:29" ht="15" customHeight="1" x14ac:dyDescent="0.35">
      <c r="C64" s="1" t="s">
        <v>19</v>
      </c>
      <c r="D64" s="1">
        <v>6</v>
      </c>
      <c r="E64" s="2">
        <v>3</v>
      </c>
      <c r="F64" s="2">
        <f t="shared" si="0"/>
        <v>18</v>
      </c>
      <c r="G64" s="3">
        <v>45179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4">
        <v>9</v>
      </c>
      <c r="S64" s="4">
        <f t="shared" si="1"/>
        <v>1</v>
      </c>
      <c r="T64" s="18"/>
      <c r="U64" s="18"/>
      <c r="V64" s="4"/>
      <c r="W64" s="2"/>
      <c r="X64" s="2"/>
      <c r="Y64" s="2"/>
      <c r="Z64" s="5"/>
      <c r="AA64" s="5"/>
      <c r="AB64" s="5"/>
      <c r="AC64" s="5"/>
    </row>
    <row r="65" spans="3:29" ht="15" customHeight="1" x14ac:dyDescent="0.35">
      <c r="C65" s="1" t="s">
        <v>20</v>
      </c>
      <c r="D65" s="1">
        <v>1</v>
      </c>
      <c r="E65" s="2">
        <v>3</v>
      </c>
      <c r="F65" s="2">
        <f t="shared" si="0"/>
        <v>18</v>
      </c>
      <c r="G65" s="3">
        <v>45179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4">
        <v>30</v>
      </c>
      <c r="S65" s="4">
        <f t="shared" si="1"/>
        <v>0</v>
      </c>
      <c r="T65" s="18"/>
      <c r="U65" s="18"/>
      <c r="V65" s="4"/>
      <c r="W65" s="2"/>
      <c r="X65" s="2"/>
      <c r="Y65" s="2"/>
      <c r="Z65" s="5"/>
      <c r="AA65" s="5"/>
      <c r="AB65" s="5"/>
      <c r="AC65" s="5"/>
    </row>
    <row r="66" spans="3:29" ht="15" customHeight="1" x14ac:dyDescent="0.35">
      <c r="C66" s="1" t="s">
        <v>20</v>
      </c>
      <c r="D66" s="1">
        <v>2</v>
      </c>
      <c r="E66" s="2">
        <v>3</v>
      </c>
      <c r="F66" s="2">
        <f t="shared" si="0"/>
        <v>18</v>
      </c>
      <c r="G66" s="3">
        <v>45179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4">
        <v>29</v>
      </c>
      <c r="S66" s="4">
        <f t="shared" si="1"/>
        <v>0</v>
      </c>
      <c r="T66" s="18"/>
      <c r="U66" s="18"/>
      <c r="V66" s="4"/>
      <c r="W66" s="2"/>
      <c r="X66" s="2"/>
      <c r="Y66" s="2"/>
      <c r="Z66" s="5"/>
      <c r="AA66" s="5"/>
      <c r="AB66" s="5"/>
      <c r="AC66" s="5"/>
    </row>
    <row r="67" spans="3:29" ht="15" customHeight="1" x14ac:dyDescent="0.35">
      <c r="C67" s="6" t="s">
        <v>21</v>
      </c>
      <c r="D67" s="6">
        <v>1</v>
      </c>
      <c r="E67" s="7">
        <v>3</v>
      </c>
      <c r="F67" s="7">
        <f t="shared" si="0"/>
        <v>18</v>
      </c>
      <c r="G67" s="8">
        <v>45179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9">
        <v>68</v>
      </c>
      <c r="S67" s="9">
        <f t="shared" si="1"/>
        <v>0</v>
      </c>
      <c r="T67" s="19"/>
      <c r="U67" s="19"/>
      <c r="V67" s="9"/>
      <c r="W67" s="7"/>
      <c r="X67" s="7"/>
      <c r="Y67" s="7"/>
      <c r="Z67" s="7"/>
      <c r="AA67" s="7"/>
      <c r="AB67" s="7"/>
      <c r="AC67" s="7"/>
    </row>
    <row r="68" spans="3:29" ht="15" customHeight="1" x14ac:dyDescent="0.35">
      <c r="C68" s="10" t="s">
        <v>16</v>
      </c>
      <c r="D68" s="10">
        <v>1</v>
      </c>
      <c r="E68" s="11">
        <v>3</v>
      </c>
      <c r="F68" s="11">
        <f t="shared" si="0"/>
        <v>18</v>
      </c>
      <c r="G68" s="12">
        <v>45179</v>
      </c>
      <c r="H68" s="13"/>
      <c r="I68" s="13"/>
      <c r="J68" s="13"/>
      <c r="K68" s="11"/>
      <c r="L68" s="13"/>
      <c r="M68" s="13"/>
      <c r="N68" s="13"/>
      <c r="O68" s="13"/>
      <c r="P68" s="13"/>
      <c r="Q68" s="13"/>
      <c r="R68" s="13">
        <v>10</v>
      </c>
      <c r="S68" s="13">
        <f t="shared" si="1"/>
        <v>0</v>
      </c>
      <c r="T68" s="20"/>
      <c r="U68" s="20"/>
      <c r="V68" s="13"/>
      <c r="W68" s="13"/>
      <c r="X68" s="13"/>
      <c r="Y68" s="13"/>
      <c r="Z68" s="13"/>
      <c r="AA68" s="13"/>
      <c r="AB68" s="13"/>
      <c r="AC68" s="13"/>
    </row>
    <row r="69" spans="3:29" ht="15" customHeight="1" x14ac:dyDescent="0.35">
      <c r="C69" s="10" t="s">
        <v>16</v>
      </c>
      <c r="D69" s="10">
        <v>2</v>
      </c>
      <c r="E69" s="11">
        <v>3</v>
      </c>
      <c r="F69" s="11">
        <f t="shared" si="0"/>
        <v>18</v>
      </c>
      <c r="G69" s="12">
        <v>45179</v>
      </c>
      <c r="H69" s="13"/>
      <c r="I69" s="13"/>
      <c r="J69" s="13"/>
      <c r="K69" s="11"/>
      <c r="L69" s="13"/>
      <c r="M69" s="13"/>
      <c r="N69" s="13"/>
      <c r="O69" s="13"/>
      <c r="P69" s="13"/>
      <c r="Q69" s="13"/>
      <c r="R69" s="13">
        <v>10</v>
      </c>
      <c r="S69" s="13">
        <f t="shared" si="1"/>
        <v>0</v>
      </c>
      <c r="T69" s="20"/>
      <c r="U69" s="20"/>
      <c r="V69" s="13"/>
      <c r="W69" s="13"/>
      <c r="X69" s="13"/>
      <c r="Y69" s="13"/>
      <c r="Z69" s="13"/>
      <c r="AA69" s="13"/>
      <c r="AB69" s="13"/>
      <c r="AC69" s="13"/>
    </row>
    <row r="70" spans="3:29" ht="15" customHeight="1" x14ac:dyDescent="0.35">
      <c r="C70" s="10" t="s">
        <v>16</v>
      </c>
      <c r="D70" s="10">
        <v>3</v>
      </c>
      <c r="E70" s="11">
        <v>3</v>
      </c>
      <c r="F70" s="11">
        <f t="shared" ref="F70:F133" si="2">_xlfn.DAYS(G70,$H$1)</f>
        <v>18</v>
      </c>
      <c r="G70" s="12">
        <v>45179</v>
      </c>
      <c r="H70" s="13"/>
      <c r="I70" s="13"/>
      <c r="J70" s="13"/>
      <c r="K70" s="11"/>
      <c r="L70" s="13"/>
      <c r="M70" s="13"/>
      <c r="N70" s="13"/>
      <c r="O70" s="13"/>
      <c r="P70" s="13"/>
      <c r="Q70" s="13"/>
      <c r="R70" s="13">
        <v>10</v>
      </c>
      <c r="S70" s="13">
        <f t="shared" si="1"/>
        <v>0</v>
      </c>
      <c r="T70" s="20"/>
      <c r="U70" s="20"/>
      <c r="V70" s="13"/>
      <c r="W70" s="13"/>
      <c r="X70" s="13"/>
      <c r="Y70" s="13"/>
      <c r="Z70" s="13"/>
      <c r="AA70" s="13"/>
      <c r="AB70" s="13"/>
      <c r="AC70" s="13"/>
    </row>
    <row r="71" spans="3:29" ht="15" customHeight="1" x14ac:dyDescent="0.35">
      <c r="C71" s="10" t="s">
        <v>16</v>
      </c>
      <c r="D71" s="10">
        <v>4</v>
      </c>
      <c r="E71" s="11">
        <v>3</v>
      </c>
      <c r="F71" s="11">
        <f t="shared" si="2"/>
        <v>18</v>
      </c>
      <c r="G71" s="12">
        <v>45179</v>
      </c>
      <c r="H71" s="13"/>
      <c r="I71" s="13"/>
      <c r="J71" s="13"/>
      <c r="K71" s="11"/>
      <c r="L71" s="13"/>
      <c r="M71" s="13"/>
      <c r="N71" s="13"/>
      <c r="O71" s="13"/>
      <c r="P71" s="13"/>
      <c r="Q71" s="13"/>
      <c r="R71" s="13">
        <v>10</v>
      </c>
      <c r="S71" s="13">
        <f t="shared" si="1"/>
        <v>0</v>
      </c>
      <c r="T71" s="20"/>
      <c r="U71" s="20"/>
      <c r="V71" s="13"/>
      <c r="W71" s="13"/>
      <c r="X71" s="13"/>
      <c r="Y71" s="13"/>
      <c r="Z71" s="13"/>
      <c r="AA71" s="13"/>
      <c r="AB71" s="13"/>
      <c r="AC71" s="13"/>
    </row>
    <row r="72" spans="3:29" ht="15" customHeight="1" x14ac:dyDescent="0.35">
      <c r="C72" s="10" t="s">
        <v>16</v>
      </c>
      <c r="D72" s="10">
        <v>5</v>
      </c>
      <c r="E72" s="11">
        <v>3</v>
      </c>
      <c r="F72" s="11">
        <f t="shared" si="2"/>
        <v>18</v>
      </c>
      <c r="G72" s="12">
        <v>45179</v>
      </c>
      <c r="H72" s="13"/>
      <c r="I72" s="13"/>
      <c r="J72" s="13"/>
      <c r="K72" s="11"/>
      <c r="L72" s="13"/>
      <c r="M72" s="13"/>
      <c r="N72" s="13"/>
      <c r="O72" s="13"/>
      <c r="P72" s="13"/>
      <c r="Q72" s="13"/>
      <c r="R72" s="13">
        <v>10</v>
      </c>
      <c r="S72" s="13">
        <f t="shared" si="1"/>
        <v>0</v>
      </c>
      <c r="T72" s="20"/>
      <c r="U72" s="20"/>
      <c r="V72" s="13"/>
      <c r="W72" s="13"/>
      <c r="X72" s="13"/>
      <c r="Y72" s="13"/>
      <c r="Z72" s="13"/>
      <c r="AA72" s="13"/>
      <c r="AB72" s="13"/>
      <c r="AC72" s="13"/>
    </row>
    <row r="73" spans="3:29" ht="15" customHeight="1" x14ac:dyDescent="0.35">
      <c r="C73" s="10" t="s">
        <v>16</v>
      </c>
      <c r="D73" s="10">
        <v>6</v>
      </c>
      <c r="E73" s="11">
        <v>3</v>
      </c>
      <c r="F73" s="11">
        <f t="shared" si="2"/>
        <v>18</v>
      </c>
      <c r="G73" s="12">
        <v>45179</v>
      </c>
      <c r="H73" s="13"/>
      <c r="I73" s="13"/>
      <c r="J73" s="13"/>
      <c r="K73" s="11"/>
      <c r="L73" s="13"/>
      <c r="M73" s="13"/>
      <c r="N73" s="13"/>
      <c r="O73" s="13"/>
      <c r="P73" s="13"/>
      <c r="Q73" s="13"/>
      <c r="R73" s="13">
        <v>10</v>
      </c>
      <c r="S73" s="13">
        <f t="shared" si="1"/>
        <v>0</v>
      </c>
      <c r="T73" s="20"/>
      <c r="U73" s="20"/>
      <c r="V73" s="13"/>
      <c r="W73" s="13"/>
      <c r="X73" s="13"/>
      <c r="Y73" s="13"/>
      <c r="Z73" s="13"/>
      <c r="AA73" s="13"/>
      <c r="AB73" s="13"/>
      <c r="AC73" s="13"/>
    </row>
    <row r="74" spans="3:29" ht="15" customHeight="1" x14ac:dyDescent="0.35">
      <c r="C74" s="10" t="s">
        <v>17</v>
      </c>
      <c r="D74" s="10">
        <v>1</v>
      </c>
      <c r="E74" s="11">
        <v>3</v>
      </c>
      <c r="F74" s="11">
        <f t="shared" si="2"/>
        <v>18</v>
      </c>
      <c r="G74" s="12">
        <v>45179</v>
      </c>
      <c r="H74" s="13"/>
      <c r="I74" s="13"/>
      <c r="J74" s="13"/>
      <c r="K74" s="11"/>
      <c r="L74" s="13"/>
      <c r="M74" s="13"/>
      <c r="N74" s="13"/>
      <c r="O74" s="13"/>
      <c r="P74" s="13"/>
      <c r="Q74" s="13"/>
      <c r="R74" s="13">
        <v>29</v>
      </c>
      <c r="S74" s="13">
        <f t="shared" si="1"/>
        <v>0</v>
      </c>
      <c r="T74" s="20"/>
      <c r="U74" s="20"/>
      <c r="V74" s="13"/>
      <c r="W74" s="13"/>
      <c r="X74" s="13"/>
      <c r="Y74" s="13"/>
      <c r="Z74" s="13"/>
      <c r="AA74" s="13"/>
      <c r="AB74" s="13"/>
      <c r="AC74" s="13"/>
    </row>
    <row r="75" spans="3:29" ht="15" customHeight="1" x14ac:dyDescent="0.35">
      <c r="C75" s="10" t="s">
        <v>17</v>
      </c>
      <c r="D75" s="10">
        <v>2</v>
      </c>
      <c r="E75" s="11">
        <v>3</v>
      </c>
      <c r="F75" s="11">
        <f t="shared" si="2"/>
        <v>18</v>
      </c>
      <c r="G75" s="12">
        <v>45179</v>
      </c>
      <c r="H75" s="13"/>
      <c r="I75" s="13"/>
      <c r="J75" s="13"/>
      <c r="K75" s="11"/>
      <c r="L75" s="13"/>
      <c r="M75" s="13"/>
      <c r="N75" s="13"/>
      <c r="O75" s="13"/>
      <c r="P75" s="13"/>
      <c r="Q75" s="13"/>
      <c r="R75" s="13">
        <v>28</v>
      </c>
      <c r="S75" s="13">
        <f t="shared" si="1"/>
        <v>1</v>
      </c>
      <c r="T75" s="20"/>
      <c r="U75" s="20"/>
      <c r="V75" s="13"/>
      <c r="W75" s="13"/>
      <c r="X75" s="13"/>
      <c r="Y75" s="13"/>
      <c r="Z75" s="13"/>
      <c r="AA75" s="13"/>
      <c r="AB75" s="13"/>
      <c r="AC75" s="13"/>
    </row>
    <row r="76" spans="3:29" ht="15" customHeight="1" x14ac:dyDescent="0.35">
      <c r="C76" s="14" t="s">
        <v>18</v>
      </c>
      <c r="D76" s="14">
        <v>1</v>
      </c>
      <c r="E76" s="15">
        <v>3</v>
      </c>
      <c r="F76" s="15">
        <f t="shared" si="2"/>
        <v>18</v>
      </c>
      <c r="G76" s="16">
        <v>45179</v>
      </c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>
        <v>68</v>
      </c>
      <c r="S76" s="15">
        <f t="shared" si="1"/>
        <v>0</v>
      </c>
      <c r="T76" s="21"/>
      <c r="U76" s="21"/>
      <c r="V76" s="15"/>
      <c r="W76" s="15"/>
      <c r="X76" s="15"/>
      <c r="Y76" s="15"/>
      <c r="Z76" s="15"/>
      <c r="AA76" s="15"/>
      <c r="AB76" s="15"/>
      <c r="AC76" s="15"/>
    </row>
    <row r="77" spans="3:29" ht="15" customHeight="1" x14ac:dyDescent="0.35">
      <c r="C77" s="1" t="s">
        <v>19</v>
      </c>
      <c r="D77" s="1">
        <v>1</v>
      </c>
      <c r="E77" s="2">
        <v>4</v>
      </c>
      <c r="F77" s="2">
        <f t="shared" si="2"/>
        <v>19</v>
      </c>
      <c r="G77" s="3">
        <v>45180</v>
      </c>
      <c r="H77" s="2">
        <v>5.5E-2</v>
      </c>
      <c r="I77" s="53">
        <f>(H77/Q77)*1000</f>
        <v>5.7894736842105265</v>
      </c>
      <c r="J77" s="53">
        <f>I77/Q77</f>
        <v>0.60941828254847652</v>
      </c>
      <c r="K77" s="2">
        <v>6.0960000000000001</v>
      </c>
      <c r="L77" s="2"/>
      <c r="M77" s="2">
        <f>K5-K77</f>
        <v>-2.0440000000000005</v>
      </c>
      <c r="N77" s="53">
        <f>(M77/Q77)*1000</f>
        <v>-215.15789473684217</v>
      </c>
      <c r="O77" s="53"/>
      <c r="P77" s="53">
        <f>_xlfn.DAYS(G77,G5)</f>
        <v>4</v>
      </c>
      <c r="Q77" s="53">
        <f>(R77+R5)/2</f>
        <v>9.5</v>
      </c>
      <c r="R77" s="4">
        <v>9</v>
      </c>
      <c r="S77" s="4">
        <f t="shared" si="1"/>
        <v>1</v>
      </c>
      <c r="T77" s="18"/>
      <c r="U77" s="18"/>
      <c r="V77" s="4"/>
      <c r="W77" s="2">
        <v>23</v>
      </c>
      <c r="X77" s="2">
        <f>W77/R77</f>
        <v>2.5555555555555554</v>
      </c>
      <c r="Y77" s="2"/>
      <c r="Z77" s="5"/>
      <c r="AA77" s="5"/>
      <c r="AB77" s="5"/>
      <c r="AC77" s="5"/>
    </row>
    <row r="78" spans="3:29" ht="15" customHeight="1" x14ac:dyDescent="0.35">
      <c r="C78" s="1" t="s">
        <v>19</v>
      </c>
      <c r="D78" s="1">
        <v>2</v>
      </c>
      <c r="E78" s="2">
        <v>4</v>
      </c>
      <c r="F78" s="2">
        <f t="shared" si="2"/>
        <v>19</v>
      </c>
      <c r="G78" s="3">
        <v>45180</v>
      </c>
      <c r="H78" s="2">
        <v>7.4999999999999997E-2</v>
      </c>
      <c r="I78" s="53">
        <f t="shared" ref="I78:I94" si="3">(H78/Q78)*1000</f>
        <v>7.5</v>
      </c>
      <c r="J78" s="53">
        <f t="shared" ref="J78:J94" si="4">I78/Q78</f>
        <v>0.75</v>
      </c>
      <c r="K78" s="2">
        <v>6.6769999999999996</v>
      </c>
      <c r="L78" s="2"/>
      <c r="M78" s="2">
        <f t="shared" ref="M78:M94" si="5">K6-K78</f>
        <v>-2.0559999999999992</v>
      </c>
      <c r="N78" s="53">
        <f t="shared" ref="N78:N94" si="6">(M78/Q78)*1000</f>
        <v>-205.59999999999991</v>
      </c>
      <c r="O78" s="53"/>
      <c r="P78" s="53">
        <f t="shared" ref="P78:P94" si="7">_xlfn.DAYS(G78,G6)</f>
        <v>4</v>
      </c>
      <c r="Q78" s="53">
        <f t="shared" ref="Q78:Q94" si="8">(R78+R6)/2</f>
        <v>10</v>
      </c>
      <c r="R78" s="4">
        <v>10</v>
      </c>
      <c r="S78" s="4">
        <f t="shared" si="1"/>
        <v>0</v>
      </c>
      <c r="T78" s="18"/>
      <c r="U78" s="18"/>
      <c r="V78" s="4"/>
      <c r="W78" s="2">
        <v>27</v>
      </c>
      <c r="X78" s="2">
        <f t="shared" ref="X78:X94" si="9">W78/R78</f>
        <v>2.7</v>
      </c>
      <c r="Y78" s="2"/>
      <c r="Z78" s="5"/>
      <c r="AA78" s="5"/>
      <c r="AB78" s="5"/>
      <c r="AC78" s="5"/>
    </row>
    <row r="79" spans="3:29" ht="15" customHeight="1" x14ac:dyDescent="0.35">
      <c r="C79" s="1" t="s">
        <v>19</v>
      </c>
      <c r="D79" s="1">
        <v>3</v>
      </c>
      <c r="E79" s="2">
        <v>4</v>
      </c>
      <c r="F79" s="2">
        <f t="shared" si="2"/>
        <v>19</v>
      </c>
      <c r="G79" s="3">
        <v>45180</v>
      </c>
      <c r="H79" s="2">
        <v>7.0000000000000007E-2</v>
      </c>
      <c r="I79" s="53">
        <f t="shared" si="3"/>
        <v>7.0000000000000009</v>
      </c>
      <c r="J79" s="53">
        <f t="shared" si="4"/>
        <v>0.70000000000000007</v>
      </c>
      <c r="K79" s="2">
        <v>7.9420000000000002</v>
      </c>
      <c r="L79" s="2"/>
      <c r="M79" s="2">
        <f t="shared" si="5"/>
        <v>-2.077</v>
      </c>
      <c r="N79" s="53">
        <f t="shared" si="6"/>
        <v>-207.7</v>
      </c>
      <c r="O79" s="53"/>
      <c r="P79" s="53">
        <f t="shared" si="7"/>
        <v>4</v>
      </c>
      <c r="Q79" s="53">
        <f t="shared" si="8"/>
        <v>10</v>
      </c>
      <c r="R79" s="4">
        <v>10</v>
      </c>
      <c r="S79" s="4">
        <f t="shared" si="1"/>
        <v>0</v>
      </c>
      <c r="T79" s="18"/>
      <c r="U79" s="18"/>
      <c r="V79" s="4"/>
      <c r="W79" s="2">
        <v>35</v>
      </c>
      <c r="X79" s="2">
        <f t="shared" si="9"/>
        <v>3.5</v>
      </c>
      <c r="Y79" s="2"/>
      <c r="Z79" s="5"/>
      <c r="AA79" s="5"/>
      <c r="AB79" s="5"/>
      <c r="AC79" s="5"/>
    </row>
    <row r="80" spans="3:29" ht="15" customHeight="1" x14ac:dyDescent="0.35">
      <c r="C80" s="1" t="s">
        <v>19</v>
      </c>
      <c r="D80" s="1">
        <v>4</v>
      </c>
      <c r="E80" s="2">
        <v>4</v>
      </c>
      <c r="F80" s="2">
        <f t="shared" si="2"/>
        <v>19</v>
      </c>
      <c r="G80" s="3">
        <v>45180</v>
      </c>
      <c r="H80" s="2">
        <v>0.06</v>
      </c>
      <c r="I80" s="53">
        <f t="shared" si="3"/>
        <v>6.6666666666666661</v>
      </c>
      <c r="J80" s="53">
        <f t="shared" si="4"/>
        <v>0.7407407407407407</v>
      </c>
      <c r="K80" s="2">
        <v>7.7519999999999998</v>
      </c>
      <c r="L80" s="2"/>
      <c r="M80" s="2">
        <f t="shared" si="5"/>
        <v>-2.0709999999999997</v>
      </c>
      <c r="N80" s="53">
        <f t="shared" si="6"/>
        <v>-230.11111111111109</v>
      </c>
      <c r="O80" s="53"/>
      <c r="P80" s="53">
        <f t="shared" si="7"/>
        <v>4</v>
      </c>
      <c r="Q80" s="53">
        <f t="shared" si="8"/>
        <v>9</v>
      </c>
      <c r="R80" s="4">
        <v>8</v>
      </c>
      <c r="S80" s="4">
        <f t="shared" si="1"/>
        <v>0</v>
      </c>
      <c r="T80" s="18"/>
      <c r="U80" s="18"/>
      <c r="V80" s="4"/>
      <c r="W80" s="2">
        <v>13</v>
      </c>
      <c r="X80" s="2">
        <f t="shared" si="9"/>
        <v>1.625</v>
      </c>
      <c r="Y80" s="2"/>
      <c r="Z80" s="5"/>
      <c r="AA80" s="5"/>
      <c r="AB80" s="5"/>
      <c r="AC80" s="5"/>
    </row>
    <row r="81" spans="3:29" ht="15" customHeight="1" x14ac:dyDescent="0.35">
      <c r="C81" s="1" t="s">
        <v>19</v>
      </c>
      <c r="D81" s="1">
        <v>5</v>
      </c>
      <c r="E81" s="2">
        <v>4</v>
      </c>
      <c r="F81" s="2">
        <f t="shared" si="2"/>
        <v>19</v>
      </c>
      <c r="G81" s="3">
        <v>45180</v>
      </c>
      <c r="H81" s="2">
        <v>6.9000000000000006E-2</v>
      </c>
      <c r="I81" s="53">
        <f t="shared" si="3"/>
        <v>6.9</v>
      </c>
      <c r="J81" s="53">
        <f t="shared" si="4"/>
        <v>0.69000000000000006</v>
      </c>
      <c r="K81" s="2">
        <v>6.4489999999999998</v>
      </c>
      <c r="L81" s="2"/>
      <c r="M81" s="2">
        <f t="shared" si="5"/>
        <v>-2.0409999999999995</v>
      </c>
      <c r="N81" s="53">
        <f t="shared" si="6"/>
        <v>-204.09999999999994</v>
      </c>
      <c r="O81" s="53"/>
      <c r="P81" s="53">
        <f t="shared" si="7"/>
        <v>4</v>
      </c>
      <c r="Q81" s="53">
        <f t="shared" si="8"/>
        <v>10</v>
      </c>
      <c r="R81" s="4">
        <v>10</v>
      </c>
      <c r="S81" s="4">
        <f t="shared" si="1"/>
        <v>0</v>
      </c>
      <c r="T81" s="18"/>
      <c r="U81" s="18"/>
      <c r="V81" s="4"/>
      <c r="W81" s="2">
        <v>19</v>
      </c>
      <c r="X81" s="2">
        <f t="shared" si="9"/>
        <v>1.9</v>
      </c>
      <c r="Y81" s="2"/>
      <c r="Z81" s="5"/>
      <c r="AA81" s="5"/>
      <c r="AB81" s="5"/>
      <c r="AC81" s="5"/>
    </row>
    <row r="82" spans="3:29" ht="15" customHeight="1" x14ac:dyDescent="0.35">
      <c r="C82" s="1" t="s">
        <v>19</v>
      </c>
      <c r="D82" s="1">
        <v>6</v>
      </c>
      <c r="E82" s="2">
        <v>4</v>
      </c>
      <c r="F82" s="2">
        <f t="shared" si="2"/>
        <v>19</v>
      </c>
      <c r="G82" s="3">
        <v>45180</v>
      </c>
      <c r="H82" s="2">
        <v>6.0999999999999999E-2</v>
      </c>
      <c r="I82" s="53">
        <f t="shared" si="3"/>
        <v>6.4210526315789469</v>
      </c>
      <c r="J82" s="53">
        <f t="shared" si="4"/>
        <v>0.67590027700831024</v>
      </c>
      <c r="K82" s="2">
        <v>7.3529999999999998</v>
      </c>
      <c r="L82" s="2"/>
      <c r="M82" s="2">
        <f t="shared" si="5"/>
        <v>-2.0459999999999994</v>
      </c>
      <c r="N82" s="53">
        <f t="shared" si="6"/>
        <v>-215.3684210526315</v>
      </c>
      <c r="O82" s="53"/>
      <c r="P82" s="53">
        <f t="shared" si="7"/>
        <v>4</v>
      </c>
      <c r="Q82" s="53">
        <f t="shared" si="8"/>
        <v>9.5</v>
      </c>
      <c r="R82" s="4">
        <v>9</v>
      </c>
      <c r="S82" s="4">
        <f t="shared" si="1"/>
        <v>0</v>
      </c>
      <c r="T82" s="18"/>
      <c r="U82" s="18"/>
      <c r="V82" s="4"/>
      <c r="W82" s="2">
        <v>8</v>
      </c>
      <c r="X82" s="2">
        <f t="shared" si="9"/>
        <v>0.88888888888888884</v>
      </c>
      <c r="Y82" s="2"/>
      <c r="Z82" s="5"/>
      <c r="AA82" s="5"/>
      <c r="AB82" s="5"/>
      <c r="AC82" s="5"/>
    </row>
    <row r="83" spans="3:29" ht="15" customHeight="1" x14ac:dyDescent="0.35">
      <c r="C83" s="1" t="s">
        <v>20</v>
      </c>
      <c r="D83" s="1">
        <v>1</v>
      </c>
      <c r="E83" s="2">
        <v>4</v>
      </c>
      <c r="F83" s="2">
        <f t="shared" si="2"/>
        <v>19</v>
      </c>
      <c r="G83" s="3">
        <v>45180</v>
      </c>
      <c r="H83" s="2">
        <v>0.20599999999999999</v>
      </c>
      <c r="I83" s="53">
        <f t="shared" si="3"/>
        <v>6.8666666666666663</v>
      </c>
      <c r="J83" s="53">
        <f t="shared" si="4"/>
        <v>0.22888888888888886</v>
      </c>
      <c r="K83" s="2">
        <v>6.87</v>
      </c>
      <c r="L83" s="2"/>
      <c r="M83" s="2">
        <f t="shared" si="5"/>
        <v>-1.694</v>
      </c>
      <c r="N83" s="53">
        <f t="shared" si="6"/>
        <v>-56.466666666666669</v>
      </c>
      <c r="O83" s="53"/>
      <c r="P83" s="53">
        <f t="shared" si="7"/>
        <v>4</v>
      </c>
      <c r="Q83" s="53">
        <f t="shared" si="8"/>
        <v>30</v>
      </c>
      <c r="R83" s="4">
        <v>30</v>
      </c>
      <c r="S83" s="4">
        <f t="shared" si="1"/>
        <v>0</v>
      </c>
      <c r="T83" s="18"/>
      <c r="U83" s="18"/>
      <c r="V83" s="4"/>
      <c r="W83" s="2">
        <v>55</v>
      </c>
      <c r="X83" s="2">
        <f t="shared" si="9"/>
        <v>1.8333333333333333</v>
      </c>
      <c r="Y83" s="2"/>
      <c r="Z83" s="5"/>
      <c r="AA83" s="5"/>
      <c r="AB83" s="5"/>
      <c r="AC83" s="5"/>
    </row>
    <row r="84" spans="3:29" ht="15" customHeight="1" x14ac:dyDescent="0.35">
      <c r="C84" s="1" t="s">
        <v>20</v>
      </c>
      <c r="D84" s="1">
        <v>2</v>
      </c>
      <c r="E84" s="2">
        <v>4</v>
      </c>
      <c r="F84" s="2">
        <f t="shared" si="2"/>
        <v>19</v>
      </c>
      <c r="G84" s="3">
        <v>45180</v>
      </c>
      <c r="H84" s="2">
        <v>0.215</v>
      </c>
      <c r="I84" s="53">
        <f t="shared" si="3"/>
        <v>7.2881355932203382</v>
      </c>
      <c r="J84" s="53">
        <f t="shared" si="4"/>
        <v>0.24705544383797756</v>
      </c>
      <c r="K84" s="2">
        <v>6.173</v>
      </c>
      <c r="L84" s="2"/>
      <c r="M84" s="2">
        <f t="shared" si="5"/>
        <v>-1.7400000000000002</v>
      </c>
      <c r="N84" s="53">
        <f t="shared" si="6"/>
        <v>-58.983050847457633</v>
      </c>
      <c r="O84" s="53"/>
      <c r="P84" s="53">
        <f t="shared" si="7"/>
        <v>4</v>
      </c>
      <c r="Q84" s="53">
        <f t="shared" si="8"/>
        <v>29.5</v>
      </c>
      <c r="R84" s="4">
        <v>29</v>
      </c>
      <c r="S84" s="4">
        <f t="shared" si="1"/>
        <v>0</v>
      </c>
      <c r="T84" s="18"/>
      <c r="U84" s="18"/>
      <c r="V84" s="4"/>
      <c r="W84" s="2">
        <v>38</v>
      </c>
      <c r="X84" s="2">
        <f t="shared" si="9"/>
        <v>1.3103448275862069</v>
      </c>
      <c r="Y84" s="2"/>
      <c r="Z84" s="5"/>
      <c r="AA84" s="5"/>
      <c r="AB84" s="5"/>
      <c r="AC84" s="5"/>
    </row>
    <row r="85" spans="3:29" ht="15" customHeight="1" x14ac:dyDescent="0.35">
      <c r="C85" s="6" t="s">
        <v>21</v>
      </c>
      <c r="D85" s="6">
        <v>1</v>
      </c>
      <c r="E85" s="7">
        <v>4</v>
      </c>
      <c r="F85" s="7">
        <f t="shared" si="2"/>
        <v>19</v>
      </c>
      <c r="G85" s="8">
        <v>45180</v>
      </c>
      <c r="H85" s="7">
        <v>0.56399999999999995</v>
      </c>
      <c r="I85" s="54">
        <f t="shared" si="3"/>
        <v>8.2335766423357661</v>
      </c>
      <c r="J85" s="54">
        <f t="shared" si="4"/>
        <v>0.12019819915818637</v>
      </c>
      <c r="K85" s="7">
        <v>6.6130000000000004</v>
      </c>
      <c r="L85" s="7"/>
      <c r="M85" s="7">
        <f t="shared" si="5"/>
        <v>-0.96600000000000019</v>
      </c>
      <c r="N85" s="54">
        <f t="shared" si="6"/>
        <v>-14.102189781021901</v>
      </c>
      <c r="O85" s="54"/>
      <c r="P85" s="54">
        <f t="shared" si="7"/>
        <v>4</v>
      </c>
      <c r="Q85" s="54">
        <f t="shared" si="8"/>
        <v>68.5</v>
      </c>
      <c r="R85" s="9">
        <v>67</v>
      </c>
      <c r="S85" s="9">
        <f t="shared" si="1"/>
        <v>1</v>
      </c>
      <c r="T85" s="19"/>
      <c r="U85" s="19"/>
      <c r="V85" s="9"/>
      <c r="W85" s="7">
        <v>109</v>
      </c>
      <c r="X85" s="7">
        <f t="shared" si="9"/>
        <v>1.6268656716417911</v>
      </c>
      <c r="Y85" s="7"/>
      <c r="Z85" s="7"/>
      <c r="AA85" s="7"/>
      <c r="AB85" s="7"/>
      <c r="AC85" s="7"/>
    </row>
    <row r="86" spans="3:29" ht="15" customHeight="1" x14ac:dyDescent="0.35">
      <c r="C86" s="10" t="s">
        <v>16</v>
      </c>
      <c r="D86" s="10">
        <v>1</v>
      </c>
      <c r="E86" s="11">
        <v>4</v>
      </c>
      <c r="F86" s="11">
        <f t="shared" si="2"/>
        <v>19</v>
      </c>
      <c r="G86" s="12">
        <v>45180</v>
      </c>
      <c r="H86" s="13">
        <v>5.6000000000000001E-2</v>
      </c>
      <c r="I86" s="35">
        <f t="shared" si="3"/>
        <v>5.6</v>
      </c>
      <c r="J86" s="35">
        <f t="shared" si="4"/>
        <v>0.55999999999999994</v>
      </c>
      <c r="K86" s="11">
        <v>7.1550000000000002</v>
      </c>
      <c r="L86" s="13"/>
      <c r="M86" s="13">
        <f t="shared" si="5"/>
        <v>-2.0860000000000003</v>
      </c>
      <c r="N86" s="35">
        <f t="shared" si="6"/>
        <v>-208.60000000000002</v>
      </c>
      <c r="O86" s="35"/>
      <c r="P86" s="35">
        <f t="shared" si="7"/>
        <v>4</v>
      </c>
      <c r="Q86" s="35">
        <f t="shared" si="8"/>
        <v>10</v>
      </c>
      <c r="R86" s="13">
        <v>10</v>
      </c>
      <c r="S86" s="13">
        <f t="shared" si="1"/>
        <v>0</v>
      </c>
      <c r="T86" s="20"/>
      <c r="U86" s="20"/>
      <c r="V86" s="13"/>
      <c r="W86" s="13">
        <v>25</v>
      </c>
      <c r="X86" s="13">
        <f t="shared" si="9"/>
        <v>2.5</v>
      </c>
      <c r="Y86" s="13"/>
      <c r="Z86" s="13"/>
      <c r="AA86" s="13"/>
      <c r="AB86" s="13"/>
      <c r="AC86" s="13"/>
    </row>
    <row r="87" spans="3:29" ht="15" customHeight="1" x14ac:dyDescent="0.35">
      <c r="C87" s="10" t="s">
        <v>16</v>
      </c>
      <c r="D87" s="10">
        <v>2</v>
      </c>
      <c r="E87" s="11">
        <v>4</v>
      </c>
      <c r="F87" s="11">
        <f t="shared" si="2"/>
        <v>19</v>
      </c>
      <c r="G87" s="12">
        <v>45180</v>
      </c>
      <c r="H87" s="13">
        <v>5.3999999999999999E-2</v>
      </c>
      <c r="I87" s="35">
        <f t="shared" si="3"/>
        <v>5.4</v>
      </c>
      <c r="J87" s="35">
        <f t="shared" si="4"/>
        <v>0.54</v>
      </c>
      <c r="K87" s="11">
        <v>6.3330000000000002</v>
      </c>
      <c r="L87" s="13"/>
      <c r="M87" s="13">
        <f t="shared" si="5"/>
        <v>-2.0499999999999998</v>
      </c>
      <c r="N87" s="35">
        <f t="shared" si="6"/>
        <v>-205</v>
      </c>
      <c r="O87" s="35"/>
      <c r="P87" s="35">
        <f t="shared" si="7"/>
        <v>4</v>
      </c>
      <c r="Q87" s="35">
        <f t="shared" si="8"/>
        <v>10</v>
      </c>
      <c r="R87" s="13">
        <v>10</v>
      </c>
      <c r="S87" s="13">
        <f t="shared" ref="S87:S150" si="10">R69-R87</f>
        <v>0</v>
      </c>
      <c r="T87" s="20"/>
      <c r="U87" s="20"/>
      <c r="V87" s="13"/>
      <c r="W87" s="13">
        <v>33</v>
      </c>
      <c r="X87" s="13">
        <f t="shared" si="9"/>
        <v>3.3</v>
      </c>
      <c r="Y87" s="13"/>
      <c r="Z87" s="13"/>
      <c r="AA87" s="13"/>
      <c r="AB87" s="13"/>
      <c r="AC87" s="13"/>
    </row>
    <row r="88" spans="3:29" ht="15" customHeight="1" x14ac:dyDescent="0.35">
      <c r="C88" s="10" t="s">
        <v>16</v>
      </c>
      <c r="D88" s="10">
        <v>3</v>
      </c>
      <c r="E88" s="11">
        <v>4</v>
      </c>
      <c r="F88" s="11">
        <f t="shared" si="2"/>
        <v>19</v>
      </c>
      <c r="G88" s="12">
        <v>45180</v>
      </c>
      <c r="H88" s="13">
        <v>4.7E-2</v>
      </c>
      <c r="I88" s="35">
        <f t="shared" si="3"/>
        <v>4.9473684210526319</v>
      </c>
      <c r="J88" s="35">
        <f t="shared" si="4"/>
        <v>0.52077562326869808</v>
      </c>
      <c r="K88" s="11">
        <v>6.9939999999999998</v>
      </c>
      <c r="L88" s="13"/>
      <c r="M88" s="13">
        <f t="shared" si="5"/>
        <v>-2.0839999999999996</v>
      </c>
      <c r="N88" s="35">
        <f t="shared" si="6"/>
        <v>-219.36842105263153</v>
      </c>
      <c r="O88" s="35"/>
      <c r="P88" s="35">
        <f t="shared" si="7"/>
        <v>4</v>
      </c>
      <c r="Q88" s="35">
        <f t="shared" si="8"/>
        <v>9.5</v>
      </c>
      <c r="R88" s="13">
        <v>9</v>
      </c>
      <c r="S88" s="13">
        <f t="shared" si="10"/>
        <v>1</v>
      </c>
      <c r="T88" s="20"/>
      <c r="U88" s="20"/>
      <c r="V88" s="13"/>
      <c r="W88" s="13">
        <v>11</v>
      </c>
      <c r="X88" s="13">
        <f t="shared" si="9"/>
        <v>1.2222222222222223</v>
      </c>
      <c r="Y88" s="13"/>
      <c r="Z88" s="13"/>
      <c r="AA88" s="13"/>
      <c r="AB88" s="13"/>
      <c r="AC88" s="13"/>
    </row>
    <row r="89" spans="3:29" ht="15" customHeight="1" x14ac:dyDescent="0.35">
      <c r="C89" s="10" t="s">
        <v>16</v>
      </c>
      <c r="D89" s="10">
        <v>4</v>
      </c>
      <c r="E89" s="11">
        <v>4</v>
      </c>
      <c r="F89" s="11">
        <f t="shared" si="2"/>
        <v>19</v>
      </c>
      <c r="G89" s="12">
        <v>45180</v>
      </c>
      <c r="H89" s="13">
        <v>5.3999999999999999E-2</v>
      </c>
      <c r="I89" s="35">
        <f t="shared" si="3"/>
        <v>5.4</v>
      </c>
      <c r="J89" s="35">
        <f t="shared" si="4"/>
        <v>0.54</v>
      </c>
      <c r="K89" s="11">
        <v>5.9169999999999998</v>
      </c>
      <c r="L89" s="13"/>
      <c r="M89" s="13">
        <f t="shared" si="5"/>
        <v>-1.9469999999999996</v>
      </c>
      <c r="N89" s="35">
        <f t="shared" si="6"/>
        <v>-194.69999999999996</v>
      </c>
      <c r="O89" s="35"/>
      <c r="P89" s="35">
        <f t="shared" si="7"/>
        <v>4</v>
      </c>
      <c r="Q89" s="35">
        <f t="shared" si="8"/>
        <v>10</v>
      </c>
      <c r="R89" s="13">
        <v>10</v>
      </c>
      <c r="S89" s="13">
        <f t="shared" si="10"/>
        <v>0</v>
      </c>
      <c r="T89" s="20"/>
      <c r="U89" s="20"/>
      <c r="V89" s="13"/>
      <c r="W89" s="13">
        <v>20</v>
      </c>
      <c r="X89" s="13">
        <f t="shared" si="9"/>
        <v>2</v>
      </c>
      <c r="Y89" s="13"/>
      <c r="Z89" s="13"/>
      <c r="AA89" s="13"/>
      <c r="AB89" s="13"/>
      <c r="AC89" s="13"/>
    </row>
    <row r="90" spans="3:29" ht="15" customHeight="1" x14ac:dyDescent="0.35">
      <c r="C90" s="10" t="s">
        <v>16</v>
      </c>
      <c r="D90" s="10">
        <v>5</v>
      </c>
      <c r="E90" s="11">
        <v>4</v>
      </c>
      <c r="F90" s="11">
        <f t="shared" si="2"/>
        <v>19</v>
      </c>
      <c r="G90" s="12">
        <v>45180</v>
      </c>
      <c r="H90" s="13">
        <v>6.4000000000000001E-2</v>
      </c>
      <c r="I90" s="35">
        <f t="shared" si="3"/>
        <v>6.4</v>
      </c>
      <c r="J90" s="35">
        <f t="shared" si="4"/>
        <v>0.64</v>
      </c>
      <c r="K90" s="11">
        <v>6.2709999999999999</v>
      </c>
      <c r="L90" s="13"/>
      <c r="M90" s="13">
        <f t="shared" si="5"/>
        <v>-2.0300000000000002</v>
      </c>
      <c r="N90" s="35">
        <f t="shared" si="6"/>
        <v>-203</v>
      </c>
      <c r="O90" s="35"/>
      <c r="P90" s="35">
        <f t="shared" si="7"/>
        <v>4</v>
      </c>
      <c r="Q90" s="35">
        <f t="shared" si="8"/>
        <v>10</v>
      </c>
      <c r="R90" s="13">
        <v>10</v>
      </c>
      <c r="S90" s="13">
        <f t="shared" si="10"/>
        <v>0</v>
      </c>
      <c r="T90" s="20"/>
      <c r="U90" s="20"/>
      <c r="V90" s="13"/>
      <c r="W90" s="13">
        <v>13</v>
      </c>
      <c r="X90" s="13">
        <f t="shared" si="9"/>
        <v>1.3</v>
      </c>
      <c r="Y90" s="13"/>
      <c r="Z90" s="13"/>
      <c r="AA90" s="13"/>
      <c r="AB90" s="13"/>
      <c r="AC90" s="13"/>
    </row>
    <row r="91" spans="3:29" ht="15" customHeight="1" x14ac:dyDescent="0.35">
      <c r="C91" s="10" t="s">
        <v>16</v>
      </c>
      <c r="D91" s="10">
        <v>6</v>
      </c>
      <c r="E91" s="11">
        <v>4</v>
      </c>
      <c r="F91" s="11">
        <f t="shared" si="2"/>
        <v>19</v>
      </c>
      <c r="G91" s="12">
        <v>45180</v>
      </c>
      <c r="H91" s="13">
        <v>5.8999999999999997E-2</v>
      </c>
      <c r="I91" s="35">
        <f t="shared" si="3"/>
        <v>5.8999999999999995</v>
      </c>
      <c r="J91" s="35">
        <f t="shared" si="4"/>
        <v>0.59</v>
      </c>
      <c r="K91" s="11">
        <v>6.3739999999999997</v>
      </c>
      <c r="L91" s="13"/>
      <c r="M91" s="13">
        <f t="shared" si="5"/>
        <v>-2</v>
      </c>
      <c r="N91" s="35">
        <f t="shared" si="6"/>
        <v>-200</v>
      </c>
      <c r="O91" s="35"/>
      <c r="P91" s="35">
        <f t="shared" si="7"/>
        <v>4</v>
      </c>
      <c r="Q91" s="35">
        <f t="shared" si="8"/>
        <v>10</v>
      </c>
      <c r="R91" s="13">
        <v>10</v>
      </c>
      <c r="S91" s="13">
        <f t="shared" si="10"/>
        <v>0</v>
      </c>
      <c r="T91" s="20"/>
      <c r="U91" s="20"/>
      <c r="V91" s="13"/>
      <c r="W91" s="13">
        <v>23</v>
      </c>
      <c r="X91" s="13">
        <f t="shared" si="9"/>
        <v>2.2999999999999998</v>
      </c>
      <c r="Y91" s="13"/>
      <c r="Z91" s="13"/>
      <c r="AA91" s="13"/>
      <c r="AB91" s="13"/>
      <c r="AC91" s="13"/>
    </row>
    <row r="92" spans="3:29" ht="15" customHeight="1" x14ac:dyDescent="0.35">
      <c r="C92" s="10" t="s">
        <v>17</v>
      </c>
      <c r="D92" s="10">
        <v>1</v>
      </c>
      <c r="E92" s="11">
        <v>4</v>
      </c>
      <c r="F92" s="11">
        <f t="shared" si="2"/>
        <v>19</v>
      </c>
      <c r="G92" s="12">
        <v>45180</v>
      </c>
      <c r="H92" s="13">
        <v>0.17199999999999999</v>
      </c>
      <c r="I92" s="35">
        <f t="shared" si="3"/>
        <v>5.8305084745762707</v>
      </c>
      <c r="J92" s="35">
        <f t="shared" si="4"/>
        <v>0.19764435507038206</v>
      </c>
      <c r="K92" s="11">
        <v>5.1959999999999997</v>
      </c>
      <c r="L92" s="13"/>
      <c r="M92" s="13">
        <f t="shared" si="5"/>
        <v>-1.7079999999999997</v>
      </c>
      <c r="N92" s="35">
        <f t="shared" si="6"/>
        <v>-57.898305084745758</v>
      </c>
      <c r="O92" s="35"/>
      <c r="P92" s="35">
        <f t="shared" si="7"/>
        <v>4</v>
      </c>
      <c r="Q92" s="35">
        <f t="shared" si="8"/>
        <v>29.5</v>
      </c>
      <c r="R92" s="13">
        <v>29</v>
      </c>
      <c r="S92" s="13">
        <f t="shared" si="10"/>
        <v>0</v>
      </c>
      <c r="T92" s="20"/>
      <c r="U92" s="20"/>
      <c r="V92" s="13"/>
      <c r="W92" s="13">
        <v>35</v>
      </c>
      <c r="X92" s="13">
        <f t="shared" si="9"/>
        <v>1.2068965517241379</v>
      </c>
      <c r="Y92" s="13"/>
      <c r="Z92" s="13"/>
      <c r="AA92" s="13"/>
      <c r="AB92" s="13"/>
      <c r="AC92" s="13"/>
    </row>
    <row r="93" spans="3:29" ht="15" customHeight="1" x14ac:dyDescent="0.35">
      <c r="C93" s="10" t="s">
        <v>17</v>
      </c>
      <c r="D93" s="10">
        <v>2</v>
      </c>
      <c r="E93" s="11">
        <v>4</v>
      </c>
      <c r="F93" s="11">
        <f t="shared" si="2"/>
        <v>19</v>
      </c>
      <c r="G93" s="12">
        <v>45180</v>
      </c>
      <c r="H93" s="13">
        <v>0.16600000000000001</v>
      </c>
      <c r="I93" s="35">
        <f t="shared" si="3"/>
        <v>5.7241379310344831</v>
      </c>
      <c r="J93" s="35">
        <f t="shared" si="4"/>
        <v>0.19738406658739596</v>
      </c>
      <c r="K93" s="11">
        <v>6.7140000000000004</v>
      </c>
      <c r="L93" s="13"/>
      <c r="M93" s="13">
        <f t="shared" si="5"/>
        <v>-2.0090000000000003</v>
      </c>
      <c r="N93" s="35">
        <f t="shared" si="6"/>
        <v>-69.275862068965537</v>
      </c>
      <c r="O93" s="35"/>
      <c r="P93" s="35">
        <f t="shared" si="7"/>
        <v>4</v>
      </c>
      <c r="Q93" s="35">
        <f t="shared" si="8"/>
        <v>29</v>
      </c>
      <c r="R93" s="13">
        <v>28</v>
      </c>
      <c r="S93" s="13">
        <f t="shared" si="10"/>
        <v>0</v>
      </c>
      <c r="T93" s="20"/>
      <c r="U93" s="20"/>
      <c r="V93" s="13"/>
      <c r="W93" s="13">
        <v>33</v>
      </c>
      <c r="X93" s="13">
        <f t="shared" si="9"/>
        <v>1.1785714285714286</v>
      </c>
      <c r="Y93" s="13"/>
      <c r="Z93" s="13"/>
      <c r="AA93" s="13"/>
      <c r="AB93" s="13"/>
      <c r="AC93" s="13"/>
    </row>
    <row r="94" spans="3:29" ht="15" customHeight="1" x14ac:dyDescent="0.35">
      <c r="C94" s="14" t="s">
        <v>18</v>
      </c>
      <c r="D94" s="14">
        <v>1</v>
      </c>
      <c r="E94" s="15">
        <v>4</v>
      </c>
      <c r="F94" s="15">
        <f t="shared" si="2"/>
        <v>19</v>
      </c>
      <c r="G94" s="16">
        <v>45180</v>
      </c>
      <c r="H94" s="15">
        <v>0.59099999999999997</v>
      </c>
      <c r="I94" s="55">
        <f t="shared" si="3"/>
        <v>8.6911764705882355</v>
      </c>
      <c r="J94" s="55">
        <f t="shared" si="4"/>
        <v>0.12781141868512111</v>
      </c>
      <c r="K94" s="15">
        <v>8.7829999999999995</v>
      </c>
      <c r="L94" s="15"/>
      <c r="M94" s="15">
        <f t="shared" si="5"/>
        <v>-1.3049999999999997</v>
      </c>
      <c r="N94" s="55">
        <f t="shared" si="6"/>
        <v>-19.191176470588232</v>
      </c>
      <c r="O94" s="55"/>
      <c r="P94" s="55">
        <f t="shared" si="7"/>
        <v>4</v>
      </c>
      <c r="Q94" s="55">
        <f t="shared" si="8"/>
        <v>68</v>
      </c>
      <c r="R94" s="15">
        <v>66</v>
      </c>
      <c r="S94" s="15">
        <f t="shared" si="10"/>
        <v>2</v>
      </c>
      <c r="T94" s="21"/>
      <c r="U94" s="21"/>
      <c r="V94" s="15"/>
      <c r="W94" s="15">
        <v>65</v>
      </c>
      <c r="X94" s="15">
        <f t="shared" si="9"/>
        <v>0.98484848484848486</v>
      </c>
      <c r="Y94" s="15"/>
      <c r="Z94" s="15"/>
      <c r="AA94" s="15"/>
      <c r="AB94" s="15"/>
      <c r="AC94" s="15"/>
    </row>
    <row r="95" spans="3:29" ht="15" customHeight="1" x14ac:dyDescent="0.35">
      <c r="C95" s="1" t="s">
        <v>19</v>
      </c>
      <c r="D95" s="1">
        <v>1</v>
      </c>
      <c r="E95" s="2">
        <v>5</v>
      </c>
      <c r="F95" s="2">
        <f t="shared" si="2"/>
        <v>20</v>
      </c>
      <c r="G95" s="3">
        <v>45181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4">
        <v>9</v>
      </c>
      <c r="S95" s="4">
        <f t="shared" si="10"/>
        <v>0</v>
      </c>
      <c r="T95" s="18"/>
      <c r="U95" s="18"/>
      <c r="V95" s="4"/>
      <c r="W95" s="2"/>
      <c r="X95" s="2"/>
      <c r="Y95" s="2"/>
      <c r="Z95" s="5"/>
      <c r="AA95" s="5"/>
      <c r="AB95" s="5"/>
      <c r="AC95" s="5"/>
    </row>
    <row r="96" spans="3:29" ht="15" customHeight="1" x14ac:dyDescent="0.35">
      <c r="C96" s="1" t="s">
        <v>19</v>
      </c>
      <c r="D96" s="1">
        <v>2</v>
      </c>
      <c r="E96" s="2">
        <v>5</v>
      </c>
      <c r="F96" s="2">
        <f t="shared" si="2"/>
        <v>20</v>
      </c>
      <c r="G96" s="3">
        <v>45181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4">
        <v>10</v>
      </c>
      <c r="S96" s="4">
        <f t="shared" si="10"/>
        <v>0</v>
      </c>
      <c r="T96" s="18"/>
      <c r="U96" s="18"/>
      <c r="V96" s="4"/>
      <c r="W96" s="2"/>
      <c r="X96" s="2"/>
      <c r="Y96" s="2"/>
      <c r="Z96" s="5"/>
      <c r="AA96" s="5"/>
      <c r="AB96" s="5"/>
      <c r="AC96" s="5"/>
    </row>
    <row r="97" spans="3:29" ht="15" customHeight="1" x14ac:dyDescent="0.35">
      <c r="C97" s="1" t="s">
        <v>19</v>
      </c>
      <c r="D97" s="1">
        <v>3</v>
      </c>
      <c r="E97" s="2">
        <v>5</v>
      </c>
      <c r="F97" s="2">
        <f t="shared" si="2"/>
        <v>20</v>
      </c>
      <c r="G97" s="3">
        <v>45181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4">
        <v>10</v>
      </c>
      <c r="S97" s="4">
        <f t="shared" si="10"/>
        <v>0</v>
      </c>
      <c r="T97" s="18"/>
      <c r="U97" s="18"/>
      <c r="V97" s="4"/>
      <c r="W97" s="2"/>
      <c r="X97" s="2"/>
      <c r="Y97" s="2"/>
      <c r="Z97" s="5"/>
      <c r="AA97" s="5"/>
      <c r="AB97" s="5"/>
      <c r="AC97" s="5"/>
    </row>
    <row r="98" spans="3:29" ht="15" customHeight="1" x14ac:dyDescent="0.35">
      <c r="C98" s="1" t="s">
        <v>19</v>
      </c>
      <c r="D98" s="1">
        <v>4</v>
      </c>
      <c r="E98" s="2">
        <v>5</v>
      </c>
      <c r="F98" s="2">
        <f t="shared" si="2"/>
        <v>20</v>
      </c>
      <c r="G98" s="3">
        <v>45181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4">
        <v>8</v>
      </c>
      <c r="S98" s="4">
        <f t="shared" si="10"/>
        <v>0</v>
      </c>
      <c r="T98" s="18"/>
      <c r="U98" s="18"/>
      <c r="V98" s="4"/>
      <c r="W98" s="2"/>
      <c r="X98" s="2"/>
      <c r="Y98" s="2"/>
      <c r="Z98" s="5"/>
      <c r="AA98" s="5"/>
      <c r="AB98" s="5"/>
      <c r="AC98" s="5"/>
    </row>
    <row r="99" spans="3:29" ht="15" customHeight="1" x14ac:dyDescent="0.35">
      <c r="C99" s="1" t="s">
        <v>19</v>
      </c>
      <c r="D99" s="1">
        <v>5</v>
      </c>
      <c r="E99" s="2">
        <v>5</v>
      </c>
      <c r="F99" s="2">
        <f t="shared" si="2"/>
        <v>20</v>
      </c>
      <c r="G99" s="3">
        <v>45181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4">
        <v>10</v>
      </c>
      <c r="S99" s="4">
        <f t="shared" si="10"/>
        <v>0</v>
      </c>
      <c r="T99" s="18"/>
      <c r="U99" s="18"/>
      <c r="V99" s="4"/>
      <c r="W99" s="2"/>
      <c r="X99" s="2"/>
      <c r="Y99" s="2"/>
      <c r="Z99" s="5"/>
      <c r="AA99" s="5"/>
      <c r="AB99" s="5"/>
      <c r="AC99" s="5"/>
    </row>
    <row r="100" spans="3:29" ht="15" customHeight="1" x14ac:dyDescent="0.35">
      <c r="C100" s="1" t="s">
        <v>19</v>
      </c>
      <c r="D100" s="1">
        <v>6</v>
      </c>
      <c r="E100" s="2">
        <v>5</v>
      </c>
      <c r="F100" s="2">
        <f t="shared" si="2"/>
        <v>20</v>
      </c>
      <c r="G100" s="3">
        <v>45181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4">
        <v>9</v>
      </c>
      <c r="S100" s="4">
        <f t="shared" si="10"/>
        <v>0</v>
      </c>
      <c r="T100" s="18"/>
      <c r="U100" s="18"/>
      <c r="V100" s="4"/>
      <c r="W100" s="2"/>
      <c r="X100" s="2"/>
      <c r="Y100" s="2"/>
      <c r="Z100" s="5"/>
      <c r="AA100" s="5"/>
      <c r="AB100" s="5"/>
      <c r="AC100" s="5"/>
    </row>
    <row r="101" spans="3:29" ht="15" customHeight="1" x14ac:dyDescent="0.35">
      <c r="C101" s="1" t="s">
        <v>20</v>
      </c>
      <c r="D101" s="1">
        <v>1</v>
      </c>
      <c r="E101" s="2">
        <v>5</v>
      </c>
      <c r="F101" s="2">
        <f t="shared" si="2"/>
        <v>20</v>
      </c>
      <c r="G101" s="3">
        <v>45181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4">
        <v>30</v>
      </c>
      <c r="S101" s="4">
        <f t="shared" si="10"/>
        <v>0</v>
      </c>
      <c r="T101" s="18"/>
      <c r="U101" s="18"/>
      <c r="V101" s="4"/>
      <c r="W101" s="2"/>
      <c r="X101" s="2"/>
      <c r="Y101" s="2"/>
      <c r="Z101" s="5"/>
      <c r="AA101" s="5"/>
      <c r="AB101" s="5"/>
      <c r="AC101" s="5"/>
    </row>
    <row r="102" spans="3:29" ht="15" customHeight="1" x14ac:dyDescent="0.35">
      <c r="C102" s="1" t="s">
        <v>20</v>
      </c>
      <c r="D102" s="1">
        <v>2</v>
      </c>
      <c r="E102" s="2">
        <v>5</v>
      </c>
      <c r="F102" s="2">
        <f t="shared" si="2"/>
        <v>20</v>
      </c>
      <c r="G102" s="3">
        <v>45181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4">
        <v>29</v>
      </c>
      <c r="S102" s="4">
        <f t="shared" si="10"/>
        <v>0</v>
      </c>
      <c r="T102" s="18"/>
      <c r="U102" s="18"/>
      <c r="V102" s="4"/>
      <c r="W102" s="2"/>
      <c r="X102" s="2"/>
      <c r="Y102" s="2"/>
      <c r="Z102" s="5"/>
      <c r="AA102" s="5"/>
      <c r="AB102" s="5"/>
      <c r="AC102" s="5"/>
    </row>
    <row r="103" spans="3:29" ht="15" customHeight="1" x14ac:dyDescent="0.35">
      <c r="C103" s="6" t="s">
        <v>21</v>
      </c>
      <c r="D103" s="6">
        <v>1</v>
      </c>
      <c r="E103" s="7">
        <v>5</v>
      </c>
      <c r="F103" s="7">
        <f t="shared" si="2"/>
        <v>20</v>
      </c>
      <c r="G103" s="8">
        <v>45181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9">
        <v>66</v>
      </c>
      <c r="S103" s="9">
        <f t="shared" si="10"/>
        <v>1</v>
      </c>
      <c r="T103" s="19" t="s">
        <v>23</v>
      </c>
      <c r="U103" s="19"/>
      <c r="V103" s="9"/>
      <c r="W103" s="7"/>
      <c r="X103" s="7"/>
      <c r="Y103" s="7"/>
      <c r="Z103" s="7"/>
      <c r="AA103" s="7"/>
      <c r="AB103" s="7"/>
      <c r="AC103" s="7"/>
    </row>
    <row r="104" spans="3:29" ht="15" customHeight="1" x14ac:dyDescent="0.35">
      <c r="C104" s="10" t="s">
        <v>16</v>
      </c>
      <c r="D104" s="10">
        <v>1</v>
      </c>
      <c r="E104" s="11">
        <v>5</v>
      </c>
      <c r="F104" s="11">
        <f t="shared" si="2"/>
        <v>20</v>
      </c>
      <c r="G104" s="12">
        <v>45181</v>
      </c>
      <c r="H104" s="13"/>
      <c r="I104" s="13"/>
      <c r="J104" s="13"/>
      <c r="K104" s="11"/>
      <c r="L104" s="13"/>
      <c r="M104" s="13"/>
      <c r="N104" s="13"/>
      <c r="O104" s="13"/>
      <c r="P104" s="13"/>
      <c r="Q104" s="13"/>
      <c r="R104" s="13">
        <v>10</v>
      </c>
      <c r="S104" s="13">
        <f t="shared" si="10"/>
        <v>0</v>
      </c>
      <c r="T104" s="20"/>
      <c r="U104" s="20"/>
      <c r="V104" s="13"/>
      <c r="W104" s="13"/>
      <c r="X104" s="13"/>
      <c r="Y104" s="13"/>
      <c r="Z104" s="13"/>
      <c r="AA104" s="13"/>
      <c r="AB104" s="13"/>
      <c r="AC104" s="13"/>
    </row>
    <row r="105" spans="3:29" ht="15" customHeight="1" x14ac:dyDescent="0.35">
      <c r="C105" s="10" t="s">
        <v>16</v>
      </c>
      <c r="D105" s="10">
        <v>2</v>
      </c>
      <c r="E105" s="11">
        <v>5</v>
      </c>
      <c r="F105" s="11">
        <f t="shared" si="2"/>
        <v>20</v>
      </c>
      <c r="G105" s="12">
        <v>45181</v>
      </c>
      <c r="H105" s="13"/>
      <c r="I105" s="13"/>
      <c r="J105" s="13"/>
      <c r="K105" s="11"/>
      <c r="L105" s="13"/>
      <c r="M105" s="13"/>
      <c r="N105" s="13"/>
      <c r="O105" s="13"/>
      <c r="P105" s="13"/>
      <c r="Q105" s="13"/>
      <c r="R105" s="13">
        <v>10</v>
      </c>
      <c r="S105" s="13">
        <f t="shared" si="10"/>
        <v>0</v>
      </c>
      <c r="T105" s="20"/>
      <c r="U105" s="20"/>
      <c r="V105" s="13"/>
      <c r="W105" s="13"/>
      <c r="X105" s="13"/>
      <c r="Y105" s="13"/>
      <c r="Z105" s="13"/>
      <c r="AA105" s="13"/>
      <c r="AB105" s="13"/>
      <c r="AC105" s="13"/>
    </row>
    <row r="106" spans="3:29" ht="15" customHeight="1" x14ac:dyDescent="0.35">
      <c r="C106" s="10" t="s">
        <v>16</v>
      </c>
      <c r="D106" s="10">
        <v>3</v>
      </c>
      <c r="E106" s="11">
        <v>5</v>
      </c>
      <c r="F106" s="11">
        <f t="shared" si="2"/>
        <v>20</v>
      </c>
      <c r="G106" s="12">
        <v>45181</v>
      </c>
      <c r="H106" s="13"/>
      <c r="I106" s="13"/>
      <c r="J106" s="13"/>
      <c r="K106" s="11"/>
      <c r="L106" s="13"/>
      <c r="M106" s="13"/>
      <c r="N106" s="13"/>
      <c r="O106" s="13"/>
      <c r="P106" s="13"/>
      <c r="Q106" s="13"/>
      <c r="R106" s="13">
        <v>9</v>
      </c>
      <c r="S106" s="13">
        <f t="shared" si="10"/>
        <v>0</v>
      </c>
      <c r="T106" s="20"/>
      <c r="U106" s="20"/>
      <c r="V106" s="13"/>
      <c r="W106" s="13"/>
      <c r="X106" s="13"/>
      <c r="Y106" s="13"/>
      <c r="Z106" s="13"/>
      <c r="AA106" s="13"/>
      <c r="AB106" s="13"/>
      <c r="AC106" s="13"/>
    </row>
    <row r="107" spans="3:29" ht="15" customHeight="1" x14ac:dyDescent="0.35">
      <c r="C107" s="10" t="s">
        <v>16</v>
      </c>
      <c r="D107" s="10">
        <v>4</v>
      </c>
      <c r="E107" s="11">
        <v>5</v>
      </c>
      <c r="F107" s="11">
        <f t="shared" si="2"/>
        <v>20</v>
      </c>
      <c r="G107" s="12">
        <v>45181</v>
      </c>
      <c r="H107" s="13"/>
      <c r="I107" s="13"/>
      <c r="J107" s="13"/>
      <c r="K107" s="11"/>
      <c r="L107" s="13"/>
      <c r="M107" s="13"/>
      <c r="N107" s="13"/>
      <c r="O107" s="13"/>
      <c r="P107" s="13"/>
      <c r="Q107" s="13"/>
      <c r="R107" s="13">
        <v>10</v>
      </c>
      <c r="S107" s="13">
        <f t="shared" si="10"/>
        <v>0</v>
      </c>
      <c r="T107" s="20"/>
      <c r="U107" s="20"/>
      <c r="V107" s="13"/>
      <c r="W107" s="13"/>
      <c r="X107" s="13"/>
      <c r="Y107" s="13"/>
      <c r="Z107" s="13"/>
      <c r="AA107" s="13"/>
      <c r="AB107" s="13"/>
      <c r="AC107" s="13"/>
    </row>
    <row r="108" spans="3:29" ht="15" customHeight="1" x14ac:dyDescent="0.35">
      <c r="C108" s="10" t="s">
        <v>16</v>
      </c>
      <c r="D108" s="10">
        <v>5</v>
      </c>
      <c r="E108" s="11">
        <v>5</v>
      </c>
      <c r="F108" s="11">
        <f t="shared" si="2"/>
        <v>20</v>
      </c>
      <c r="G108" s="12">
        <v>45181</v>
      </c>
      <c r="H108" s="13"/>
      <c r="I108" s="13"/>
      <c r="J108" s="13"/>
      <c r="K108" s="11"/>
      <c r="L108" s="13"/>
      <c r="M108" s="13"/>
      <c r="N108" s="13"/>
      <c r="O108" s="13"/>
      <c r="P108" s="13"/>
      <c r="Q108" s="13"/>
      <c r="R108" s="13">
        <v>10</v>
      </c>
      <c r="S108" s="13">
        <f t="shared" si="10"/>
        <v>0</v>
      </c>
      <c r="T108" s="20"/>
      <c r="U108" s="20"/>
      <c r="V108" s="13"/>
      <c r="W108" s="13"/>
      <c r="X108" s="13"/>
      <c r="Y108" s="13"/>
      <c r="Z108" s="13"/>
      <c r="AA108" s="13"/>
      <c r="AB108" s="13"/>
      <c r="AC108" s="13"/>
    </row>
    <row r="109" spans="3:29" ht="15" customHeight="1" x14ac:dyDescent="0.35">
      <c r="C109" s="10" t="s">
        <v>16</v>
      </c>
      <c r="D109" s="10">
        <v>6</v>
      </c>
      <c r="E109" s="11">
        <v>5</v>
      </c>
      <c r="F109" s="11">
        <f t="shared" si="2"/>
        <v>20</v>
      </c>
      <c r="G109" s="12">
        <v>45181</v>
      </c>
      <c r="H109" s="13"/>
      <c r="I109" s="13"/>
      <c r="J109" s="13"/>
      <c r="K109" s="11"/>
      <c r="L109" s="13"/>
      <c r="M109" s="13"/>
      <c r="N109" s="13"/>
      <c r="O109" s="13"/>
      <c r="P109" s="13"/>
      <c r="Q109" s="13"/>
      <c r="R109" s="13">
        <v>10</v>
      </c>
      <c r="S109" s="13">
        <f t="shared" si="10"/>
        <v>0</v>
      </c>
      <c r="T109" s="20"/>
      <c r="U109" s="20"/>
      <c r="V109" s="13"/>
      <c r="W109" s="13"/>
      <c r="X109" s="13"/>
      <c r="Y109" s="13"/>
      <c r="Z109" s="13"/>
      <c r="AA109" s="13"/>
      <c r="AB109" s="13"/>
      <c r="AC109" s="13"/>
    </row>
    <row r="110" spans="3:29" ht="15" customHeight="1" x14ac:dyDescent="0.35">
      <c r="C110" s="10" t="s">
        <v>17</v>
      </c>
      <c r="D110" s="10">
        <v>1</v>
      </c>
      <c r="E110" s="11">
        <v>5</v>
      </c>
      <c r="F110" s="11">
        <f t="shared" si="2"/>
        <v>20</v>
      </c>
      <c r="G110" s="12">
        <v>45181</v>
      </c>
      <c r="H110" s="13"/>
      <c r="I110" s="13"/>
      <c r="J110" s="13"/>
      <c r="K110" s="11"/>
      <c r="L110" s="13"/>
      <c r="M110" s="13"/>
      <c r="N110" s="13"/>
      <c r="O110" s="13"/>
      <c r="P110" s="13"/>
      <c r="Q110" s="13"/>
      <c r="R110" s="13">
        <v>29</v>
      </c>
      <c r="S110" s="13">
        <f t="shared" si="10"/>
        <v>0</v>
      </c>
      <c r="T110" s="20"/>
      <c r="U110" s="20"/>
      <c r="V110" s="13"/>
      <c r="W110" s="13"/>
      <c r="X110" s="13"/>
      <c r="Y110" s="13"/>
      <c r="Z110" s="13"/>
      <c r="AA110" s="13"/>
      <c r="AB110" s="13"/>
      <c r="AC110" s="13"/>
    </row>
    <row r="111" spans="3:29" ht="15" customHeight="1" x14ac:dyDescent="0.35">
      <c r="C111" s="10" t="s">
        <v>17</v>
      </c>
      <c r="D111" s="10">
        <v>2</v>
      </c>
      <c r="E111" s="11">
        <v>5</v>
      </c>
      <c r="F111" s="11">
        <f t="shared" si="2"/>
        <v>20</v>
      </c>
      <c r="G111" s="12">
        <v>45181</v>
      </c>
      <c r="H111" s="13"/>
      <c r="I111" s="13"/>
      <c r="J111" s="13"/>
      <c r="K111" s="11"/>
      <c r="L111" s="13"/>
      <c r="M111" s="13"/>
      <c r="N111" s="13"/>
      <c r="O111" s="13"/>
      <c r="P111" s="13"/>
      <c r="Q111" s="13"/>
      <c r="R111" s="13">
        <v>28</v>
      </c>
      <c r="S111" s="13">
        <f t="shared" si="10"/>
        <v>0</v>
      </c>
      <c r="T111" s="20"/>
      <c r="U111" s="20"/>
      <c r="V111" s="13"/>
      <c r="W111" s="13"/>
      <c r="X111" s="13"/>
      <c r="Y111" s="13"/>
      <c r="Z111" s="13"/>
      <c r="AA111" s="13"/>
      <c r="AB111" s="13"/>
      <c r="AC111" s="13"/>
    </row>
    <row r="112" spans="3:29" ht="15" customHeight="1" x14ac:dyDescent="0.35">
      <c r="C112" s="14" t="s">
        <v>18</v>
      </c>
      <c r="D112" s="14">
        <v>1</v>
      </c>
      <c r="E112" s="15">
        <v>5</v>
      </c>
      <c r="F112" s="15">
        <f t="shared" si="2"/>
        <v>20</v>
      </c>
      <c r="G112" s="16">
        <v>45181</v>
      </c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>
        <v>66</v>
      </c>
      <c r="S112" s="15">
        <f t="shared" si="10"/>
        <v>0</v>
      </c>
      <c r="T112" s="21" t="s">
        <v>23</v>
      </c>
      <c r="U112" s="21"/>
      <c r="V112" s="15"/>
      <c r="W112" s="15"/>
      <c r="X112" s="15"/>
      <c r="Y112" s="15"/>
      <c r="Z112" s="15"/>
      <c r="AA112" s="15"/>
      <c r="AB112" s="15"/>
      <c r="AC112" s="15"/>
    </row>
    <row r="113" spans="3:29" ht="15" customHeight="1" x14ac:dyDescent="0.35">
      <c r="C113" s="1" t="s">
        <v>19</v>
      </c>
      <c r="D113" s="1">
        <v>1</v>
      </c>
      <c r="E113" s="2">
        <v>6</v>
      </c>
      <c r="F113" s="2">
        <f t="shared" si="2"/>
        <v>21</v>
      </c>
      <c r="G113" s="3">
        <v>45182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4">
        <v>9</v>
      </c>
      <c r="S113" s="4">
        <f t="shared" si="10"/>
        <v>0</v>
      </c>
      <c r="T113" s="18"/>
      <c r="U113" s="18"/>
      <c r="V113" s="4"/>
      <c r="W113" s="2"/>
      <c r="X113" s="2"/>
      <c r="Y113" s="2"/>
      <c r="Z113" s="5"/>
      <c r="AA113" s="5"/>
      <c r="AB113" s="5"/>
      <c r="AC113" s="5"/>
    </row>
    <row r="114" spans="3:29" ht="15" customHeight="1" x14ac:dyDescent="0.35">
      <c r="C114" s="1" t="s">
        <v>19</v>
      </c>
      <c r="D114" s="1">
        <v>2</v>
      </c>
      <c r="E114" s="2">
        <v>6</v>
      </c>
      <c r="F114" s="2">
        <f t="shared" si="2"/>
        <v>21</v>
      </c>
      <c r="G114" s="3">
        <v>45182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4">
        <v>10</v>
      </c>
      <c r="S114" s="4">
        <f t="shared" si="10"/>
        <v>0</v>
      </c>
      <c r="T114" s="18"/>
      <c r="U114" s="18"/>
      <c r="V114" s="4"/>
      <c r="W114" s="2"/>
      <c r="X114" s="2"/>
      <c r="Y114" s="2"/>
      <c r="Z114" s="5"/>
      <c r="AA114" s="5"/>
      <c r="AB114" s="5"/>
      <c r="AC114" s="5"/>
    </row>
    <row r="115" spans="3:29" ht="15" customHeight="1" x14ac:dyDescent="0.35">
      <c r="C115" s="1" t="s">
        <v>19</v>
      </c>
      <c r="D115" s="1">
        <v>3</v>
      </c>
      <c r="E115" s="2">
        <v>6</v>
      </c>
      <c r="F115" s="2">
        <f t="shared" si="2"/>
        <v>21</v>
      </c>
      <c r="G115" s="3">
        <v>45182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4">
        <v>9</v>
      </c>
      <c r="S115" s="4">
        <f t="shared" si="10"/>
        <v>1</v>
      </c>
      <c r="T115" s="18"/>
      <c r="U115" s="18"/>
      <c r="V115" s="4"/>
      <c r="W115" s="2"/>
      <c r="X115" s="2"/>
      <c r="Y115" s="2"/>
      <c r="Z115" s="5"/>
      <c r="AA115" s="5"/>
      <c r="AB115" s="5"/>
      <c r="AC115" s="5"/>
    </row>
    <row r="116" spans="3:29" ht="15" customHeight="1" x14ac:dyDescent="0.35">
      <c r="C116" s="1" t="s">
        <v>19</v>
      </c>
      <c r="D116" s="1">
        <v>4</v>
      </c>
      <c r="E116" s="2">
        <v>6</v>
      </c>
      <c r="F116" s="2">
        <f t="shared" si="2"/>
        <v>21</v>
      </c>
      <c r="G116" s="3">
        <v>45182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4">
        <v>8</v>
      </c>
      <c r="S116" s="4">
        <f t="shared" si="10"/>
        <v>0</v>
      </c>
      <c r="T116" s="18"/>
      <c r="U116" s="18"/>
      <c r="V116" s="4"/>
      <c r="W116" s="2"/>
      <c r="X116" s="2"/>
      <c r="Y116" s="2"/>
      <c r="Z116" s="5"/>
      <c r="AA116" s="5"/>
      <c r="AB116" s="5"/>
      <c r="AC116" s="5"/>
    </row>
    <row r="117" spans="3:29" ht="15" customHeight="1" x14ac:dyDescent="0.35">
      <c r="C117" s="1" t="s">
        <v>19</v>
      </c>
      <c r="D117" s="1">
        <v>5</v>
      </c>
      <c r="E117" s="2">
        <v>6</v>
      </c>
      <c r="F117" s="2">
        <f t="shared" si="2"/>
        <v>21</v>
      </c>
      <c r="G117" s="3">
        <v>45182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4">
        <v>10</v>
      </c>
      <c r="S117" s="4">
        <f t="shared" si="10"/>
        <v>0</v>
      </c>
      <c r="T117" s="18"/>
      <c r="U117" s="18"/>
      <c r="V117" s="4"/>
      <c r="W117" s="2"/>
      <c r="X117" s="2"/>
      <c r="Y117" s="2"/>
      <c r="Z117" s="5"/>
      <c r="AA117" s="5"/>
      <c r="AB117" s="5"/>
      <c r="AC117" s="5"/>
    </row>
    <row r="118" spans="3:29" ht="15" customHeight="1" x14ac:dyDescent="0.35">
      <c r="C118" s="1" t="s">
        <v>19</v>
      </c>
      <c r="D118" s="1">
        <v>6</v>
      </c>
      <c r="E118" s="2">
        <v>6</v>
      </c>
      <c r="F118" s="2">
        <f t="shared" si="2"/>
        <v>21</v>
      </c>
      <c r="G118" s="3">
        <v>45182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4">
        <v>8</v>
      </c>
      <c r="S118" s="4">
        <f t="shared" si="10"/>
        <v>1</v>
      </c>
      <c r="T118" s="18"/>
      <c r="U118" s="18"/>
      <c r="V118" s="4"/>
      <c r="W118" s="2"/>
      <c r="X118" s="2"/>
      <c r="Y118" s="2"/>
      <c r="Z118" s="5"/>
      <c r="AA118" s="5"/>
      <c r="AB118" s="5"/>
      <c r="AC118" s="5"/>
    </row>
    <row r="119" spans="3:29" ht="15" customHeight="1" x14ac:dyDescent="0.35">
      <c r="C119" s="1" t="s">
        <v>20</v>
      </c>
      <c r="D119" s="1">
        <v>1</v>
      </c>
      <c r="E119" s="2">
        <v>6</v>
      </c>
      <c r="F119" s="2">
        <f t="shared" si="2"/>
        <v>21</v>
      </c>
      <c r="G119" s="3">
        <v>45182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4">
        <v>30</v>
      </c>
      <c r="S119" s="4">
        <f t="shared" si="10"/>
        <v>0</v>
      </c>
      <c r="T119" s="18"/>
      <c r="U119" s="18"/>
      <c r="V119" s="4"/>
      <c r="W119" s="2"/>
      <c r="X119" s="2"/>
      <c r="Y119" s="2"/>
      <c r="Z119" s="5"/>
      <c r="AA119" s="5"/>
      <c r="AB119" s="5"/>
      <c r="AC119" s="5"/>
    </row>
    <row r="120" spans="3:29" ht="15" customHeight="1" x14ac:dyDescent="0.35">
      <c r="C120" s="1" t="s">
        <v>20</v>
      </c>
      <c r="D120" s="1">
        <v>2</v>
      </c>
      <c r="E120" s="2">
        <v>6</v>
      </c>
      <c r="F120" s="2">
        <f t="shared" si="2"/>
        <v>21</v>
      </c>
      <c r="G120" s="3">
        <v>45182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4">
        <v>29</v>
      </c>
      <c r="S120" s="4">
        <f t="shared" si="10"/>
        <v>0</v>
      </c>
      <c r="T120" s="18"/>
      <c r="U120" s="18"/>
      <c r="V120" s="4"/>
      <c r="W120" s="2"/>
      <c r="X120" s="2"/>
      <c r="Y120" s="2"/>
      <c r="Z120" s="5"/>
      <c r="AA120" s="5"/>
      <c r="AB120" s="5"/>
      <c r="AC120" s="5"/>
    </row>
    <row r="121" spans="3:29" ht="15" customHeight="1" x14ac:dyDescent="0.35">
      <c r="C121" s="6" t="s">
        <v>21</v>
      </c>
      <c r="D121" s="6">
        <v>1</v>
      </c>
      <c r="E121" s="7">
        <v>6</v>
      </c>
      <c r="F121" s="7">
        <f t="shared" si="2"/>
        <v>21</v>
      </c>
      <c r="G121" s="8">
        <v>45182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9">
        <v>66</v>
      </c>
      <c r="S121" s="9">
        <f t="shared" si="10"/>
        <v>0</v>
      </c>
      <c r="T121" s="19"/>
      <c r="U121" s="19"/>
      <c r="V121" s="9"/>
      <c r="W121" s="7"/>
      <c r="X121" s="7"/>
      <c r="Y121" s="7"/>
      <c r="Z121" s="7"/>
      <c r="AA121" s="7"/>
      <c r="AB121" s="7"/>
      <c r="AC121" s="7"/>
    </row>
    <row r="122" spans="3:29" ht="15" customHeight="1" x14ac:dyDescent="0.35">
      <c r="C122" s="10" t="s">
        <v>16</v>
      </c>
      <c r="D122" s="10">
        <v>1</v>
      </c>
      <c r="E122" s="11">
        <v>6</v>
      </c>
      <c r="F122" s="11">
        <f t="shared" si="2"/>
        <v>21</v>
      </c>
      <c r="G122" s="12">
        <v>45182</v>
      </c>
      <c r="H122" s="13"/>
      <c r="I122" s="13"/>
      <c r="J122" s="13"/>
      <c r="K122" s="11"/>
      <c r="L122" s="13"/>
      <c r="M122" s="13"/>
      <c r="N122" s="13"/>
      <c r="O122" s="13"/>
      <c r="P122" s="13"/>
      <c r="Q122" s="13"/>
      <c r="R122" s="13">
        <v>10</v>
      </c>
      <c r="S122" s="13">
        <f t="shared" si="10"/>
        <v>0</v>
      </c>
      <c r="T122" s="20"/>
      <c r="U122" s="20"/>
      <c r="V122" s="13"/>
      <c r="W122" s="13"/>
      <c r="X122" s="13"/>
      <c r="Y122" s="13"/>
      <c r="Z122" s="13"/>
      <c r="AA122" s="13"/>
      <c r="AB122" s="13"/>
      <c r="AC122" s="13"/>
    </row>
    <row r="123" spans="3:29" ht="15" customHeight="1" x14ac:dyDescent="0.35">
      <c r="C123" s="10" t="s">
        <v>16</v>
      </c>
      <c r="D123" s="10">
        <v>2</v>
      </c>
      <c r="E123" s="11">
        <v>6</v>
      </c>
      <c r="F123" s="11">
        <f t="shared" si="2"/>
        <v>21</v>
      </c>
      <c r="G123" s="12">
        <v>45182</v>
      </c>
      <c r="H123" s="13"/>
      <c r="I123" s="13"/>
      <c r="J123" s="13"/>
      <c r="K123" s="11"/>
      <c r="L123" s="13"/>
      <c r="M123" s="13"/>
      <c r="N123" s="13"/>
      <c r="O123" s="13"/>
      <c r="P123" s="13"/>
      <c r="Q123" s="13"/>
      <c r="R123" s="13">
        <v>10</v>
      </c>
      <c r="S123" s="13">
        <f t="shared" si="10"/>
        <v>0</v>
      </c>
      <c r="T123" s="20"/>
      <c r="U123" s="20"/>
      <c r="V123" s="13"/>
      <c r="W123" s="13"/>
      <c r="X123" s="13"/>
      <c r="Y123" s="13"/>
      <c r="Z123" s="13"/>
      <c r="AA123" s="13"/>
      <c r="AB123" s="13"/>
      <c r="AC123" s="13"/>
    </row>
    <row r="124" spans="3:29" ht="15" customHeight="1" x14ac:dyDescent="0.35">
      <c r="C124" s="10" t="s">
        <v>16</v>
      </c>
      <c r="D124" s="10">
        <v>3</v>
      </c>
      <c r="E124" s="11">
        <v>6</v>
      </c>
      <c r="F124" s="11">
        <f t="shared" si="2"/>
        <v>21</v>
      </c>
      <c r="G124" s="12">
        <v>45182</v>
      </c>
      <c r="H124" s="13"/>
      <c r="I124" s="13"/>
      <c r="J124" s="13"/>
      <c r="K124" s="11"/>
      <c r="L124" s="13"/>
      <c r="M124" s="13"/>
      <c r="N124" s="13"/>
      <c r="O124" s="13"/>
      <c r="P124" s="13"/>
      <c r="Q124" s="13"/>
      <c r="R124" s="13">
        <v>9</v>
      </c>
      <c r="S124" s="13">
        <f t="shared" si="10"/>
        <v>0</v>
      </c>
      <c r="T124" s="20"/>
      <c r="U124" s="20"/>
      <c r="V124" s="13"/>
      <c r="W124" s="13"/>
      <c r="X124" s="13"/>
      <c r="Y124" s="13"/>
      <c r="Z124" s="13"/>
      <c r="AA124" s="13"/>
      <c r="AB124" s="13"/>
      <c r="AC124" s="13"/>
    </row>
    <row r="125" spans="3:29" ht="15" customHeight="1" x14ac:dyDescent="0.35">
      <c r="C125" s="10" t="s">
        <v>16</v>
      </c>
      <c r="D125" s="10">
        <v>4</v>
      </c>
      <c r="E125" s="11">
        <v>6</v>
      </c>
      <c r="F125" s="11">
        <f t="shared" si="2"/>
        <v>21</v>
      </c>
      <c r="G125" s="12">
        <v>45182</v>
      </c>
      <c r="H125" s="13"/>
      <c r="I125" s="13"/>
      <c r="J125" s="13"/>
      <c r="K125" s="11"/>
      <c r="L125" s="13"/>
      <c r="M125" s="13"/>
      <c r="N125" s="13"/>
      <c r="O125" s="13"/>
      <c r="P125" s="13"/>
      <c r="Q125" s="13"/>
      <c r="R125" s="13">
        <v>10</v>
      </c>
      <c r="S125" s="13">
        <f t="shared" si="10"/>
        <v>0</v>
      </c>
      <c r="T125" s="20"/>
      <c r="U125" s="20"/>
      <c r="V125" s="13"/>
      <c r="W125" s="13"/>
      <c r="X125" s="13"/>
      <c r="Y125" s="13"/>
      <c r="Z125" s="13"/>
      <c r="AA125" s="13"/>
      <c r="AB125" s="13"/>
      <c r="AC125" s="13"/>
    </row>
    <row r="126" spans="3:29" ht="15" customHeight="1" x14ac:dyDescent="0.35">
      <c r="C126" s="10" t="s">
        <v>16</v>
      </c>
      <c r="D126" s="10">
        <v>5</v>
      </c>
      <c r="E126" s="11">
        <v>6</v>
      </c>
      <c r="F126" s="11">
        <f t="shared" si="2"/>
        <v>21</v>
      </c>
      <c r="G126" s="12">
        <v>45182</v>
      </c>
      <c r="H126" s="13"/>
      <c r="I126" s="13"/>
      <c r="J126" s="13"/>
      <c r="K126" s="11"/>
      <c r="L126" s="13"/>
      <c r="M126" s="13"/>
      <c r="N126" s="13"/>
      <c r="O126" s="13"/>
      <c r="P126" s="13"/>
      <c r="Q126" s="13"/>
      <c r="R126" s="13">
        <v>10</v>
      </c>
      <c r="S126" s="13">
        <f t="shared" si="10"/>
        <v>0</v>
      </c>
      <c r="T126" s="20"/>
      <c r="U126" s="20"/>
      <c r="V126" s="13"/>
      <c r="W126" s="13"/>
      <c r="X126" s="13"/>
      <c r="Y126" s="13"/>
      <c r="Z126" s="13"/>
      <c r="AA126" s="13"/>
      <c r="AB126" s="13"/>
      <c r="AC126" s="13"/>
    </row>
    <row r="127" spans="3:29" ht="15" customHeight="1" x14ac:dyDescent="0.35">
      <c r="C127" s="10" t="s">
        <v>16</v>
      </c>
      <c r="D127" s="10">
        <v>6</v>
      </c>
      <c r="E127" s="11">
        <v>6</v>
      </c>
      <c r="F127" s="11">
        <f t="shared" si="2"/>
        <v>21</v>
      </c>
      <c r="G127" s="12">
        <v>45182</v>
      </c>
      <c r="H127" s="13"/>
      <c r="I127" s="13"/>
      <c r="J127" s="13"/>
      <c r="K127" s="11"/>
      <c r="L127" s="13"/>
      <c r="M127" s="13"/>
      <c r="N127" s="13"/>
      <c r="O127" s="13"/>
      <c r="P127" s="13"/>
      <c r="Q127" s="13"/>
      <c r="R127" s="13">
        <v>10</v>
      </c>
      <c r="S127" s="13">
        <f t="shared" si="10"/>
        <v>0</v>
      </c>
      <c r="T127" s="20"/>
      <c r="U127" s="20"/>
      <c r="V127" s="13"/>
      <c r="W127" s="13"/>
      <c r="X127" s="13"/>
      <c r="Y127" s="13"/>
      <c r="Z127" s="13"/>
      <c r="AA127" s="13"/>
      <c r="AB127" s="13"/>
      <c r="AC127" s="13"/>
    </row>
    <row r="128" spans="3:29" ht="15" customHeight="1" x14ac:dyDescent="0.35">
      <c r="C128" s="10" t="s">
        <v>17</v>
      </c>
      <c r="D128" s="10">
        <v>1</v>
      </c>
      <c r="E128" s="11">
        <v>6</v>
      </c>
      <c r="F128" s="11">
        <f t="shared" si="2"/>
        <v>21</v>
      </c>
      <c r="G128" s="12">
        <v>45182</v>
      </c>
      <c r="H128" s="13"/>
      <c r="I128" s="13"/>
      <c r="J128" s="13"/>
      <c r="K128" s="11"/>
      <c r="L128" s="13"/>
      <c r="M128" s="13"/>
      <c r="N128" s="13"/>
      <c r="O128" s="13"/>
      <c r="P128" s="13"/>
      <c r="Q128" s="13"/>
      <c r="R128" s="13">
        <v>28</v>
      </c>
      <c r="S128" s="13">
        <f t="shared" si="10"/>
        <v>1</v>
      </c>
      <c r="T128" s="20"/>
      <c r="U128" s="20"/>
      <c r="V128" s="13"/>
      <c r="W128" s="13"/>
      <c r="X128" s="13"/>
      <c r="Y128" s="13"/>
      <c r="Z128" s="13"/>
      <c r="AA128" s="13"/>
      <c r="AB128" s="13"/>
      <c r="AC128" s="13"/>
    </row>
    <row r="129" spans="2:29" ht="15" customHeight="1" x14ac:dyDescent="0.35">
      <c r="C129" s="10" t="s">
        <v>17</v>
      </c>
      <c r="D129" s="10">
        <v>2</v>
      </c>
      <c r="E129" s="11">
        <v>6</v>
      </c>
      <c r="F129" s="11">
        <f t="shared" si="2"/>
        <v>21</v>
      </c>
      <c r="G129" s="12">
        <v>45182</v>
      </c>
      <c r="H129" s="13"/>
      <c r="I129" s="13"/>
      <c r="J129" s="13"/>
      <c r="K129" s="11"/>
      <c r="L129" s="13"/>
      <c r="M129" s="13"/>
      <c r="N129" s="13"/>
      <c r="O129" s="13"/>
      <c r="P129" s="13"/>
      <c r="Q129" s="13"/>
      <c r="R129" s="13">
        <v>27</v>
      </c>
      <c r="S129" s="13">
        <f t="shared" si="10"/>
        <v>1</v>
      </c>
      <c r="T129" s="20" t="s">
        <v>23</v>
      </c>
      <c r="U129" s="20"/>
      <c r="V129" s="13"/>
      <c r="W129" s="13"/>
      <c r="X129" s="13"/>
      <c r="Y129" s="13"/>
      <c r="Z129" s="13"/>
      <c r="AA129" s="13"/>
      <c r="AB129" s="13"/>
      <c r="AC129" s="13"/>
    </row>
    <row r="130" spans="2:29" ht="15" customHeight="1" x14ac:dyDescent="0.35">
      <c r="C130" s="14" t="s">
        <v>18</v>
      </c>
      <c r="D130" s="14">
        <v>1</v>
      </c>
      <c r="E130" s="15">
        <v>6</v>
      </c>
      <c r="F130" s="15">
        <f t="shared" si="2"/>
        <v>21</v>
      </c>
      <c r="G130" s="16">
        <v>45182</v>
      </c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>
        <v>65</v>
      </c>
      <c r="S130" s="15">
        <f t="shared" si="10"/>
        <v>1</v>
      </c>
      <c r="T130" s="21" t="s">
        <v>23</v>
      </c>
      <c r="U130" s="21"/>
      <c r="V130" s="15"/>
      <c r="W130" s="15"/>
      <c r="X130" s="15"/>
      <c r="Y130" s="15"/>
      <c r="Z130" s="15"/>
      <c r="AA130" s="15"/>
      <c r="AB130" s="15"/>
      <c r="AC130" s="15"/>
    </row>
    <row r="131" spans="2:29" ht="15" customHeight="1" x14ac:dyDescent="0.35">
      <c r="B131" s="57" t="s">
        <v>114</v>
      </c>
      <c r="C131" s="1" t="s">
        <v>19</v>
      </c>
      <c r="D131" s="1">
        <v>1</v>
      </c>
      <c r="E131" s="2">
        <v>7</v>
      </c>
      <c r="F131" s="2">
        <f t="shared" si="2"/>
        <v>22</v>
      </c>
      <c r="G131" s="3">
        <v>45183</v>
      </c>
      <c r="H131" s="2">
        <v>7.0000000000000007E-2</v>
      </c>
      <c r="I131" s="53">
        <f>(H131/Q131)*1000</f>
        <v>7.7777777777777786</v>
      </c>
      <c r="J131" s="53">
        <f>I131/P131</f>
        <v>2.592592592592593</v>
      </c>
      <c r="K131" s="2">
        <v>5.8659999999999997</v>
      </c>
      <c r="L131" s="2">
        <v>7.0590000000000002</v>
      </c>
      <c r="M131" s="2">
        <f>K77-K131</f>
        <v>0.23000000000000043</v>
      </c>
      <c r="N131" s="53">
        <f>(M131/Q131)*1000</f>
        <v>25.555555555555603</v>
      </c>
      <c r="O131" s="53">
        <f>N131/P131</f>
        <v>8.518518518518535</v>
      </c>
      <c r="P131" s="53">
        <f>_xlfn.DAYS(G131,G77)</f>
        <v>3</v>
      </c>
      <c r="Q131" s="53">
        <f>(R77+R131)/2</f>
        <v>9</v>
      </c>
      <c r="R131" s="4">
        <v>9</v>
      </c>
      <c r="S131" s="4">
        <f t="shared" si="10"/>
        <v>0</v>
      </c>
      <c r="T131" s="18"/>
      <c r="U131" s="18"/>
      <c r="V131" s="4"/>
      <c r="W131" s="4">
        <v>7</v>
      </c>
      <c r="X131" s="2">
        <f>W131/R131</f>
        <v>0.77777777777777779</v>
      </c>
      <c r="Y131" s="2"/>
      <c r="Z131" s="5"/>
      <c r="AA131" s="5"/>
      <c r="AB131" s="5"/>
      <c r="AC131" s="5"/>
    </row>
    <row r="132" spans="2:29" ht="15" customHeight="1" x14ac:dyDescent="0.35">
      <c r="B132" s="57"/>
      <c r="C132" s="1" t="s">
        <v>19</v>
      </c>
      <c r="D132" s="1">
        <v>2</v>
      </c>
      <c r="E132" s="2">
        <v>7</v>
      </c>
      <c r="F132" s="2">
        <f t="shared" si="2"/>
        <v>22</v>
      </c>
      <c r="G132" s="3">
        <v>45183</v>
      </c>
      <c r="H132" s="2">
        <v>8.8999999999999996E-2</v>
      </c>
      <c r="I132" s="53">
        <f t="shared" ref="I132:I148" si="11">(H132/Q132)*1000</f>
        <v>8.9</v>
      </c>
      <c r="J132" s="53">
        <f t="shared" ref="J132:J148" si="12">I132/P132</f>
        <v>2.9666666666666668</v>
      </c>
      <c r="K132" s="2">
        <v>6.3639999999999999</v>
      </c>
      <c r="L132" s="2">
        <v>7.399</v>
      </c>
      <c r="M132" s="2">
        <f t="shared" ref="M132:M148" si="13">K78-K132</f>
        <v>0.31299999999999972</v>
      </c>
      <c r="N132" s="53">
        <f t="shared" ref="N132:N148" si="14">(M132/Q132)*1000</f>
        <v>31.299999999999972</v>
      </c>
      <c r="O132" s="53">
        <f t="shared" ref="O132:O148" si="15">N132/P132</f>
        <v>10.433333333333325</v>
      </c>
      <c r="P132" s="53">
        <f t="shared" ref="P132:P148" si="16">_xlfn.DAYS(G132,G78)</f>
        <v>3</v>
      </c>
      <c r="Q132" s="53">
        <f t="shared" ref="Q132:Q148" si="17">(R78+R132)/2</f>
        <v>10</v>
      </c>
      <c r="R132" s="4">
        <v>10</v>
      </c>
      <c r="S132" s="4">
        <f t="shared" si="10"/>
        <v>0</v>
      </c>
      <c r="T132" s="18"/>
      <c r="U132" s="18"/>
      <c r="V132" s="4"/>
      <c r="W132" s="4">
        <v>4</v>
      </c>
      <c r="X132" s="2">
        <f t="shared" ref="X132:X148" si="18">W132/R132</f>
        <v>0.4</v>
      </c>
      <c r="Y132" s="2"/>
      <c r="Z132" s="5"/>
      <c r="AA132" s="5"/>
      <c r="AB132" s="5"/>
      <c r="AC132" s="5"/>
    </row>
    <row r="133" spans="2:29" ht="15" customHeight="1" x14ac:dyDescent="0.35">
      <c r="B133" s="57"/>
      <c r="C133" s="1" t="s">
        <v>19</v>
      </c>
      <c r="D133" s="1">
        <v>3</v>
      </c>
      <c r="E133" s="2">
        <v>7</v>
      </c>
      <c r="F133" s="2">
        <f t="shared" si="2"/>
        <v>22</v>
      </c>
      <c r="G133" s="3">
        <v>45183</v>
      </c>
      <c r="H133" s="2">
        <v>0.11600000000000001</v>
      </c>
      <c r="I133" s="53">
        <f t="shared" si="11"/>
        <v>12.210526315789474</v>
      </c>
      <c r="J133" s="53">
        <f t="shared" si="12"/>
        <v>4.0701754385964914</v>
      </c>
      <c r="K133" s="2">
        <v>7.5620000000000003</v>
      </c>
      <c r="L133" s="2">
        <v>5.718</v>
      </c>
      <c r="M133" s="2">
        <f t="shared" si="13"/>
        <v>0.37999999999999989</v>
      </c>
      <c r="N133" s="53">
        <f t="shared" si="14"/>
        <v>39.999999999999986</v>
      </c>
      <c r="O133" s="53">
        <f t="shared" si="15"/>
        <v>13.333333333333329</v>
      </c>
      <c r="P133" s="53">
        <f t="shared" si="16"/>
        <v>3</v>
      </c>
      <c r="Q133" s="53">
        <f t="shared" si="17"/>
        <v>9.5</v>
      </c>
      <c r="R133" s="4">
        <v>9</v>
      </c>
      <c r="S133" s="4">
        <f t="shared" si="10"/>
        <v>0</v>
      </c>
      <c r="T133" s="18"/>
      <c r="U133" s="18"/>
      <c r="V133" s="4"/>
      <c r="W133" s="4">
        <v>4</v>
      </c>
      <c r="X133" s="2">
        <f t="shared" si="18"/>
        <v>0.44444444444444442</v>
      </c>
      <c r="Y133" s="2"/>
      <c r="Z133" s="5"/>
      <c r="AA133" s="5"/>
      <c r="AB133" s="5"/>
      <c r="AC133" s="5"/>
    </row>
    <row r="134" spans="2:29" ht="15" customHeight="1" x14ac:dyDescent="0.35">
      <c r="B134" s="57"/>
      <c r="C134" s="1" t="s">
        <v>19</v>
      </c>
      <c r="D134" s="1">
        <v>4</v>
      </c>
      <c r="E134" s="2">
        <v>7</v>
      </c>
      <c r="F134" s="2">
        <f t="shared" ref="F134:F197" si="19">_xlfn.DAYS(G134,$H$1)</f>
        <v>22</v>
      </c>
      <c r="G134" s="3">
        <v>45183</v>
      </c>
      <c r="H134" s="2">
        <v>8.3000000000000004E-2</v>
      </c>
      <c r="I134" s="53">
        <f t="shared" si="11"/>
        <v>10.375</v>
      </c>
      <c r="J134" s="53">
        <f t="shared" si="12"/>
        <v>3.4583333333333335</v>
      </c>
      <c r="K134" s="2">
        <v>7.48</v>
      </c>
      <c r="L134" s="2">
        <v>5.86</v>
      </c>
      <c r="M134" s="2">
        <f t="shared" si="13"/>
        <v>0.27199999999999935</v>
      </c>
      <c r="N134" s="53">
        <f t="shared" si="14"/>
        <v>33.999999999999922</v>
      </c>
      <c r="O134" s="53">
        <f t="shared" si="15"/>
        <v>11.333333333333307</v>
      </c>
      <c r="P134" s="53">
        <f t="shared" si="16"/>
        <v>3</v>
      </c>
      <c r="Q134" s="53">
        <f t="shared" si="17"/>
        <v>8</v>
      </c>
      <c r="R134" s="4">
        <v>8</v>
      </c>
      <c r="S134" s="4">
        <f t="shared" si="10"/>
        <v>0</v>
      </c>
      <c r="T134" s="18"/>
      <c r="U134" s="18"/>
      <c r="V134" s="4"/>
      <c r="W134" s="4">
        <v>2</v>
      </c>
      <c r="X134" s="2">
        <f t="shared" si="18"/>
        <v>0.25</v>
      </c>
      <c r="Y134" s="2"/>
      <c r="Z134" s="5"/>
      <c r="AA134" s="5"/>
      <c r="AB134" s="5"/>
      <c r="AC134" s="5"/>
    </row>
    <row r="135" spans="2:29" ht="15" customHeight="1" x14ac:dyDescent="0.35">
      <c r="B135" s="57"/>
      <c r="C135" s="1" t="s">
        <v>19</v>
      </c>
      <c r="D135" s="1">
        <v>5</v>
      </c>
      <c r="E135" s="2">
        <v>7</v>
      </c>
      <c r="F135" s="2">
        <f t="shared" si="19"/>
        <v>22</v>
      </c>
      <c r="G135" s="3">
        <v>45183</v>
      </c>
      <c r="H135" s="2">
        <v>0.114</v>
      </c>
      <c r="I135" s="53">
        <f t="shared" si="11"/>
        <v>11.4</v>
      </c>
      <c r="J135" s="53">
        <f t="shared" si="12"/>
        <v>3.8000000000000003</v>
      </c>
      <c r="K135" s="2">
        <v>6.069</v>
      </c>
      <c r="L135" s="2">
        <v>5.9880000000000004</v>
      </c>
      <c r="M135" s="2">
        <f t="shared" si="13"/>
        <v>0.37999999999999989</v>
      </c>
      <c r="N135" s="53">
        <f t="shared" si="14"/>
        <v>37.999999999999993</v>
      </c>
      <c r="O135" s="53">
        <f t="shared" si="15"/>
        <v>12.666666666666664</v>
      </c>
      <c r="P135" s="53">
        <f t="shared" si="16"/>
        <v>3</v>
      </c>
      <c r="Q135" s="53">
        <f t="shared" si="17"/>
        <v>10</v>
      </c>
      <c r="R135" s="4">
        <v>10</v>
      </c>
      <c r="S135" s="4">
        <f t="shared" si="10"/>
        <v>0</v>
      </c>
      <c r="T135" s="18"/>
      <c r="U135" s="18"/>
      <c r="V135" s="4"/>
      <c r="W135" s="4">
        <v>4</v>
      </c>
      <c r="X135" s="2">
        <f t="shared" si="18"/>
        <v>0.4</v>
      </c>
      <c r="Y135" s="2"/>
      <c r="Z135" s="5"/>
      <c r="AA135" s="5"/>
      <c r="AB135" s="5"/>
      <c r="AC135" s="5"/>
    </row>
    <row r="136" spans="2:29" ht="15" customHeight="1" x14ac:dyDescent="0.35">
      <c r="B136" s="57"/>
      <c r="C136" s="1" t="s">
        <v>19</v>
      </c>
      <c r="D136" s="1">
        <v>6</v>
      </c>
      <c r="E136" s="2">
        <v>7</v>
      </c>
      <c r="F136" s="2">
        <f t="shared" si="19"/>
        <v>22</v>
      </c>
      <c r="G136" s="3">
        <v>45183</v>
      </c>
      <c r="H136" s="2">
        <v>7.4999999999999997E-2</v>
      </c>
      <c r="I136" s="53">
        <f t="shared" si="11"/>
        <v>8.8235294117647065</v>
      </c>
      <c r="J136" s="53">
        <f t="shared" si="12"/>
        <v>2.9411764705882355</v>
      </c>
      <c r="K136" s="2">
        <v>7.0990000000000002</v>
      </c>
      <c r="L136" s="2">
        <v>5.2830000000000004</v>
      </c>
      <c r="M136" s="2">
        <f t="shared" si="13"/>
        <v>0.25399999999999956</v>
      </c>
      <c r="N136" s="53">
        <f t="shared" si="14"/>
        <v>29.882352941176418</v>
      </c>
      <c r="O136" s="53">
        <f t="shared" si="15"/>
        <v>9.9607843137254726</v>
      </c>
      <c r="P136" s="53">
        <f t="shared" si="16"/>
        <v>3</v>
      </c>
      <c r="Q136" s="53">
        <f t="shared" si="17"/>
        <v>8.5</v>
      </c>
      <c r="R136" s="4">
        <v>8</v>
      </c>
      <c r="S136" s="4">
        <f t="shared" si="10"/>
        <v>0</v>
      </c>
      <c r="T136" s="18"/>
      <c r="U136" s="18"/>
      <c r="V136" s="4"/>
      <c r="W136" s="4">
        <v>3</v>
      </c>
      <c r="X136" s="2">
        <f t="shared" si="18"/>
        <v>0.375</v>
      </c>
      <c r="Y136" s="2"/>
      <c r="Z136" s="5"/>
      <c r="AA136" s="5"/>
      <c r="AB136" s="5"/>
      <c r="AC136" s="5"/>
    </row>
    <row r="137" spans="2:29" ht="15" customHeight="1" x14ac:dyDescent="0.35">
      <c r="B137" s="57"/>
      <c r="C137" s="1" t="s">
        <v>20</v>
      </c>
      <c r="D137" s="1">
        <v>1</v>
      </c>
      <c r="E137" s="2">
        <v>7</v>
      </c>
      <c r="F137" s="2">
        <f t="shared" si="19"/>
        <v>22</v>
      </c>
      <c r="G137" s="3">
        <v>45183</v>
      </c>
      <c r="H137" s="2">
        <v>0.26500000000000001</v>
      </c>
      <c r="I137" s="53">
        <f t="shared" si="11"/>
        <v>8.8333333333333339</v>
      </c>
      <c r="J137" s="53">
        <f t="shared" si="12"/>
        <v>2.9444444444444446</v>
      </c>
      <c r="K137" s="2">
        <v>6.1769999999999996</v>
      </c>
      <c r="L137" s="2">
        <v>5.6</v>
      </c>
      <c r="M137" s="2">
        <f t="shared" si="13"/>
        <v>0.6930000000000005</v>
      </c>
      <c r="N137" s="53">
        <f t="shared" si="14"/>
        <v>23.100000000000016</v>
      </c>
      <c r="O137" s="53">
        <f t="shared" si="15"/>
        <v>7.7000000000000055</v>
      </c>
      <c r="P137" s="53">
        <f t="shared" si="16"/>
        <v>3</v>
      </c>
      <c r="Q137" s="53">
        <f t="shared" si="17"/>
        <v>30</v>
      </c>
      <c r="R137" s="4">
        <v>30</v>
      </c>
      <c r="S137" s="4">
        <f t="shared" si="10"/>
        <v>0</v>
      </c>
      <c r="T137" s="18"/>
      <c r="U137" s="18"/>
      <c r="V137" s="4"/>
      <c r="W137" s="4">
        <v>21</v>
      </c>
      <c r="X137" s="2">
        <f t="shared" si="18"/>
        <v>0.7</v>
      </c>
      <c r="Y137" s="2"/>
      <c r="Z137" s="5"/>
      <c r="AA137" s="5"/>
      <c r="AB137" s="5"/>
      <c r="AC137" s="5"/>
    </row>
    <row r="138" spans="2:29" ht="15" customHeight="1" x14ac:dyDescent="0.35">
      <c r="B138" s="57"/>
      <c r="C138" s="1" t="s">
        <v>20</v>
      </c>
      <c r="D138" s="1">
        <v>2</v>
      </c>
      <c r="E138" s="2">
        <v>7</v>
      </c>
      <c r="F138" s="2">
        <f t="shared" si="19"/>
        <v>22</v>
      </c>
      <c r="G138" s="3">
        <v>45183</v>
      </c>
      <c r="H138" s="2">
        <v>0.28499999999999998</v>
      </c>
      <c r="I138" s="53">
        <f t="shared" si="11"/>
        <v>9.8275862068965516</v>
      </c>
      <c r="J138" s="53">
        <f t="shared" si="12"/>
        <v>3.2758620689655173</v>
      </c>
      <c r="K138" s="2">
        <v>5.3620000000000001</v>
      </c>
      <c r="L138" s="2">
        <v>5.8220000000000001</v>
      </c>
      <c r="M138" s="2">
        <f t="shared" si="13"/>
        <v>0.81099999999999994</v>
      </c>
      <c r="N138" s="53">
        <f t="shared" si="14"/>
        <v>27.965517241379306</v>
      </c>
      <c r="O138" s="53">
        <f t="shared" si="15"/>
        <v>9.3218390804597693</v>
      </c>
      <c r="P138" s="53">
        <f t="shared" si="16"/>
        <v>3</v>
      </c>
      <c r="Q138" s="53">
        <f t="shared" si="17"/>
        <v>29</v>
      </c>
      <c r="R138" s="4">
        <v>29</v>
      </c>
      <c r="S138" s="4">
        <f t="shared" si="10"/>
        <v>0</v>
      </c>
      <c r="T138" s="18"/>
      <c r="U138" s="18"/>
      <c r="V138" s="4"/>
      <c r="W138" s="4">
        <v>4</v>
      </c>
      <c r="X138" s="2">
        <f t="shared" si="18"/>
        <v>0.13793103448275862</v>
      </c>
      <c r="Y138" s="2"/>
      <c r="Z138" s="5"/>
      <c r="AA138" s="5"/>
      <c r="AB138" s="5"/>
      <c r="AC138" s="5"/>
    </row>
    <row r="139" spans="2:29" ht="15" customHeight="1" x14ac:dyDescent="0.35">
      <c r="B139" s="57"/>
      <c r="C139" s="6" t="s">
        <v>21</v>
      </c>
      <c r="D139" s="6">
        <v>1</v>
      </c>
      <c r="E139" s="7">
        <v>7</v>
      </c>
      <c r="F139" s="7">
        <f t="shared" si="19"/>
        <v>22</v>
      </c>
      <c r="G139" s="8">
        <v>45183</v>
      </c>
      <c r="H139" s="7">
        <v>0.68600000000000005</v>
      </c>
      <c r="I139" s="54">
        <f t="shared" si="11"/>
        <v>10.315789473684212</v>
      </c>
      <c r="J139" s="54">
        <f t="shared" si="12"/>
        <v>3.4385964912280707</v>
      </c>
      <c r="K139" s="7">
        <v>4.9080000000000004</v>
      </c>
      <c r="L139" s="7">
        <v>5.7169999999999996</v>
      </c>
      <c r="M139" s="7">
        <f t="shared" si="13"/>
        <v>1.7050000000000001</v>
      </c>
      <c r="N139" s="54">
        <f t="shared" si="14"/>
        <v>25.639097744360903</v>
      </c>
      <c r="O139" s="54">
        <f t="shared" si="15"/>
        <v>8.5463659147869677</v>
      </c>
      <c r="P139" s="54">
        <f t="shared" si="16"/>
        <v>3</v>
      </c>
      <c r="Q139" s="54">
        <f t="shared" si="17"/>
        <v>66.5</v>
      </c>
      <c r="R139" s="9">
        <v>66</v>
      </c>
      <c r="S139" s="9">
        <f t="shared" si="10"/>
        <v>0</v>
      </c>
      <c r="T139" s="19"/>
      <c r="U139" s="19"/>
      <c r="V139" s="9"/>
      <c r="W139" s="9">
        <v>45</v>
      </c>
      <c r="X139" s="7">
        <f t="shared" si="18"/>
        <v>0.68181818181818177</v>
      </c>
      <c r="Y139" s="7"/>
      <c r="Z139" s="7"/>
      <c r="AA139" s="7"/>
      <c r="AB139" s="7"/>
      <c r="AC139" s="7"/>
    </row>
    <row r="140" spans="2:29" ht="15" customHeight="1" x14ac:dyDescent="0.35">
      <c r="B140" s="57"/>
      <c r="C140" s="10" t="s">
        <v>16</v>
      </c>
      <c r="D140" s="10">
        <v>1</v>
      </c>
      <c r="E140" s="11">
        <v>7</v>
      </c>
      <c r="F140" s="11">
        <f t="shared" si="19"/>
        <v>22</v>
      </c>
      <c r="G140" s="12">
        <v>45183</v>
      </c>
      <c r="H140" s="13">
        <v>5.6000000000000001E-2</v>
      </c>
      <c r="I140" s="35">
        <f t="shared" si="11"/>
        <v>5.6</v>
      </c>
      <c r="J140" s="35">
        <f t="shared" si="12"/>
        <v>1.8666666666666665</v>
      </c>
      <c r="K140" s="11">
        <v>6.952</v>
      </c>
      <c r="L140" s="13">
        <v>6.3159999999999998</v>
      </c>
      <c r="M140" s="13">
        <f t="shared" si="13"/>
        <v>0.20300000000000029</v>
      </c>
      <c r="N140" s="35">
        <f t="shared" si="14"/>
        <v>20.300000000000029</v>
      </c>
      <c r="O140" s="35">
        <f t="shared" si="15"/>
        <v>6.7666666666666764</v>
      </c>
      <c r="P140" s="35">
        <f t="shared" si="16"/>
        <v>3</v>
      </c>
      <c r="Q140" s="35">
        <f t="shared" si="17"/>
        <v>10</v>
      </c>
      <c r="R140" s="13">
        <v>10</v>
      </c>
      <c r="S140" s="13">
        <f t="shared" si="10"/>
        <v>0</v>
      </c>
      <c r="T140" s="20"/>
      <c r="U140" s="20"/>
      <c r="V140" s="13"/>
      <c r="W140" s="13">
        <v>0</v>
      </c>
      <c r="X140" s="13">
        <f t="shared" si="18"/>
        <v>0</v>
      </c>
      <c r="Y140" s="13"/>
      <c r="Z140" s="13"/>
      <c r="AA140" s="13"/>
      <c r="AB140" s="13"/>
      <c r="AC140" s="13"/>
    </row>
    <row r="141" spans="2:29" ht="15" customHeight="1" x14ac:dyDescent="0.35">
      <c r="B141" s="57"/>
      <c r="C141" s="10" t="s">
        <v>16</v>
      </c>
      <c r="D141" s="10">
        <v>2</v>
      </c>
      <c r="E141" s="11">
        <v>7</v>
      </c>
      <c r="F141" s="11">
        <f t="shared" si="19"/>
        <v>22</v>
      </c>
      <c r="G141" s="12">
        <v>45183</v>
      </c>
      <c r="H141" s="13">
        <v>6.6000000000000003E-2</v>
      </c>
      <c r="I141" s="35">
        <f t="shared" si="11"/>
        <v>6.6</v>
      </c>
      <c r="J141" s="35">
        <f t="shared" si="12"/>
        <v>2.1999999999999997</v>
      </c>
      <c r="K141" s="11">
        <v>6.1559999999999997</v>
      </c>
      <c r="L141" s="13">
        <v>6.86</v>
      </c>
      <c r="M141" s="13">
        <f t="shared" si="13"/>
        <v>0.17700000000000049</v>
      </c>
      <c r="N141" s="35">
        <f t="shared" si="14"/>
        <v>17.700000000000049</v>
      </c>
      <c r="O141" s="35">
        <f t="shared" si="15"/>
        <v>5.9000000000000163</v>
      </c>
      <c r="P141" s="35">
        <f t="shared" si="16"/>
        <v>3</v>
      </c>
      <c r="Q141" s="35">
        <f t="shared" si="17"/>
        <v>10</v>
      </c>
      <c r="R141" s="13">
        <v>10</v>
      </c>
      <c r="S141" s="13">
        <f t="shared" si="10"/>
        <v>0</v>
      </c>
      <c r="T141" s="20"/>
      <c r="U141" s="20"/>
      <c r="V141" s="13"/>
      <c r="W141" s="13">
        <v>2</v>
      </c>
      <c r="X141" s="13">
        <f t="shared" si="18"/>
        <v>0.2</v>
      </c>
      <c r="Y141" s="13"/>
      <c r="Z141" s="13"/>
      <c r="AA141" s="13"/>
      <c r="AB141" s="13"/>
      <c r="AC141" s="13"/>
    </row>
    <row r="142" spans="2:29" ht="15" customHeight="1" x14ac:dyDescent="0.35">
      <c r="B142" s="57"/>
      <c r="C142" s="10" t="s">
        <v>16</v>
      </c>
      <c r="D142" s="10">
        <v>3</v>
      </c>
      <c r="E142" s="11">
        <v>7</v>
      </c>
      <c r="F142" s="11">
        <f t="shared" si="19"/>
        <v>22</v>
      </c>
      <c r="G142" s="12">
        <v>45183</v>
      </c>
      <c r="H142" s="13">
        <v>4.2999999999999997E-2</v>
      </c>
      <c r="I142" s="35">
        <f t="shared" si="11"/>
        <v>4.7777777777777777</v>
      </c>
      <c r="J142" s="35">
        <f t="shared" si="12"/>
        <v>1.5925925925925926</v>
      </c>
      <c r="K142" s="11">
        <v>6.8689999999999998</v>
      </c>
      <c r="L142" s="13">
        <v>5.6920000000000002</v>
      </c>
      <c r="M142" s="13">
        <f t="shared" si="13"/>
        <v>0.125</v>
      </c>
      <c r="N142" s="35">
        <f t="shared" si="14"/>
        <v>13.888888888888888</v>
      </c>
      <c r="O142" s="35">
        <f t="shared" si="15"/>
        <v>4.6296296296296289</v>
      </c>
      <c r="P142" s="35">
        <f t="shared" si="16"/>
        <v>3</v>
      </c>
      <c r="Q142" s="35">
        <f t="shared" si="17"/>
        <v>9</v>
      </c>
      <c r="R142" s="13">
        <v>9</v>
      </c>
      <c r="S142" s="13">
        <f t="shared" si="10"/>
        <v>0</v>
      </c>
      <c r="T142" s="20"/>
      <c r="U142" s="20"/>
      <c r="V142" s="13"/>
      <c r="W142" s="13">
        <v>5</v>
      </c>
      <c r="X142" s="13">
        <f t="shared" si="18"/>
        <v>0.55555555555555558</v>
      </c>
      <c r="Y142" s="13"/>
      <c r="Z142" s="13"/>
      <c r="AA142" s="13"/>
      <c r="AB142" s="13"/>
      <c r="AC142" s="13"/>
    </row>
    <row r="143" spans="2:29" ht="15" customHeight="1" x14ac:dyDescent="0.35">
      <c r="B143" s="57"/>
      <c r="C143" s="10" t="s">
        <v>16</v>
      </c>
      <c r="D143" s="10">
        <v>4</v>
      </c>
      <c r="E143" s="11">
        <v>7</v>
      </c>
      <c r="F143" s="11">
        <f t="shared" si="19"/>
        <v>22</v>
      </c>
      <c r="G143" s="12">
        <v>45183</v>
      </c>
      <c r="H143" s="13">
        <v>7.5999999999999998E-2</v>
      </c>
      <c r="I143" s="35">
        <f t="shared" si="11"/>
        <v>7.6</v>
      </c>
      <c r="J143" s="35">
        <f t="shared" si="12"/>
        <v>2.5333333333333332</v>
      </c>
      <c r="K143" s="11">
        <v>5.7619999999999996</v>
      </c>
      <c r="L143" s="13">
        <v>5.319</v>
      </c>
      <c r="M143" s="13">
        <f t="shared" si="13"/>
        <v>0.15500000000000025</v>
      </c>
      <c r="N143" s="35">
        <f t="shared" si="14"/>
        <v>15.500000000000025</v>
      </c>
      <c r="O143" s="35">
        <f t="shared" si="15"/>
        <v>5.166666666666675</v>
      </c>
      <c r="P143" s="35">
        <f t="shared" si="16"/>
        <v>3</v>
      </c>
      <c r="Q143" s="35">
        <f t="shared" si="17"/>
        <v>10</v>
      </c>
      <c r="R143" s="13">
        <v>10</v>
      </c>
      <c r="S143" s="13">
        <f t="shared" si="10"/>
        <v>0</v>
      </c>
      <c r="T143" s="20"/>
      <c r="U143" s="20"/>
      <c r="V143" s="13"/>
      <c r="W143" s="13">
        <v>0</v>
      </c>
      <c r="X143" s="13">
        <f t="shared" si="18"/>
        <v>0</v>
      </c>
      <c r="Y143" s="13"/>
      <c r="Z143" s="13"/>
      <c r="AA143" s="13"/>
      <c r="AB143" s="13"/>
      <c r="AC143" s="13"/>
    </row>
    <row r="144" spans="2:29" ht="15" customHeight="1" x14ac:dyDescent="0.35">
      <c r="B144" s="57"/>
      <c r="C144" s="10" t="s">
        <v>16</v>
      </c>
      <c r="D144" s="10">
        <v>5</v>
      </c>
      <c r="E144" s="11">
        <v>7</v>
      </c>
      <c r="F144" s="11">
        <f t="shared" si="19"/>
        <v>22</v>
      </c>
      <c r="G144" s="12">
        <v>45183</v>
      </c>
      <c r="H144" s="13">
        <v>8.5999999999999993E-2</v>
      </c>
      <c r="I144" s="35">
        <f t="shared" si="11"/>
        <v>9.0526315789473681</v>
      </c>
      <c r="J144" s="35">
        <f t="shared" si="12"/>
        <v>3.0175438596491229</v>
      </c>
      <c r="K144" s="11">
        <v>6.08</v>
      </c>
      <c r="L144" s="13">
        <v>6.58</v>
      </c>
      <c r="M144" s="13">
        <f t="shared" si="13"/>
        <v>0.19099999999999984</v>
      </c>
      <c r="N144" s="35">
        <f t="shared" si="14"/>
        <v>20.105263157894719</v>
      </c>
      <c r="O144" s="35">
        <f t="shared" si="15"/>
        <v>6.7017543859649065</v>
      </c>
      <c r="P144" s="35">
        <f t="shared" si="16"/>
        <v>3</v>
      </c>
      <c r="Q144" s="35">
        <f t="shared" si="17"/>
        <v>9.5</v>
      </c>
      <c r="R144" s="13">
        <v>9</v>
      </c>
      <c r="S144" s="13">
        <f t="shared" si="10"/>
        <v>1</v>
      </c>
      <c r="T144" s="20"/>
      <c r="U144" s="20"/>
      <c r="V144" s="13"/>
      <c r="W144" s="13">
        <v>7</v>
      </c>
      <c r="X144" s="13">
        <f t="shared" si="18"/>
        <v>0.77777777777777779</v>
      </c>
      <c r="Y144" s="13"/>
      <c r="Z144" s="13"/>
      <c r="AA144" s="13"/>
      <c r="AB144" s="13"/>
      <c r="AC144" s="13"/>
    </row>
    <row r="145" spans="2:29" ht="15" customHeight="1" x14ac:dyDescent="0.35">
      <c r="B145" s="57"/>
      <c r="C145" s="10" t="s">
        <v>16</v>
      </c>
      <c r="D145" s="10">
        <v>6</v>
      </c>
      <c r="E145" s="11">
        <v>7</v>
      </c>
      <c r="F145" s="11">
        <f t="shared" si="19"/>
        <v>22</v>
      </c>
      <c r="G145" s="12">
        <v>45183</v>
      </c>
      <c r="H145" s="13">
        <v>6.8000000000000005E-2</v>
      </c>
      <c r="I145" s="35">
        <f t="shared" si="11"/>
        <v>6.8000000000000007</v>
      </c>
      <c r="J145" s="35">
        <f t="shared" si="12"/>
        <v>2.2666666666666671</v>
      </c>
      <c r="K145" s="11">
        <v>6.1920000000000002</v>
      </c>
      <c r="L145" s="13">
        <v>5.7919999999999998</v>
      </c>
      <c r="M145" s="13">
        <f t="shared" si="13"/>
        <v>0.1819999999999995</v>
      </c>
      <c r="N145" s="35">
        <f t="shared" si="14"/>
        <v>18.19999999999995</v>
      </c>
      <c r="O145" s="35">
        <f t="shared" si="15"/>
        <v>6.0666666666666496</v>
      </c>
      <c r="P145" s="35">
        <f t="shared" si="16"/>
        <v>3</v>
      </c>
      <c r="Q145" s="35">
        <f t="shared" si="17"/>
        <v>10</v>
      </c>
      <c r="R145" s="13">
        <v>10</v>
      </c>
      <c r="S145" s="13">
        <f t="shared" si="10"/>
        <v>0</v>
      </c>
      <c r="T145" s="20"/>
      <c r="U145" s="20"/>
      <c r="V145" s="13"/>
      <c r="W145" s="13">
        <v>0</v>
      </c>
      <c r="X145" s="13">
        <f t="shared" si="18"/>
        <v>0</v>
      </c>
      <c r="Y145" s="13"/>
      <c r="Z145" s="13"/>
      <c r="AA145" s="13"/>
      <c r="AB145" s="13"/>
      <c r="AC145" s="13"/>
    </row>
    <row r="146" spans="2:29" ht="15" customHeight="1" x14ac:dyDescent="0.35">
      <c r="B146" s="57"/>
      <c r="C146" s="10" t="s">
        <v>17</v>
      </c>
      <c r="D146" s="10">
        <v>1</v>
      </c>
      <c r="E146" s="11">
        <v>7</v>
      </c>
      <c r="F146" s="11">
        <f t="shared" si="19"/>
        <v>22</v>
      </c>
      <c r="G146" s="12">
        <v>45183</v>
      </c>
      <c r="H146" s="13">
        <v>0.20599999999999999</v>
      </c>
      <c r="I146" s="35">
        <f t="shared" si="11"/>
        <v>7.3571428571428568</v>
      </c>
      <c r="J146" s="35">
        <f t="shared" si="12"/>
        <v>2.4523809523809521</v>
      </c>
      <c r="K146" s="11">
        <v>4.6130000000000004</v>
      </c>
      <c r="L146" s="13">
        <v>6.2619999999999996</v>
      </c>
      <c r="M146" s="13">
        <f t="shared" si="13"/>
        <v>0.5829999999999993</v>
      </c>
      <c r="N146" s="35">
        <f t="shared" si="14"/>
        <v>20.821428571428548</v>
      </c>
      <c r="O146" s="35">
        <f t="shared" si="15"/>
        <v>6.9404761904761827</v>
      </c>
      <c r="P146" s="35">
        <f t="shared" si="16"/>
        <v>3</v>
      </c>
      <c r="Q146" s="35">
        <f t="shared" si="17"/>
        <v>28</v>
      </c>
      <c r="R146" s="13">
        <v>27</v>
      </c>
      <c r="S146" s="13">
        <f t="shared" si="10"/>
        <v>1</v>
      </c>
      <c r="T146" s="20"/>
      <c r="U146" s="20"/>
      <c r="V146" s="13"/>
      <c r="W146" s="13">
        <v>7</v>
      </c>
      <c r="X146" s="13">
        <f t="shared" si="18"/>
        <v>0.25925925925925924</v>
      </c>
      <c r="Y146" s="13"/>
      <c r="Z146" s="13"/>
      <c r="AA146" s="13"/>
      <c r="AB146" s="13"/>
      <c r="AC146" s="13"/>
    </row>
    <row r="147" spans="2:29" ht="15" customHeight="1" x14ac:dyDescent="0.35">
      <c r="B147" s="57"/>
      <c r="C147" s="10" t="s">
        <v>17</v>
      </c>
      <c r="D147" s="10">
        <v>2</v>
      </c>
      <c r="E147" s="11">
        <v>7</v>
      </c>
      <c r="F147" s="11">
        <f t="shared" si="19"/>
        <v>22</v>
      </c>
      <c r="G147" s="12">
        <v>45183</v>
      </c>
      <c r="H147" s="13">
        <v>0.19400000000000001</v>
      </c>
      <c r="I147" s="35">
        <f t="shared" si="11"/>
        <v>7.1851851851851851</v>
      </c>
      <c r="J147" s="35">
        <f t="shared" si="12"/>
        <v>2.3950617283950617</v>
      </c>
      <c r="K147" s="11">
        <v>6.1769999999999996</v>
      </c>
      <c r="L147" s="13">
        <v>7.0339999999999998</v>
      </c>
      <c r="M147" s="13">
        <f t="shared" si="13"/>
        <v>0.53700000000000081</v>
      </c>
      <c r="N147" s="35">
        <f t="shared" si="14"/>
        <v>19.888888888888918</v>
      </c>
      <c r="O147" s="35">
        <f t="shared" si="15"/>
        <v>6.6296296296296395</v>
      </c>
      <c r="P147" s="35">
        <f t="shared" si="16"/>
        <v>3</v>
      </c>
      <c r="Q147" s="35">
        <f t="shared" si="17"/>
        <v>27</v>
      </c>
      <c r="R147" s="13">
        <v>26</v>
      </c>
      <c r="S147" s="13">
        <f t="shared" si="10"/>
        <v>1</v>
      </c>
      <c r="T147" s="20"/>
      <c r="U147" s="20"/>
      <c r="V147" s="13"/>
      <c r="W147" s="13">
        <v>6</v>
      </c>
      <c r="X147" s="13">
        <f t="shared" si="18"/>
        <v>0.23076923076923078</v>
      </c>
      <c r="Y147" s="13"/>
      <c r="Z147" s="13"/>
      <c r="AA147" s="13"/>
      <c r="AB147" s="13"/>
      <c r="AC147" s="13"/>
    </row>
    <row r="148" spans="2:29" ht="15" customHeight="1" x14ac:dyDescent="0.35">
      <c r="B148" s="57"/>
      <c r="C148" s="14" t="s">
        <v>18</v>
      </c>
      <c r="D148" s="14">
        <v>1</v>
      </c>
      <c r="E148" s="15">
        <v>7</v>
      </c>
      <c r="F148" s="15">
        <f t="shared" si="19"/>
        <v>22</v>
      </c>
      <c r="G148" s="16">
        <v>45183</v>
      </c>
      <c r="H148" s="15">
        <v>0.74</v>
      </c>
      <c r="I148" s="55">
        <f t="shared" si="11"/>
        <v>11.384615384615383</v>
      </c>
      <c r="J148" s="55">
        <f t="shared" si="12"/>
        <v>3.7948717948717943</v>
      </c>
      <c r="K148" s="15">
        <v>6.9269999999999996</v>
      </c>
      <c r="L148" s="15">
        <v>6.258</v>
      </c>
      <c r="M148" s="15">
        <f t="shared" si="13"/>
        <v>1.8559999999999999</v>
      </c>
      <c r="N148" s="55">
        <f t="shared" si="14"/>
        <v>28.553846153846152</v>
      </c>
      <c r="O148" s="55">
        <f t="shared" si="15"/>
        <v>9.5179487179487179</v>
      </c>
      <c r="P148" s="55">
        <f t="shared" si="16"/>
        <v>3</v>
      </c>
      <c r="Q148" s="55">
        <f t="shared" si="17"/>
        <v>65</v>
      </c>
      <c r="R148" s="15">
        <v>64</v>
      </c>
      <c r="S148" s="15">
        <f t="shared" si="10"/>
        <v>1</v>
      </c>
      <c r="T148" s="21"/>
      <c r="U148" s="21"/>
      <c r="V148" s="15"/>
      <c r="W148" s="15">
        <v>25</v>
      </c>
      <c r="X148" s="15">
        <f t="shared" si="18"/>
        <v>0.390625</v>
      </c>
      <c r="Y148" s="15"/>
      <c r="Z148" s="15"/>
      <c r="AA148" s="15"/>
      <c r="AB148" s="15"/>
      <c r="AC148" s="15"/>
    </row>
    <row r="149" spans="2:29" ht="15" customHeight="1" x14ac:dyDescent="0.35">
      <c r="C149" s="1" t="s">
        <v>19</v>
      </c>
      <c r="D149" s="1">
        <v>1</v>
      </c>
      <c r="E149" s="2">
        <v>1</v>
      </c>
      <c r="F149" s="2">
        <f t="shared" si="19"/>
        <v>23</v>
      </c>
      <c r="G149" s="3">
        <v>45184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4">
        <v>9</v>
      </c>
      <c r="S149" s="4">
        <f t="shared" si="10"/>
        <v>0</v>
      </c>
      <c r="T149" s="18"/>
      <c r="U149" s="18"/>
      <c r="V149" s="4"/>
      <c r="W149" s="2"/>
      <c r="X149" s="2"/>
      <c r="Y149" s="2"/>
      <c r="Z149" s="5"/>
      <c r="AA149" s="5"/>
      <c r="AB149" s="5"/>
      <c r="AC149" s="5"/>
    </row>
    <row r="150" spans="2:29" ht="15" customHeight="1" x14ac:dyDescent="0.35">
      <c r="C150" s="1" t="s">
        <v>19</v>
      </c>
      <c r="D150" s="1">
        <v>2</v>
      </c>
      <c r="E150" s="2">
        <v>1</v>
      </c>
      <c r="F150" s="2">
        <f t="shared" si="19"/>
        <v>23</v>
      </c>
      <c r="G150" s="3">
        <v>45184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4">
        <v>10</v>
      </c>
      <c r="S150" s="4">
        <f t="shared" si="10"/>
        <v>0</v>
      </c>
      <c r="T150" s="18"/>
      <c r="U150" s="18" t="s">
        <v>23</v>
      </c>
      <c r="V150" s="4"/>
      <c r="W150" s="2"/>
      <c r="X150" s="2"/>
      <c r="Y150" s="2"/>
      <c r="Z150" s="5"/>
      <c r="AA150" s="5"/>
      <c r="AB150" s="5"/>
      <c r="AC150" s="5"/>
    </row>
    <row r="151" spans="2:29" ht="15" customHeight="1" x14ac:dyDescent="0.35">
      <c r="C151" s="1" t="s">
        <v>19</v>
      </c>
      <c r="D151" s="1">
        <v>3</v>
      </c>
      <c r="E151" s="2">
        <v>1</v>
      </c>
      <c r="F151" s="2">
        <f t="shared" si="19"/>
        <v>23</v>
      </c>
      <c r="G151" s="3">
        <v>45184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4">
        <v>9</v>
      </c>
      <c r="S151" s="4">
        <f t="shared" ref="S151:S214" si="20">R133-R151</f>
        <v>0</v>
      </c>
      <c r="T151" s="18"/>
      <c r="U151" s="18"/>
      <c r="V151" s="4"/>
      <c r="W151" s="2"/>
      <c r="X151" s="2"/>
      <c r="Y151" s="2"/>
      <c r="Z151" s="5"/>
      <c r="AA151" s="5"/>
      <c r="AB151" s="5"/>
      <c r="AC151" s="5"/>
    </row>
    <row r="152" spans="2:29" ht="15" customHeight="1" x14ac:dyDescent="0.35">
      <c r="C152" s="1" t="s">
        <v>19</v>
      </c>
      <c r="D152" s="1">
        <v>4</v>
      </c>
      <c r="E152" s="2">
        <v>1</v>
      </c>
      <c r="F152" s="2">
        <f t="shared" si="19"/>
        <v>23</v>
      </c>
      <c r="G152" s="3">
        <v>45184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4">
        <v>8</v>
      </c>
      <c r="S152" s="4">
        <f t="shared" si="20"/>
        <v>0</v>
      </c>
      <c r="T152" s="18"/>
      <c r="U152" s="18"/>
      <c r="V152" s="4"/>
      <c r="W152" s="2"/>
      <c r="X152" s="2"/>
      <c r="Y152" s="2"/>
      <c r="Z152" s="5"/>
      <c r="AA152" s="5"/>
      <c r="AB152" s="5"/>
      <c r="AC152" s="5"/>
    </row>
    <row r="153" spans="2:29" ht="15" customHeight="1" x14ac:dyDescent="0.35">
      <c r="C153" s="1" t="s">
        <v>19</v>
      </c>
      <c r="D153" s="1">
        <v>5</v>
      </c>
      <c r="E153" s="2">
        <v>1</v>
      </c>
      <c r="F153" s="2">
        <f t="shared" si="19"/>
        <v>23</v>
      </c>
      <c r="G153" s="3">
        <v>45184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4">
        <v>10</v>
      </c>
      <c r="S153" s="4">
        <f t="shared" si="20"/>
        <v>0</v>
      </c>
      <c r="T153" s="18"/>
      <c r="U153" s="18"/>
      <c r="V153" s="4"/>
      <c r="W153" s="2"/>
      <c r="X153" s="2"/>
      <c r="Y153" s="2"/>
      <c r="Z153" s="5"/>
      <c r="AA153" s="5"/>
      <c r="AB153" s="5"/>
      <c r="AC153" s="5"/>
    </row>
    <row r="154" spans="2:29" ht="15" customHeight="1" x14ac:dyDescent="0.35">
      <c r="C154" s="1" t="s">
        <v>19</v>
      </c>
      <c r="D154" s="1">
        <v>6</v>
      </c>
      <c r="E154" s="2">
        <v>1</v>
      </c>
      <c r="F154" s="2">
        <f t="shared" si="19"/>
        <v>23</v>
      </c>
      <c r="G154" s="3">
        <v>45184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4">
        <v>8</v>
      </c>
      <c r="S154" s="4">
        <f t="shared" si="20"/>
        <v>0</v>
      </c>
      <c r="T154" s="18"/>
      <c r="U154" s="18"/>
      <c r="V154" s="4"/>
      <c r="W154" s="2"/>
      <c r="X154" s="2"/>
      <c r="Y154" s="2"/>
      <c r="Z154" s="5"/>
      <c r="AA154" s="5"/>
      <c r="AB154" s="5"/>
      <c r="AC154" s="5"/>
    </row>
    <row r="155" spans="2:29" ht="15" customHeight="1" x14ac:dyDescent="0.35">
      <c r="C155" s="1" t="s">
        <v>20</v>
      </c>
      <c r="D155" s="1">
        <v>1</v>
      </c>
      <c r="E155" s="2">
        <v>1</v>
      </c>
      <c r="F155" s="2">
        <f t="shared" si="19"/>
        <v>23</v>
      </c>
      <c r="G155" s="3">
        <v>45184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4">
        <v>30</v>
      </c>
      <c r="S155" s="4">
        <f t="shared" si="20"/>
        <v>0</v>
      </c>
      <c r="T155" s="18"/>
      <c r="U155" s="18" t="s">
        <v>23</v>
      </c>
      <c r="V155" s="4"/>
      <c r="W155" s="2"/>
      <c r="X155" s="2"/>
      <c r="Y155" s="2"/>
      <c r="Z155" s="5"/>
      <c r="AA155" s="5"/>
      <c r="AB155" s="5"/>
      <c r="AC155" s="5"/>
    </row>
    <row r="156" spans="2:29" ht="15" customHeight="1" x14ac:dyDescent="0.35">
      <c r="C156" s="1" t="s">
        <v>20</v>
      </c>
      <c r="D156" s="1">
        <v>2</v>
      </c>
      <c r="E156" s="2">
        <v>1</v>
      </c>
      <c r="F156" s="2">
        <f t="shared" si="19"/>
        <v>23</v>
      </c>
      <c r="G156" s="3">
        <v>45184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4">
        <v>29</v>
      </c>
      <c r="S156" s="4">
        <f t="shared" si="20"/>
        <v>0</v>
      </c>
      <c r="T156" s="18"/>
      <c r="U156" s="18"/>
      <c r="V156" s="4"/>
      <c r="W156" s="2"/>
      <c r="X156" s="2"/>
      <c r="Y156" s="2"/>
      <c r="Z156" s="5"/>
      <c r="AA156" s="5"/>
      <c r="AB156" s="5"/>
      <c r="AC156" s="5"/>
    </row>
    <row r="157" spans="2:29" ht="15" customHeight="1" x14ac:dyDescent="0.35">
      <c r="C157" s="6" t="s">
        <v>21</v>
      </c>
      <c r="D157" s="6">
        <v>1</v>
      </c>
      <c r="E157" s="7">
        <v>1</v>
      </c>
      <c r="F157" s="7">
        <f t="shared" si="19"/>
        <v>23</v>
      </c>
      <c r="G157" s="8">
        <v>45184</v>
      </c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9">
        <v>66</v>
      </c>
      <c r="S157" s="9">
        <f t="shared" si="20"/>
        <v>0</v>
      </c>
      <c r="T157" s="19"/>
      <c r="U157" s="19"/>
      <c r="V157" s="9"/>
      <c r="W157" s="7"/>
      <c r="X157" s="7"/>
      <c r="Y157" s="7"/>
      <c r="Z157" s="7"/>
      <c r="AA157" s="7"/>
      <c r="AB157" s="7"/>
      <c r="AC157" s="7"/>
    </row>
    <row r="158" spans="2:29" ht="15" customHeight="1" x14ac:dyDescent="0.35">
      <c r="C158" s="10" t="s">
        <v>16</v>
      </c>
      <c r="D158" s="10">
        <v>1</v>
      </c>
      <c r="E158" s="11">
        <v>1</v>
      </c>
      <c r="F158" s="11">
        <f t="shared" si="19"/>
        <v>23</v>
      </c>
      <c r="G158" s="12">
        <v>45184</v>
      </c>
      <c r="H158" s="13"/>
      <c r="I158" s="13"/>
      <c r="J158" s="13"/>
      <c r="K158" s="11"/>
      <c r="L158" s="13"/>
      <c r="M158" s="13"/>
      <c r="N158" s="13"/>
      <c r="O158" s="13"/>
      <c r="P158" s="13"/>
      <c r="Q158" s="13"/>
      <c r="R158" s="13">
        <v>10</v>
      </c>
      <c r="S158" s="13">
        <f t="shared" si="20"/>
        <v>0</v>
      </c>
      <c r="T158" s="20"/>
      <c r="U158" s="20"/>
      <c r="V158" s="13"/>
      <c r="W158" s="13"/>
      <c r="X158" s="13"/>
      <c r="Y158" s="13"/>
      <c r="Z158" s="13"/>
      <c r="AA158" s="13"/>
      <c r="AB158" s="13"/>
      <c r="AC158" s="13"/>
    </row>
    <row r="159" spans="2:29" ht="15" customHeight="1" x14ac:dyDescent="0.35">
      <c r="C159" s="10" t="s">
        <v>16</v>
      </c>
      <c r="D159" s="10">
        <v>2</v>
      </c>
      <c r="E159" s="11">
        <v>1</v>
      </c>
      <c r="F159" s="11">
        <f t="shared" si="19"/>
        <v>23</v>
      </c>
      <c r="G159" s="12">
        <v>45184</v>
      </c>
      <c r="H159" s="13"/>
      <c r="I159" s="13"/>
      <c r="J159" s="13"/>
      <c r="K159" s="11"/>
      <c r="L159" s="13"/>
      <c r="M159" s="13"/>
      <c r="N159" s="13"/>
      <c r="O159" s="13"/>
      <c r="P159" s="13"/>
      <c r="Q159" s="13"/>
      <c r="R159" s="13">
        <v>10</v>
      </c>
      <c r="S159" s="13">
        <f t="shared" si="20"/>
        <v>0</v>
      </c>
      <c r="T159" s="20"/>
      <c r="U159" s="20"/>
      <c r="V159" s="13"/>
      <c r="W159" s="13"/>
      <c r="X159" s="13"/>
      <c r="Y159" s="13"/>
      <c r="Z159" s="13"/>
      <c r="AA159" s="13"/>
      <c r="AB159" s="13"/>
      <c r="AC159" s="13"/>
    </row>
    <row r="160" spans="2:29" ht="15" customHeight="1" x14ac:dyDescent="0.35">
      <c r="C160" s="10" t="s">
        <v>16</v>
      </c>
      <c r="D160" s="10">
        <v>3</v>
      </c>
      <c r="E160" s="11">
        <v>1</v>
      </c>
      <c r="F160" s="11">
        <f t="shared" si="19"/>
        <v>23</v>
      </c>
      <c r="G160" s="12">
        <v>45184</v>
      </c>
      <c r="H160" s="13"/>
      <c r="I160" s="13"/>
      <c r="J160" s="13"/>
      <c r="K160" s="11"/>
      <c r="L160" s="13"/>
      <c r="M160" s="13"/>
      <c r="N160" s="13"/>
      <c r="O160" s="13"/>
      <c r="P160" s="13"/>
      <c r="Q160" s="13"/>
      <c r="R160" s="13">
        <v>9</v>
      </c>
      <c r="S160" s="13">
        <f t="shared" si="20"/>
        <v>0</v>
      </c>
      <c r="T160" s="20"/>
      <c r="U160" s="20"/>
      <c r="V160" s="13"/>
      <c r="W160" s="13"/>
      <c r="X160" s="13"/>
      <c r="Y160" s="13"/>
      <c r="Z160" s="13"/>
      <c r="AA160" s="13"/>
      <c r="AB160" s="13"/>
      <c r="AC160" s="13"/>
    </row>
    <row r="161" spans="3:29" ht="15" customHeight="1" x14ac:dyDescent="0.35">
      <c r="C161" s="10" t="s">
        <v>16</v>
      </c>
      <c r="D161" s="10">
        <v>4</v>
      </c>
      <c r="E161" s="11">
        <v>1</v>
      </c>
      <c r="F161" s="11">
        <f t="shared" si="19"/>
        <v>23</v>
      </c>
      <c r="G161" s="12">
        <v>45184</v>
      </c>
      <c r="H161" s="13"/>
      <c r="I161" s="13"/>
      <c r="J161" s="13"/>
      <c r="K161" s="11"/>
      <c r="L161" s="13"/>
      <c r="M161" s="13"/>
      <c r="N161" s="13"/>
      <c r="O161" s="13"/>
      <c r="P161" s="13"/>
      <c r="Q161" s="13"/>
      <c r="R161" s="13">
        <v>10</v>
      </c>
      <c r="S161" s="13">
        <f t="shared" si="20"/>
        <v>0</v>
      </c>
      <c r="T161" s="20"/>
      <c r="U161" s="20"/>
      <c r="V161" s="13"/>
      <c r="W161" s="13"/>
      <c r="X161" s="13"/>
      <c r="Y161" s="13"/>
      <c r="Z161" s="13"/>
      <c r="AA161" s="13"/>
      <c r="AB161" s="13"/>
      <c r="AC161" s="13"/>
    </row>
    <row r="162" spans="3:29" ht="15" customHeight="1" x14ac:dyDescent="0.35">
      <c r="C162" s="10" t="s">
        <v>16</v>
      </c>
      <c r="D162" s="10">
        <v>5</v>
      </c>
      <c r="E162" s="11">
        <v>1</v>
      </c>
      <c r="F162" s="11">
        <f t="shared" si="19"/>
        <v>23</v>
      </c>
      <c r="G162" s="12">
        <v>45184</v>
      </c>
      <c r="H162" s="13"/>
      <c r="I162" s="13"/>
      <c r="J162" s="13"/>
      <c r="K162" s="11"/>
      <c r="L162" s="13"/>
      <c r="M162" s="13"/>
      <c r="N162" s="13"/>
      <c r="O162" s="13"/>
      <c r="P162" s="13"/>
      <c r="Q162" s="13"/>
      <c r="R162" s="13">
        <v>9</v>
      </c>
      <c r="S162" s="13">
        <f t="shared" si="20"/>
        <v>0</v>
      </c>
      <c r="T162" s="20"/>
      <c r="U162" s="20"/>
      <c r="V162" s="13"/>
      <c r="W162" s="13"/>
      <c r="X162" s="13"/>
      <c r="Y162" s="13"/>
      <c r="Z162" s="13"/>
      <c r="AA162" s="13"/>
      <c r="AB162" s="13"/>
      <c r="AC162" s="13"/>
    </row>
    <row r="163" spans="3:29" ht="15" customHeight="1" x14ac:dyDescent="0.35">
      <c r="C163" s="10" t="s">
        <v>16</v>
      </c>
      <c r="D163" s="10">
        <v>6</v>
      </c>
      <c r="E163" s="11">
        <v>1</v>
      </c>
      <c r="F163" s="11">
        <f t="shared" si="19"/>
        <v>23</v>
      </c>
      <c r="G163" s="12">
        <v>45184</v>
      </c>
      <c r="H163" s="13"/>
      <c r="I163" s="13"/>
      <c r="J163" s="13"/>
      <c r="K163" s="11"/>
      <c r="L163" s="13"/>
      <c r="M163" s="13"/>
      <c r="N163" s="13"/>
      <c r="O163" s="13"/>
      <c r="P163" s="13"/>
      <c r="Q163" s="13"/>
      <c r="R163" s="13">
        <v>10</v>
      </c>
      <c r="S163" s="13">
        <f t="shared" si="20"/>
        <v>0</v>
      </c>
      <c r="T163" s="20"/>
      <c r="U163" s="20"/>
      <c r="V163" s="13"/>
      <c r="W163" s="13"/>
      <c r="X163" s="13"/>
      <c r="Y163" s="13"/>
      <c r="Z163" s="13"/>
      <c r="AA163" s="13"/>
      <c r="AB163" s="13"/>
      <c r="AC163" s="13"/>
    </row>
    <row r="164" spans="3:29" ht="15" customHeight="1" x14ac:dyDescent="0.35">
      <c r="C164" s="10" t="s">
        <v>17</v>
      </c>
      <c r="D164" s="10">
        <v>1</v>
      </c>
      <c r="E164" s="11">
        <v>1</v>
      </c>
      <c r="F164" s="11">
        <f t="shared" si="19"/>
        <v>23</v>
      </c>
      <c r="G164" s="12">
        <v>45184</v>
      </c>
      <c r="H164" s="13"/>
      <c r="I164" s="13"/>
      <c r="J164" s="13"/>
      <c r="K164" s="11"/>
      <c r="L164" s="13"/>
      <c r="M164" s="13"/>
      <c r="N164" s="13"/>
      <c r="O164" s="13"/>
      <c r="P164" s="13"/>
      <c r="Q164" s="13"/>
      <c r="R164" s="13">
        <v>27</v>
      </c>
      <c r="S164" s="13">
        <f t="shared" si="20"/>
        <v>0</v>
      </c>
      <c r="T164" s="20"/>
      <c r="U164" s="20"/>
      <c r="V164" s="13"/>
      <c r="W164" s="13"/>
      <c r="X164" s="13"/>
      <c r="Y164" s="13"/>
      <c r="Z164" s="13"/>
      <c r="AA164" s="13"/>
      <c r="AB164" s="13"/>
      <c r="AC164" s="13"/>
    </row>
    <row r="165" spans="3:29" ht="15" customHeight="1" x14ac:dyDescent="0.35">
      <c r="C165" s="10" t="s">
        <v>17</v>
      </c>
      <c r="D165" s="10">
        <v>2</v>
      </c>
      <c r="E165" s="11">
        <v>1</v>
      </c>
      <c r="F165" s="11">
        <f t="shared" si="19"/>
        <v>23</v>
      </c>
      <c r="G165" s="12">
        <v>45184</v>
      </c>
      <c r="H165" s="13"/>
      <c r="I165" s="13"/>
      <c r="J165" s="13"/>
      <c r="K165" s="11"/>
      <c r="L165" s="13"/>
      <c r="M165" s="13"/>
      <c r="N165" s="13"/>
      <c r="O165" s="13"/>
      <c r="P165" s="13"/>
      <c r="Q165" s="13"/>
      <c r="R165" s="13">
        <v>26</v>
      </c>
      <c r="S165" s="13">
        <f t="shared" si="20"/>
        <v>0</v>
      </c>
      <c r="T165" s="20"/>
      <c r="U165" s="20"/>
      <c r="V165" s="13"/>
      <c r="W165" s="13"/>
      <c r="X165" s="13"/>
      <c r="Y165" s="13"/>
      <c r="Z165" s="13"/>
      <c r="AA165" s="13"/>
      <c r="AB165" s="13"/>
      <c r="AC165" s="13"/>
    </row>
    <row r="166" spans="3:29" ht="15" customHeight="1" x14ac:dyDescent="0.35">
      <c r="C166" s="14" t="s">
        <v>18</v>
      </c>
      <c r="D166" s="14">
        <v>1</v>
      </c>
      <c r="E166" s="15">
        <v>1</v>
      </c>
      <c r="F166" s="15">
        <f t="shared" si="19"/>
        <v>23</v>
      </c>
      <c r="G166" s="16">
        <v>45184</v>
      </c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>
        <v>64</v>
      </c>
      <c r="S166" s="15">
        <f t="shared" si="20"/>
        <v>0</v>
      </c>
      <c r="T166" s="21"/>
      <c r="U166" s="21"/>
      <c r="V166" s="15"/>
      <c r="W166" s="15"/>
      <c r="X166" s="15"/>
      <c r="Y166" s="15"/>
      <c r="Z166" s="15"/>
      <c r="AA166" s="15"/>
      <c r="AB166" s="15"/>
      <c r="AC166" s="15"/>
    </row>
    <row r="167" spans="3:29" ht="15" customHeight="1" x14ac:dyDescent="0.35">
      <c r="C167" s="1" t="s">
        <v>19</v>
      </c>
      <c r="D167" s="1">
        <v>1</v>
      </c>
      <c r="E167" s="2">
        <v>2</v>
      </c>
      <c r="F167" s="2">
        <f t="shared" si="19"/>
        <v>24</v>
      </c>
      <c r="G167" s="3">
        <v>45185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4">
        <v>9</v>
      </c>
      <c r="S167" s="4">
        <f t="shared" si="20"/>
        <v>0</v>
      </c>
      <c r="T167" s="18"/>
      <c r="U167" s="18"/>
      <c r="V167" s="4"/>
      <c r="W167" s="2"/>
      <c r="X167" s="2"/>
      <c r="Y167" s="2"/>
      <c r="Z167" s="5"/>
      <c r="AA167" s="5"/>
      <c r="AB167" s="5"/>
      <c r="AC167" s="5"/>
    </row>
    <row r="168" spans="3:29" ht="15" customHeight="1" x14ac:dyDescent="0.35">
      <c r="C168" s="1" t="s">
        <v>19</v>
      </c>
      <c r="D168" s="1">
        <v>2</v>
      </c>
      <c r="E168" s="2">
        <v>2</v>
      </c>
      <c r="F168" s="2">
        <f t="shared" si="19"/>
        <v>24</v>
      </c>
      <c r="G168" s="3">
        <v>45185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4">
        <v>10</v>
      </c>
      <c r="S168" s="4">
        <f t="shared" si="20"/>
        <v>0</v>
      </c>
      <c r="T168" s="18"/>
      <c r="U168" s="18"/>
      <c r="V168" s="4"/>
      <c r="W168" s="2"/>
      <c r="X168" s="2"/>
      <c r="Y168" s="2"/>
      <c r="Z168" s="5"/>
      <c r="AA168" s="5"/>
      <c r="AB168" s="5"/>
      <c r="AC168" s="5"/>
    </row>
    <row r="169" spans="3:29" ht="15" customHeight="1" x14ac:dyDescent="0.35">
      <c r="C169" s="1" t="s">
        <v>19</v>
      </c>
      <c r="D169" s="1">
        <v>3</v>
      </c>
      <c r="E169" s="2">
        <v>2</v>
      </c>
      <c r="F169" s="2">
        <f t="shared" si="19"/>
        <v>24</v>
      </c>
      <c r="G169" s="3">
        <v>45185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4">
        <v>9</v>
      </c>
      <c r="S169" s="4">
        <f t="shared" si="20"/>
        <v>0</v>
      </c>
      <c r="T169" s="18"/>
      <c r="U169" s="18"/>
      <c r="V169" s="4"/>
      <c r="W169" s="2"/>
      <c r="X169" s="2"/>
      <c r="Y169" s="2"/>
      <c r="Z169" s="5"/>
      <c r="AA169" s="5"/>
      <c r="AB169" s="5"/>
      <c r="AC169" s="5"/>
    </row>
    <row r="170" spans="3:29" ht="15" customHeight="1" x14ac:dyDescent="0.35">
      <c r="C170" s="1" t="s">
        <v>19</v>
      </c>
      <c r="D170" s="1">
        <v>4</v>
      </c>
      <c r="E170" s="2">
        <v>2</v>
      </c>
      <c r="F170" s="2">
        <f t="shared" si="19"/>
        <v>24</v>
      </c>
      <c r="G170" s="3">
        <v>45185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4">
        <v>8</v>
      </c>
      <c r="S170" s="4">
        <f t="shared" si="20"/>
        <v>0</v>
      </c>
      <c r="T170" s="18"/>
      <c r="U170" s="18"/>
      <c r="V170" s="4"/>
      <c r="W170" s="2"/>
      <c r="X170" s="2"/>
      <c r="Y170" s="2"/>
      <c r="Z170" s="5"/>
      <c r="AA170" s="5"/>
      <c r="AB170" s="5"/>
      <c r="AC170" s="5"/>
    </row>
    <row r="171" spans="3:29" ht="15" customHeight="1" x14ac:dyDescent="0.35">
      <c r="C171" s="1" t="s">
        <v>19</v>
      </c>
      <c r="D171" s="1">
        <v>5</v>
      </c>
      <c r="E171" s="2">
        <v>2</v>
      </c>
      <c r="F171" s="2">
        <f t="shared" si="19"/>
        <v>24</v>
      </c>
      <c r="G171" s="3">
        <v>45185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4">
        <v>10</v>
      </c>
      <c r="S171" s="4">
        <f t="shared" si="20"/>
        <v>0</v>
      </c>
      <c r="T171" s="18"/>
      <c r="U171" s="18"/>
      <c r="V171" s="4"/>
      <c r="W171" s="2"/>
      <c r="X171" s="2"/>
      <c r="Y171" s="2"/>
      <c r="Z171" s="5"/>
      <c r="AA171" s="5"/>
      <c r="AB171" s="5"/>
      <c r="AC171" s="5"/>
    </row>
    <row r="172" spans="3:29" ht="15" customHeight="1" x14ac:dyDescent="0.35">
      <c r="C172" s="1" t="s">
        <v>19</v>
      </c>
      <c r="D172" s="1">
        <v>6</v>
      </c>
      <c r="E172" s="2">
        <v>2</v>
      </c>
      <c r="F172" s="2">
        <f t="shared" si="19"/>
        <v>24</v>
      </c>
      <c r="G172" s="3">
        <v>45185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4">
        <v>8</v>
      </c>
      <c r="S172" s="4">
        <f t="shared" si="20"/>
        <v>0</v>
      </c>
      <c r="T172" s="18"/>
      <c r="U172" s="18"/>
      <c r="V172" s="4"/>
      <c r="W172" s="2"/>
      <c r="X172" s="2"/>
      <c r="Y172" s="2"/>
      <c r="Z172" s="5"/>
      <c r="AA172" s="5"/>
      <c r="AB172" s="5"/>
      <c r="AC172" s="5"/>
    </row>
    <row r="173" spans="3:29" ht="15" customHeight="1" x14ac:dyDescent="0.35">
      <c r="C173" s="1" t="s">
        <v>20</v>
      </c>
      <c r="D173" s="1">
        <v>1</v>
      </c>
      <c r="E173" s="2">
        <v>2</v>
      </c>
      <c r="F173" s="2">
        <f t="shared" si="19"/>
        <v>24</v>
      </c>
      <c r="G173" s="3">
        <v>45185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4">
        <v>30</v>
      </c>
      <c r="S173" s="4">
        <f t="shared" si="20"/>
        <v>0</v>
      </c>
      <c r="T173" s="18"/>
      <c r="U173" s="18"/>
      <c r="V173" s="4"/>
      <c r="W173" s="2"/>
      <c r="X173" s="2"/>
      <c r="Y173" s="2"/>
      <c r="Z173" s="5"/>
      <c r="AA173" s="5"/>
      <c r="AB173" s="5"/>
      <c r="AC173" s="5"/>
    </row>
    <row r="174" spans="3:29" ht="15" customHeight="1" x14ac:dyDescent="0.35">
      <c r="C174" s="1" t="s">
        <v>20</v>
      </c>
      <c r="D174" s="1">
        <v>2</v>
      </c>
      <c r="E174" s="2">
        <v>2</v>
      </c>
      <c r="F174" s="2">
        <f t="shared" si="19"/>
        <v>24</v>
      </c>
      <c r="G174" s="3">
        <v>45185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4">
        <v>29</v>
      </c>
      <c r="S174" s="4">
        <f t="shared" si="20"/>
        <v>0</v>
      </c>
      <c r="T174" s="18"/>
      <c r="U174" s="18"/>
      <c r="V174" s="4"/>
      <c r="W174" s="2"/>
      <c r="X174" s="2"/>
      <c r="Y174" s="2"/>
      <c r="Z174" s="5"/>
      <c r="AA174" s="5"/>
      <c r="AB174" s="5"/>
      <c r="AC174" s="5"/>
    </row>
    <row r="175" spans="3:29" ht="15" customHeight="1" x14ac:dyDescent="0.35">
      <c r="C175" s="6" t="s">
        <v>21</v>
      </c>
      <c r="D175" s="6">
        <v>1</v>
      </c>
      <c r="E175" s="7">
        <v>2</v>
      </c>
      <c r="F175" s="7">
        <f t="shared" si="19"/>
        <v>24</v>
      </c>
      <c r="G175" s="8">
        <v>45185</v>
      </c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9">
        <v>66</v>
      </c>
      <c r="S175" s="9">
        <f t="shared" si="20"/>
        <v>0</v>
      </c>
      <c r="T175" s="19"/>
      <c r="U175" s="19"/>
      <c r="V175" s="9"/>
      <c r="W175" s="7"/>
      <c r="X175" s="7"/>
      <c r="Y175" s="7"/>
      <c r="Z175" s="7"/>
      <c r="AA175" s="7"/>
      <c r="AB175" s="7"/>
      <c r="AC175" s="7"/>
    </row>
    <row r="176" spans="3:29" ht="15" customHeight="1" x14ac:dyDescent="0.35">
      <c r="C176" s="10" t="s">
        <v>16</v>
      </c>
      <c r="D176" s="10">
        <v>1</v>
      </c>
      <c r="E176" s="11">
        <v>2</v>
      </c>
      <c r="F176" s="11">
        <f t="shared" si="19"/>
        <v>24</v>
      </c>
      <c r="G176" s="12">
        <v>45185</v>
      </c>
      <c r="H176" s="13"/>
      <c r="I176" s="13"/>
      <c r="J176" s="13"/>
      <c r="K176" s="11"/>
      <c r="L176" s="13"/>
      <c r="M176" s="13"/>
      <c r="N176" s="13"/>
      <c r="O176" s="13"/>
      <c r="P176" s="13"/>
      <c r="Q176" s="13"/>
      <c r="R176" s="13">
        <v>10</v>
      </c>
      <c r="S176" s="13">
        <f t="shared" si="20"/>
        <v>0</v>
      </c>
      <c r="T176" s="20"/>
      <c r="U176" s="20"/>
      <c r="V176" s="13"/>
      <c r="W176" s="13"/>
      <c r="X176" s="13"/>
      <c r="Y176" s="13"/>
      <c r="Z176" s="13"/>
      <c r="AA176" s="13"/>
      <c r="AB176" s="13"/>
      <c r="AC176" s="13"/>
    </row>
    <row r="177" spans="2:29" ht="15" customHeight="1" x14ac:dyDescent="0.35">
      <c r="C177" s="10" t="s">
        <v>16</v>
      </c>
      <c r="D177" s="10">
        <v>2</v>
      </c>
      <c r="E177" s="11">
        <v>2</v>
      </c>
      <c r="F177" s="11">
        <f t="shared" si="19"/>
        <v>24</v>
      </c>
      <c r="G177" s="12">
        <v>45185</v>
      </c>
      <c r="H177" s="13"/>
      <c r="I177" s="13"/>
      <c r="J177" s="13"/>
      <c r="K177" s="11"/>
      <c r="L177" s="13"/>
      <c r="M177" s="13"/>
      <c r="N177" s="13"/>
      <c r="O177" s="13"/>
      <c r="P177" s="13"/>
      <c r="Q177" s="13"/>
      <c r="R177" s="13">
        <v>10</v>
      </c>
      <c r="S177" s="13">
        <f t="shared" si="20"/>
        <v>0</v>
      </c>
      <c r="T177" s="20"/>
      <c r="U177" s="20"/>
      <c r="V177" s="13"/>
      <c r="W177" s="13"/>
      <c r="X177" s="13"/>
      <c r="Y177" s="13"/>
      <c r="Z177" s="13"/>
      <c r="AA177" s="13"/>
      <c r="AB177" s="13"/>
      <c r="AC177" s="13"/>
    </row>
    <row r="178" spans="2:29" ht="15" customHeight="1" x14ac:dyDescent="0.35">
      <c r="C178" s="10" t="s">
        <v>16</v>
      </c>
      <c r="D178" s="10">
        <v>3</v>
      </c>
      <c r="E178" s="11">
        <v>2</v>
      </c>
      <c r="F178" s="11">
        <f t="shared" si="19"/>
        <v>24</v>
      </c>
      <c r="G178" s="12">
        <v>45185</v>
      </c>
      <c r="H178" s="13"/>
      <c r="I178" s="13"/>
      <c r="J178" s="13"/>
      <c r="K178" s="11"/>
      <c r="L178" s="13"/>
      <c r="M178" s="13"/>
      <c r="N178" s="13"/>
      <c r="O178" s="13"/>
      <c r="P178" s="13"/>
      <c r="Q178" s="13"/>
      <c r="R178" s="13">
        <v>9</v>
      </c>
      <c r="S178" s="13">
        <f t="shared" si="20"/>
        <v>0</v>
      </c>
      <c r="T178" s="20"/>
      <c r="U178" s="20"/>
      <c r="V178" s="13"/>
      <c r="W178" s="13"/>
      <c r="X178" s="13"/>
      <c r="Y178" s="13"/>
      <c r="Z178" s="13"/>
      <c r="AA178" s="13"/>
      <c r="AB178" s="13"/>
      <c r="AC178" s="13"/>
    </row>
    <row r="179" spans="2:29" ht="15" customHeight="1" x14ac:dyDescent="0.35">
      <c r="C179" s="10" t="s">
        <v>16</v>
      </c>
      <c r="D179" s="10">
        <v>4</v>
      </c>
      <c r="E179" s="11">
        <v>2</v>
      </c>
      <c r="F179" s="11">
        <f t="shared" si="19"/>
        <v>24</v>
      </c>
      <c r="G179" s="12">
        <v>45185</v>
      </c>
      <c r="H179" s="13"/>
      <c r="I179" s="13"/>
      <c r="J179" s="13"/>
      <c r="K179" s="11"/>
      <c r="L179" s="13"/>
      <c r="M179" s="13"/>
      <c r="N179" s="13"/>
      <c r="O179" s="13"/>
      <c r="P179" s="13"/>
      <c r="Q179" s="13"/>
      <c r="R179" s="13">
        <v>10</v>
      </c>
      <c r="S179" s="13">
        <f t="shared" si="20"/>
        <v>0</v>
      </c>
      <c r="T179" s="20"/>
      <c r="U179" s="20"/>
      <c r="V179" s="13"/>
      <c r="W179" s="13"/>
      <c r="X179" s="13"/>
      <c r="Y179" s="13"/>
      <c r="Z179" s="13"/>
      <c r="AA179" s="13"/>
      <c r="AB179" s="13"/>
      <c r="AC179" s="13"/>
    </row>
    <row r="180" spans="2:29" ht="15" customHeight="1" x14ac:dyDescent="0.35">
      <c r="C180" s="10" t="s">
        <v>16</v>
      </c>
      <c r="D180" s="10">
        <v>5</v>
      </c>
      <c r="E180" s="11">
        <v>2</v>
      </c>
      <c r="F180" s="11">
        <f t="shared" si="19"/>
        <v>24</v>
      </c>
      <c r="G180" s="12">
        <v>45185</v>
      </c>
      <c r="H180" s="13"/>
      <c r="I180" s="13"/>
      <c r="J180" s="13"/>
      <c r="K180" s="11"/>
      <c r="L180" s="13"/>
      <c r="M180" s="13"/>
      <c r="N180" s="13"/>
      <c r="O180" s="13"/>
      <c r="P180" s="13"/>
      <c r="Q180" s="13"/>
      <c r="R180" s="13">
        <v>9</v>
      </c>
      <c r="S180" s="13">
        <f t="shared" si="20"/>
        <v>0</v>
      </c>
      <c r="T180" s="20"/>
      <c r="U180" s="20"/>
      <c r="V180" s="13"/>
      <c r="W180" s="13"/>
      <c r="X180" s="13"/>
      <c r="Y180" s="13"/>
      <c r="Z180" s="13"/>
      <c r="AA180" s="13"/>
      <c r="AB180" s="13"/>
      <c r="AC180" s="13"/>
    </row>
    <row r="181" spans="2:29" ht="15" customHeight="1" x14ac:dyDescent="0.35">
      <c r="C181" s="10" t="s">
        <v>16</v>
      </c>
      <c r="D181" s="10">
        <v>6</v>
      </c>
      <c r="E181" s="11">
        <v>2</v>
      </c>
      <c r="F181" s="11">
        <f t="shared" si="19"/>
        <v>24</v>
      </c>
      <c r="G181" s="12">
        <v>45185</v>
      </c>
      <c r="H181" s="13"/>
      <c r="I181" s="13"/>
      <c r="J181" s="13"/>
      <c r="K181" s="11"/>
      <c r="L181" s="13"/>
      <c r="M181" s="13"/>
      <c r="N181" s="13"/>
      <c r="O181" s="13"/>
      <c r="P181" s="13"/>
      <c r="Q181" s="13"/>
      <c r="R181" s="13">
        <v>10</v>
      </c>
      <c r="S181" s="13">
        <f t="shared" si="20"/>
        <v>0</v>
      </c>
      <c r="T181" s="20"/>
      <c r="U181" s="20"/>
      <c r="V181" s="13"/>
      <c r="W181" s="13"/>
      <c r="X181" s="13"/>
      <c r="Y181" s="13"/>
      <c r="Z181" s="13"/>
      <c r="AA181" s="13"/>
      <c r="AB181" s="13"/>
      <c r="AC181" s="13"/>
    </row>
    <row r="182" spans="2:29" ht="15" customHeight="1" x14ac:dyDescent="0.35">
      <c r="C182" s="10" t="s">
        <v>17</v>
      </c>
      <c r="D182" s="10">
        <v>1</v>
      </c>
      <c r="E182" s="11">
        <v>2</v>
      </c>
      <c r="F182" s="11">
        <f t="shared" si="19"/>
        <v>24</v>
      </c>
      <c r="G182" s="12">
        <v>45185</v>
      </c>
      <c r="H182" s="13"/>
      <c r="I182" s="13"/>
      <c r="J182" s="13"/>
      <c r="K182" s="11"/>
      <c r="L182" s="13"/>
      <c r="M182" s="13"/>
      <c r="N182" s="13"/>
      <c r="O182" s="13"/>
      <c r="P182" s="13"/>
      <c r="Q182" s="13"/>
      <c r="R182" s="13">
        <v>27</v>
      </c>
      <c r="S182" s="13">
        <f t="shared" si="20"/>
        <v>0</v>
      </c>
      <c r="T182" s="20"/>
      <c r="U182" s="20"/>
      <c r="V182" s="13"/>
      <c r="W182" s="13"/>
      <c r="X182" s="13"/>
      <c r="Y182" s="13"/>
      <c r="Z182" s="13"/>
      <c r="AA182" s="13"/>
      <c r="AB182" s="13"/>
      <c r="AC182" s="13"/>
    </row>
    <row r="183" spans="2:29" ht="15" customHeight="1" x14ac:dyDescent="0.35">
      <c r="C183" s="10" t="s">
        <v>17</v>
      </c>
      <c r="D183" s="10">
        <v>2</v>
      </c>
      <c r="E183" s="11">
        <v>2</v>
      </c>
      <c r="F183" s="11">
        <f t="shared" si="19"/>
        <v>24</v>
      </c>
      <c r="G183" s="12">
        <v>45185</v>
      </c>
      <c r="H183" s="13"/>
      <c r="I183" s="13"/>
      <c r="J183" s="13"/>
      <c r="K183" s="11"/>
      <c r="L183" s="13"/>
      <c r="M183" s="13"/>
      <c r="N183" s="13"/>
      <c r="O183" s="13"/>
      <c r="P183" s="13"/>
      <c r="Q183" s="13"/>
      <c r="R183" s="13">
        <v>26</v>
      </c>
      <c r="S183" s="13">
        <f t="shared" si="20"/>
        <v>0</v>
      </c>
      <c r="T183" s="20"/>
      <c r="U183" s="20"/>
      <c r="V183" s="13"/>
      <c r="W183" s="13"/>
      <c r="X183" s="13"/>
      <c r="Y183" s="13"/>
      <c r="Z183" s="13"/>
      <c r="AA183" s="13"/>
      <c r="AB183" s="13"/>
      <c r="AC183" s="13"/>
    </row>
    <row r="184" spans="2:29" ht="15" customHeight="1" x14ac:dyDescent="0.35">
      <c r="C184" s="14" t="s">
        <v>18</v>
      </c>
      <c r="D184" s="14">
        <v>1</v>
      </c>
      <c r="E184" s="15">
        <v>2</v>
      </c>
      <c r="F184" s="15">
        <f t="shared" si="19"/>
        <v>24</v>
      </c>
      <c r="G184" s="16">
        <v>45185</v>
      </c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>
        <v>64</v>
      </c>
      <c r="S184" s="15">
        <f t="shared" si="20"/>
        <v>0</v>
      </c>
      <c r="T184" s="21"/>
      <c r="U184" s="21"/>
      <c r="V184" s="15"/>
      <c r="W184" s="15"/>
      <c r="X184" s="15"/>
      <c r="Y184" s="15"/>
      <c r="Z184" s="15"/>
      <c r="AA184" s="15"/>
      <c r="AB184" s="15"/>
      <c r="AC184" s="15"/>
    </row>
    <row r="185" spans="2:29" ht="15" customHeight="1" x14ac:dyDescent="0.35">
      <c r="C185" s="1" t="s">
        <v>19</v>
      </c>
      <c r="D185" s="1">
        <v>1</v>
      </c>
      <c r="E185" s="2">
        <v>3</v>
      </c>
      <c r="F185" s="2">
        <f t="shared" si="19"/>
        <v>25</v>
      </c>
      <c r="G185" s="3">
        <v>45186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4">
        <v>9</v>
      </c>
      <c r="S185" s="4">
        <f t="shared" si="20"/>
        <v>0</v>
      </c>
      <c r="T185" s="18"/>
      <c r="U185" s="18" t="s">
        <v>23</v>
      </c>
      <c r="V185" s="4"/>
      <c r="W185" s="2"/>
      <c r="X185" s="2"/>
      <c r="Y185" s="2"/>
      <c r="Z185" s="5"/>
      <c r="AA185" s="5"/>
      <c r="AB185" s="5"/>
      <c r="AC185" s="5"/>
    </row>
    <row r="186" spans="2:29" ht="15" customHeight="1" x14ac:dyDescent="0.35">
      <c r="C186" s="1" t="s">
        <v>19</v>
      </c>
      <c r="D186" s="1">
        <v>2</v>
      </c>
      <c r="E186" s="2">
        <v>3</v>
      </c>
      <c r="F186" s="2">
        <f t="shared" si="19"/>
        <v>25</v>
      </c>
      <c r="G186" s="3">
        <v>45186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4">
        <v>10</v>
      </c>
      <c r="S186" s="4">
        <f t="shared" si="20"/>
        <v>0</v>
      </c>
      <c r="T186" s="18"/>
      <c r="U186" s="18"/>
      <c r="V186" s="4"/>
      <c r="W186" s="2"/>
      <c r="X186" s="2"/>
      <c r="Y186" s="2"/>
      <c r="Z186" s="5"/>
      <c r="AA186" s="5"/>
      <c r="AB186" s="5"/>
      <c r="AC186" s="5"/>
    </row>
    <row r="187" spans="2:29" ht="15" customHeight="1" x14ac:dyDescent="0.35">
      <c r="C187" s="1" t="s">
        <v>19</v>
      </c>
      <c r="D187" s="1">
        <v>3</v>
      </c>
      <c r="E187" s="2">
        <v>3</v>
      </c>
      <c r="F187" s="2">
        <f t="shared" si="19"/>
        <v>25</v>
      </c>
      <c r="G187" s="3">
        <v>45186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4">
        <v>9</v>
      </c>
      <c r="S187" s="4">
        <f t="shared" si="20"/>
        <v>0</v>
      </c>
      <c r="T187" s="18"/>
      <c r="U187" s="18" t="s">
        <v>23</v>
      </c>
      <c r="V187" s="4"/>
      <c r="W187" s="2"/>
      <c r="X187" s="2"/>
      <c r="Y187" s="2"/>
      <c r="Z187" s="5"/>
      <c r="AA187" s="5"/>
      <c r="AB187" s="5"/>
      <c r="AC187" s="5"/>
    </row>
    <row r="188" spans="2:29" ht="15" customHeight="1" x14ac:dyDescent="0.35">
      <c r="C188" s="1" t="s">
        <v>19</v>
      </c>
      <c r="D188" s="1">
        <v>4</v>
      </c>
      <c r="E188" s="2">
        <v>3</v>
      </c>
      <c r="F188" s="2">
        <f t="shared" si="19"/>
        <v>25</v>
      </c>
      <c r="G188" s="3">
        <v>45186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4">
        <v>8</v>
      </c>
      <c r="S188" s="4">
        <f t="shared" si="20"/>
        <v>0</v>
      </c>
      <c r="T188" s="18"/>
      <c r="U188" s="18" t="s">
        <v>23</v>
      </c>
      <c r="V188" s="4"/>
      <c r="W188" s="2"/>
      <c r="X188" s="2"/>
      <c r="Y188" s="2"/>
      <c r="Z188" s="5"/>
      <c r="AA188" s="5"/>
      <c r="AB188" s="5"/>
      <c r="AC188" s="5"/>
    </row>
    <row r="189" spans="2:29" ht="15" customHeight="1" x14ac:dyDescent="0.35">
      <c r="C189" s="1" t="s">
        <v>19</v>
      </c>
      <c r="D189" s="1">
        <v>5</v>
      </c>
      <c r="E189" s="2">
        <v>3</v>
      </c>
      <c r="F189" s="2">
        <f t="shared" si="19"/>
        <v>25</v>
      </c>
      <c r="G189" s="3">
        <v>45186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4">
        <v>10</v>
      </c>
      <c r="S189" s="4">
        <f t="shared" si="20"/>
        <v>0</v>
      </c>
      <c r="T189" s="18"/>
      <c r="U189" s="18" t="s">
        <v>23</v>
      </c>
      <c r="V189" s="4"/>
      <c r="W189" s="2"/>
      <c r="X189" s="2"/>
      <c r="Y189" s="2"/>
      <c r="Z189" s="5"/>
      <c r="AA189" s="5"/>
      <c r="AB189" s="5"/>
      <c r="AC189" s="5"/>
    </row>
    <row r="190" spans="2:29" ht="15" customHeight="1" x14ac:dyDescent="0.35">
      <c r="C190" s="1" t="s">
        <v>19</v>
      </c>
      <c r="D190" s="1">
        <v>6</v>
      </c>
      <c r="E190" s="2">
        <v>3</v>
      </c>
      <c r="F190" s="2">
        <f t="shared" si="19"/>
        <v>25</v>
      </c>
      <c r="G190" s="3">
        <v>45186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4">
        <v>8</v>
      </c>
      <c r="S190" s="4">
        <f t="shared" si="20"/>
        <v>0</v>
      </c>
      <c r="T190" s="18"/>
      <c r="U190" s="18" t="s">
        <v>23</v>
      </c>
      <c r="V190" s="4"/>
      <c r="W190" s="2"/>
      <c r="X190" s="2"/>
      <c r="Y190" s="2"/>
      <c r="Z190" s="5"/>
      <c r="AA190" s="5"/>
      <c r="AB190" s="5"/>
      <c r="AC190" s="5"/>
    </row>
    <row r="191" spans="2:29" ht="15" customHeight="1" x14ac:dyDescent="0.35">
      <c r="C191" s="1" t="s">
        <v>20</v>
      </c>
      <c r="D191" s="1">
        <v>1</v>
      </c>
      <c r="E191" s="2">
        <v>3</v>
      </c>
      <c r="F191" s="2">
        <f t="shared" si="19"/>
        <v>25</v>
      </c>
      <c r="G191" s="3">
        <v>45186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4">
        <v>29</v>
      </c>
      <c r="S191" s="4">
        <f t="shared" si="20"/>
        <v>1</v>
      </c>
      <c r="T191" s="18"/>
      <c r="U191" s="18"/>
      <c r="V191" s="4"/>
      <c r="W191" s="2"/>
      <c r="X191" s="2"/>
      <c r="Y191" s="2"/>
      <c r="Z191" s="5"/>
      <c r="AA191" s="5"/>
      <c r="AB191" s="5"/>
      <c r="AC191" s="5"/>
    </row>
    <row r="192" spans="2:29" ht="15" customHeight="1" x14ac:dyDescent="0.35">
      <c r="B192" s="23" t="s">
        <v>24</v>
      </c>
      <c r="C192" s="1" t="s">
        <v>20</v>
      </c>
      <c r="D192" s="1">
        <v>2</v>
      </c>
      <c r="E192" s="2">
        <v>3</v>
      </c>
      <c r="F192" s="2">
        <f t="shared" si="19"/>
        <v>25</v>
      </c>
      <c r="G192" s="3">
        <v>45186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4">
        <v>29</v>
      </c>
      <c r="S192" s="4">
        <f t="shared" si="20"/>
        <v>0</v>
      </c>
      <c r="T192" s="18"/>
      <c r="U192" s="18" t="s">
        <v>23</v>
      </c>
      <c r="V192" s="4"/>
      <c r="W192" s="2"/>
      <c r="X192" s="2"/>
      <c r="Y192" s="2"/>
      <c r="Z192" s="5"/>
      <c r="AA192" s="5"/>
      <c r="AB192" s="5"/>
      <c r="AC192" s="5"/>
    </row>
    <row r="193" spans="3:29" ht="15" customHeight="1" x14ac:dyDescent="0.35">
      <c r="C193" s="6" t="s">
        <v>21</v>
      </c>
      <c r="D193" s="6">
        <v>1</v>
      </c>
      <c r="E193" s="7">
        <v>3</v>
      </c>
      <c r="F193" s="7">
        <f t="shared" si="19"/>
        <v>25</v>
      </c>
      <c r="G193" s="8">
        <v>45186</v>
      </c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9">
        <v>66</v>
      </c>
      <c r="S193" s="9">
        <f t="shared" si="20"/>
        <v>0</v>
      </c>
      <c r="T193" s="19"/>
      <c r="U193" s="19" t="s">
        <v>23</v>
      </c>
      <c r="V193" s="9"/>
      <c r="W193" s="7"/>
      <c r="X193" s="7"/>
      <c r="Y193" s="7"/>
      <c r="Z193" s="7"/>
      <c r="AA193" s="7"/>
      <c r="AB193" s="7"/>
      <c r="AC193" s="7"/>
    </row>
    <row r="194" spans="3:29" ht="15" customHeight="1" x14ac:dyDescent="0.35">
      <c r="C194" s="10" t="s">
        <v>16</v>
      </c>
      <c r="D194" s="10">
        <v>1</v>
      </c>
      <c r="E194" s="11">
        <v>3</v>
      </c>
      <c r="F194" s="11">
        <f t="shared" si="19"/>
        <v>25</v>
      </c>
      <c r="G194" s="12">
        <v>45186</v>
      </c>
      <c r="H194" s="13"/>
      <c r="I194" s="13"/>
      <c r="J194" s="13"/>
      <c r="K194" s="11"/>
      <c r="L194" s="13"/>
      <c r="M194" s="13"/>
      <c r="N194" s="13"/>
      <c r="O194" s="13"/>
      <c r="P194" s="13"/>
      <c r="Q194" s="13"/>
      <c r="R194" s="13">
        <v>10</v>
      </c>
      <c r="S194" s="13">
        <f t="shared" si="20"/>
        <v>0</v>
      </c>
      <c r="T194" s="20"/>
      <c r="U194" s="20"/>
      <c r="V194" s="13"/>
      <c r="W194" s="13"/>
      <c r="X194" s="13"/>
      <c r="Y194" s="13"/>
      <c r="Z194" s="13"/>
      <c r="AA194" s="13"/>
      <c r="AB194" s="13"/>
      <c r="AC194" s="13"/>
    </row>
    <row r="195" spans="3:29" ht="15" customHeight="1" x14ac:dyDescent="0.35">
      <c r="C195" s="10" t="s">
        <v>16</v>
      </c>
      <c r="D195" s="10">
        <v>2</v>
      </c>
      <c r="E195" s="11">
        <v>3</v>
      </c>
      <c r="F195" s="11">
        <f t="shared" si="19"/>
        <v>25</v>
      </c>
      <c r="G195" s="12">
        <v>45186</v>
      </c>
      <c r="H195" s="13"/>
      <c r="I195" s="13"/>
      <c r="J195" s="13"/>
      <c r="K195" s="11"/>
      <c r="L195" s="13"/>
      <c r="M195" s="13"/>
      <c r="N195" s="13"/>
      <c r="O195" s="13"/>
      <c r="P195" s="13"/>
      <c r="Q195" s="13"/>
      <c r="R195" s="13">
        <v>10</v>
      </c>
      <c r="S195" s="13">
        <f t="shared" si="20"/>
        <v>0</v>
      </c>
      <c r="T195" s="20"/>
      <c r="U195" s="20" t="s">
        <v>23</v>
      </c>
      <c r="V195" s="13"/>
      <c r="W195" s="13"/>
      <c r="X195" s="13"/>
      <c r="Y195" s="13"/>
      <c r="Z195" s="13"/>
      <c r="AA195" s="13"/>
      <c r="AB195" s="13"/>
      <c r="AC195" s="13"/>
    </row>
    <row r="196" spans="3:29" ht="15" customHeight="1" x14ac:dyDescent="0.35">
      <c r="C196" s="10" t="s">
        <v>16</v>
      </c>
      <c r="D196" s="10">
        <v>3</v>
      </c>
      <c r="E196" s="11">
        <v>3</v>
      </c>
      <c r="F196" s="11">
        <f t="shared" si="19"/>
        <v>25</v>
      </c>
      <c r="G196" s="12">
        <v>45186</v>
      </c>
      <c r="H196" s="13"/>
      <c r="I196" s="13"/>
      <c r="J196" s="13"/>
      <c r="K196" s="11"/>
      <c r="L196" s="13"/>
      <c r="M196" s="13"/>
      <c r="N196" s="13"/>
      <c r="O196" s="13"/>
      <c r="P196" s="13"/>
      <c r="Q196" s="13"/>
      <c r="R196" s="13">
        <v>9</v>
      </c>
      <c r="S196" s="13">
        <f t="shared" si="20"/>
        <v>0</v>
      </c>
      <c r="T196" s="20"/>
      <c r="U196" s="20"/>
      <c r="V196" s="13"/>
      <c r="W196" s="13"/>
      <c r="X196" s="13"/>
      <c r="Y196" s="13"/>
      <c r="Z196" s="13"/>
      <c r="AA196" s="13"/>
      <c r="AB196" s="13"/>
      <c r="AC196" s="13"/>
    </row>
    <row r="197" spans="3:29" ht="15" customHeight="1" x14ac:dyDescent="0.35">
      <c r="C197" s="10" t="s">
        <v>16</v>
      </c>
      <c r="D197" s="10">
        <v>4</v>
      </c>
      <c r="E197" s="11">
        <v>3</v>
      </c>
      <c r="F197" s="11">
        <f t="shared" si="19"/>
        <v>25</v>
      </c>
      <c r="G197" s="12">
        <v>45186</v>
      </c>
      <c r="H197" s="13"/>
      <c r="I197" s="13"/>
      <c r="J197" s="13"/>
      <c r="K197" s="11"/>
      <c r="L197" s="13"/>
      <c r="M197" s="13"/>
      <c r="N197" s="13"/>
      <c r="O197" s="13"/>
      <c r="P197" s="13"/>
      <c r="Q197" s="13"/>
      <c r="R197" s="13">
        <v>10</v>
      </c>
      <c r="S197" s="13">
        <f t="shared" si="20"/>
        <v>0</v>
      </c>
      <c r="T197" s="20"/>
      <c r="U197" s="20" t="s">
        <v>23</v>
      </c>
      <c r="V197" s="13"/>
      <c r="W197" s="13"/>
      <c r="X197" s="13"/>
      <c r="Y197" s="13"/>
      <c r="Z197" s="13"/>
      <c r="AA197" s="13"/>
      <c r="AB197" s="13"/>
      <c r="AC197" s="13"/>
    </row>
    <row r="198" spans="3:29" ht="15" customHeight="1" x14ac:dyDescent="0.35">
      <c r="C198" s="10" t="s">
        <v>16</v>
      </c>
      <c r="D198" s="10">
        <v>5</v>
      </c>
      <c r="E198" s="11">
        <v>3</v>
      </c>
      <c r="F198" s="11">
        <f t="shared" ref="F198:F261" si="21">_xlfn.DAYS(G198,$H$1)</f>
        <v>25</v>
      </c>
      <c r="G198" s="12">
        <v>45186</v>
      </c>
      <c r="H198" s="13"/>
      <c r="I198" s="13"/>
      <c r="J198" s="13"/>
      <c r="K198" s="11"/>
      <c r="L198" s="13"/>
      <c r="M198" s="13"/>
      <c r="N198" s="13"/>
      <c r="O198" s="13"/>
      <c r="P198" s="13"/>
      <c r="Q198" s="13"/>
      <c r="R198" s="13">
        <v>9</v>
      </c>
      <c r="S198" s="13">
        <f t="shared" si="20"/>
        <v>0</v>
      </c>
      <c r="T198" s="20"/>
      <c r="U198" s="20" t="s">
        <v>23</v>
      </c>
      <c r="V198" s="13"/>
      <c r="W198" s="13"/>
      <c r="X198" s="13"/>
      <c r="Y198" s="13"/>
      <c r="Z198" s="13"/>
      <c r="AA198" s="13"/>
      <c r="AB198" s="13"/>
      <c r="AC198" s="13"/>
    </row>
    <row r="199" spans="3:29" ht="15" customHeight="1" x14ac:dyDescent="0.35">
      <c r="C199" s="10" t="s">
        <v>16</v>
      </c>
      <c r="D199" s="10">
        <v>6</v>
      </c>
      <c r="E199" s="11">
        <v>3</v>
      </c>
      <c r="F199" s="11">
        <f t="shared" si="21"/>
        <v>25</v>
      </c>
      <c r="G199" s="12">
        <v>45186</v>
      </c>
      <c r="H199" s="13"/>
      <c r="I199" s="13"/>
      <c r="J199" s="13"/>
      <c r="K199" s="11"/>
      <c r="L199" s="13"/>
      <c r="M199" s="13"/>
      <c r="N199" s="13"/>
      <c r="O199" s="13"/>
      <c r="P199" s="13"/>
      <c r="Q199" s="13"/>
      <c r="R199" s="13">
        <v>10</v>
      </c>
      <c r="S199" s="13">
        <f t="shared" si="20"/>
        <v>0</v>
      </c>
      <c r="T199" s="20"/>
      <c r="U199" s="20" t="s">
        <v>23</v>
      </c>
      <c r="V199" s="13"/>
      <c r="W199" s="13"/>
      <c r="X199" s="13"/>
      <c r="Y199" s="13"/>
      <c r="Z199" s="13"/>
      <c r="AA199" s="13"/>
      <c r="AB199" s="13"/>
      <c r="AC199" s="13"/>
    </row>
    <row r="200" spans="3:29" ht="15" customHeight="1" x14ac:dyDescent="0.35">
      <c r="C200" s="10" t="s">
        <v>17</v>
      </c>
      <c r="D200" s="10">
        <v>1</v>
      </c>
      <c r="E200" s="11">
        <v>3</v>
      </c>
      <c r="F200" s="11">
        <f t="shared" si="21"/>
        <v>25</v>
      </c>
      <c r="G200" s="12">
        <v>45186</v>
      </c>
      <c r="H200" s="13"/>
      <c r="I200" s="13"/>
      <c r="J200" s="13"/>
      <c r="K200" s="11"/>
      <c r="L200" s="13"/>
      <c r="M200" s="13"/>
      <c r="N200" s="13"/>
      <c r="O200" s="13"/>
      <c r="P200" s="13"/>
      <c r="Q200" s="13"/>
      <c r="R200" s="13">
        <v>27</v>
      </c>
      <c r="S200" s="13">
        <f t="shared" si="20"/>
        <v>0</v>
      </c>
      <c r="T200" s="20"/>
      <c r="U200" s="20" t="s">
        <v>23</v>
      </c>
      <c r="V200" s="13"/>
      <c r="W200" s="13"/>
      <c r="X200" s="13"/>
      <c r="Y200" s="13"/>
      <c r="Z200" s="13"/>
      <c r="AA200" s="13"/>
      <c r="AB200" s="13"/>
      <c r="AC200" s="13"/>
    </row>
    <row r="201" spans="3:29" ht="15" customHeight="1" x14ac:dyDescent="0.35">
      <c r="C201" s="10" t="s">
        <v>17</v>
      </c>
      <c r="D201" s="10">
        <v>2</v>
      </c>
      <c r="E201" s="11">
        <v>3</v>
      </c>
      <c r="F201" s="11">
        <f t="shared" si="21"/>
        <v>25</v>
      </c>
      <c r="G201" s="12">
        <v>45186</v>
      </c>
      <c r="H201" s="13"/>
      <c r="I201" s="13"/>
      <c r="J201" s="13"/>
      <c r="K201" s="11"/>
      <c r="L201" s="13"/>
      <c r="M201" s="13"/>
      <c r="N201" s="13"/>
      <c r="O201" s="13"/>
      <c r="P201" s="13"/>
      <c r="Q201" s="13"/>
      <c r="R201" s="13">
        <v>26</v>
      </c>
      <c r="S201" s="13">
        <f t="shared" si="20"/>
        <v>0</v>
      </c>
      <c r="T201" s="20"/>
      <c r="U201" s="20" t="s">
        <v>23</v>
      </c>
      <c r="V201" s="13"/>
      <c r="W201" s="13"/>
      <c r="X201" s="13"/>
      <c r="Y201" s="13"/>
      <c r="Z201" s="13"/>
      <c r="AA201" s="13"/>
      <c r="AB201" s="13"/>
      <c r="AC201" s="13"/>
    </row>
    <row r="202" spans="3:29" ht="15" customHeight="1" x14ac:dyDescent="0.35">
      <c r="C202" s="14" t="s">
        <v>18</v>
      </c>
      <c r="D202" s="14">
        <v>1</v>
      </c>
      <c r="E202" s="15">
        <v>3</v>
      </c>
      <c r="F202" s="15">
        <f t="shared" si="21"/>
        <v>25</v>
      </c>
      <c r="G202" s="16">
        <v>45186</v>
      </c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>
        <v>63</v>
      </c>
      <c r="S202" s="15">
        <f t="shared" si="20"/>
        <v>1</v>
      </c>
      <c r="T202" s="21"/>
      <c r="U202" s="21" t="s">
        <v>23</v>
      </c>
      <c r="V202" s="15"/>
      <c r="W202" s="15"/>
      <c r="X202" s="15"/>
      <c r="Y202" s="15"/>
      <c r="Z202" s="15"/>
      <c r="AA202" s="15"/>
      <c r="AB202" s="15"/>
      <c r="AC202" s="15"/>
    </row>
    <row r="203" spans="3:29" ht="15" customHeight="1" x14ac:dyDescent="0.35">
      <c r="C203" s="1" t="s">
        <v>19</v>
      </c>
      <c r="D203" s="1">
        <v>1</v>
      </c>
      <c r="E203" s="2">
        <v>4</v>
      </c>
      <c r="F203" s="2">
        <f t="shared" si="21"/>
        <v>26</v>
      </c>
      <c r="G203" s="3">
        <v>45187</v>
      </c>
      <c r="H203" s="2">
        <v>0.13</v>
      </c>
      <c r="I203" s="53">
        <f>(H203/Q203)*1000</f>
        <v>14.444444444444445</v>
      </c>
      <c r="J203" s="53">
        <f>I203/P203</f>
        <v>3.6111111111111112</v>
      </c>
      <c r="K203" s="2">
        <v>6.891</v>
      </c>
      <c r="L203" s="2"/>
      <c r="M203" s="2">
        <f>L131-K203</f>
        <v>0.16800000000000015</v>
      </c>
      <c r="N203" s="53">
        <f>(M203/Q203)*1000</f>
        <v>18.666666666666682</v>
      </c>
      <c r="O203" s="53">
        <f>N203/P203</f>
        <v>4.6666666666666705</v>
      </c>
      <c r="P203" s="53">
        <f>_xlfn.DAYS(G203,G131)</f>
        <v>4</v>
      </c>
      <c r="Q203" s="53">
        <f>(R131+R203)/2</f>
        <v>9</v>
      </c>
      <c r="R203" s="4">
        <v>9</v>
      </c>
      <c r="S203" s="4">
        <f t="shared" si="20"/>
        <v>0</v>
      </c>
      <c r="T203" s="18"/>
      <c r="U203" s="18"/>
      <c r="V203" s="4"/>
      <c r="W203" s="4">
        <v>1</v>
      </c>
      <c r="X203" s="2">
        <f>W203/R203</f>
        <v>0.1111111111111111</v>
      </c>
      <c r="Y203" s="2"/>
      <c r="Z203" s="5"/>
      <c r="AA203" s="5"/>
      <c r="AB203" s="5"/>
      <c r="AC203" s="5"/>
    </row>
    <row r="204" spans="3:29" ht="15" customHeight="1" x14ac:dyDescent="0.35">
      <c r="C204" s="1" t="s">
        <v>19</v>
      </c>
      <c r="D204" s="1">
        <v>2</v>
      </c>
      <c r="E204" s="2">
        <v>4</v>
      </c>
      <c r="F204" s="2">
        <f t="shared" si="21"/>
        <v>26</v>
      </c>
      <c r="G204" s="3">
        <v>45187</v>
      </c>
      <c r="H204" s="2">
        <v>0.16800000000000001</v>
      </c>
      <c r="I204" s="53">
        <f t="shared" ref="I204:I220" si="22">(H204/Q204)*1000</f>
        <v>17.684210526315791</v>
      </c>
      <c r="J204" s="53">
        <f t="shared" ref="J204:J220" si="23">I204/P204</f>
        <v>4.4210526315789478</v>
      </c>
      <c r="K204" s="2">
        <v>7.1909999999999998</v>
      </c>
      <c r="L204" s="2"/>
      <c r="M204" s="2">
        <f t="shared" ref="M204:M220" si="24">L132-K204</f>
        <v>0.20800000000000018</v>
      </c>
      <c r="N204" s="53">
        <f t="shared" ref="N204:N220" si="25">(M204/Q204)*1000</f>
        <v>21.894736842105281</v>
      </c>
      <c r="O204" s="53">
        <f>N204/P204</f>
        <v>5.4736842105263204</v>
      </c>
      <c r="P204" s="53">
        <f t="shared" ref="P204:P219" si="26">_xlfn.DAYS(G204,G132)</f>
        <v>4</v>
      </c>
      <c r="Q204" s="53">
        <f t="shared" ref="Q204:Q219" si="27">(R132+R204)/2</f>
        <v>9.5</v>
      </c>
      <c r="R204" s="4">
        <v>9</v>
      </c>
      <c r="S204" s="4">
        <f t="shared" si="20"/>
        <v>1</v>
      </c>
      <c r="T204" s="18"/>
      <c r="U204" s="18"/>
      <c r="V204" s="4"/>
      <c r="W204" s="4">
        <v>13</v>
      </c>
      <c r="X204" s="2">
        <f t="shared" ref="X204:X220" si="28">W204/R204</f>
        <v>1.4444444444444444</v>
      </c>
      <c r="Y204" s="2"/>
      <c r="Z204" s="5"/>
      <c r="AA204" s="5"/>
      <c r="AB204" s="5"/>
      <c r="AC204" s="5"/>
    </row>
    <row r="205" spans="3:29" ht="15" customHeight="1" x14ac:dyDescent="0.35">
      <c r="C205" s="1" t="s">
        <v>19</v>
      </c>
      <c r="D205" s="1">
        <v>3</v>
      </c>
      <c r="E205" s="2">
        <v>4</v>
      </c>
      <c r="F205" s="2">
        <f t="shared" si="21"/>
        <v>26</v>
      </c>
      <c r="G205" s="3">
        <v>45187</v>
      </c>
      <c r="H205" s="2">
        <v>0.128</v>
      </c>
      <c r="I205" s="53">
        <f t="shared" si="22"/>
        <v>14.222222222222223</v>
      </c>
      <c r="J205" s="53">
        <f t="shared" si="23"/>
        <v>3.5555555555555558</v>
      </c>
      <c r="K205" s="2">
        <v>5.5049999999999999</v>
      </c>
      <c r="L205" s="2"/>
      <c r="M205" s="2">
        <f t="shared" si="24"/>
        <v>0.21300000000000008</v>
      </c>
      <c r="N205" s="53">
        <f t="shared" si="25"/>
        <v>23.666666666666675</v>
      </c>
      <c r="O205" s="53">
        <f>N205/P205</f>
        <v>5.9166666666666687</v>
      </c>
      <c r="P205" s="53">
        <f t="shared" si="26"/>
        <v>4</v>
      </c>
      <c r="Q205" s="53">
        <f t="shared" si="27"/>
        <v>9</v>
      </c>
      <c r="R205" s="4">
        <v>9</v>
      </c>
      <c r="S205" s="4">
        <f t="shared" si="20"/>
        <v>0</v>
      </c>
      <c r="T205" s="18"/>
      <c r="U205" s="18"/>
      <c r="V205" s="4"/>
      <c r="W205" s="4">
        <v>4</v>
      </c>
      <c r="X205" s="2">
        <f t="shared" si="28"/>
        <v>0.44444444444444442</v>
      </c>
      <c r="Y205" s="2"/>
      <c r="Z205" s="5"/>
      <c r="AA205" s="5"/>
      <c r="AB205" s="5"/>
      <c r="AC205" s="5"/>
    </row>
    <row r="206" spans="3:29" ht="15" customHeight="1" x14ac:dyDescent="0.35">
      <c r="C206" s="1" t="s">
        <v>19</v>
      </c>
      <c r="D206" s="1">
        <v>4</v>
      </c>
      <c r="E206" s="2">
        <v>4</v>
      </c>
      <c r="F206" s="2">
        <f t="shared" si="21"/>
        <v>26</v>
      </c>
      <c r="G206" s="3">
        <v>45187</v>
      </c>
      <c r="H206" s="2">
        <v>0.10100000000000001</v>
      </c>
      <c r="I206" s="53">
        <f t="shared" si="22"/>
        <v>12.625</v>
      </c>
      <c r="J206" s="53">
        <f t="shared" si="23"/>
        <v>3.15625</v>
      </c>
      <c r="K206" s="2">
        <v>5.6879999999999997</v>
      </c>
      <c r="L206" s="2"/>
      <c r="M206" s="2">
        <f t="shared" si="24"/>
        <v>0.1720000000000006</v>
      </c>
      <c r="N206" s="53">
        <f t="shared" si="25"/>
        <v>21.500000000000075</v>
      </c>
      <c r="O206" s="53">
        <f>N206/P206</f>
        <v>5.3750000000000187</v>
      </c>
      <c r="P206" s="53">
        <f t="shared" si="26"/>
        <v>4</v>
      </c>
      <c r="Q206" s="53">
        <f t="shared" si="27"/>
        <v>8</v>
      </c>
      <c r="R206" s="4">
        <v>8</v>
      </c>
      <c r="S206" s="4">
        <f t="shared" si="20"/>
        <v>0</v>
      </c>
      <c r="T206" s="18"/>
      <c r="U206" s="18"/>
      <c r="V206" s="4"/>
      <c r="W206" s="4">
        <v>4</v>
      </c>
      <c r="X206" s="2">
        <f t="shared" si="28"/>
        <v>0.5</v>
      </c>
      <c r="Y206" s="2"/>
      <c r="Z206" s="5"/>
      <c r="AA206" s="5"/>
      <c r="AB206" s="5"/>
      <c r="AC206" s="5"/>
    </row>
    <row r="207" spans="3:29" ht="15" customHeight="1" x14ac:dyDescent="0.35">
      <c r="C207" s="1" t="s">
        <v>19</v>
      </c>
      <c r="D207" s="1">
        <v>5</v>
      </c>
      <c r="E207" s="2">
        <v>4</v>
      </c>
      <c r="F207" s="2">
        <f t="shared" si="21"/>
        <v>26</v>
      </c>
      <c r="G207" s="3">
        <v>45187</v>
      </c>
      <c r="H207" s="2">
        <v>0.13</v>
      </c>
      <c r="I207" s="53">
        <f t="shared" si="22"/>
        <v>13.000000000000002</v>
      </c>
      <c r="J207" s="53">
        <f t="shared" si="23"/>
        <v>3.2500000000000004</v>
      </c>
      <c r="K207" s="2">
        <v>5.7649999999999997</v>
      </c>
      <c r="L207" s="2"/>
      <c r="M207" s="2">
        <f t="shared" si="24"/>
        <v>0.22300000000000075</v>
      </c>
      <c r="N207" s="53">
        <f t="shared" si="25"/>
        <v>22.300000000000075</v>
      </c>
      <c r="O207" s="53">
        <f t="shared" ref="O207:O219" si="29">N207/P207</f>
        <v>5.5750000000000188</v>
      </c>
      <c r="P207" s="53">
        <f t="shared" si="26"/>
        <v>4</v>
      </c>
      <c r="Q207" s="53">
        <f t="shared" si="27"/>
        <v>10</v>
      </c>
      <c r="R207" s="4">
        <v>10</v>
      </c>
      <c r="S207" s="4">
        <f t="shared" si="20"/>
        <v>0</v>
      </c>
      <c r="T207" s="18"/>
      <c r="U207" s="18"/>
      <c r="V207" s="4"/>
      <c r="W207" s="4">
        <v>0</v>
      </c>
      <c r="X207" s="2">
        <f t="shared" si="28"/>
        <v>0</v>
      </c>
      <c r="Y207" s="2"/>
      <c r="Z207" s="5"/>
      <c r="AA207" s="5"/>
      <c r="AB207" s="5"/>
      <c r="AC207" s="5"/>
    </row>
    <row r="208" spans="3:29" ht="15" customHeight="1" x14ac:dyDescent="0.35">
      <c r="C208" s="1" t="s">
        <v>19</v>
      </c>
      <c r="D208" s="1">
        <v>6</v>
      </c>
      <c r="E208" s="2">
        <v>4</v>
      </c>
      <c r="F208" s="2">
        <f t="shared" si="21"/>
        <v>26</v>
      </c>
      <c r="G208" s="3">
        <v>45187</v>
      </c>
      <c r="H208" s="2">
        <v>0.112</v>
      </c>
      <c r="I208" s="53">
        <f t="shared" si="22"/>
        <v>14</v>
      </c>
      <c r="J208" s="53">
        <f t="shared" si="23"/>
        <v>3.5</v>
      </c>
      <c r="K208" s="2">
        <v>5.1479999999999997</v>
      </c>
      <c r="L208" s="2"/>
      <c r="M208" s="2">
        <f t="shared" si="24"/>
        <v>0.13500000000000068</v>
      </c>
      <c r="N208" s="53">
        <f t="shared" si="25"/>
        <v>16.875000000000085</v>
      </c>
      <c r="O208" s="53">
        <f t="shared" si="29"/>
        <v>4.2187500000000213</v>
      </c>
      <c r="P208" s="53">
        <f t="shared" si="26"/>
        <v>4</v>
      </c>
      <c r="Q208" s="53">
        <f t="shared" si="27"/>
        <v>8</v>
      </c>
      <c r="R208" s="4">
        <v>8</v>
      </c>
      <c r="S208" s="4">
        <f t="shared" si="20"/>
        <v>0</v>
      </c>
      <c r="T208" s="18"/>
      <c r="U208" s="18"/>
      <c r="V208" s="4"/>
      <c r="W208" s="4">
        <v>0</v>
      </c>
      <c r="X208" s="2">
        <f t="shared" si="28"/>
        <v>0</v>
      </c>
      <c r="Y208" s="2"/>
      <c r="Z208" s="5"/>
      <c r="AA208" s="5"/>
      <c r="AB208" s="5"/>
      <c r="AC208" s="5"/>
    </row>
    <row r="209" spans="2:29" ht="15" customHeight="1" x14ac:dyDescent="0.35">
      <c r="C209" s="1" t="s">
        <v>20</v>
      </c>
      <c r="D209" s="1">
        <v>1</v>
      </c>
      <c r="E209" s="2">
        <v>4</v>
      </c>
      <c r="F209" s="2">
        <f t="shared" si="21"/>
        <v>26</v>
      </c>
      <c r="G209" s="3">
        <v>45187</v>
      </c>
      <c r="H209" s="2">
        <v>0.372</v>
      </c>
      <c r="I209" s="53">
        <f t="shared" si="22"/>
        <v>12.827586206896552</v>
      </c>
      <c r="J209" s="53">
        <f t="shared" si="23"/>
        <v>3.2068965517241379</v>
      </c>
      <c r="K209" s="2">
        <v>4.8209999999999997</v>
      </c>
      <c r="L209" s="2"/>
      <c r="M209" s="2">
        <f t="shared" si="24"/>
        <v>0.77899999999999991</v>
      </c>
      <c r="N209" s="53">
        <f t="shared" si="25"/>
        <v>26.862068965517238</v>
      </c>
      <c r="O209" s="53">
        <f t="shared" si="29"/>
        <v>6.7155172413793096</v>
      </c>
      <c r="P209" s="53">
        <f t="shared" si="26"/>
        <v>4</v>
      </c>
      <c r="Q209" s="53">
        <f t="shared" si="27"/>
        <v>29</v>
      </c>
      <c r="R209" s="4">
        <v>28</v>
      </c>
      <c r="S209" s="4">
        <f t="shared" si="20"/>
        <v>1</v>
      </c>
      <c r="T209" s="18" t="s">
        <v>23</v>
      </c>
      <c r="U209" s="18"/>
      <c r="V209" s="4"/>
      <c r="W209" s="4">
        <v>17</v>
      </c>
      <c r="X209" s="2">
        <f t="shared" si="28"/>
        <v>0.6071428571428571</v>
      </c>
      <c r="Y209" s="2"/>
      <c r="Z209" s="5"/>
      <c r="AA209" s="5"/>
      <c r="AB209" s="5"/>
      <c r="AC209" s="5"/>
    </row>
    <row r="210" spans="2:29" ht="15" customHeight="1" x14ac:dyDescent="0.35">
      <c r="C210" s="1" t="s">
        <v>20</v>
      </c>
      <c r="D210" s="1">
        <v>2</v>
      </c>
      <c r="E210" s="2">
        <v>4</v>
      </c>
      <c r="F210" s="2">
        <f t="shared" si="21"/>
        <v>26</v>
      </c>
      <c r="G210" s="3">
        <v>45187</v>
      </c>
      <c r="H210" s="2">
        <v>0.36899999999999999</v>
      </c>
      <c r="I210" s="53">
        <f t="shared" si="22"/>
        <v>12.724137931034482</v>
      </c>
      <c r="J210" s="53">
        <f t="shared" si="23"/>
        <v>3.1810344827586206</v>
      </c>
      <c r="K210" s="2">
        <v>5.0359999999999996</v>
      </c>
      <c r="L210" s="2"/>
      <c r="M210" s="2">
        <f t="shared" si="24"/>
        <v>0.78600000000000048</v>
      </c>
      <c r="N210" s="53">
        <f t="shared" si="25"/>
        <v>27.103448275862085</v>
      </c>
      <c r="O210" s="53">
        <f t="shared" si="29"/>
        <v>6.7758620689655213</v>
      </c>
      <c r="P210" s="53">
        <f t="shared" si="26"/>
        <v>4</v>
      </c>
      <c r="Q210" s="53">
        <f t="shared" si="27"/>
        <v>29</v>
      </c>
      <c r="R210" s="4">
        <v>29</v>
      </c>
      <c r="S210" s="4">
        <f t="shared" si="20"/>
        <v>0</v>
      </c>
      <c r="T210" s="18"/>
      <c r="U210" s="18"/>
      <c r="V210" s="4"/>
      <c r="W210" s="4">
        <v>12</v>
      </c>
      <c r="X210" s="2">
        <f t="shared" si="28"/>
        <v>0.41379310344827586</v>
      </c>
      <c r="Y210" s="2"/>
      <c r="Z210" s="5"/>
      <c r="AA210" s="5"/>
      <c r="AB210" s="5"/>
      <c r="AC210" s="5"/>
    </row>
    <row r="211" spans="2:29" ht="15" customHeight="1" x14ac:dyDescent="0.35">
      <c r="B211" s="36" t="s">
        <v>60</v>
      </c>
      <c r="C211" s="6" t="s">
        <v>21</v>
      </c>
      <c r="D211" s="6">
        <v>1</v>
      </c>
      <c r="E211" s="7">
        <v>4</v>
      </c>
      <c r="F211" s="7">
        <f t="shared" si="21"/>
        <v>26</v>
      </c>
      <c r="G211" s="8">
        <v>45187</v>
      </c>
      <c r="H211" s="7">
        <v>0.93400000000000005</v>
      </c>
      <c r="I211" s="54">
        <f t="shared" si="22"/>
        <v>14.151515151515152</v>
      </c>
      <c r="J211" s="54">
        <f t="shared" si="23"/>
        <v>3.5378787878787881</v>
      </c>
      <c r="K211" s="7">
        <v>3.6509999999999998</v>
      </c>
      <c r="L211" s="7">
        <v>5.3230000000000004</v>
      </c>
      <c r="M211" s="7">
        <f t="shared" si="24"/>
        <v>2.0659999999999998</v>
      </c>
      <c r="N211" s="54">
        <f t="shared" si="25"/>
        <v>31.303030303030297</v>
      </c>
      <c r="O211" s="54">
        <f t="shared" si="29"/>
        <v>7.8257575757575744</v>
      </c>
      <c r="P211" s="54">
        <f t="shared" si="26"/>
        <v>4</v>
      </c>
      <c r="Q211" s="54">
        <f t="shared" si="27"/>
        <v>66</v>
      </c>
      <c r="R211" s="9">
        <v>66</v>
      </c>
      <c r="S211" s="9">
        <f t="shared" si="20"/>
        <v>0</v>
      </c>
      <c r="T211" s="19" t="s">
        <v>23</v>
      </c>
      <c r="U211" s="19"/>
      <c r="V211" s="9"/>
      <c r="W211" s="9">
        <v>27</v>
      </c>
      <c r="X211" s="7">
        <f t="shared" si="28"/>
        <v>0.40909090909090912</v>
      </c>
      <c r="Y211" s="7"/>
      <c r="Z211" s="7"/>
      <c r="AA211" s="7"/>
      <c r="AB211" s="7"/>
      <c r="AC211" s="7"/>
    </row>
    <row r="212" spans="2:29" ht="15" customHeight="1" x14ac:dyDescent="0.35">
      <c r="C212" s="10" t="s">
        <v>16</v>
      </c>
      <c r="D212" s="10">
        <v>1</v>
      </c>
      <c r="E212" s="11">
        <v>4</v>
      </c>
      <c r="F212" s="11">
        <f t="shared" si="21"/>
        <v>26</v>
      </c>
      <c r="G212" s="12">
        <v>45187</v>
      </c>
      <c r="H212" s="13">
        <v>9.6000000000000002E-2</v>
      </c>
      <c r="I212" s="35">
        <f t="shared" si="22"/>
        <v>9.6000000000000014</v>
      </c>
      <c r="J212" s="35">
        <f t="shared" si="23"/>
        <v>2.4000000000000004</v>
      </c>
      <c r="K212" s="11">
        <v>6.1769999999999996</v>
      </c>
      <c r="L212" s="13"/>
      <c r="M212" s="13">
        <f t="shared" si="24"/>
        <v>0.13900000000000023</v>
      </c>
      <c r="N212" s="35">
        <f t="shared" si="25"/>
        <v>13.900000000000023</v>
      </c>
      <c r="O212" s="35">
        <f t="shared" si="29"/>
        <v>3.4750000000000059</v>
      </c>
      <c r="P212" s="35">
        <f t="shared" si="26"/>
        <v>4</v>
      </c>
      <c r="Q212" s="35">
        <f t="shared" si="27"/>
        <v>10</v>
      </c>
      <c r="R212" s="13">
        <v>10</v>
      </c>
      <c r="S212" s="13">
        <f t="shared" si="20"/>
        <v>0</v>
      </c>
      <c r="T212" s="20"/>
      <c r="U212" s="20"/>
      <c r="V212" s="13"/>
      <c r="W212" s="13">
        <v>0</v>
      </c>
      <c r="X212" s="13">
        <f t="shared" si="28"/>
        <v>0</v>
      </c>
      <c r="Y212" s="13"/>
      <c r="Z212" s="13"/>
      <c r="AA212" s="13"/>
      <c r="AB212" s="13"/>
      <c r="AC212" s="13"/>
    </row>
    <row r="213" spans="2:29" ht="15" customHeight="1" x14ac:dyDescent="0.35">
      <c r="C213" s="10" t="s">
        <v>16</v>
      </c>
      <c r="D213" s="10">
        <v>2</v>
      </c>
      <c r="E213" s="11">
        <v>4</v>
      </c>
      <c r="F213" s="11">
        <f t="shared" si="21"/>
        <v>26</v>
      </c>
      <c r="G213" s="12">
        <v>45187</v>
      </c>
      <c r="H213" s="13">
        <v>0.108</v>
      </c>
      <c r="I213" s="35">
        <f t="shared" si="22"/>
        <v>10.8</v>
      </c>
      <c r="J213" s="35">
        <f t="shared" si="23"/>
        <v>2.7</v>
      </c>
      <c r="K213" s="11">
        <v>6.7380000000000004</v>
      </c>
      <c r="L213" s="13"/>
      <c r="M213" s="13">
        <f t="shared" si="24"/>
        <v>0.12199999999999989</v>
      </c>
      <c r="N213" s="35">
        <f t="shared" si="25"/>
        <v>12.199999999999989</v>
      </c>
      <c r="O213" s="35">
        <f t="shared" si="29"/>
        <v>3.0499999999999972</v>
      </c>
      <c r="P213" s="35">
        <f t="shared" si="26"/>
        <v>4</v>
      </c>
      <c r="Q213" s="35">
        <f t="shared" si="27"/>
        <v>10</v>
      </c>
      <c r="R213" s="13">
        <v>10</v>
      </c>
      <c r="S213" s="13">
        <f t="shared" si="20"/>
        <v>0</v>
      </c>
      <c r="T213" s="20"/>
      <c r="U213" s="20"/>
      <c r="V213" s="13"/>
      <c r="W213" s="13">
        <v>2</v>
      </c>
      <c r="X213" s="13">
        <f t="shared" si="28"/>
        <v>0.2</v>
      </c>
      <c r="Y213" s="13"/>
      <c r="Z213" s="13"/>
      <c r="AA213" s="13"/>
      <c r="AB213" s="13"/>
      <c r="AC213" s="13"/>
    </row>
    <row r="214" spans="2:29" ht="15" customHeight="1" x14ac:dyDescent="0.35">
      <c r="C214" s="10" t="s">
        <v>16</v>
      </c>
      <c r="D214" s="10">
        <v>3</v>
      </c>
      <c r="E214" s="11">
        <v>4</v>
      </c>
      <c r="F214" s="11">
        <f t="shared" si="21"/>
        <v>26</v>
      </c>
      <c r="G214" s="12">
        <v>45187</v>
      </c>
      <c r="H214" s="13">
        <v>0.109</v>
      </c>
      <c r="I214" s="35">
        <f t="shared" si="22"/>
        <v>12.111111111111111</v>
      </c>
      <c r="J214" s="35">
        <f t="shared" si="23"/>
        <v>3.0277777777777777</v>
      </c>
      <c r="K214" s="11">
        <v>5.556</v>
      </c>
      <c r="L214" s="13"/>
      <c r="M214" s="13">
        <f t="shared" si="24"/>
        <v>0.13600000000000012</v>
      </c>
      <c r="N214" s="35">
        <f t="shared" si="25"/>
        <v>15.111111111111123</v>
      </c>
      <c r="O214" s="35">
        <f t="shared" si="29"/>
        <v>3.7777777777777808</v>
      </c>
      <c r="P214" s="35">
        <f t="shared" si="26"/>
        <v>4</v>
      </c>
      <c r="Q214" s="35">
        <f t="shared" si="27"/>
        <v>9</v>
      </c>
      <c r="R214" s="13">
        <v>9</v>
      </c>
      <c r="S214" s="13">
        <f t="shared" si="20"/>
        <v>0</v>
      </c>
      <c r="T214" s="20"/>
      <c r="U214" s="20"/>
      <c r="V214" s="13"/>
      <c r="W214" s="13">
        <v>5</v>
      </c>
      <c r="X214" s="13">
        <f t="shared" si="28"/>
        <v>0.55555555555555558</v>
      </c>
      <c r="Y214" s="13"/>
      <c r="Z214" s="13"/>
      <c r="AA214" s="13"/>
      <c r="AB214" s="13"/>
      <c r="AC214" s="13"/>
    </row>
    <row r="215" spans="2:29" ht="15" customHeight="1" x14ac:dyDescent="0.35">
      <c r="C215" s="10" t="s">
        <v>16</v>
      </c>
      <c r="D215" s="10">
        <v>4</v>
      </c>
      <c r="E215" s="11">
        <v>4</v>
      </c>
      <c r="F215" s="11">
        <f t="shared" si="21"/>
        <v>26</v>
      </c>
      <c r="G215" s="12">
        <v>45187</v>
      </c>
      <c r="H215" s="13">
        <v>0.112</v>
      </c>
      <c r="I215" s="35">
        <f>(H215/Q215)*1000</f>
        <v>11.789473684210527</v>
      </c>
      <c r="J215" s="35">
        <f t="shared" si="23"/>
        <v>2.9473684210526319</v>
      </c>
      <c r="K215" s="11">
        <v>5.1319999999999997</v>
      </c>
      <c r="L215" s="13"/>
      <c r="M215" s="13">
        <f t="shared" si="24"/>
        <v>0.18700000000000028</v>
      </c>
      <c r="N215" s="35">
        <f t="shared" si="25"/>
        <v>19.68421052631582</v>
      </c>
      <c r="O215" s="35">
        <f t="shared" si="29"/>
        <v>4.9210526315789549</v>
      </c>
      <c r="P215" s="35">
        <f t="shared" si="26"/>
        <v>4</v>
      </c>
      <c r="Q215" s="35">
        <f t="shared" si="27"/>
        <v>9.5</v>
      </c>
      <c r="R215" s="13">
        <v>9</v>
      </c>
      <c r="S215" s="13">
        <f t="shared" ref="S215:S278" si="30">R197-R215</f>
        <v>1</v>
      </c>
      <c r="T215" s="20"/>
      <c r="U215" s="20"/>
      <c r="V215" s="13"/>
      <c r="W215" s="13">
        <v>8</v>
      </c>
      <c r="X215" s="13">
        <f t="shared" si="28"/>
        <v>0.88888888888888884</v>
      </c>
      <c r="Y215" s="13"/>
      <c r="Z215" s="13"/>
      <c r="AA215" s="13"/>
      <c r="AB215" s="13"/>
      <c r="AC215" s="13"/>
    </row>
    <row r="216" spans="2:29" ht="15" customHeight="1" x14ac:dyDescent="0.35">
      <c r="C216" s="10" t="s">
        <v>16</v>
      </c>
      <c r="D216" s="10">
        <v>5</v>
      </c>
      <c r="E216" s="11">
        <v>4</v>
      </c>
      <c r="F216" s="11">
        <f t="shared" si="21"/>
        <v>26</v>
      </c>
      <c r="G216" s="12">
        <v>45187</v>
      </c>
      <c r="H216" s="13">
        <v>0.125</v>
      </c>
      <c r="I216" s="35">
        <f t="shared" si="22"/>
        <v>13.888888888888888</v>
      </c>
      <c r="J216" s="35">
        <f t="shared" si="23"/>
        <v>3.4722222222222219</v>
      </c>
      <c r="K216" s="11">
        <v>6.3840000000000003</v>
      </c>
      <c r="L216" s="13"/>
      <c r="M216" s="13">
        <f t="shared" si="24"/>
        <v>0.19599999999999973</v>
      </c>
      <c r="N216" s="35">
        <f t="shared" si="25"/>
        <v>21.777777777777747</v>
      </c>
      <c r="O216" s="35">
        <f t="shared" si="29"/>
        <v>5.4444444444444366</v>
      </c>
      <c r="P216" s="35">
        <f t="shared" si="26"/>
        <v>4</v>
      </c>
      <c r="Q216" s="35">
        <f t="shared" si="27"/>
        <v>9</v>
      </c>
      <c r="R216" s="13">
        <v>9</v>
      </c>
      <c r="S216" s="13">
        <f t="shared" si="30"/>
        <v>0</v>
      </c>
      <c r="T216" s="20"/>
      <c r="U216" s="20"/>
      <c r="V216" s="13"/>
      <c r="W216" s="13">
        <v>3</v>
      </c>
      <c r="X216" s="13">
        <f t="shared" si="28"/>
        <v>0.33333333333333331</v>
      </c>
      <c r="Y216" s="13"/>
      <c r="Z216" s="13"/>
      <c r="AA216" s="13"/>
      <c r="AB216" s="13"/>
      <c r="AC216" s="13"/>
    </row>
    <row r="217" spans="2:29" ht="15" customHeight="1" x14ac:dyDescent="0.35">
      <c r="C217" s="10" t="s">
        <v>16</v>
      </c>
      <c r="D217" s="10">
        <v>6</v>
      </c>
      <c r="E217" s="11">
        <v>4</v>
      </c>
      <c r="F217" s="11">
        <f t="shared" si="21"/>
        <v>26</v>
      </c>
      <c r="G217" s="12">
        <v>45187</v>
      </c>
      <c r="H217" s="13">
        <v>0.11</v>
      </c>
      <c r="I217" s="35">
        <f t="shared" si="22"/>
        <v>11</v>
      </c>
      <c r="J217" s="35">
        <f t="shared" si="23"/>
        <v>2.75</v>
      </c>
      <c r="K217" s="11">
        <v>5.593</v>
      </c>
      <c r="L217" s="13"/>
      <c r="M217" s="13">
        <f t="shared" si="24"/>
        <v>0.19899999999999984</v>
      </c>
      <c r="N217" s="35">
        <f t="shared" si="25"/>
        <v>19.899999999999984</v>
      </c>
      <c r="O217" s="35">
        <f t="shared" si="29"/>
        <v>4.9749999999999961</v>
      </c>
      <c r="P217" s="35">
        <f t="shared" si="26"/>
        <v>4</v>
      </c>
      <c r="Q217" s="35">
        <f t="shared" si="27"/>
        <v>10</v>
      </c>
      <c r="R217" s="13">
        <v>10</v>
      </c>
      <c r="S217" s="13">
        <f t="shared" si="30"/>
        <v>0</v>
      </c>
      <c r="T217" s="20"/>
      <c r="U217" s="20"/>
      <c r="V217" s="13"/>
      <c r="W217" s="13">
        <v>2</v>
      </c>
      <c r="X217" s="13">
        <f t="shared" si="28"/>
        <v>0.2</v>
      </c>
      <c r="Y217" s="13"/>
      <c r="Z217" s="13"/>
      <c r="AA217" s="13"/>
      <c r="AB217" s="13"/>
      <c r="AC217" s="13"/>
    </row>
    <row r="218" spans="2:29" ht="15" customHeight="1" x14ac:dyDescent="0.35">
      <c r="C218" s="10" t="s">
        <v>17</v>
      </c>
      <c r="D218" s="10">
        <v>1</v>
      </c>
      <c r="E218" s="11">
        <v>4</v>
      </c>
      <c r="F218" s="11">
        <f t="shared" si="21"/>
        <v>26</v>
      </c>
      <c r="G218" s="12">
        <v>45187</v>
      </c>
      <c r="H218" s="13">
        <v>0.34499999999999997</v>
      </c>
      <c r="I218" s="35">
        <f t="shared" si="22"/>
        <v>13.018867924528301</v>
      </c>
      <c r="J218" s="35">
        <f t="shared" si="23"/>
        <v>3.2547169811320753</v>
      </c>
      <c r="K218" s="11">
        <v>5.5949999999999998</v>
      </c>
      <c r="L218" s="13"/>
      <c r="M218" s="13">
        <f t="shared" si="24"/>
        <v>0.66699999999999982</v>
      </c>
      <c r="N218" s="35">
        <f t="shared" si="25"/>
        <v>25.169811320754711</v>
      </c>
      <c r="O218" s="35">
        <f t="shared" si="29"/>
        <v>6.2924528301886777</v>
      </c>
      <c r="P218" s="35">
        <f t="shared" si="26"/>
        <v>4</v>
      </c>
      <c r="Q218" s="35">
        <f t="shared" si="27"/>
        <v>26.5</v>
      </c>
      <c r="R218" s="13">
        <v>26</v>
      </c>
      <c r="S218" s="13">
        <f t="shared" si="30"/>
        <v>1</v>
      </c>
      <c r="T218" s="20"/>
      <c r="U218" s="20"/>
      <c r="V218" s="13"/>
      <c r="W218" s="13">
        <v>12</v>
      </c>
      <c r="X218" s="13">
        <f t="shared" si="28"/>
        <v>0.46153846153846156</v>
      </c>
      <c r="Y218" s="13"/>
      <c r="Z218" s="13"/>
      <c r="AA218" s="13"/>
      <c r="AB218" s="13"/>
      <c r="AC218" s="13"/>
    </row>
    <row r="219" spans="2:29" ht="15" customHeight="1" x14ac:dyDescent="0.35">
      <c r="C219" s="10" t="s">
        <v>17</v>
      </c>
      <c r="D219" s="10">
        <v>2</v>
      </c>
      <c r="E219" s="11">
        <v>4</v>
      </c>
      <c r="F219" s="11">
        <f t="shared" si="21"/>
        <v>26</v>
      </c>
      <c r="G219" s="12">
        <v>45187</v>
      </c>
      <c r="H219" s="13">
        <v>0.28999999999999998</v>
      </c>
      <c r="I219" s="35">
        <f t="shared" si="22"/>
        <v>11.153846153846153</v>
      </c>
      <c r="J219" s="35">
        <f t="shared" si="23"/>
        <v>2.7884615384615383</v>
      </c>
      <c r="K219" s="11">
        <v>6.4560000000000004</v>
      </c>
      <c r="L219" s="13"/>
      <c r="M219" s="13">
        <f t="shared" si="24"/>
        <v>0.5779999999999994</v>
      </c>
      <c r="N219" s="35">
        <f t="shared" si="25"/>
        <v>22.230769230769205</v>
      </c>
      <c r="O219" s="35">
        <f t="shared" si="29"/>
        <v>5.5576923076923013</v>
      </c>
      <c r="P219" s="35">
        <f t="shared" si="26"/>
        <v>4</v>
      </c>
      <c r="Q219" s="35">
        <f t="shared" si="27"/>
        <v>26</v>
      </c>
      <c r="R219" s="13">
        <v>26</v>
      </c>
      <c r="S219" s="13">
        <f t="shared" si="30"/>
        <v>0</v>
      </c>
      <c r="T219" s="20"/>
      <c r="U219" s="20"/>
      <c r="V219" s="13"/>
      <c r="W219" s="13">
        <v>6</v>
      </c>
      <c r="X219" s="13">
        <f t="shared" si="28"/>
        <v>0.23076923076923078</v>
      </c>
      <c r="Y219" s="13"/>
      <c r="Z219" s="13"/>
      <c r="AA219" s="13"/>
      <c r="AB219" s="13"/>
      <c r="AC219" s="13"/>
    </row>
    <row r="220" spans="2:29" ht="15" customHeight="1" x14ac:dyDescent="0.35">
      <c r="C220" s="14" t="s">
        <v>18</v>
      </c>
      <c r="D220" s="14">
        <v>1</v>
      </c>
      <c r="E220" s="15">
        <v>4</v>
      </c>
      <c r="F220" s="15">
        <f t="shared" si="21"/>
        <v>26</v>
      </c>
      <c r="G220" s="16">
        <v>45187</v>
      </c>
      <c r="H220" s="15">
        <v>0.84</v>
      </c>
      <c r="I220" s="55">
        <f t="shared" si="22"/>
        <v>13.228346456692913</v>
      </c>
      <c r="J220" s="55">
        <f t="shared" si="23"/>
        <v>3.3070866141732282</v>
      </c>
      <c r="K220" s="15">
        <v>4.492</v>
      </c>
      <c r="L220" s="15"/>
      <c r="M220" s="15">
        <f t="shared" si="24"/>
        <v>1.766</v>
      </c>
      <c r="N220" s="55">
        <f t="shared" si="25"/>
        <v>27.811023622047244</v>
      </c>
      <c r="O220" s="55">
        <f>N220/P220</f>
        <v>6.9527559055118111</v>
      </c>
      <c r="P220" s="55">
        <f>_xlfn.DAYS(G220,G148)</f>
        <v>4</v>
      </c>
      <c r="Q220" s="55">
        <f>(R148+R220)/2</f>
        <v>63.5</v>
      </c>
      <c r="R220" s="15">
        <v>63</v>
      </c>
      <c r="S220" s="15">
        <f t="shared" si="30"/>
        <v>0</v>
      </c>
      <c r="T220" s="21"/>
      <c r="U220" s="21"/>
      <c r="V220" s="15"/>
      <c r="W220" s="15">
        <v>30</v>
      </c>
      <c r="X220" s="15">
        <f t="shared" si="28"/>
        <v>0.47619047619047616</v>
      </c>
      <c r="Y220" s="15"/>
      <c r="Z220" s="15"/>
      <c r="AA220" s="15"/>
      <c r="AB220" s="15"/>
      <c r="AC220" s="15"/>
    </row>
    <row r="221" spans="2:29" ht="15" customHeight="1" x14ac:dyDescent="0.35">
      <c r="C221" s="1" t="s">
        <v>19</v>
      </c>
      <c r="D221" s="1">
        <v>1</v>
      </c>
      <c r="E221" s="2">
        <v>5</v>
      </c>
      <c r="F221" s="2">
        <f t="shared" si="21"/>
        <v>27</v>
      </c>
      <c r="G221" s="3">
        <v>45188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4">
        <v>9</v>
      </c>
      <c r="S221" s="4">
        <f t="shared" si="30"/>
        <v>0</v>
      </c>
      <c r="T221" s="18"/>
      <c r="U221" s="18"/>
      <c r="V221" s="4"/>
      <c r="W221" s="4"/>
      <c r="X221" s="4"/>
      <c r="Y221" s="2"/>
      <c r="Z221" s="5"/>
      <c r="AA221" s="5"/>
      <c r="AB221" s="5"/>
      <c r="AC221" s="5"/>
    </row>
    <row r="222" spans="2:29" ht="15" customHeight="1" x14ac:dyDescent="0.35">
      <c r="C222" s="1" t="s">
        <v>19</v>
      </c>
      <c r="D222" s="1">
        <v>2</v>
      </c>
      <c r="E222" s="2">
        <v>5</v>
      </c>
      <c r="F222" s="2">
        <f t="shared" si="21"/>
        <v>27</v>
      </c>
      <c r="G222" s="3">
        <v>45188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4">
        <v>9</v>
      </c>
      <c r="S222" s="4">
        <f t="shared" si="30"/>
        <v>0</v>
      </c>
      <c r="T222" s="18"/>
      <c r="U222" s="18"/>
      <c r="V222" s="4"/>
      <c r="W222" s="4"/>
      <c r="X222" s="4"/>
      <c r="Y222" s="2"/>
      <c r="Z222" s="5"/>
      <c r="AA222" s="5"/>
      <c r="AB222" s="5"/>
      <c r="AC222" s="5"/>
    </row>
    <row r="223" spans="2:29" ht="15" customHeight="1" x14ac:dyDescent="0.35">
      <c r="C223" s="1" t="s">
        <v>19</v>
      </c>
      <c r="D223" s="1">
        <v>3</v>
      </c>
      <c r="E223" s="2">
        <v>5</v>
      </c>
      <c r="F223" s="2">
        <f t="shared" si="21"/>
        <v>27</v>
      </c>
      <c r="G223" s="3">
        <v>45188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4">
        <v>9</v>
      </c>
      <c r="S223" s="4">
        <f t="shared" si="30"/>
        <v>0</v>
      </c>
      <c r="T223" s="18"/>
      <c r="U223" s="18"/>
      <c r="V223" s="4"/>
      <c r="W223" s="4"/>
      <c r="X223" s="4"/>
      <c r="Y223" s="2"/>
      <c r="Z223" s="5"/>
      <c r="AA223" s="5"/>
      <c r="AB223" s="5"/>
      <c r="AC223" s="5"/>
    </row>
    <row r="224" spans="2:29" ht="15" customHeight="1" x14ac:dyDescent="0.35">
      <c r="C224" s="1" t="s">
        <v>19</v>
      </c>
      <c r="D224" s="1">
        <v>4</v>
      </c>
      <c r="E224" s="2">
        <v>5</v>
      </c>
      <c r="F224" s="2">
        <f t="shared" si="21"/>
        <v>27</v>
      </c>
      <c r="G224" s="3">
        <v>45188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4">
        <v>8</v>
      </c>
      <c r="S224" s="4">
        <f t="shared" si="30"/>
        <v>0</v>
      </c>
      <c r="T224" s="18"/>
      <c r="U224" s="18"/>
      <c r="V224" s="4"/>
      <c r="W224" s="4"/>
      <c r="X224" s="4"/>
      <c r="Y224" s="2"/>
      <c r="Z224" s="5"/>
      <c r="AA224" s="5"/>
      <c r="AB224" s="5"/>
      <c r="AC224" s="5"/>
    </row>
    <row r="225" spans="3:29" ht="15" customHeight="1" x14ac:dyDescent="0.35">
      <c r="C225" s="1" t="s">
        <v>19</v>
      </c>
      <c r="D225" s="1">
        <v>5</v>
      </c>
      <c r="E225" s="2">
        <v>5</v>
      </c>
      <c r="F225" s="2">
        <f t="shared" si="21"/>
        <v>27</v>
      </c>
      <c r="G225" s="3">
        <v>45188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4">
        <v>10</v>
      </c>
      <c r="S225" s="4">
        <f t="shared" si="30"/>
        <v>0</v>
      </c>
      <c r="T225" s="18"/>
      <c r="U225" s="18"/>
      <c r="V225" s="4"/>
      <c r="W225" s="4"/>
      <c r="X225" s="4"/>
      <c r="Y225" s="2"/>
      <c r="Z225" s="5"/>
      <c r="AA225" s="5"/>
      <c r="AB225" s="5"/>
      <c r="AC225" s="5"/>
    </row>
    <row r="226" spans="3:29" ht="15" customHeight="1" x14ac:dyDescent="0.35">
      <c r="C226" s="1" t="s">
        <v>19</v>
      </c>
      <c r="D226" s="1">
        <v>6</v>
      </c>
      <c r="E226" s="2">
        <v>5</v>
      </c>
      <c r="F226" s="2">
        <f t="shared" si="21"/>
        <v>27</v>
      </c>
      <c r="G226" s="3">
        <v>45188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4">
        <v>8</v>
      </c>
      <c r="S226" s="4">
        <f t="shared" si="30"/>
        <v>0</v>
      </c>
      <c r="T226" s="18"/>
      <c r="U226" s="18"/>
      <c r="V226" s="4"/>
      <c r="W226" s="4"/>
      <c r="X226" s="4"/>
      <c r="Y226" s="2"/>
      <c r="Z226" s="5"/>
      <c r="AA226" s="5"/>
      <c r="AB226" s="5"/>
      <c r="AC226" s="5"/>
    </row>
    <row r="227" spans="3:29" ht="15" customHeight="1" x14ac:dyDescent="0.35">
      <c r="C227" s="1" t="s">
        <v>20</v>
      </c>
      <c r="D227" s="1">
        <v>1</v>
      </c>
      <c r="E227" s="2">
        <v>5</v>
      </c>
      <c r="F227" s="2">
        <f t="shared" si="21"/>
        <v>27</v>
      </c>
      <c r="G227" s="3">
        <v>45188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4">
        <v>27</v>
      </c>
      <c r="S227" s="4">
        <f t="shared" si="30"/>
        <v>1</v>
      </c>
      <c r="T227" s="18"/>
      <c r="U227" s="18"/>
      <c r="V227" s="4"/>
      <c r="W227" s="4"/>
      <c r="X227" s="4"/>
      <c r="Y227" s="2"/>
      <c r="Z227" s="5"/>
      <c r="AA227" s="5"/>
      <c r="AB227" s="5"/>
      <c r="AC227" s="5"/>
    </row>
    <row r="228" spans="3:29" ht="15" customHeight="1" x14ac:dyDescent="0.35">
      <c r="C228" s="1" t="s">
        <v>20</v>
      </c>
      <c r="D228" s="1">
        <v>2</v>
      </c>
      <c r="E228" s="2">
        <v>5</v>
      </c>
      <c r="F228" s="2">
        <f t="shared" si="21"/>
        <v>27</v>
      </c>
      <c r="G228" s="3">
        <v>45188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4">
        <v>28</v>
      </c>
      <c r="S228" s="4">
        <f t="shared" si="30"/>
        <v>1</v>
      </c>
      <c r="T228" s="18"/>
      <c r="U228" s="18"/>
      <c r="V228" s="4"/>
      <c r="W228" s="4"/>
      <c r="X228" s="4"/>
      <c r="Y228" s="2"/>
      <c r="Z228" s="5"/>
      <c r="AA228" s="5"/>
      <c r="AB228" s="5"/>
      <c r="AC228" s="5"/>
    </row>
    <row r="229" spans="3:29" ht="15" customHeight="1" x14ac:dyDescent="0.35">
      <c r="C229" s="6" t="s">
        <v>21</v>
      </c>
      <c r="D229" s="6">
        <v>1</v>
      </c>
      <c r="E229" s="7">
        <v>5</v>
      </c>
      <c r="F229" s="7">
        <f t="shared" si="21"/>
        <v>27</v>
      </c>
      <c r="G229" s="8">
        <v>45188</v>
      </c>
      <c r="H229" s="7"/>
      <c r="I229" s="7"/>
      <c r="J229" s="7"/>
      <c r="K229" s="7"/>
      <c r="L229" s="7">
        <f>5.931-2.117</f>
        <v>3.8140000000000001</v>
      </c>
      <c r="M229" s="7"/>
      <c r="N229" s="7"/>
      <c r="O229" s="7"/>
      <c r="P229" s="7"/>
      <c r="Q229" s="7"/>
      <c r="R229" s="9">
        <v>66</v>
      </c>
      <c r="S229" s="9">
        <f t="shared" si="30"/>
        <v>0</v>
      </c>
      <c r="T229" s="19"/>
      <c r="U229" s="19"/>
      <c r="V229" s="9"/>
      <c r="W229" s="9"/>
      <c r="X229" s="9"/>
      <c r="Y229" s="7"/>
      <c r="Z229" s="7"/>
      <c r="AA229" s="7"/>
      <c r="AB229" s="7"/>
      <c r="AC229" s="7"/>
    </row>
    <row r="230" spans="3:29" ht="15" customHeight="1" x14ac:dyDescent="0.35">
      <c r="C230" s="10" t="s">
        <v>16</v>
      </c>
      <c r="D230" s="10">
        <v>1</v>
      </c>
      <c r="E230" s="11">
        <v>5</v>
      </c>
      <c r="F230" s="11">
        <f t="shared" si="21"/>
        <v>27</v>
      </c>
      <c r="G230" s="12">
        <v>45188</v>
      </c>
      <c r="H230" s="13"/>
      <c r="I230" s="13"/>
      <c r="J230" s="13"/>
      <c r="K230" s="11"/>
      <c r="L230" s="13"/>
      <c r="M230" s="13"/>
      <c r="N230" s="13"/>
      <c r="O230" s="13"/>
      <c r="P230" s="13"/>
      <c r="Q230" s="13"/>
      <c r="R230" s="13">
        <v>10</v>
      </c>
      <c r="S230" s="13">
        <f t="shared" si="30"/>
        <v>0</v>
      </c>
      <c r="T230" s="20"/>
      <c r="U230" s="20"/>
      <c r="V230" s="13"/>
      <c r="W230" s="13"/>
      <c r="X230" s="13"/>
      <c r="Y230" s="13"/>
      <c r="Z230" s="13"/>
      <c r="AA230" s="13"/>
      <c r="AB230" s="13"/>
      <c r="AC230" s="13"/>
    </row>
    <row r="231" spans="3:29" ht="15" customHeight="1" x14ac:dyDescent="0.35">
      <c r="C231" s="10" t="s">
        <v>16</v>
      </c>
      <c r="D231" s="10">
        <v>2</v>
      </c>
      <c r="E231" s="11">
        <v>5</v>
      </c>
      <c r="F231" s="11">
        <f t="shared" si="21"/>
        <v>27</v>
      </c>
      <c r="G231" s="12">
        <v>45188</v>
      </c>
      <c r="H231" s="13"/>
      <c r="I231" s="13"/>
      <c r="J231" s="13"/>
      <c r="K231" s="11"/>
      <c r="L231" s="13"/>
      <c r="M231" s="13"/>
      <c r="N231" s="13"/>
      <c r="O231" s="13"/>
      <c r="P231" s="13"/>
      <c r="Q231" s="13"/>
      <c r="R231" s="13">
        <v>10</v>
      </c>
      <c r="S231" s="13">
        <f t="shared" si="30"/>
        <v>0</v>
      </c>
      <c r="T231" s="20"/>
      <c r="U231" s="20"/>
      <c r="V231" s="13"/>
      <c r="W231" s="13"/>
      <c r="X231" s="13"/>
      <c r="Y231" s="13"/>
      <c r="Z231" s="13"/>
      <c r="AA231" s="13"/>
      <c r="AB231" s="13"/>
      <c r="AC231" s="13"/>
    </row>
    <row r="232" spans="3:29" ht="15" customHeight="1" x14ac:dyDescent="0.35">
      <c r="C232" s="10" t="s">
        <v>16</v>
      </c>
      <c r="D232" s="10">
        <v>3</v>
      </c>
      <c r="E232" s="11">
        <v>5</v>
      </c>
      <c r="F232" s="11">
        <f t="shared" si="21"/>
        <v>27</v>
      </c>
      <c r="G232" s="12">
        <v>45188</v>
      </c>
      <c r="H232" s="13"/>
      <c r="I232" s="13"/>
      <c r="J232" s="13"/>
      <c r="K232" s="11"/>
      <c r="L232" s="13"/>
      <c r="M232" s="13"/>
      <c r="N232" s="13"/>
      <c r="O232" s="13"/>
      <c r="P232" s="13"/>
      <c r="Q232" s="13"/>
      <c r="R232" s="13">
        <v>9</v>
      </c>
      <c r="S232" s="13">
        <f t="shared" si="30"/>
        <v>0</v>
      </c>
      <c r="T232" s="20"/>
      <c r="U232" s="20"/>
      <c r="V232" s="13"/>
      <c r="W232" s="13"/>
      <c r="X232" s="13"/>
      <c r="Y232" s="13"/>
      <c r="Z232" s="13"/>
      <c r="AA232" s="13"/>
      <c r="AB232" s="13"/>
      <c r="AC232" s="13"/>
    </row>
    <row r="233" spans="3:29" ht="15" customHeight="1" x14ac:dyDescent="0.35">
      <c r="C233" s="10" t="s">
        <v>16</v>
      </c>
      <c r="D233" s="10">
        <v>4</v>
      </c>
      <c r="E233" s="11">
        <v>5</v>
      </c>
      <c r="F233" s="11">
        <f t="shared" si="21"/>
        <v>27</v>
      </c>
      <c r="G233" s="12">
        <v>45188</v>
      </c>
      <c r="H233" s="13"/>
      <c r="I233" s="13"/>
      <c r="J233" s="13"/>
      <c r="K233" s="11"/>
      <c r="L233" s="13"/>
      <c r="M233" s="13"/>
      <c r="N233" s="13"/>
      <c r="O233" s="13"/>
      <c r="P233" s="13"/>
      <c r="Q233" s="13"/>
      <c r="R233" s="13">
        <v>9</v>
      </c>
      <c r="S233" s="13">
        <f t="shared" si="30"/>
        <v>0</v>
      </c>
      <c r="T233" s="20"/>
      <c r="U233" s="20"/>
      <c r="V233" s="13"/>
      <c r="W233" s="13"/>
      <c r="X233" s="13"/>
      <c r="Y233" s="13"/>
      <c r="Z233" s="13"/>
      <c r="AA233" s="13"/>
      <c r="AB233" s="13"/>
      <c r="AC233" s="13"/>
    </row>
    <row r="234" spans="3:29" ht="15" customHeight="1" x14ac:dyDescent="0.35">
      <c r="C234" s="10" t="s">
        <v>16</v>
      </c>
      <c r="D234" s="10">
        <v>5</v>
      </c>
      <c r="E234" s="11">
        <v>5</v>
      </c>
      <c r="F234" s="11">
        <f t="shared" si="21"/>
        <v>27</v>
      </c>
      <c r="G234" s="12">
        <v>45188</v>
      </c>
      <c r="H234" s="13"/>
      <c r="I234" s="13"/>
      <c r="J234" s="13"/>
      <c r="K234" s="11"/>
      <c r="L234" s="13"/>
      <c r="M234" s="13"/>
      <c r="N234" s="13"/>
      <c r="O234" s="13"/>
      <c r="P234" s="13"/>
      <c r="Q234" s="13"/>
      <c r="R234" s="13">
        <v>9</v>
      </c>
      <c r="S234" s="13">
        <f t="shared" si="30"/>
        <v>0</v>
      </c>
      <c r="T234" s="20"/>
      <c r="U234" s="20"/>
      <c r="V234" s="13"/>
      <c r="W234" s="13"/>
      <c r="X234" s="13"/>
      <c r="Y234" s="13"/>
      <c r="Z234" s="13"/>
      <c r="AA234" s="13"/>
      <c r="AB234" s="13"/>
      <c r="AC234" s="13"/>
    </row>
    <row r="235" spans="3:29" ht="15" customHeight="1" x14ac:dyDescent="0.35">
      <c r="C235" s="10" t="s">
        <v>16</v>
      </c>
      <c r="D235" s="10">
        <v>6</v>
      </c>
      <c r="E235" s="11">
        <v>5</v>
      </c>
      <c r="F235" s="11">
        <f t="shared" si="21"/>
        <v>27</v>
      </c>
      <c r="G235" s="12">
        <v>45188</v>
      </c>
      <c r="H235" s="13"/>
      <c r="I235" s="13"/>
      <c r="J235" s="13"/>
      <c r="K235" s="11"/>
      <c r="L235" s="13"/>
      <c r="M235" s="13"/>
      <c r="N235" s="13"/>
      <c r="O235" s="13"/>
      <c r="P235" s="13"/>
      <c r="Q235" s="13"/>
      <c r="R235" s="13">
        <v>10</v>
      </c>
      <c r="S235" s="13">
        <f t="shared" si="30"/>
        <v>0</v>
      </c>
      <c r="T235" s="20"/>
      <c r="U235" s="20"/>
      <c r="V235" s="13"/>
      <c r="W235" s="13"/>
      <c r="X235" s="13"/>
      <c r="Y235" s="13"/>
      <c r="Z235" s="13"/>
      <c r="AA235" s="13"/>
      <c r="AB235" s="13"/>
      <c r="AC235" s="13"/>
    </row>
    <row r="236" spans="3:29" ht="15" customHeight="1" x14ac:dyDescent="0.35">
      <c r="C236" s="10" t="s">
        <v>17</v>
      </c>
      <c r="D236" s="10">
        <v>1</v>
      </c>
      <c r="E236" s="11">
        <v>5</v>
      </c>
      <c r="F236" s="11">
        <f t="shared" si="21"/>
        <v>27</v>
      </c>
      <c r="G236" s="12">
        <v>45188</v>
      </c>
      <c r="H236" s="13"/>
      <c r="I236" s="13"/>
      <c r="J236" s="13"/>
      <c r="K236" s="11"/>
      <c r="L236" s="13"/>
      <c r="M236" s="13"/>
      <c r="N236" s="13"/>
      <c r="O236" s="13"/>
      <c r="P236" s="13"/>
      <c r="Q236" s="13"/>
      <c r="R236" s="13">
        <v>26</v>
      </c>
      <c r="S236" s="13">
        <f t="shared" si="30"/>
        <v>0</v>
      </c>
      <c r="T236" s="20"/>
      <c r="U236" s="20"/>
      <c r="V236" s="13"/>
      <c r="W236" s="13"/>
      <c r="X236" s="13"/>
      <c r="Y236" s="13"/>
      <c r="Z236" s="13"/>
      <c r="AA236" s="13"/>
      <c r="AB236" s="13"/>
      <c r="AC236" s="13"/>
    </row>
    <row r="237" spans="3:29" ht="15" customHeight="1" x14ac:dyDescent="0.35">
      <c r="C237" s="10" t="s">
        <v>17</v>
      </c>
      <c r="D237" s="10">
        <v>2</v>
      </c>
      <c r="E237" s="11">
        <v>5</v>
      </c>
      <c r="F237" s="11">
        <f t="shared" si="21"/>
        <v>27</v>
      </c>
      <c r="G237" s="12">
        <v>45188</v>
      </c>
      <c r="H237" s="13"/>
      <c r="I237" s="13"/>
      <c r="J237" s="13"/>
      <c r="K237" s="11"/>
      <c r="L237" s="13"/>
      <c r="M237" s="13"/>
      <c r="N237" s="13"/>
      <c r="O237" s="13"/>
      <c r="P237" s="13"/>
      <c r="Q237" s="13"/>
      <c r="R237" s="13">
        <v>26</v>
      </c>
      <c r="S237" s="13">
        <f t="shared" si="30"/>
        <v>0</v>
      </c>
      <c r="T237" s="20"/>
      <c r="U237" s="20"/>
      <c r="V237" s="13"/>
      <c r="W237" s="13"/>
      <c r="X237" s="13"/>
      <c r="Y237" s="13"/>
      <c r="Z237" s="13"/>
      <c r="AA237" s="13"/>
      <c r="AB237" s="13"/>
      <c r="AC237" s="13"/>
    </row>
    <row r="238" spans="3:29" ht="15" customHeight="1" x14ac:dyDescent="0.35">
      <c r="C238" s="14" t="s">
        <v>18</v>
      </c>
      <c r="D238" s="14">
        <v>1</v>
      </c>
      <c r="E238" s="15">
        <v>5</v>
      </c>
      <c r="F238" s="15">
        <f t="shared" si="21"/>
        <v>27</v>
      </c>
      <c r="G238" s="16">
        <v>45188</v>
      </c>
      <c r="H238" s="15"/>
      <c r="I238" s="15"/>
      <c r="J238" s="15"/>
      <c r="K238" s="15"/>
      <c r="L238" s="15">
        <f>5.773-2.117</f>
        <v>3.6559999999999997</v>
      </c>
      <c r="M238" s="15"/>
      <c r="N238" s="15"/>
      <c r="O238" s="15"/>
      <c r="P238" s="15"/>
      <c r="Q238" s="15"/>
      <c r="R238" s="15">
        <v>61</v>
      </c>
      <c r="S238" s="15">
        <f t="shared" si="30"/>
        <v>2</v>
      </c>
      <c r="T238" s="21"/>
      <c r="U238" s="21"/>
      <c r="V238" s="15"/>
      <c r="W238" s="15"/>
      <c r="X238" s="15"/>
      <c r="Y238" s="15"/>
      <c r="Z238" s="15"/>
      <c r="AA238" s="15"/>
      <c r="AB238" s="15"/>
      <c r="AC238" s="15"/>
    </row>
    <row r="239" spans="3:29" x14ac:dyDescent="0.35">
      <c r="C239" s="1" t="s">
        <v>19</v>
      </c>
      <c r="D239" s="1">
        <v>1</v>
      </c>
      <c r="E239" s="2">
        <v>6</v>
      </c>
      <c r="F239" s="2">
        <f t="shared" si="21"/>
        <v>28</v>
      </c>
      <c r="G239" s="3">
        <v>45189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4">
        <v>9</v>
      </c>
      <c r="S239" s="4">
        <f t="shared" si="30"/>
        <v>0</v>
      </c>
      <c r="T239" s="18"/>
      <c r="U239" s="18"/>
      <c r="V239" s="4"/>
      <c r="W239" s="4"/>
      <c r="X239" s="4"/>
      <c r="Y239" s="2"/>
      <c r="Z239" s="5"/>
      <c r="AA239" s="5"/>
      <c r="AB239" s="5"/>
      <c r="AC239" s="5"/>
    </row>
    <row r="240" spans="3:29" x14ac:dyDescent="0.35">
      <c r="C240" s="1" t="s">
        <v>19</v>
      </c>
      <c r="D240" s="1">
        <v>2</v>
      </c>
      <c r="E240" s="2">
        <v>6</v>
      </c>
      <c r="F240" s="2">
        <f t="shared" si="21"/>
        <v>28</v>
      </c>
      <c r="G240" s="3">
        <v>45189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4">
        <v>9</v>
      </c>
      <c r="S240" s="4">
        <f t="shared" si="30"/>
        <v>0</v>
      </c>
      <c r="T240" s="18"/>
      <c r="U240" s="18"/>
      <c r="V240" s="4"/>
      <c r="W240" s="4"/>
      <c r="X240" s="4"/>
      <c r="Y240" s="2"/>
      <c r="Z240" s="5"/>
      <c r="AA240" s="5"/>
      <c r="AB240" s="5"/>
      <c r="AC240" s="5"/>
    </row>
    <row r="241" spans="3:29" x14ac:dyDescent="0.35">
      <c r="C241" s="1" t="s">
        <v>19</v>
      </c>
      <c r="D241" s="1">
        <v>3</v>
      </c>
      <c r="E241" s="2">
        <v>6</v>
      </c>
      <c r="F241" s="2">
        <f t="shared" si="21"/>
        <v>28</v>
      </c>
      <c r="G241" s="3">
        <v>45189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4">
        <v>9</v>
      </c>
      <c r="S241" s="4">
        <f t="shared" si="30"/>
        <v>0</v>
      </c>
      <c r="T241" s="18"/>
      <c r="U241" s="18"/>
      <c r="V241" s="4"/>
      <c r="W241" s="4"/>
      <c r="X241" s="4"/>
      <c r="Y241" s="2"/>
      <c r="Z241" s="5"/>
      <c r="AA241" s="5"/>
      <c r="AB241" s="5"/>
      <c r="AC241" s="5"/>
    </row>
    <row r="242" spans="3:29" x14ac:dyDescent="0.35">
      <c r="C242" s="1" t="s">
        <v>19</v>
      </c>
      <c r="D242" s="1">
        <v>4</v>
      </c>
      <c r="E242" s="2">
        <v>6</v>
      </c>
      <c r="F242" s="2">
        <f t="shared" si="21"/>
        <v>28</v>
      </c>
      <c r="G242" s="3">
        <v>45189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4">
        <v>8</v>
      </c>
      <c r="S242" s="4">
        <f t="shared" si="30"/>
        <v>0</v>
      </c>
      <c r="T242" s="18"/>
      <c r="U242" s="18"/>
      <c r="V242" s="4"/>
      <c r="W242" s="4"/>
      <c r="X242" s="4"/>
      <c r="Y242" s="2"/>
      <c r="Z242" s="5"/>
      <c r="AA242" s="5"/>
      <c r="AB242" s="5"/>
      <c r="AC242" s="5"/>
    </row>
    <row r="243" spans="3:29" x14ac:dyDescent="0.35">
      <c r="C243" s="1" t="s">
        <v>19</v>
      </c>
      <c r="D243" s="1">
        <v>5</v>
      </c>
      <c r="E243" s="2">
        <v>6</v>
      </c>
      <c r="F243" s="2">
        <f t="shared" si="21"/>
        <v>28</v>
      </c>
      <c r="G243" s="3">
        <v>45189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4">
        <v>10</v>
      </c>
      <c r="S243" s="4">
        <f t="shared" si="30"/>
        <v>0</v>
      </c>
      <c r="T243" s="18"/>
      <c r="U243" s="18"/>
      <c r="V243" s="4"/>
      <c r="W243" s="4"/>
      <c r="X243" s="4"/>
      <c r="Y243" s="2"/>
      <c r="Z243" s="5"/>
      <c r="AA243" s="5"/>
      <c r="AB243" s="5"/>
      <c r="AC243" s="5"/>
    </row>
    <row r="244" spans="3:29" x14ac:dyDescent="0.35">
      <c r="C244" s="1" t="s">
        <v>19</v>
      </c>
      <c r="D244" s="1">
        <v>6</v>
      </c>
      <c r="E244" s="2">
        <v>6</v>
      </c>
      <c r="F244" s="2">
        <f t="shared" si="21"/>
        <v>28</v>
      </c>
      <c r="G244" s="3">
        <v>45189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4">
        <v>8</v>
      </c>
      <c r="S244" s="4">
        <f t="shared" si="30"/>
        <v>0</v>
      </c>
      <c r="T244" s="18"/>
      <c r="U244" s="18"/>
      <c r="V244" s="4"/>
      <c r="W244" s="4"/>
      <c r="X244" s="4"/>
      <c r="Y244" s="2"/>
      <c r="Z244" s="5"/>
      <c r="AA244" s="5"/>
      <c r="AB244" s="5"/>
      <c r="AC244" s="5"/>
    </row>
    <row r="245" spans="3:29" x14ac:dyDescent="0.35">
      <c r="C245" s="1" t="s">
        <v>20</v>
      </c>
      <c r="D245" s="1">
        <v>1</v>
      </c>
      <c r="E245" s="2">
        <v>6</v>
      </c>
      <c r="F245" s="2">
        <f t="shared" si="21"/>
        <v>28</v>
      </c>
      <c r="G245" s="3">
        <v>45189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4">
        <v>27</v>
      </c>
      <c r="S245" s="4">
        <f t="shared" si="30"/>
        <v>0</v>
      </c>
      <c r="T245" s="18"/>
      <c r="U245" s="18"/>
      <c r="V245" s="4"/>
      <c r="W245" s="4"/>
      <c r="X245" s="4"/>
      <c r="Y245" s="2"/>
      <c r="Z245" s="5"/>
      <c r="AA245" s="5"/>
      <c r="AB245" s="5"/>
      <c r="AC245" s="5"/>
    </row>
    <row r="246" spans="3:29" x14ac:dyDescent="0.35">
      <c r="C246" s="1" t="s">
        <v>20</v>
      </c>
      <c r="D246" s="1">
        <v>2</v>
      </c>
      <c r="E246" s="2">
        <v>6</v>
      </c>
      <c r="F246" s="2">
        <f t="shared" si="21"/>
        <v>28</v>
      </c>
      <c r="G246" s="3">
        <v>45189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4">
        <v>28</v>
      </c>
      <c r="S246" s="4">
        <f t="shared" si="30"/>
        <v>0</v>
      </c>
      <c r="T246" s="18"/>
      <c r="U246" s="18"/>
      <c r="V246" s="4"/>
      <c r="W246" s="4"/>
      <c r="X246" s="4"/>
      <c r="Y246" s="2"/>
      <c r="Z246" s="5"/>
      <c r="AA246" s="5"/>
      <c r="AB246" s="5"/>
      <c r="AC246" s="5"/>
    </row>
    <row r="247" spans="3:29" x14ac:dyDescent="0.35">
      <c r="C247" s="6" t="s">
        <v>21</v>
      </c>
      <c r="D247" s="6">
        <v>1</v>
      </c>
      <c r="E247" s="7">
        <v>6</v>
      </c>
      <c r="F247" s="7">
        <f t="shared" si="21"/>
        <v>28</v>
      </c>
      <c r="G247" s="8">
        <v>45189</v>
      </c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9">
        <v>66</v>
      </c>
      <c r="S247" s="9">
        <f t="shared" si="30"/>
        <v>0</v>
      </c>
      <c r="T247" s="19"/>
      <c r="U247" s="19"/>
      <c r="V247" s="9"/>
      <c r="W247" s="9"/>
      <c r="X247" s="9"/>
      <c r="Y247" s="7"/>
      <c r="Z247" s="7"/>
      <c r="AA247" s="7"/>
      <c r="AB247" s="7"/>
      <c r="AC247" s="7"/>
    </row>
    <row r="248" spans="3:29" x14ac:dyDescent="0.35">
      <c r="C248" s="10" t="s">
        <v>16</v>
      </c>
      <c r="D248" s="10">
        <v>1</v>
      </c>
      <c r="E248" s="11">
        <v>6</v>
      </c>
      <c r="F248" s="11">
        <f t="shared" si="21"/>
        <v>28</v>
      </c>
      <c r="G248" s="12">
        <v>45189</v>
      </c>
      <c r="H248" s="13"/>
      <c r="I248" s="13"/>
      <c r="J248" s="13"/>
      <c r="K248" s="11"/>
      <c r="L248" s="13"/>
      <c r="M248" s="13"/>
      <c r="N248" s="13"/>
      <c r="O248" s="13"/>
      <c r="P248" s="13"/>
      <c r="Q248" s="13"/>
      <c r="R248" s="13">
        <v>10</v>
      </c>
      <c r="S248" s="13">
        <f t="shared" si="30"/>
        <v>0</v>
      </c>
      <c r="T248" s="20"/>
      <c r="U248" s="20"/>
      <c r="V248" s="13"/>
      <c r="W248" s="13"/>
      <c r="X248" s="13"/>
      <c r="Y248" s="13"/>
      <c r="Z248" s="13"/>
      <c r="AA248" s="13"/>
      <c r="AB248" s="13"/>
      <c r="AC248" s="13"/>
    </row>
    <row r="249" spans="3:29" x14ac:dyDescent="0.35">
      <c r="C249" s="10" t="s">
        <v>16</v>
      </c>
      <c r="D249" s="10">
        <v>2</v>
      </c>
      <c r="E249" s="11">
        <v>6</v>
      </c>
      <c r="F249" s="11">
        <f t="shared" si="21"/>
        <v>28</v>
      </c>
      <c r="G249" s="12">
        <v>45189</v>
      </c>
      <c r="H249" s="13"/>
      <c r="I249" s="13"/>
      <c r="J249" s="13"/>
      <c r="K249" s="11"/>
      <c r="L249" s="13"/>
      <c r="M249" s="13"/>
      <c r="N249" s="13"/>
      <c r="O249" s="13"/>
      <c r="P249" s="13"/>
      <c r="Q249" s="13"/>
      <c r="R249" s="13">
        <v>10</v>
      </c>
      <c r="S249" s="13">
        <f t="shared" si="30"/>
        <v>0</v>
      </c>
      <c r="T249" s="20"/>
      <c r="U249" s="20"/>
      <c r="V249" s="13"/>
      <c r="W249" s="13"/>
      <c r="X249" s="13"/>
      <c r="Y249" s="13"/>
      <c r="Z249" s="13"/>
      <c r="AA249" s="13"/>
      <c r="AB249" s="13"/>
      <c r="AC249" s="13"/>
    </row>
    <row r="250" spans="3:29" x14ac:dyDescent="0.35">
      <c r="C250" s="10" t="s">
        <v>16</v>
      </c>
      <c r="D250" s="10">
        <v>3</v>
      </c>
      <c r="E250" s="11">
        <v>6</v>
      </c>
      <c r="F250" s="11">
        <f t="shared" si="21"/>
        <v>28</v>
      </c>
      <c r="G250" s="12">
        <v>45189</v>
      </c>
      <c r="H250" s="13"/>
      <c r="I250" s="13"/>
      <c r="J250" s="13"/>
      <c r="K250" s="11"/>
      <c r="L250" s="13"/>
      <c r="M250" s="13"/>
      <c r="N250" s="13"/>
      <c r="O250" s="13"/>
      <c r="P250" s="13"/>
      <c r="Q250" s="13"/>
      <c r="R250" s="13">
        <v>9</v>
      </c>
      <c r="S250" s="13">
        <f t="shared" si="30"/>
        <v>0</v>
      </c>
      <c r="T250" s="20"/>
      <c r="U250" s="20"/>
      <c r="V250" s="13"/>
      <c r="W250" s="13"/>
      <c r="X250" s="13"/>
      <c r="Y250" s="13"/>
      <c r="Z250" s="13"/>
      <c r="AA250" s="13"/>
      <c r="AB250" s="13"/>
      <c r="AC250" s="13"/>
    </row>
    <row r="251" spans="3:29" x14ac:dyDescent="0.35">
      <c r="C251" s="10" t="s">
        <v>16</v>
      </c>
      <c r="D251" s="10">
        <v>4</v>
      </c>
      <c r="E251" s="11">
        <v>6</v>
      </c>
      <c r="F251" s="11">
        <f t="shared" si="21"/>
        <v>28</v>
      </c>
      <c r="G251" s="12">
        <v>45189</v>
      </c>
      <c r="H251" s="13"/>
      <c r="I251" s="13"/>
      <c r="J251" s="13"/>
      <c r="K251" s="11"/>
      <c r="L251" s="13"/>
      <c r="M251" s="13"/>
      <c r="N251" s="13"/>
      <c r="O251" s="13"/>
      <c r="P251" s="13"/>
      <c r="Q251" s="13"/>
      <c r="R251" s="13">
        <v>9</v>
      </c>
      <c r="S251" s="13">
        <f t="shared" si="30"/>
        <v>0</v>
      </c>
      <c r="T251" s="20"/>
      <c r="U251" s="20"/>
      <c r="V251" s="13"/>
      <c r="W251" s="13"/>
      <c r="X251" s="13"/>
      <c r="Y251" s="13"/>
      <c r="Z251" s="13"/>
      <c r="AA251" s="13"/>
      <c r="AB251" s="13"/>
      <c r="AC251" s="13"/>
    </row>
    <row r="252" spans="3:29" x14ac:dyDescent="0.35">
      <c r="C252" s="10" t="s">
        <v>16</v>
      </c>
      <c r="D252" s="10">
        <v>5</v>
      </c>
      <c r="E252" s="11">
        <v>6</v>
      </c>
      <c r="F252" s="11">
        <f t="shared" si="21"/>
        <v>28</v>
      </c>
      <c r="G252" s="12">
        <v>45189</v>
      </c>
      <c r="H252" s="13"/>
      <c r="I252" s="13"/>
      <c r="J252" s="13"/>
      <c r="K252" s="11"/>
      <c r="L252" s="13"/>
      <c r="M252" s="13"/>
      <c r="N252" s="13"/>
      <c r="O252" s="13"/>
      <c r="P252" s="13"/>
      <c r="Q252" s="13"/>
      <c r="R252" s="13">
        <v>9</v>
      </c>
      <c r="S252" s="13">
        <f t="shared" si="30"/>
        <v>0</v>
      </c>
      <c r="T252" s="20"/>
      <c r="U252" s="20"/>
      <c r="V252" s="13"/>
      <c r="W252" s="13"/>
      <c r="X252" s="13"/>
      <c r="Y252" s="13"/>
      <c r="Z252" s="13"/>
      <c r="AA252" s="13"/>
      <c r="AB252" s="13"/>
      <c r="AC252" s="13"/>
    </row>
    <row r="253" spans="3:29" x14ac:dyDescent="0.35">
      <c r="C253" s="10" t="s">
        <v>16</v>
      </c>
      <c r="D253" s="10">
        <v>6</v>
      </c>
      <c r="E253" s="11">
        <v>6</v>
      </c>
      <c r="F253" s="11">
        <f t="shared" si="21"/>
        <v>28</v>
      </c>
      <c r="G253" s="12">
        <v>45189</v>
      </c>
      <c r="H253" s="13"/>
      <c r="I253" s="13"/>
      <c r="J253" s="13"/>
      <c r="K253" s="11"/>
      <c r="L253" s="13"/>
      <c r="M253" s="13"/>
      <c r="N253" s="13"/>
      <c r="O253" s="13"/>
      <c r="P253" s="13"/>
      <c r="Q253" s="13"/>
      <c r="R253" s="13">
        <v>10</v>
      </c>
      <c r="S253" s="13">
        <f t="shared" si="30"/>
        <v>0</v>
      </c>
      <c r="T253" s="20"/>
      <c r="U253" s="20"/>
      <c r="V253" s="13"/>
      <c r="W253" s="13"/>
      <c r="X253" s="13"/>
      <c r="Y253" s="13"/>
      <c r="Z253" s="13"/>
      <c r="AA253" s="13"/>
      <c r="AB253" s="13"/>
      <c r="AC253" s="13"/>
    </row>
    <row r="254" spans="3:29" x14ac:dyDescent="0.35">
      <c r="C254" s="10" t="s">
        <v>17</v>
      </c>
      <c r="D254" s="10">
        <v>1</v>
      </c>
      <c r="E254" s="11">
        <v>6</v>
      </c>
      <c r="F254" s="11">
        <f t="shared" si="21"/>
        <v>28</v>
      </c>
      <c r="G254" s="12">
        <v>45189</v>
      </c>
      <c r="H254" s="13"/>
      <c r="I254" s="13"/>
      <c r="J254" s="13"/>
      <c r="K254" s="11"/>
      <c r="L254" s="13"/>
      <c r="M254" s="13"/>
      <c r="N254" s="13"/>
      <c r="O254" s="13"/>
      <c r="P254" s="13"/>
      <c r="Q254" s="13"/>
      <c r="R254" s="13">
        <v>26</v>
      </c>
      <c r="S254" s="13">
        <f t="shared" si="30"/>
        <v>0</v>
      </c>
      <c r="T254" s="20"/>
      <c r="U254" s="20"/>
      <c r="V254" s="13"/>
      <c r="W254" s="13"/>
      <c r="X254" s="13"/>
      <c r="Y254" s="13"/>
      <c r="Z254" s="13"/>
      <c r="AA254" s="13"/>
      <c r="AB254" s="13"/>
      <c r="AC254" s="13"/>
    </row>
    <row r="255" spans="3:29" x14ac:dyDescent="0.35">
      <c r="C255" s="10" t="s">
        <v>17</v>
      </c>
      <c r="D255" s="10">
        <v>2</v>
      </c>
      <c r="E255" s="11">
        <v>6</v>
      </c>
      <c r="F255" s="11">
        <f t="shared" si="21"/>
        <v>28</v>
      </c>
      <c r="G255" s="12">
        <v>45189</v>
      </c>
      <c r="H255" s="13"/>
      <c r="I255" s="13"/>
      <c r="J255" s="13"/>
      <c r="K255" s="11"/>
      <c r="L255" s="13"/>
      <c r="M255" s="13"/>
      <c r="N255" s="13"/>
      <c r="O255" s="13"/>
      <c r="P255" s="13"/>
      <c r="Q255" s="13"/>
      <c r="R255" s="13">
        <v>26</v>
      </c>
      <c r="S255" s="13">
        <f t="shared" si="30"/>
        <v>0</v>
      </c>
      <c r="T255" s="20"/>
      <c r="U255" s="20"/>
      <c r="V255" s="13"/>
      <c r="W255" s="13"/>
      <c r="X255" s="13"/>
      <c r="Y255" s="13"/>
      <c r="Z255" s="13"/>
      <c r="AA255" s="13"/>
      <c r="AB255" s="13"/>
      <c r="AC255" s="13"/>
    </row>
    <row r="256" spans="3:29" x14ac:dyDescent="0.35">
      <c r="C256" s="14" t="s">
        <v>18</v>
      </c>
      <c r="D256" s="14">
        <v>1</v>
      </c>
      <c r="E256" s="15">
        <v>6</v>
      </c>
      <c r="F256" s="15">
        <f t="shared" si="21"/>
        <v>28</v>
      </c>
      <c r="G256" s="16">
        <v>45189</v>
      </c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>
        <v>61</v>
      </c>
      <c r="S256" s="15">
        <f t="shared" si="30"/>
        <v>0</v>
      </c>
      <c r="T256" s="21"/>
      <c r="U256" s="21"/>
      <c r="V256" s="15"/>
      <c r="W256" s="15"/>
      <c r="X256" s="15"/>
      <c r="Y256" s="15"/>
      <c r="Z256" s="15"/>
      <c r="AA256" s="15"/>
      <c r="AB256" s="15"/>
      <c r="AC256" s="15"/>
    </row>
    <row r="257" spans="2:29" x14ac:dyDescent="0.35">
      <c r="B257" s="57" t="s">
        <v>115</v>
      </c>
      <c r="C257" s="1" t="s">
        <v>19</v>
      </c>
      <c r="D257" s="1">
        <v>1</v>
      </c>
      <c r="E257" s="2">
        <v>7</v>
      </c>
      <c r="F257" s="2">
        <f t="shared" si="21"/>
        <v>29</v>
      </c>
      <c r="G257" s="3">
        <v>45190</v>
      </c>
      <c r="H257" s="2">
        <v>0.27300000000000002</v>
      </c>
      <c r="I257" s="53">
        <f>(H257/Q257)*1000</f>
        <v>30.333333333333336</v>
      </c>
      <c r="J257" s="53">
        <f>I257/P257</f>
        <v>10.111111111111112</v>
      </c>
      <c r="K257" s="2">
        <v>6.242</v>
      </c>
      <c r="L257" s="2">
        <v>6.8710000000000004</v>
      </c>
      <c r="M257" s="5">
        <f>K203-K257</f>
        <v>0.64900000000000002</v>
      </c>
      <c r="N257" s="53">
        <f>(M257/Q257)*1000</f>
        <v>72.111111111111114</v>
      </c>
      <c r="O257" s="53">
        <f t="shared" ref="O257:O269" si="31">N257/P257</f>
        <v>24.037037037037038</v>
      </c>
      <c r="P257" s="53">
        <f>_xlfn.DAYS(G257,G203)</f>
        <v>3</v>
      </c>
      <c r="Q257" s="53">
        <f>(R203+R257)/2</f>
        <v>9</v>
      </c>
      <c r="R257" s="4">
        <v>9</v>
      </c>
      <c r="S257" s="4">
        <f t="shared" si="30"/>
        <v>0</v>
      </c>
      <c r="T257" s="18"/>
      <c r="U257" s="18"/>
      <c r="V257" s="4"/>
      <c r="W257" s="4">
        <v>39</v>
      </c>
      <c r="X257" s="2">
        <f>W257/R257</f>
        <v>4.333333333333333</v>
      </c>
      <c r="Y257" s="2"/>
      <c r="Z257" s="5"/>
      <c r="AA257" s="5"/>
      <c r="AB257" s="5"/>
      <c r="AC257" s="5"/>
    </row>
    <row r="258" spans="2:29" x14ac:dyDescent="0.35">
      <c r="B258" s="57"/>
      <c r="C258" s="1" t="s">
        <v>19</v>
      </c>
      <c r="D258" s="1">
        <v>2</v>
      </c>
      <c r="E258" s="2">
        <v>7</v>
      </c>
      <c r="F258" s="2">
        <f t="shared" si="21"/>
        <v>29</v>
      </c>
      <c r="G258" s="3">
        <v>45190</v>
      </c>
      <c r="H258" s="2">
        <v>0.26600000000000001</v>
      </c>
      <c r="I258" s="53">
        <f t="shared" ref="I258:I274" si="32">(H258/Q258)*1000</f>
        <v>29.555555555555557</v>
      </c>
      <c r="J258" s="53">
        <f t="shared" ref="J258:J274" si="33">I258/P258</f>
        <v>9.851851851851853</v>
      </c>
      <c r="K258" s="2">
        <v>6.5810000000000004</v>
      </c>
      <c r="L258" s="2">
        <v>6.08</v>
      </c>
      <c r="M258" s="5">
        <f t="shared" ref="M258:M264" si="34">K204-K258</f>
        <v>0.60999999999999943</v>
      </c>
      <c r="N258" s="53">
        <f t="shared" ref="N258:N274" si="35">(M258/Q258)*1000</f>
        <v>67.777777777777715</v>
      </c>
      <c r="O258" s="53">
        <f t="shared" si="31"/>
        <v>22.59259259259257</v>
      </c>
      <c r="P258" s="53">
        <f t="shared" ref="P258:P274" si="36">_xlfn.DAYS(G258,G204)</f>
        <v>3</v>
      </c>
      <c r="Q258" s="53">
        <f t="shared" ref="Q258:Q274" si="37">(R204+R258)/2</f>
        <v>9</v>
      </c>
      <c r="R258" s="4">
        <v>9</v>
      </c>
      <c r="S258" s="4">
        <f t="shared" si="30"/>
        <v>0</v>
      </c>
      <c r="T258" s="18"/>
      <c r="U258" s="18"/>
      <c r="V258" s="4"/>
      <c r="W258" s="4">
        <v>50</v>
      </c>
      <c r="X258" s="2">
        <f t="shared" ref="X258:X274" si="38">W258/R258</f>
        <v>5.5555555555555554</v>
      </c>
      <c r="Y258" s="2"/>
      <c r="Z258" s="5"/>
      <c r="AA258" s="5"/>
      <c r="AB258" s="5"/>
      <c r="AC258" s="5"/>
    </row>
    <row r="259" spans="2:29" x14ac:dyDescent="0.35">
      <c r="B259" s="57"/>
      <c r="C259" s="1" t="s">
        <v>19</v>
      </c>
      <c r="D259" s="1">
        <v>3</v>
      </c>
      <c r="E259" s="2">
        <v>7</v>
      </c>
      <c r="F259" s="2">
        <f t="shared" si="21"/>
        <v>29</v>
      </c>
      <c r="G259" s="3">
        <v>45190</v>
      </c>
      <c r="H259" s="2">
        <v>0.25900000000000001</v>
      </c>
      <c r="I259" s="53">
        <f t="shared" si="32"/>
        <v>28.777777777777779</v>
      </c>
      <c r="J259" s="53">
        <f t="shared" si="33"/>
        <v>9.5925925925925934</v>
      </c>
      <c r="K259" s="2">
        <v>4.9210000000000003</v>
      </c>
      <c r="L259" s="2">
        <v>6.0469999999999997</v>
      </c>
      <c r="M259" s="5">
        <f t="shared" si="34"/>
        <v>0.58399999999999963</v>
      </c>
      <c r="N259" s="53">
        <f t="shared" si="35"/>
        <v>64.888888888888843</v>
      </c>
      <c r="O259" s="53">
        <f t="shared" si="31"/>
        <v>21.629629629629616</v>
      </c>
      <c r="P259" s="53">
        <f t="shared" si="36"/>
        <v>3</v>
      </c>
      <c r="Q259" s="53">
        <f t="shared" si="37"/>
        <v>9</v>
      </c>
      <c r="R259" s="4">
        <v>9</v>
      </c>
      <c r="S259" s="4">
        <f t="shared" si="30"/>
        <v>0</v>
      </c>
      <c r="T259" s="18"/>
      <c r="U259" s="18"/>
      <c r="V259" s="4"/>
      <c r="W259" s="4">
        <v>116</v>
      </c>
      <c r="X259" s="2">
        <f t="shared" si="38"/>
        <v>12.888888888888889</v>
      </c>
      <c r="Y259" s="2"/>
      <c r="Z259" s="5"/>
      <c r="AA259" s="5"/>
      <c r="AB259" s="5"/>
      <c r="AC259" s="5"/>
    </row>
    <row r="260" spans="2:29" x14ac:dyDescent="0.35">
      <c r="B260" s="57"/>
      <c r="C260" s="1" t="s">
        <v>19</v>
      </c>
      <c r="D260" s="1">
        <v>4</v>
      </c>
      <c r="E260" s="2">
        <v>7</v>
      </c>
      <c r="F260" s="2">
        <f t="shared" si="21"/>
        <v>29</v>
      </c>
      <c r="G260" s="3">
        <v>45190</v>
      </c>
      <c r="H260" s="2">
        <v>0.20699999999999999</v>
      </c>
      <c r="I260" s="53">
        <f t="shared" si="32"/>
        <v>25.875</v>
      </c>
      <c r="J260" s="53">
        <f t="shared" si="33"/>
        <v>8.625</v>
      </c>
      <c r="K260" s="2">
        <v>5.1390000000000002</v>
      </c>
      <c r="L260" s="2">
        <v>6.484</v>
      </c>
      <c r="M260" s="5">
        <f t="shared" si="34"/>
        <v>0.54899999999999949</v>
      </c>
      <c r="N260" s="53">
        <f t="shared" si="35"/>
        <v>68.624999999999943</v>
      </c>
      <c r="O260" s="53">
        <f t="shared" si="31"/>
        <v>22.874999999999982</v>
      </c>
      <c r="P260" s="53">
        <f t="shared" si="36"/>
        <v>3</v>
      </c>
      <c r="Q260" s="53">
        <f t="shared" si="37"/>
        <v>8</v>
      </c>
      <c r="R260" s="4">
        <v>8</v>
      </c>
      <c r="S260" s="4">
        <f t="shared" si="30"/>
        <v>0</v>
      </c>
      <c r="T260" s="18"/>
      <c r="U260" s="18"/>
      <c r="V260" s="4"/>
      <c r="W260" s="4">
        <v>39</v>
      </c>
      <c r="X260" s="2">
        <f t="shared" si="38"/>
        <v>4.875</v>
      </c>
      <c r="Y260" s="2"/>
      <c r="Z260" s="5"/>
      <c r="AA260" s="5"/>
      <c r="AB260" s="5"/>
      <c r="AC260" s="5"/>
    </row>
    <row r="261" spans="2:29" x14ac:dyDescent="0.35">
      <c r="B261" s="57"/>
      <c r="C261" s="1" t="s">
        <v>19</v>
      </c>
      <c r="D261" s="1">
        <v>5</v>
      </c>
      <c r="E261" s="2">
        <v>7</v>
      </c>
      <c r="F261" s="2">
        <f t="shared" si="21"/>
        <v>29</v>
      </c>
      <c r="G261" s="3">
        <v>45190</v>
      </c>
      <c r="H261" s="2">
        <v>0.30199999999999999</v>
      </c>
      <c r="I261" s="53">
        <f t="shared" si="32"/>
        <v>30.2</v>
      </c>
      <c r="J261" s="53">
        <f t="shared" si="33"/>
        <v>10.066666666666666</v>
      </c>
      <c r="K261" s="2">
        <v>5.0060000000000002</v>
      </c>
      <c r="L261" s="2">
        <v>5.3380000000000001</v>
      </c>
      <c r="M261" s="5">
        <f t="shared" si="34"/>
        <v>0.75899999999999945</v>
      </c>
      <c r="N261" s="53">
        <f t="shared" si="35"/>
        <v>75.899999999999935</v>
      </c>
      <c r="O261" s="53">
        <f t="shared" si="31"/>
        <v>25.299999999999979</v>
      </c>
      <c r="P261" s="53">
        <f t="shared" si="36"/>
        <v>3</v>
      </c>
      <c r="Q261" s="53">
        <f t="shared" si="37"/>
        <v>10</v>
      </c>
      <c r="R261" s="4">
        <v>10</v>
      </c>
      <c r="S261" s="4">
        <f t="shared" si="30"/>
        <v>0</v>
      </c>
      <c r="T261" s="18"/>
      <c r="U261" s="18"/>
      <c r="V261" s="4"/>
      <c r="W261" s="4">
        <v>166</v>
      </c>
      <c r="X261" s="2">
        <f t="shared" si="38"/>
        <v>16.600000000000001</v>
      </c>
      <c r="Y261" s="2"/>
      <c r="Z261" s="5"/>
      <c r="AA261" s="5"/>
      <c r="AB261" s="5"/>
      <c r="AC261" s="5"/>
    </row>
    <row r="262" spans="2:29" x14ac:dyDescent="0.35">
      <c r="B262" s="57"/>
      <c r="C262" s="1" t="s">
        <v>19</v>
      </c>
      <c r="D262" s="1">
        <v>6</v>
      </c>
      <c r="E262" s="2">
        <v>7</v>
      </c>
      <c r="F262" s="2">
        <f t="shared" ref="F262:F325" si="39">_xlfn.DAYS(G262,$H$1)</f>
        <v>29</v>
      </c>
      <c r="G262" s="3">
        <v>45190</v>
      </c>
      <c r="H262" s="2">
        <v>0.22700000000000001</v>
      </c>
      <c r="I262" s="53">
        <f t="shared" si="32"/>
        <v>28.375</v>
      </c>
      <c r="J262" s="53">
        <f t="shared" si="33"/>
        <v>9.4583333333333339</v>
      </c>
      <c r="K262" s="2">
        <v>4.5789999999999997</v>
      </c>
      <c r="L262" s="2">
        <v>5.9589999999999996</v>
      </c>
      <c r="M262" s="5">
        <f t="shared" si="34"/>
        <v>0.56899999999999995</v>
      </c>
      <c r="N262" s="53">
        <f t="shared" si="35"/>
        <v>71.125</v>
      </c>
      <c r="O262" s="53">
        <f t="shared" si="31"/>
        <v>23.708333333333332</v>
      </c>
      <c r="P262" s="53">
        <f t="shared" si="36"/>
        <v>3</v>
      </c>
      <c r="Q262" s="53">
        <f t="shared" si="37"/>
        <v>8</v>
      </c>
      <c r="R262" s="4">
        <v>8</v>
      </c>
      <c r="S262" s="4">
        <f t="shared" si="30"/>
        <v>0</v>
      </c>
      <c r="T262" s="18"/>
      <c r="U262" s="18"/>
      <c r="V262" s="4"/>
      <c r="W262" s="4">
        <v>138</v>
      </c>
      <c r="X262" s="2">
        <f t="shared" si="38"/>
        <v>17.25</v>
      </c>
      <c r="Y262" s="2"/>
      <c r="Z262" s="5"/>
      <c r="AA262" s="5"/>
      <c r="AB262" s="5"/>
      <c r="AC262" s="5"/>
    </row>
    <row r="263" spans="2:29" x14ac:dyDescent="0.35">
      <c r="B263" s="57"/>
      <c r="C263" s="1" t="s">
        <v>20</v>
      </c>
      <c r="D263" s="1">
        <v>1</v>
      </c>
      <c r="E263" s="2">
        <v>7</v>
      </c>
      <c r="F263" s="2">
        <f t="shared" si="39"/>
        <v>29</v>
      </c>
      <c r="G263" s="3">
        <v>45190</v>
      </c>
      <c r="H263" s="2">
        <v>0.71499999999999997</v>
      </c>
      <c r="I263" s="53">
        <f t="shared" si="32"/>
        <v>26</v>
      </c>
      <c r="J263" s="53">
        <f t="shared" si="33"/>
        <v>8.6666666666666661</v>
      </c>
      <c r="K263" s="2">
        <v>3.105</v>
      </c>
      <c r="L263" s="2">
        <v>6.1630000000000003</v>
      </c>
      <c r="M263" s="5">
        <f t="shared" si="34"/>
        <v>1.7159999999999997</v>
      </c>
      <c r="N263" s="53">
        <f t="shared" si="35"/>
        <v>62.399999999999991</v>
      </c>
      <c r="O263" s="53">
        <f t="shared" si="31"/>
        <v>20.799999999999997</v>
      </c>
      <c r="P263" s="53">
        <f t="shared" si="36"/>
        <v>3</v>
      </c>
      <c r="Q263" s="53">
        <f t="shared" si="37"/>
        <v>27.5</v>
      </c>
      <c r="R263" s="4">
        <v>27</v>
      </c>
      <c r="S263" s="4">
        <f t="shared" si="30"/>
        <v>0</v>
      </c>
      <c r="T263" s="18"/>
      <c r="U263" s="18"/>
      <c r="V263" s="4"/>
      <c r="W263" s="4">
        <v>100</v>
      </c>
      <c r="X263" s="2">
        <f t="shared" si="38"/>
        <v>3.7037037037037037</v>
      </c>
      <c r="Y263" s="2"/>
      <c r="Z263" s="5"/>
      <c r="AA263" s="5"/>
      <c r="AB263" s="5"/>
      <c r="AC263" s="5"/>
    </row>
    <row r="264" spans="2:29" x14ac:dyDescent="0.35">
      <c r="B264" s="57"/>
      <c r="C264" s="1" t="s">
        <v>20</v>
      </c>
      <c r="D264" s="1">
        <v>2</v>
      </c>
      <c r="E264" s="2">
        <v>7</v>
      </c>
      <c r="F264" s="2">
        <f t="shared" si="39"/>
        <v>29</v>
      </c>
      <c r="G264" s="3">
        <v>45190</v>
      </c>
      <c r="H264" s="2">
        <v>0.85399999999999998</v>
      </c>
      <c r="I264" s="53">
        <f t="shared" si="32"/>
        <v>29.964912280701753</v>
      </c>
      <c r="J264" s="53">
        <f t="shared" si="33"/>
        <v>9.9883040935672511</v>
      </c>
      <c r="K264" s="2">
        <v>3.0339999999999998</v>
      </c>
      <c r="L264" s="2">
        <v>7.7729999999999997</v>
      </c>
      <c r="M264" s="5">
        <f t="shared" si="34"/>
        <v>2.0019999999999998</v>
      </c>
      <c r="N264" s="53">
        <f t="shared" si="35"/>
        <v>70.245614035087712</v>
      </c>
      <c r="O264" s="53">
        <f t="shared" si="31"/>
        <v>23.415204678362571</v>
      </c>
      <c r="P264" s="53">
        <f t="shared" si="36"/>
        <v>3</v>
      </c>
      <c r="Q264" s="53">
        <f t="shared" si="37"/>
        <v>28.5</v>
      </c>
      <c r="R264" s="4">
        <v>28</v>
      </c>
      <c r="S264" s="4">
        <f t="shared" si="30"/>
        <v>0</v>
      </c>
      <c r="T264" s="18"/>
      <c r="U264" s="18"/>
      <c r="V264" s="4"/>
      <c r="W264" s="4">
        <v>184</v>
      </c>
      <c r="X264" s="2">
        <f t="shared" si="38"/>
        <v>6.5714285714285712</v>
      </c>
      <c r="Y264" s="2"/>
      <c r="Z264" s="5"/>
      <c r="AA264" s="5"/>
      <c r="AB264" s="5"/>
      <c r="AC264" s="5"/>
    </row>
    <row r="265" spans="2:29" x14ac:dyDescent="0.35">
      <c r="B265" s="57"/>
      <c r="C265" s="6" t="s">
        <v>21</v>
      </c>
      <c r="D265" s="6">
        <v>1</v>
      </c>
      <c r="E265" s="7">
        <v>7</v>
      </c>
      <c r="F265" s="7">
        <f t="shared" si="39"/>
        <v>29</v>
      </c>
      <c r="G265" s="8">
        <v>45190</v>
      </c>
      <c r="H265" s="7">
        <v>2.0649999999999999</v>
      </c>
      <c r="I265" s="54">
        <f t="shared" si="32"/>
        <v>31.287878787878789</v>
      </c>
      <c r="J265" s="54">
        <f t="shared" si="33"/>
        <v>10.429292929292929</v>
      </c>
      <c r="K265" s="7">
        <v>3.5049999999999999</v>
      </c>
      <c r="L265" s="7">
        <v>8.6189999999999998</v>
      </c>
      <c r="M265" s="7">
        <f>(L211+L229)-K265</f>
        <v>5.6320000000000006</v>
      </c>
      <c r="N265" s="54">
        <f t="shared" si="35"/>
        <v>85.333333333333343</v>
      </c>
      <c r="O265" s="54">
        <f t="shared" si="31"/>
        <v>28.444444444444446</v>
      </c>
      <c r="P265" s="54">
        <f t="shared" si="36"/>
        <v>3</v>
      </c>
      <c r="Q265" s="54">
        <f t="shared" si="37"/>
        <v>66</v>
      </c>
      <c r="R265" s="9">
        <v>66</v>
      </c>
      <c r="S265" s="9">
        <f t="shared" si="30"/>
        <v>0</v>
      </c>
      <c r="T265" s="19"/>
      <c r="U265" s="19"/>
      <c r="V265" s="9"/>
      <c r="W265" s="9">
        <v>379</v>
      </c>
      <c r="X265" s="7">
        <f t="shared" si="38"/>
        <v>5.7424242424242422</v>
      </c>
      <c r="Y265" s="7"/>
      <c r="Z265" s="7"/>
      <c r="AA265" s="7"/>
      <c r="AB265" s="7"/>
      <c r="AC265" s="7"/>
    </row>
    <row r="266" spans="2:29" x14ac:dyDescent="0.35">
      <c r="C266" s="10" t="s">
        <v>16</v>
      </c>
      <c r="D266" s="10">
        <v>1</v>
      </c>
      <c r="E266" s="11">
        <v>7</v>
      </c>
      <c r="F266" s="11">
        <f t="shared" si="39"/>
        <v>29</v>
      </c>
      <c r="G266" s="12">
        <v>45190</v>
      </c>
      <c r="H266" s="13">
        <v>0.22500000000000001</v>
      </c>
      <c r="I266" s="35">
        <f t="shared" si="32"/>
        <v>22.5</v>
      </c>
      <c r="J266" s="35">
        <f t="shared" si="33"/>
        <v>7.5</v>
      </c>
      <c r="K266" s="11">
        <v>5.5259999999999998</v>
      </c>
      <c r="L266" s="13">
        <v>6.9290000000000003</v>
      </c>
      <c r="M266" s="13">
        <f t="shared" ref="M266:M272" si="40">K212-K266</f>
        <v>0.6509999999999998</v>
      </c>
      <c r="N266" s="35">
        <f t="shared" si="35"/>
        <v>65.09999999999998</v>
      </c>
      <c r="O266" s="35">
        <f t="shared" si="31"/>
        <v>21.699999999999992</v>
      </c>
      <c r="P266" s="35">
        <f t="shared" si="36"/>
        <v>3</v>
      </c>
      <c r="Q266" s="35">
        <f t="shared" si="37"/>
        <v>10</v>
      </c>
      <c r="R266" s="13">
        <v>10</v>
      </c>
      <c r="S266" s="13">
        <f t="shared" si="30"/>
        <v>0</v>
      </c>
      <c r="T266" s="20"/>
      <c r="U266" s="20"/>
      <c r="V266" s="13"/>
      <c r="W266" s="13">
        <v>38</v>
      </c>
      <c r="X266" s="13">
        <f t="shared" si="38"/>
        <v>3.8</v>
      </c>
      <c r="Y266" s="13"/>
      <c r="Z266" s="13"/>
      <c r="AA266" s="13"/>
      <c r="AB266" s="13"/>
      <c r="AC266" s="13"/>
    </row>
    <row r="267" spans="2:29" x14ac:dyDescent="0.35">
      <c r="C267" s="10" t="s">
        <v>16</v>
      </c>
      <c r="D267" s="10">
        <v>2</v>
      </c>
      <c r="E267" s="11">
        <v>7</v>
      </c>
      <c r="F267" s="11">
        <f t="shared" si="39"/>
        <v>29</v>
      </c>
      <c r="G267" s="12">
        <v>45190</v>
      </c>
      <c r="H267" s="13">
        <v>0.23</v>
      </c>
      <c r="I267" s="35">
        <f t="shared" si="32"/>
        <v>23</v>
      </c>
      <c r="J267" s="35">
        <f t="shared" si="33"/>
        <v>7.666666666666667</v>
      </c>
      <c r="K267" s="11">
        <v>6.1120000000000001</v>
      </c>
      <c r="L267" s="13">
        <v>5.827</v>
      </c>
      <c r="M267" s="13">
        <f t="shared" si="40"/>
        <v>0.62600000000000033</v>
      </c>
      <c r="N267" s="35">
        <f t="shared" si="35"/>
        <v>62.60000000000003</v>
      </c>
      <c r="O267" s="35">
        <f t="shared" si="31"/>
        <v>20.866666666666678</v>
      </c>
      <c r="P267" s="35">
        <f t="shared" si="36"/>
        <v>3</v>
      </c>
      <c r="Q267" s="35">
        <f t="shared" si="37"/>
        <v>10</v>
      </c>
      <c r="R267" s="13">
        <v>10</v>
      </c>
      <c r="S267" s="13">
        <f t="shared" si="30"/>
        <v>0</v>
      </c>
      <c r="T267" s="20"/>
      <c r="U267" s="20"/>
      <c r="V267" s="13"/>
      <c r="W267" s="13">
        <v>79</v>
      </c>
      <c r="X267" s="13">
        <f t="shared" si="38"/>
        <v>7.9</v>
      </c>
      <c r="Y267" s="13"/>
      <c r="Z267" s="13"/>
      <c r="AA267" s="13"/>
      <c r="AB267" s="13"/>
      <c r="AC267" s="13"/>
    </row>
    <row r="268" spans="2:29" x14ac:dyDescent="0.35">
      <c r="C268" s="10" t="s">
        <v>16</v>
      </c>
      <c r="D268" s="10">
        <v>3</v>
      </c>
      <c r="E268" s="11">
        <v>7</v>
      </c>
      <c r="F268" s="11">
        <f t="shared" si="39"/>
        <v>29</v>
      </c>
      <c r="G268" s="12">
        <v>45190</v>
      </c>
      <c r="H268" s="13">
        <v>0.17399999999999999</v>
      </c>
      <c r="I268" s="35">
        <f t="shared" si="32"/>
        <v>19.333333333333332</v>
      </c>
      <c r="J268" s="35">
        <f t="shared" si="33"/>
        <v>6.4444444444444438</v>
      </c>
      <c r="K268" s="11">
        <v>5.0350000000000001</v>
      </c>
      <c r="L268" s="13">
        <v>5.4390000000000001</v>
      </c>
      <c r="M268" s="13">
        <f t="shared" si="40"/>
        <v>0.52099999999999991</v>
      </c>
      <c r="N268" s="35">
        <f t="shared" si="35"/>
        <v>57.888888888888879</v>
      </c>
      <c r="O268" s="35">
        <f t="shared" si="31"/>
        <v>19.296296296296294</v>
      </c>
      <c r="P268" s="35">
        <f t="shared" si="36"/>
        <v>3</v>
      </c>
      <c r="Q268" s="35">
        <f t="shared" si="37"/>
        <v>9</v>
      </c>
      <c r="R268" s="13">
        <v>9</v>
      </c>
      <c r="S268" s="13">
        <f t="shared" si="30"/>
        <v>0</v>
      </c>
      <c r="T268" s="20"/>
      <c r="U268" s="20"/>
      <c r="V268" s="13"/>
      <c r="W268" s="13">
        <v>12</v>
      </c>
      <c r="X268" s="13">
        <f t="shared" si="38"/>
        <v>1.3333333333333333</v>
      </c>
      <c r="Y268" s="13"/>
      <c r="Z268" s="13"/>
      <c r="AA268" s="13"/>
      <c r="AB268" s="13"/>
      <c r="AC268" s="13"/>
    </row>
    <row r="269" spans="2:29" x14ac:dyDescent="0.35">
      <c r="C269" s="10" t="s">
        <v>16</v>
      </c>
      <c r="D269" s="10">
        <v>4</v>
      </c>
      <c r="E269" s="11">
        <v>7</v>
      </c>
      <c r="F269" s="11">
        <f t="shared" si="39"/>
        <v>29</v>
      </c>
      <c r="G269" s="12">
        <v>45190</v>
      </c>
      <c r="H269" s="13">
        <v>0.24099999999999999</v>
      </c>
      <c r="I269" s="35">
        <f t="shared" si="32"/>
        <v>26.777777777777775</v>
      </c>
      <c r="J269" s="35">
        <f t="shared" si="33"/>
        <v>8.9259259259259256</v>
      </c>
      <c r="K269" s="11">
        <v>4.5259999999999998</v>
      </c>
      <c r="L269" s="13">
        <v>6.4370000000000003</v>
      </c>
      <c r="M269" s="13">
        <f t="shared" si="40"/>
        <v>0.60599999999999987</v>
      </c>
      <c r="N269" s="35">
        <f>(M269/Q269)*1000</f>
        <v>67.333333333333314</v>
      </c>
      <c r="O269" s="35">
        <f t="shared" si="31"/>
        <v>22.444444444444439</v>
      </c>
      <c r="P269" s="35">
        <f t="shared" si="36"/>
        <v>3</v>
      </c>
      <c r="Q269" s="35">
        <f t="shared" si="37"/>
        <v>9</v>
      </c>
      <c r="R269" s="13">
        <v>9</v>
      </c>
      <c r="S269" s="13">
        <f t="shared" si="30"/>
        <v>0</v>
      </c>
      <c r="T269" s="20"/>
      <c r="U269" s="20"/>
      <c r="V269" s="13"/>
      <c r="W269" s="13">
        <v>89</v>
      </c>
      <c r="X269" s="13">
        <f t="shared" si="38"/>
        <v>9.8888888888888893</v>
      </c>
      <c r="Y269" s="13"/>
      <c r="Z269" s="13"/>
      <c r="AA269" s="13"/>
      <c r="AB269" s="13"/>
      <c r="AC269" s="13"/>
    </row>
    <row r="270" spans="2:29" x14ac:dyDescent="0.35">
      <c r="C270" s="10" t="s">
        <v>16</v>
      </c>
      <c r="D270" s="10">
        <v>5</v>
      </c>
      <c r="E270" s="11">
        <v>7</v>
      </c>
      <c r="F270" s="11">
        <f t="shared" si="39"/>
        <v>29</v>
      </c>
      <c r="G270" s="12">
        <v>45190</v>
      </c>
      <c r="H270" s="13">
        <v>0.26100000000000001</v>
      </c>
      <c r="I270" s="35">
        <f t="shared" si="32"/>
        <v>29</v>
      </c>
      <c r="J270" s="35">
        <f t="shared" si="33"/>
        <v>9.6666666666666661</v>
      </c>
      <c r="K270" s="11">
        <v>5.8529999999999998</v>
      </c>
      <c r="L270" s="13">
        <v>5.6449999999999996</v>
      </c>
      <c r="M270" s="13">
        <f t="shared" si="40"/>
        <v>0.53100000000000058</v>
      </c>
      <c r="N270" s="35">
        <f>(M270/Q270)*1000</f>
        <v>59.000000000000064</v>
      </c>
      <c r="O270" s="35">
        <f t="shared" ref="O270:O274" si="41">N270/P270</f>
        <v>19.666666666666689</v>
      </c>
      <c r="P270" s="35">
        <f t="shared" si="36"/>
        <v>3</v>
      </c>
      <c r="Q270" s="35">
        <f t="shared" si="37"/>
        <v>9</v>
      </c>
      <c r="R270" s="13">
        <v>9</v>
      </c>
      <c r="S270" s="13">
        <f t="shared" si="30"/>
        <v>0</v>
      </c>
      <c r="T270" s="20"/>
      <c r="U270" s="20"/>
      <c r="V270" s="13"/>
      <c r="W270" s="13">
        <v>207</v>
      </c>
      <c r="X270" s="13">
        <f t="shared" si="38"/>
        <v>23</v>
      </c>
      <c r="Y270" s="13"/>
      <c r="Z270" s="13"/>
      <c r="AA270" s="13"/>
      <c r="AB270" s="13"/>
      <c r="AC270" s="13"/>
    </row>
    <row r="271" spans="2:29" x14ac:dyDescent="0.35">
      <c r="C271" s="10" t="s">
        <v>16</v>
      </c>
      <c r="D271" s="10">
        <v>6</v>
      </c>
      <c r="E271" s="11">
        <v>7</v>
      </c>
      <c r="F271" s="11">
        <f t="shared" si="39"/>
        <v>29</v>
      </c>
      <c r="G271" s="12">
        <v>45190</v>
      </c>
      <c r="H271" s="13">
        <v>0.22800000000000001</v>
      </c>
      <c r="I271" s="35">
        <f t="shared" si="32"/>
        <v>22.8</v>
      </c>
      <c r="J271" s="35">
        <f t="shared" si="33"/>
        <v>7.6000000000000005</v>
      </c>
      <c r="K271" s="11">
        <v>4.9370000000000003</v>
      </c>
      <c r="L271" s="13">
        <v>6.0279999999999996</v>
      </c>
      <c r="M271" s="13">
        <f t="shared" si="40"/>
        <v>0.65599999999999969</v>
      </c>
      <c r="N271" s="35">
        <f t="shared" si="35"/>
        <v>65.599999999999966</v>
      </c>
      <c r="O271" s="35">
        <f t="shared" si="41"/>
        <v>21.866666666666656</v>
      </c>
      <c r="P271" s="35">
        <f t="shared" si="36"/>
        <v>3</v>
      </c>
      <c r="Q271" s="35">
        <f t="shared" si="37"/>
        <v>10</v>
      </c>
      <c r="R271" s="13">
        <v>10</v>
      </c>
      <c r="S271" s="13">
        <f t="shared" si="30"/>
        <v>0</v>
      </c>
      <c r="T271" s="20"/>
      <c r="U271" s="20"/>
      <c r="V271" s="13"/>
      <c r="W271" s="13">
        <v>74</v>
      </c>
      <c r="X271" s="13">
        <f t="shared" si="38"/>
        <v>7.4</v>
      </c>
      <c r="Y271" s="13"/>
      <c r="Z271" s="13"/>
      <c r="AA271" s="13"/>
      <c r="AB271" s="13"/>
      <c r="AC271" s="13"/>
    </row>
    <row r="272" spans="2:29" x14ac:dyDescent="0.35">
      <c r="C272" s="10" t="s">
        <v>17</v>
      </c>
      <c r="D272" s="10">
        <v>1</v>
      </c>
      <c r="E272" s="11">
        <v>7</v>
      </c>
      <c r="F272" s="11">
        <f t="shared" si="39"/>
        <v>29</v>
      </c>
      <c r="G272" s="12">
        <v>45190</v>
      </c>
      <c r="H272" s="13">
        <v>0.67100000000000004</v>
      </c>
      <c r="I272" s="35">
        <f t="shared" si="32"/>
        <v>25.80769230769231</v>
      </c>
      <c r="J272" s="35">
        <f t="shared" si="33"/>
        <v>8.602564102564104</v>
      </c>
      <c r="K272" s="11">
        <v>3.9929999999999999</v>
      </c>
      <c r="L272" s="13">
        <v>6.6779999999999999</v>
      </c>
      <c r="M272" s="13">
        <f t="shared" si="40"/>
        <v>1.6019999999999999</v>
      </c>
      <c r="N272" s="35">
        <f t="shared" si="35"/>
        <v>61.615384615384613</v>
      </c>
      <c r="O272" s="35">
        <f t="shared" si="41"/>
        <v>20.538461538461537</v>
      </c>
      <c r="P272" s="35">
        <f t="shared" si="36"/>
        <v>3</v>
      </c>
      <c r="Q272" s="35">
        <f t="shared" si="37"/>
        <v>26</v>
      </c>
      <c r="R272" s="13">
        <v>26</v>
      </c>
      <c r="S272" s="13">
        <f t="shared" si="30"/>
        <v>0</v>
      </c>
      <c r="T272" s="20"/>
      <c r="U272" s="20"/>
      <c r="V272" s="13"/>
      <c r="W272" s="13">
        <v>111</v>
      </c>
      <c r="X272" s="13">
        <f t="shared" si="38"/>
        <v>4.2692307692307692</v>
      </c>
      <c r="Y272" s="13"/>
      <c r="Z272" s="13"/>
      <c r="AA272" s="13"/>
      <c r="AB272" s="13"/>
      <c r="AC272" s="13"/>
    </row>
    <row r="273" spans="3:29" x14ac:dyDescent="0.35">
      <c r="C273" s="10" t="s">
        <v>17</v>
      </c>
      <c r="D273" s="10">
        <v>2</v>
      </c>
      <c r="E273" s="11">
        <v>7</v>
      </c>
      <c r="F273" s="11">
        <f t="shared" si="39"/>
        <v>29</v>
      </c>
      <c r="G273" s="12">
        <v>45190</v>
      </c>
      <c r="H273" s="13">
        <v>0.65</v>
      </c>
      <c r="I273" s="35">
        <f t="shared" si="32"/>
        <v>25.490196078431371</v>
      </c>
      <c r="J273" s="35">
        <f t="shared" si="33"/>
        <v>8.4967320261437909</v>
      </c>
      <c r="K273" s="11">
        <v>4.8520000000000003</v>
      </c>
      <c r="L273" s="13">
        <v>6.55</v>
      </c>
      <c r="M273" s="13">
        <f t="shared" ref="M273" si="42">K219-K273</f>
        <v>1.6040000000000001</v>
      </c>
      <c r="N273" s="35">
        <f t="shared" si="35"/>
        <v>62.901960784313729</v>
      </c>
      <c r="O273" s="35">
        <f t="shared" si="41"/>
        <v>20.967320261437909</v>
      </c>
      <c r="P273" s="35">
        <f t="shared" si="36"/>
        <v>3</v>
      </c>
      <c r="Q273" s="35">
        <f t="shared" si="37"/>
        <v>25.5</v>
      </c>
      <c r="R273" s="13">
        <v>25</v>
      </c>
      <c r="S273" s="13">
        <f t="shared" si="30"/>
        <v>1</v>
      </c>
      <c r="T273" s="20"/>
      <c r="U273" s="20"/>
      <c r="V273" s="13"/>
      <c r="W273" s="13">
        <v>56</v>
      </c>
      <c r="X273" s="13">
        <f t="shared" si="38"/>
        <v>2.2400000000000002</v>
      </c>
      <c r="Y273" s="13"/>
      <c r="Z273" s="13"/>
      <c r="AA273" s="13"/>
      <c r="AB273" s="13"/>
      <c r="AC273" s="13"/>
    </row>
    <row r="274" spans="3:29" x14ac:dyDescent="0.35">
      <c r="C274" s="14" t="s">
        <v>18</v>
      </c>
      <c r="D274" s="14">
        <v>1</v>
      </c>
      <c r="E274" s="15">
        <v>7</v>
      </c>
      <c r="F274" s="15">
        <f t="shared" si="39"/>
        <v>29</v>
      </c>
      <c r="G274" s="16">
        <v>45190</v>
      </c>
      <c r="H274" s="15">
        <v>2.4910000000000001</v>
      </c>
      <c r="I274" s="55">
        <f t="shared" si="32"/>
        <v>40.177419354838712</v>
      </c>
      <c r="J274" s="55">
        <f t="shared" si="33"/>
        <v>13.39247311827957</v>
      </c>
      <c r="K274" s="15">
        <v>2.8490000000000002</v>
      </c>
      <c r="L274" s="15">
        <v>7.3470000000000004</v>
      </c>
      <c r="M274" s="15">
        <f>(K220+L238)-K274</f>
        <v>5.2989999999999995</v>
      </c>
      <c r="N274" s="55">
        <f t="shared" si="35"/>
        <v>85.467741935483858</v>
      </c>
      <c r="O274" s="55">
        <f t="shared" si="41"/>
        <v>28.489247311827953</v>
      </c>
      <c r="P274" s="55">
        <f t="shared" si="36"/>
        <v>3</v>
      </c>
      <c r="Q274" s="55">
        <f t="shared" si="37"/>
        <v>62</v>
      </c>
      <c r="R274" s="15">
        <v>61</v>
      </c>
      <c r="S274" s="15">
        <f t="shared" si="30"/>
        <v>0</v>
      </c>
      <c r="T274" s="21"/>
      <c r="U274" s="21"/>
      <c r="V274" s="15"/>
      <c r="W274" s="15">
        <v>367</v>
      </c>
      <c r="X274" s="15">
        <f t="shared" si="38"/>
        <v>6.0163934426229506</v>
      </c>
      <c r="Y274" s="15"/>
      <c r="Z274" s="15"/>
      <c r="AA274" s="15"/>
      <c r="AB274" s="15"/>
      <c r="AC274" s="15"/>
    </row>
    <row r="275" spans="3:29" x14ac:dyDescent="0.35">
      <c r="C275" s="1" t="s">
        <v>19</v>
      </c>
      <c r="D275" s="1">
        <v>1</v>
      </c>
      <c r="E275" s="2">
        <v>1</v>
      </c>
      <c r="F275" s="2">
        <f t="shared" si="39"/>
        <v>30</v>
      </c>
      <c r="G275" s="3">
        <v>45191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4">
        <v>9</v>
      </c>
      <c r="S275" s="4">
        <f t="shared" si="30"/>
        <v>0</v>
      </c>
      <c r="T275" s="18"/>
      <c r="U275" s="18"/>
      <c r="V275" s="4"/>
      <c r="W275" s="4"/>
      <c r="X275" s="4"/>
      <c r="Y275" s="2"/>
      <c r="Z275" s="5"/>
      <c r="AA275" s="5"/>
      <c r="AB275" s="5"/>
      <c r="AC275" s="5"/>
    </row>
    <row r="276" spans="3:29" x14ac:dyDescent="0.35">
      <c r="C276" s="1" t="s">
        <v>19</v>
      </c>
      <c r="D276" s="1">
        <v>2</v>
      </c>
      <c r="E276" s="2">
        <v>1</v>
      </c>
      <c r="F276" s="2">
        <f t="shared" si="39"/>
        <v>30</v>
      </c>
      <c r="G276" s="3">
        <v>45191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4">
        <v>9</v>
      </c>
      <c r="S276" s="4">
        <f t="shared" si="30"/>
        <v>0</v>
      </c>
      <c r="T276" s="18"/>
      <c r="U276" s="18"/>
      <c r="V276" s="4"/>
      <c r="W276" s="4"/>
      <c r="X276" s="4"/>
      <c r="Y276" s="2"/>
      <c r="Z276" s="5"/>
      <c r="AA276" s="5"/>
      <c r="AB276" s="5"/>
      <c r="AC276" s="5"/>
    </row>
    <row r="277" spans="3:29" x14ac:dyDescent="0.35">
      <c r="C277" s="1" t="s">
        <v>19</v>
      </c>
      <c r="D277" s="1">
        <v>3</v>
      </c>
      <c r="E277" s="2">
        <v>1</v>
      </c>
      <c r="F277" s="2">
        <f t="shared" si="39"/>
        <v>30</v>
      </c>
      <c r="G277" s="3">
        <v>45191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4">
        <v>9</v>
      </c>
      <c r="S277" s="4">
        <f t="shared" si="30"/>
        <v>0</v>
      </c>
      <c r="T277" s="18"/>
      <c r="U277" s="18"/>
      <c r="V277" s="4"/>
      <c r="W277" s="4"/>
      <c r="X277" s="4"/>
      <c r="Y277" s="2"/>
      <c r="Z277" s="5"/>
      <c r="AA277" s="5"/>
      <c r="AB277" s="5"/>
      <c r="AC277" s="5"/>
    </row>
    <row r="278" spans="3:29" x14ac:dyDescent="0.35">
      <c r="C278" s="1" t="s">
        <v>19</v>
      </c>
      <c r="D278" s="1">
        <v>4</v>
      </c>
      <c r="E278" s="2">
        <v>1</v>
      </c>
      <c r="F278" s="2">
        <f t="shared" si="39"/>
        <v>30</v>
      </c>
      <c r="G278" s="3">
        <v>45191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4">
        <v>8</v>
      </c>
      <c r="S278" s="4">
        <f t="shared" si="30"/>
        <v>0</v>
      </c>
      <c r="T278" s="18"/>
      <c r="U278" s="18"/>
      <c r="V278" s="4"/>
      <c r="W278" s="4"/>
      <c r="X278" s="4"/>
      <c r="Y278" s="2"/>
      <c r="Z278" s="5"/>
      <c r="AA278" s="5"/>
      <c r="AB278" s="5"/>
      <c r="AC278" s="5"/>
    </row>
    <row r="279" spans="3:29" x14ac:dyDescent="0.35">
      <c r="C279" s="1" t="s">
        <v>19</v>
      </c>
      <c r="D279" s="1">
        <v>5</v>
      </c>
      <c r="E279" s="2">
        <v>1</v>
      </c>
      <c r="F279" s="2">
        <f t="shared" si="39"/>
        <v>30</v>
      </c>
      <c r="G279" s="3">
        <v>45191</v>
      </c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4">
        <v>10</v>
      </c>
      <c r="S279" s="4">
        <f t="shared" ref="S279:S342" si="43">R261-R279</f>
        <v>0</v>
      </c>
      <c r="T279" s="18"/>
      <c r="U279" s="18"/>
      <c r="V279" s="4"/>
      <c r="W279" s="4"/>
      <c r="X279" s="4"/>
      <c r="Y279" s="2"/>
      <c r="Z279" s="5"/>
      <c r="AA279" s="5"/>
      <c r="AB279" s="5"/>
      <c r="AC279" s="5"/>
    </row>
    <row r="280" spans="3:29" x14ac:dyDescent="0.35">
      <c r="C280" s="1" t="s">
        <v>19</v>
      </c>
      <c r="D280" s="1">
        <v>6</v>
      </c>
      <c r="E280" s="2">
        <v>1</v>
      </c>
      <c r="F280" s="2">
        <f t="shared" si="39"/>
        <v>30</v>
      </c>
      <c r="G280" s="3">
        <v>45191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4">
        <v>8</v>
      </c>
      <c r="S280" s="4">
        <f t="shared" si="43"/>
        <v>0</v>
      </c>
      <c r="T280" s="18"/>
      <c r="U280" s="18"/>
      <c r="V280" s="4"/>
      <c r="W280" s="4"/>
      <c r="X280" s="4"/>
      <c r="Y280" s="2"/>
      <c r="Z280" s="5"/>
      <c r="AA280" s="5"/>
      <c r="AB280" s="5"/>
      <c r="AC280" s="5"/>
    </row>
    <row r="281" spans="3:29" x14ac:dyDescent="0.35">
      <c r="C281" s="1" t="s">
        <v>20</v>
      </c>
      <c r="D281" s="1">
        <v>1</v>
      </c>
      <c r="E281" s="2">
        <v>1</v>
      </c>
      <c r="F281" s="2">
        <f t="shared" si="39"/>
        <v>30</v>
      </c>
      <c r="G281" s="3">
        <v>45191</v>
      </c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4">
        <v>27</v>
      </c>
      <c r="S281" s="4">
        <f t="shared" si="43"/>
        <v>0</v>
      </c>
      <c r="T281" s="18"/>
      <c r="U281" s="18"/>
      <c r="V281" s="4"/>
      <c r="W281" s="4"/>
      <c r="X281" s="4"/>
      <c r="Y281" s="2"/>
      <c r="Z281" s="5"/>
      <c r="AA281" s="5"/>
      <c r="AB281" s="5"/>
      <c r="AC281" s="5"/>
    </row>
    <row r="282" spans="3:29" x14ac:dyDescent="0.35">
      <c r="C282" s="1" t="s">
        <v>20</v>
      </c>
      <c r="D282" s="1">
        <v>2</v>
      </c>
      <c r="E282" s="2">
        <v>1</v>
      </c>
      <c r="F282" s="2">
        <f t="shared" si="39"/>
        <v>30</v>
      </c>
      <c r="G282" s="3">
        <v>45191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4">
        <v>28</v>
      </c>
      <c r="S282" s="4">
        <f t="shared" si="43"/>
        <v>0</v>
      </c>
      <c r="T282" s="18"/>
      <c r="U282" s="18"/>
      <c r="V282" s="4"/>
      <c r="W282" s="4"/>
      <c r="X282" s="4"/>
      <c r="Y282" s="2"/>
      <c r="Z282" s="5"/>
      <c r="AA282" s="5"/>
      <c r="AB282" s="5"/>
      <c r="AC282" s="5"/>
    </row>
    <row r="283" spans="3:29" x14ac:dyDescent="0.35">
      <c r="C283" s="6" t="s">
        <v>21</v>
      </c>
      <c r="D283" s="6">
        <v>1</v>
      </c>
      <c r="E283" s="7">
        <v>1</v>
      </c>
      <c r="F283" s="7">
        <f t="shared" si="39"/>
        <v>30</v>
      </c>
      <c r="G283" s="8">
        <v>45191</v>
      </c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9">
        <v>63</v>
      </c>
      <c r="S283" s="9">
        <f t="shared" si="43"/>
        <v>3</v>
      </c>
      <c r="T283" s="19"/>
      <c r="U283" s="19"/>
      <c r="V283" s="9"/>
      <c r="W283" s="9"/>
      <c r="X283" s="9"/>
      <c r="Y283" s="7"/>
      <c r="Z283" s="7"/>
      <c r="AA283" s="7"/>
      <c r="AB283" s="7"/>
      <c r="AC283" s="7"/>
    </row>
    <row r="284" spans="3:29" x14ac:dyDescent="0.35">
      <c r="C284" s="10" t="s">
        <v>16</v>
      </c>
      <c r="D284" s="10">
        <v>1</v>
      </c>
      <c r="E284" s="11">
        <v>1</v>
      </c>
      <c r="F284" s="11">
        <f t="shared" si="39"/>
        <v>30</v>
      </c>
      <c r="G284" s="12">
        <v>45191</v>
      </c>
      <c r="H284" s="13"/>
      <c r="I284" s="13"/>
      <c r="J284" s="13"/>
      <c r="K284" s="11"/>
      <c r="L284" s="13"/>
      <c r="M284" s="13"/>
      <c r="N284" s="13"/>
      <c r="O284" s="13"/>
      <c r="P284" s="13"/>
      <c r="Q284" s="13"/>
      <c r="R284" s="13">
        <v>10</v>
      </c>
      <c r="S284" s="13">
        <f t="shared" si="43"/>
        <v>0</v>
      </c>
      <c r="T284" s="20"/>
      <c r="U284" s="20"/>
      <c r="V284" s="13"/>
      <c r="W284" s="13"/>
      <c r="X284" s="13"/>
      <c r="Y284" s="13"/>
      <c r="Z284" s="13"/>
      <c r="AA284" s="13"/>
      <c r="AB284" s="13"/>
      <c r="AC284" s="13"/>
    </row>
    <row r="285" spans="3:29" x14ac:dyDescent="0.35">
      <c r="C285" s="10" t="s">
        <v>16</v>
      </c>
      <c r="D285" s="10">
        <v>2</v>
      </c>
      <c r="E285" s="11">
        <v>1</v>
      </c>
      <c r="F285" s="11">
        <f t="shared" si="39"/>
        <v>30</v>
      </c>
      <c r="G285" s="12">
        <v>45191</v>
      </c>
      <c r="H285" s="13"/>
      <c r="I285" s="13"/>
      <c r="J285" s="13"/>
      <c r="K285" s="11"/>
      <c r="L285" s="13"/>
      <c r="M285" s="13"/>
      <c r="N285" s="13"/>
      <c r="O285" s="13"/>
      <c r="P285" s="13"/>
      <c r="Q285" s="13"/>
      <c r="R285" s="13">
        <v>10</v>
      </c>
      <c r="S285" s="13">
        <f t="shared" si="43"/>
        <v>0</v>
      </c>
      <c r="T285" s="20"/>
      <c r="U285" s="20"/>
      <c r="V285" s="13"/>
      <c r="W285" s="13"/>
      <c r="X285" s="13"/>
      <c r="Y285" s="13"/>
      <c r="Z285" s="13"/>
      <c r="AA285" s="13"/>
      <c r="AB285" s="13"/>
      <c r="AC285" s="13"/>
    </row>
    <row r="286" spans="3:29" x14ac:dyDescent="0.35">
      <c r="C286" s="10" t="s">
        <v>16</v>
      </c>
      <c r="D286" s="10">
        <v>3</v>
      </c>
      <c r="E286" s="11">
        <v>1</v>
      </c>
      <c r="F286" s="11">
        <f t="shared" si="39"/>
        <v>30</v>
      </c>
      <c r="G286" s="12">
        <v>45191</v>
      </c>
      <c r="H286" s="13"/>
      <c r="I286" s="13"/>
      <c r="J286" s="13"/>
      <c r="K286" s="11"/>
      <c r="L286" s="13"/>
      <c r="M286" s="13"/>
      <c r="N286" s="13"/>
      <c r="O286" s="13"/>
      <c r="P286" s="13"/>
      <c r="Q286" s="13"/>
      <c r="R286" s="13">
        <v>9</v>
      </c>
      <c r="S286" s="13">
        <f t="shared" si="43"/>
        <v>0</v>
      </c>
      <c r="T286" s="20"/>
      <c r="U286" s="20"/>
      <c r="V286" s="13"/>
      <c r="W286" s="13"/>
      <c r="X286" s="13"/>
      <c r="Y286" s="13"/>
      <c r="Z286" s="13"/>
      <c r="AA286" s="13"/>
      <c r="AB286" s="13"/>
      <c r="AC286" s="13"/>
    </row>
    <row r="287" spans="3:29" x14ac:dyDescent="0.35">
      <c r="C287" s="10" t="s">
        <v>16</v>
      </c>
      <c r="D287" s="10">
        <v>4</v>
      </c>
      <c r="E287" s="11">
        <v>1</v>
      </c>
      <c r="F287" s="11">
        <f t="shared" si="39"/>
        <v>30</v>
      </c>
      <c r="G287" s="12">
        <v>45191</v>
      </c>
      <c r="H287" s="13"/>
      <c r="I287" s="13"/>
      <c r="J287" s="13"/>
      <c r="K287" s="11"/>
      <c r="L287" s="13"/>
      <c r="M287" s="13"/>
      <c r="N287" s="13"/>
      <c r="O287" s="13"/>
      <c r="P287" s="13"/>
      <c r="Q287" s="13"/>
      <c r="R287" s="13">
        <v>9</v>
      </c>
      <c r="S287" s="13">
        <f t="shared" si="43"/>
        <v>0</v>
      </c>
      <c r="T287" s="20"/>
      <c r="U287" s="20"/>
      <c r="V287" s="13"/>
      <c r="W287" s="13"/>
      <c r="X287" s="13"/>
      <c r="Y287" s="13"/>
      <c r="Z287" s="13"/>
      <c r="AA287" s="13"/>
      <c r="AB287" s="13"/>
      <c r="AC287" s="13"/>
    </row>
    <row r="288" spans="3:29" x14ac:dyDescent="0.35">
      <c r="C288" s="10" t="s">
        <v>16</v>
      </c>
      <c r="D288" s="10">
        <v>5</v>
      </c>
      <c r="E288" s="11">
        <v>1</v>
      </c>
      <c r="F288" s="11">
        <f t="shared" si="39"/>
        <v>30</v>
      </c>
      <c r="G288" s="12">
        <v>45191</v>
      </c>
      <c r="H288" s="13"/>
      <c r="I288" s="13"/>
      <c r="J288" s="13"/>
      <c r="K288" s="11"/>
      <c r="L288" s="13"/>
      <c r="M288" s="13"/>
      <c r="N288" s="13"/>
      <c r="O288" s="13"/>
      <c r="P288" s="13"/>
      <c r="Q288" s="13"/>
      <c r="R288" s="13">
        <v>9</v>
      </c>
      <c r="S288" s="13">
        <f t="shared" si="43"/>
        <v>0</v>
      </c>
      <c r="T288" s="20"/>
      <c r="U288" s="20"/>
      <c r="V288" s="13"/>
      <c r="W288" s="13"/>
      <c r="X288" s="13"/>
      <c r="Y288" s="13"/>
      <c r="Z288" s="13"/>
      <c r="AA288" s="13"/>
      <c r="AB288" s="13"/>
      <c r="AC288" s="13"/>
    </row>
    <row r="289" spans="3:29" x14ac:dyDescent="0.35">
      <c r="C289" s="10" t="s">
        <v>16</v>
      </c>
      <c r="D289" s="10">
        <v>6</v>
      </c>
      <c r="E289" s="11">
        <v>1</v>
      </c>
      <c r="F289" s="11">
        <f t="shared" si="39"/>
        <v>30</v>
      </c>
      <c r="G289" s="12">
        <v>45191</v>
      </c>
      <c r="H289" s="13"/>
      <c r="I289" s="13"/>
      <c r="J289" s="13"/>
      <c r="K289" s="11"/>
      <c r="L289" s="13"/>
      <c r="M289" s="13"/>
      <c r="N289" s="13"/>
      <c r="O289" s="13"/>
      <c r="P289" s="13"/>
      <c r="Q289" s="13"/>
      <c r="R289" s="13">
        <v>10</v>
      </c>
      <c r="S289" s="13">
        <f t="shared" si="43"/>
        <v>0</v>
      </c>
      <c r="T289" s="20"/>
      <c r="U289" s="20"/>
      <c r="V289" s="13"/>
      <c r="W289" s="13"/>
      <c r="X289" s="13"/>
      <c r="Y289" s="13"/>
      <c r="Z289" s="13"/>
      <c r="AA289" s="13"/>
      <c r="AB289" s="13"/>
      <c r="AC289" s="13"/>
    </row>
    <row r="290" spans="3:29" x14ac:dyDescent="0.35">
      <c r="C290" s="10" t="s">
        <v>17</v>
      </c>
      <c r="D290" s="10">
        <v>1</v>
      </c>
      <c r="E290" s="11">
        <v>1</v>
      </c>
      <c r="F290" s="11">
        <f t="shared" si="39"/>
        <v>30</v>
      </c>
      <c r="G290" s="12">
        <v>45191</v>
      </c>
      <c r="H290" s="13"/>
      <c r="I290" s="13"/>
      <c r="J290" s="13"/>
      <c r="K290" s="11"/>
      <c r="L290" s="13"/>
      <c r="M290" s="13"/>
      <c r="N290" s="13"/>
      <c r="O290" s="13"/>
      <c r="P290" s="13"/>
      <c r="Q290" s="13"/>
      <c r="R290" s="13">
        <v>26</v>
      </c>
      <c r="S290" s="13">
        <f t="shared" si="43"/>
        <v>0</v>
      </c>
      <c r="T290" s="20"/>
      <c r="U290" s="20"/>
      <c r="V290" s="13"/>
      <c r="W290" s="13"/>
      <c r="X290" s="13"/>
      <c r="Y290" s="13"/>
      <c r="Z290" s="13"/>
      <c r="AA290" s="13"/>
      <c r="AB290" s="13"/>
      <c r="AC290" s="13"/>
    </row>
    <row r="291" spans="3:29" x14ac:dyDescent="0.35">
      <c r="C291" s="10" t="s">
        <v>17</v>
      </c>
      <c r="D291" s="10">
        <v>2</v>
      </c>
      <c r="E291" s="11">
        <v>1</v>
      </c>
      <c r="F291" s="11">
        <f t="shared" si="39"/>
        <v>30</v>
      </c>
      <c r="G291" s="12">
        <v>45191</v>
      </c>
      <c r="H291" s="13"/>
      <c r="I291" s="13"/>
      <c r="J291" s="13"/>
      <c r="K291" s="11"/>
      <c r="L291" s="13"/>
      <c r="M291" s="13"/>
      <c r="N291" s="13"/>
      <c r="O291" s="13"/>
      <c r="P291" s="13"/>
      <c r="Q291" s="13"/>
      <c r="R291" s="13">
        <v>25</v>
      </c>
      <c r="S291" s="13">
        <f t="shared" si="43"/>
        <v>0</v>
      </c>
      <c r="T291" s="20"/>
      <c r="U291" s="20"/>
      <c r="V291" s="13"/>
      <c r="W291" s="13"/>
      <c r="X291" s="13"/>
      <c r="Y291" s="13"/>
      <c r="Z291" s="13"/>
      <c r="AA291" s="13"/>
      <c r="AB291" s="13"/>
      <c r="AC291" s="13"/>
    </row>
    <row r="292" spans="3:29" x14ac:dyDescent="0.35">
      <c r="C292" s="14" t="s">
        <v>18</v>
      </c>
      <c r="D292" s="14">
        <v>1</v>
      </c>
      <c r="E292" s="15">
        <v>1</v>
      </c>
      <c r="F292" s="15">
        <f t="shared" si="39"/>
        <v>30</v>
      </c>
      <c r="G292" s="16">
        <v>45191</v>
      </c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>
        <v>61</v>
      </c>
      <c r="S292" s="15">
        <f t="shared" si="43"/>
        <v>0</v>
      </c>
      <c r="T292" s="21"/>
      <c r="U292" s="21"/>
      <c r="V292" s="15"/>
      <c r="W292" s="15"/>
      <c r="X292" s="15"/>
      <c r="Y292" s="15"/>
      <c r="Z292" s="15"/>
      <c r="AA292" s="15"/>
      <c r="AB292" s="15"/>
      <c r="AC292" s="15"/>
    </row>
    <row r="293" spans="3:29" x14ac:dyDescent="0.35">
      <c r="C293" s="1" t="s">
        <v>19</v>
      </c>
      <c r="D293" s="1">
        <v>1</v>
      </c>
      <c r="E293" s="2">
        <v>2</v>
      </c>
      <c r="F293" s="2">
        <f t="shared" si="39"/>
        <v>31</v>
      </c>
      <c r="G293" s="3">
        <v>45192</v>
      </c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4">
        <v>9</v>
      </c>
      <c r="S293" s="4">
        <f t="shared" si="43"/>
        <v>0</v>
      </c>
      <c r="T293" s="18"/>
      <c r="U293" s="18"/>
      <c r="V293" s="4"/>
      <c r="W293" s="4"/>
      <c r="X293" s="4"/>
      <c r="Y293" s="2"/>
      <c r="Z293" s="5"/>
      <c r="AA293" s="5"/>
      <c r="AB293" s="5"/>
      <c r="AC293" s="5"/>
    </row>
    <row r="294" spans="3:29" x14ac:dyDescent="0.35">
      <c r="C294" s="1" t="s">
        <v>19</v>
      </c>
      <c r="D294" s="1">
        <v>2</v>
      </c>
      <c r="E294" s="2">
        <v>2</v>
      </c>
      <c r="F294" s="2">
        <f t="shared" si="39"/>
        <v>31</v>
      </c>
      <c r="G294" s="3">
        <v>45192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4">
        <v>9</v>
      </c>
      <c r="S294" s="4">
        <f t="shared" si="43"/>
        <v>0</v>
      </c>
      <c r="T294" s="18"/>
      <c r="U294" s="18"/>
      <c r="V294" s="4"/>
      <c r="W294" s="4"/>
      <c r="X294" s="4"/>
      <c r="Y294" s="2"/>
      <c r="Z294" s="5"/>
      <c r="AA294" s="5"/>
      <c r="AB294" s="5"/>
      <c r="AC294" s="5"/>
    </row>
    <row r="295" spans="3:29" x14ac:dyDescent="0.35">
      <c r="C295" s="1" t="s">
        <v>19</v>
      </c>
      <c r="D295" s="1">
        <v>3</v>
      </c>
      <c r="E295" s="2">
        <v>2</v>
      </c>
      <c r="F295" s="2">
        <f t="shared" si="39"/>
        <v>31</v>
      </c>
      <c r="G295" s="3">
        <v>45192</v>
      </c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4">
        <v>9</v>
      </c>
      <c r="S295" s="4">
        <f t="shared" si="43"/>
        <v>0</v>
      </c>
      <c r="T295" s="18"/>
      <c r="U295" s="18"/>
      <c r="V295" s="4"/>
      <c r="W295" s="4"/>
      <c r="X295" s="4"/>
      <c r="Y295" s="2"/>
      <c r="Z295" s="5"/>
      <c r="AA295" s="5"/>
      <c r="AB295" s="5"/>
      <c r="AC295" s="5"/>
    </row>
    <row r="296" spans="3:29" x14ac:dyDescent="0.35">
      <c r="C296" s="1" t="s">
        <v>19</v>
      </c>
      <c r="D296" s="1">
        <v>4</v>
      </c>
      <c r="E296" s="2">
        <v>2</v>
      </c>
      <c r="F296" s="2">
        <f t="shared" si="39"/>
        <v>31</v>
      </c>
      <c r="G296" s="3">
        <v>45192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4">
        <v>8</v>
      </c>
      <c r="S296" s="4">
        <f t="shared" si="43"/>
        <v>0</v>
      </c>
      <c r="T296" s="18"/>
      <c r="U296" s="18"/>
      <c r="V296" s="4"/>
      <c r="W296" s="4"/>
      <c r="X296" s="4"/>
      <c r="Y296" s="2"/>
      <c r="Z296" s="5"/>
      <c r="AA296" s="5"/>
      <c r="AB296" s="5"/>
      <c r="AC296" s="5"/>
    </row>
    <row r="297" spans="3:29" x14ac:dyDescent="0.35">
      <c r="C297" s="1" t="s">
        <v>19</v>
      </c>
      <c r="D297" s="1">
        <v>5</v>
      </c>
      <c r="E297" s="2">
        <v>2</v>
      </c>
      <c r="F297" s="2">
        <f t="shared" si="39"/>
        <v>31</v>
      </c>
      <c r="G297" s="3">
        <v>45192</v>
      </c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4">
        <v>10</v>
      </c>
      <c r="S297" s="4">
        <f t="shared" si="43"/>
        <v>0</v>
      </c>
      <c r="T297" s="18"/>
      <c r="U297" s="18"/>
      <c r="V297" s="4"/>
      <c r="W297" s="4"/>
      <c r="X297" s="4"/>
      <c r="Y297" s="2"/>
      <c r="Z297" s="5"/>
      <c r="AA297" s="5"/>
      <c r="AB297" s="5"/>
      <c r="AC297" s="5"/>
    </row>
    <row r="298" spans="3:29" x14ac:dyDescent="0.35">
      <c r="C298" s="1" t="s">
        <v>19</v>
      </c>
      <c r="D298" s="1">
        <v>6</v>
      </c>
      <c r="E298" s="2">
        <v>2</v>
      </c>
      <c r="F298" s="2">
        <f t="shared" si="39"/>
        <v>31</v>
      </c>
      <c r="G298" s="3">
        <v>45192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4">
        <v>8</v>
      </c>
      <c r="S298" s="4">
        <f t="shared" si="43"/>
        <v>0</v>
      </c>
      <c r="T298" s="18"/>
      <c r="U298" s="18"/>
      <c r="V298" s="4"/>
      <c r="W298" s="4"/>
      <c r="X298" s="4"/>
      <c r="Y298" s="2"/>
      <c r="Z298" s="5"/>
      <c r="AA298" s="5"/>
      <c r="AB298" s="5"/>
      <c r="AC298" s="5"/>
    </row>
    <row r="299" spans="3:29" x14ac:dyDescent="0.35">
      <c r="C299" s="1" t="s">
        <v>20</v>
      </c>
      <c r="D299" s="1">
        <v>1</v>
      </c>
      <c r="E299" s="2">
        <v>2</v>
      </c>
      <c r="F299" s="2">
        <f t="shared" si="39"/>
        <v>31</v>
      </c>
      <c r="G299" s="3">
        <v>45192</v>
      </c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4">
        <v>27</v>
      </c>
      <c r="S299" s="4">
        <f t="shared" si="43"/>
        <v>0</v>
      </c>
      <c r="T299" s="18"/>
      <c r="U299" s="18"/>
      <c r="V299" s="4"/>
      <c r="W299" s="4"/>
      <c r="X299" s="4"/>
      <c r="Y299" s="2"/>
      <c r="Z299" s="5"/>
      <c r="AA299" s="5"/>
      <c r="AB299" s="5"/>
      <c r="AC299" s="5"/>
    </row>
    <row r="300" spans="3:29" x14ac:dyDescent="0.35">
      <c r="C300" s="1" t="s">
        <v>20</v>
      </c>
      <c r="D300" s="1">
        <v>2</v>
      </c>
      <c r="E300" s="2">
        <v>2</v>
      </c>
      <c r="F300" s="2">
        <f t="shared" si="39"/>
        <v>31</v>
      </c>
      <c r="G300" s="3">
        <v>45192</v>
      </c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4">
        <v>28</v>
      </c>
      <c r="S300" s="4">
        <f t="shared" si="43"/>
        <v>0</v>
      </c>
      <c r="T300" s="18" t="s">
        <v>23</v>
      </c>
      <c r="U300" s="18"/>
      <c r="V300" s="4"/>
      <c r="W300" s="4"/>
      <c r="X300" s="4"/>
      <c r="Y300" s="2"/>
      <c r="Z300" s="5"/>
      <c r="AA300" s="5"/>
      <c r="AB300" s="5"/>
      <c r="AC300" s="5"/>
    </row>
    <row r="301" spans="3:29" x14ac:dyDescent="0.35">
      <c r="C301" s="6" t="s">
        <v>21</v>
      </c>
      <c r="D301" s="6">
        <v>1</v>
      </c>
      <c r="E301" s="7">
        <v>2</v>
      </c>
      <c r="F301" s="7">
        <f t="shared" si="39"/>
        <v>31</v>
      </c>
      <c r="G301" s="8">
        <v>45192</v>
      </c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9">
        <v>63</v>
      </c>
      <c r="S301" s="9">
        <f t="shared" si="43"/>
        <v>0</v>
      </c>
      <c r="T301" s="19"/>
      <c r="U301" s="19"/>
      <c r="V301" s="9"/>
      <c r="W301" s="9"/>
      <c r="X301" s="9"/>
      <c r="Y301" s="7"/>
      <c r="Z301" s="7"/>
      <c r="AA301" s="7"/>
      <c r="AB301" s="7"/>
      <c r="AC301" s="7"/>
    </row>
    <row r="302" spans="3:29" x14ac:dyDescent="0.35">
      <c r="C302" s="10" t="s">
        <v>16</v>
      </c>
      <c r="D302" s="10">
        <v>1</v>
      </c>
      <c r="E302" s="11">
        <v>2</v>
      </c>
      <c r="F302" s="11">
        <f t="shared" si="39"/>
        <v>31</v>
      </c>
      <c r="G302" s="12">
        <v>45192</v>
      </c>
      <c r="H302" s="13"/>
      <c r="I302" s="13"/>
      <c r="J302" s="13"/>
      <c r="K302" s="11"/>
      <c r="L302" s="13"/>
      <c r="M302" s="13"/>
      <c r="N302" s="13"/>
      <c r="O302" s="13"/>
      <c r="P302" s="13"/>
      <c r="Q302" s="13"/>
      <c r="R302" s="13">
        <v>10</v>
      </c>
      <c r="S302" s="13">
        <f t="shared" si="43"/>
        <v>0</v>
      </c>
      <c r="T302" s="20"/>
      <c r="U302" s="20"/>
      <c r="V302" s="13"/>
      <c r="W302" s="13"/>
      <c r="X302" s="13"/>
      <c r="Y302" s="13"/>
      <c r="Z302" s="13"/>
      <c r="AA302" s="13"/>
      <c r="AB302" s="13"/>
      <c r="AC302" s="13"/>
    </row>
    <row r="303" spans="3:29" x14ac:dyDescent="0.35">
      <c r="C303" s="10" t="s">
        <v>16</v>
      </c>
      <c r="D303" s="10">
        <v>2</v>
      </c>
      <c r="E303" s="11">
        <v>2</v>
      </c>
      <c r="F303" s="11">
        <f t="shared" si="39"/>
        <v>31</v>
      </c>
      <c r="G303" s="12">
        <v>45192</v>
      </c>
      <c r="H303" s="13"/>
      <c r="I303" s="13"/>
      <c r="J303" s="13"/>
      <c r="K303" s="11"/>
      <c r="L303" s="13"/>
      <c r="M303" s="13"/>
      <c r="N303" s="13"/>
      <c r="O303" s="13"/>
      <c r="P303" s="13"/>
      <c r="Q303" s="13"/>
      <c r="R303" s="13">
        <v>10</v>
      </c>
      <c r="S303" s="13">
        <f t="shared" si="43"/>
        <v>0</v>
      </c>
      <c r="T303" s="20" t="s">
        <v>23</v>
      </c>
      <c r="U303" s="20"/>
      <c r="V303" s="13"/>
      <c r="W303" s="13"/>
      <c r="X303" s="13"/>
      <c r="Y303" s="13"/>
      <c r="Z303" s="13"/>
      <c r="AA303" s="13"/>
      <c r="AB303" s="13"/>
      <c r="AC303" s="13"/>
    </row>
    <row r="304" spans="3:29" x14ac:dyDescent="0.35">
      <c r="C304" s="10" t="s">
        <v>16</v>
      </c>
      <c r="D304" s="10">
        <v>3</v>
      </c>
      <c r="E304" s="11">
        <v>2</v>
      </c>
      <c r="F304" s="11">
        <f t="shared" si="39"/>
        <v>31</v>
      </c>
      <c r="G304" s="12">
        <v>45192</v>
      </c>
      <c r="H304" s="13"/>
      <c r="I304" s="13"/>
      <c r="J304" s="13"/>
      <c r="K304" s="11"/>
      <c r="L304" s="13"/>
      <c r="M304" s="13"/>
      <c r="N304" s="13"/>
      <c r="O304" s="13"/>
      <c r="P304" s="13"/>
      <c r="Q304" s="13"/>
      <c r="R304" s="13">
        <v>9</v>
      </c>
      <c r="S304" s="13">
        <f t="shared" si="43"/>
        <v>0</v>
      </c>
      <c r="T304" s="20"/>
      <c r="U304" s="20"/>
      <c r="V304" s="13"/>
      <c r="W304" s="13"/>
      <c r="X304" s="13"/>
      <c r="Y304" s="13"/>
      <c r="Z304" s="13"/>
      <c r="AA304" s="13"/>
      <c r="AB304" s="13"/>
      <c r="AC304" s="13"/>
    </row>
    <row r="305" spans="3:29" x14ac:dyDescent="0.35">
      <c r="C305" s="10" t="s">
        <v>16</v>
      </c>
      <c r="D305" s="10">
        <v>4</v>
      </c>
      <c r="E305" s="11">
        <v>2</v>
      </c>
      <c r="F305" s="11">
        <f t="shared" si="39"/>
        <v>31</v>
      </c>
      <c r="G305" s="12">
        <v>45192</v>
      </c>
      <c r="H305" s="13"/>
      <c r="I305" s="13"/>
      <c r="J305" s="13"/>
      <c r="K305" s="11"/>
      <c r="L305" s="13"/>
      <c r="M305" s="13"/>
      <c r="N305" s="13"/>
      <c r="O305" s="13"/>
      <c r="P305" s="13"/>
      <c r="Q305" s="13"/>
      <c r="R305" s="13">
        <v>9</v>
      </c>
      <c r="S305" s="13">
        <f t="shared" si="43"/>
        <v>0</v>
      </c>
      <c r="T305" s="20" t="s">
        <v>23</v>
      </c>
      <c r="U305" s="20"/>
      <c r="V305" s="13"/>
      <c r="W305" s="13"/>
      <c r="X305" s="13"/>
      <c r="Y305" s="13"/>
      <c r="Z305" s="13"/>
      <c r="AA305" s="13"/>
      <c r="AB305" s="13"/>
      <c r="AC305" s="13"/>
    </row>
    <row r="306" spans="3:29" x14ac:dyDescent="0.35">
      <c r="C306" s="10" t="s">
        <v>16</v>
      </c>
      <c r="D306" s="10">
        <v>5</v>
      </c>
      <c r="E306" s="11">
        <v>2</v>
      </c>
      <c r="F306" s="11">
        <f t="shared" si="39"/>
        <v>31</v>
      </c>
      <c r="G306" s="12">
        <v>45192</v>
      </c>
      <c r="H306" s="13"/>
      <c r="I306" s="13"/>
      <c r="J306" s="13"/>
      <c r="K306" s="11"/>
      <c r="L306" s="13"/>
      <c r="M306" s="13"/>
      <c r="N306" s="13"/>
      <c r="O306" s="13"/>
      <c r="P306" s="13"/>
      <c r="Q306" s="13"/>
      <c r="R306" s="13">
        <v>9</v>
      </c>
      <c r="S306" s="13">
        <f t="shared" si="43"/>
        <v>0</v>
      </c>
      <c r="T306" s="20"/>
      <c r="U306" s="20"/>
      <c r="V306" s="13"/>
      <c r="W306" s="13"/>
      <c r="X306" s="13"/>
      <c r="Y306" s="13"/>
      <c r="Z306" s="13"/>
      <c r="AA306" s="13"/>
      <c r="AB306" s="13"/>
      <c r="AC306" s="13"/>
    </row>
    <row r="307" spans="3:29" x14ac:dyDescent="0.35">
      <c r="C307" s="10" t="s">
        <v>16</v>
      </c>
      <c r="D307" s="10">
        <v>6</v>
      </c>
      <c r="E307" s="11">
        <v>2</v>
      </c>
      <c r="F307" s="11">
        <f t="shared" si="39"/>
        <v>31</v>
      </c>
      <c r="G307" s="12">
        <v>45192</v>
      </c>
      <c r="H307" s="13"/>
      <c r="I307" s="13"/>
      <c r="J307" s="13"/>
      <c r="K307" s="11"/>
      <c r="L307" s="13"/>
      <c r="M307" s="13"/>
      <c r="N307" s="13"/>
      <c r="O307" s="13"/>
      <c r="P307" s="13"/>
      <c r="Q307" s="13"/>
      <c r="R307" s="13">
        <v>10</v>
      </c>
      <c r="S307" s="13">
        <f t="shared" si="43"/>
        <v>0</v>
      </c>
      <c r="T307" s="20" t="s">
        <v>23</v>
      </c>
      <c r="U307" s="20"/>
      <c r="V307" s="13"/>
      <c r="W307" s="13"/>
      <c r="X307" s="13"/>
      <c r="Y307" s="13"/>
      <c r="Z307" s="13"/>
      <c r="AA307" s="13"/>
      <c r="AB307" s="13"/>
      <c r="AC307" s="13"/>
    </row>
    <row r="308" spans="3:29" x14ac:dyDescent="0.35">
      <c r="C308" s="10" t="s">
        <v>17</v>
      </c>
      <c r="D308" s="10">
        <v>1</v>
      </c>
      <c r="E308" s="11">
        <v>2</v>
      </c>
      <c r="F308" s="11">
        <f t="shared" si="39"/>
        <v>31</v>
      </c>
      <c r="G308" s="12">
        <v>45192</v>
      </c>
      <c r="H308" s="13"/>
      <c r="I308" s="13"/>
      <c r="J308" s="13"/>
      <c r="K308" s="11"/>
      <c r="L308" s="13"/>
      <c r="M308" s="13"/>
      <c r="N308" s="13"/>
      <c r="O308" s="13"/>
      <c r="P308" s="13"/>
      <c r="Q308" s="13"/>
      <c r="R308" s="13">
        <v>26</v>
      </c>
      <c r="S308" s="13">
        <f t="shared" si="43"/>
        <v>0</v>
      </c>
      <c r="T308" s="20"/>
      <c r="U308" s="20"/>
      <c r="V308" s="13"/>
      <c r="W308" s="13"/>
      <c r="X308" s="13"/>
      <c r="Y308" s="13"/>
      <c r="Z308" s="13"/>
      <c r="AA308" s="13"/>
      <c r="AB308" s="13"/>
      <c r="AC308" s="13"/>
    </row>
    <row r="309" spans="3:29" x14ac:dyDescent="0.35">
      <c r="C309" s="10" t="s">
        <v>17</v>
      </c>
      <c r="D309" s="10">
        <v>2</v>
      </c>
      <c r="E309" s="11">
        <v>2</v>
      </c>
      <c r="F309" s="11">
        <f t="shared" si="39"/>
        <v>31</v>
      </c>
      <c r="G309" s="12">
        <v>45192</v>
      </c>
      <c r="H309" s="13"/>
      <c r="I309" s="13"/>
      <c r="J309" s="13"/>
      <c r="K309" s="11"/>
      <c r="L309" s="13"/>
      <c r="M309" s="13"/>
      <c r="N309" s="13"/>
      <c r="O309" s="13"/>
      <c r="P309" s="13"/>
      <c r="Q309" s="13"/>
      <c r="R309" s="13">
        <v>25</v>
      </c>
      <c r="S309" s="13">
        <f t="shared" si="43"/>
        <v>0</v>
      </c>
      <c r="T309" s="20"/>
      <c r="U309" s="20"/>
      <c r="V309" s="13"/>
      <c r="W309" s="13"/>
      <c r="X309" s="13"/>
      <c r="Y309" s="13"/>
      <c r="Z309" s="13"/>
      <c r="AA309" s="13"/>
      <c r="AB309" s="13"/>
      <c r="AC309" s="13"/>
    </row>
    <row r="310" spans="3:29" x14ac:dyDescent="0.35">
      <c r="C310" s="14" t="s">
        <v>18</v>
      </c>
      <c r="D310" s="14">
        <v>1</v>
      </c>
      <c r="E310" s="15">
        <v>2</v>
      </c>
      <c r="F310" s="15">
        <f t="shared" si="39"/>
        <v>31</v>
      </c>
      <c r="G310" s="16">
        <v>45192</v>
      </c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>
        <v>61</v>
      </c>
      <c r="S310" s="15">
        <f t="shared" si="43"/>
        <v>0</v>
      </c>
      <c r="T310" s="21" t="s">
        <v>23</v>
      </c>
      <c r="U310" s="21"/>
      <c r="V310" s="15"/>
      <c r="W310" s="15"/>
      <c r="X310" s="15"/>
      <c r="Y310" s="15"/>
      <c r="Z310" s="15"/>
      <c r="AA310" s="15"/>
      <c r="AB310" s="15"/>
      <c r="AC310" s="15"/>
    </row>
    <row r="311" spans="3:29" x14ac:dyDescent="0.35">
      <c r="C311" s="1" t="s">
        <v>19</v>
      </c>
      <c r="D311" s="1">
        <v>1</v>
      </c>
      <c r="E311" s="2">
        <v>3</v>
      </c>
      <c r="F311" s="2">
        <f t="shared" si="39"/>
        <v>32</v>
      </c>
      <c r="G311" s="3">
        <v>45193</v>
      </c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4">
        <v>9</v>
      </c>
      <c r="S311" s="4">
        <f t="shared" si="43"/>
        <v>0</v>
      </c>
      <c r="T311" s="18"/>
      <c r="U311" s="18"/>
      <c r="V311" s="4"/>
      <c r="W311" s="4"/>
      <c r="X311" s="4"/>
      <c r="Y311" s="2"/>
      <c r="Z311" s="5"/>
      <c r="AA311" s="5"/>
      <c r="AB311" s="5"/>
      <c r="AC311" s="5"/>
    </row>
    <row r="312" spans="3:29" x14ac:dyDescent="0.35">
      <c r="C312" s="1" t="s">
        <v>19</v>
      </c>
      <c r="D312" s="1">
        <v>2</v>
      </c>
      <c r="E312" s="2">
        <v>3</v>
      </c>
      <c r="F312" s="2">
        <f t="shared" si="39"/>
        <v>32</v>
      </c>
      <c r="G312" s="3">
        <v>45193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4">
        <v>9</v>
      </c>
      <c r="S312" s="4">
        <f t="shared" si="43"/>
        <v>0</v>
      </c>
      <c r="T312" s="18"/>
      <c r="U312" s="18"/>
      <c r="V312" s="4"/>
      <c r="W312" s="4"/>
      <c r="X312" s="4"/>
      <c r="Y312" s="2"/>
      <c r="Z312" s="5"/>
      <c r="AA312" s="5"/>
      <c r="AB312" s="5"/>
      <c r="AC312" s="5"/>
    </row>
    <row r="313" spans="3:29" x14ac:dyDescent="0.35">
      <c r="C313" s="1" t="s">
        <v>19</v>
      </c>
      <c r="D313" s="1">
        <v>3</v>
      </c>
      <c r="E313" s="2">
        <v>3</v>
      </c>
      <c r="F313" s="2">
        <f t="shared" si="39"/>
        <v>32</v>
      </c>
      <c r="G313" s="3">
        <v>45193</v>
      </c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4">
        <v>9</v>
      </c>
      <c r="S313" s="4">
        <f t="shared" si="43"/>
        <v>0</v>
      </c>
      <c r="T313" s="18"/>
      <c r="U313" s="18"/>
      <c r="V313" s="4"/>
      <c r="W313" s="4"/>
      <c r="X313" s="4"/>
      <c r="Y313" s="2"/>
      <c r="Z313" s="5"/>
      <c r="AA313" s="5"/>
      <c r="AB313" s="5"/>
      <c r="AC313" s="5"/>
    </row>
    <row r="314" spans="3:29" x14ac:dyDescent="0.35">
      <c r="C314" s="1" t="s">
        <v>19</v>
      </c>
      <c r="D314" s="1">
        <v>4</v>
      </c>
      <c r="E314" s="2">
        <v>3</v>
      </c>
      <c r="F314" s="2">
        <f t="shared" si="39"/>
        <v>32</v>
      </c>
      <c r="G314" s="3">
        <v>45193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4">
        <v>8</v>
      </c>
      <c r="S314" s="4">
        <f t="shared" si="43"/>
        <v>0</v>
      </c>
      <c r="T314" s="18"/>
      <c r="U314" s="18"/>
      <c r="V314" s="4"/>
      <c r="W314" s="4"/>
      <c r="X314" s="4"/>
      <c r="Y314" s="2"/>
      <c r="Z314" s="5"/>
      <c r="AA314" s="5"/>
      <c r="AB314" s="5"/>
      <c r="AC314" s="5"/>
    </row>
    <row r="315" spans="3:29" x14ac:dyDescent="0.35">
      <c r="C315" s="1" t="s">
        <v>19</v>
      </c>
      <c r="D315" s="1">
        <v>5</v>
      </c>
      <c r="E315" s="2">
        <v>3</v>
      </c>
      <c r="F315" s="2">
        <f t="shared" si="39"/>
        <v>32</v>
      </c>
      <c r="G315" s="3">
        <v>45193</v>
      </c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4">
        <v>10</v>
      </c>
      <c r="S315" s="4">
        <f t="shared" si="43"/>
        <v>0</v>
      </c>
      <c r="T315" s="18"/>
      <c r="U315" s="18"/>
      <c r="V315" s="4"/>
      <c r="W315" s="4"/>
      <c r="X315" s="4"/>
      <c r="Y315" s="2"/>
      <c r="Z315" s="5"/>
      <c r="AA315" s="5"/>
      <c r="AB315" s="5"/>
      <c r="AC315" s="5"/>
    </row>
    <row r="316" spans="3:29" x14ac:dyDescent="0.35">
      <c r="C316" s="1" t="s">
        <v>19</v>
      </c>
      <c r="D316" s="1">
        <v>6</v>
      </c>
      <c r="E316" s="2">
        <v>3</v>
      </c>
      <c r="F316" s="2">
        <f t="shared" si="39"/>
        <v>32</v>
      </c>
      <c r="G316" s="3">
        <v>45193</v>
      </c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4">
        <v>8</v>
      </c>
      <c r="S316" s="4">
        <f t="shared" si="43"/>
        <v>0</v>
      </c>
      <c r="T316" s="18"/>
      <c r="U316" s="18"/>
      <c r="V316" s="4"/>
      <c r="W316" s="4"/>
      <c r="X316" s="4"/>
      <c r="Y316" s="2"/>
      <c r="Z316" s="5"/>
      <c r="AA316" s="5"/>
      <c r="AB316" s="5"/>
      <c r="AC316" s="5"/>
    </row>
    <row r="317" spans="3:29" x14ac:dyDescent="0.35">
      <c r="C317" s="1" t="s">
        <v>20</v>
      </c>
      <c r="D317" s="1">
        <v>1</v>
      </c>
      <c r="E317" s="2">
        <v>3</v>
      </c>
      <c r="F317" s="2">
        <f t="shared" si="39"/>
        <v>32</v>
      </c>
      <c r="G317" s="3">
        <v>45193</v>
      </c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4">
        <v>26</v>
      </c>
      <c r="S317" s="4">
        <f t="shared" si="43"/>
        <v>1</v>
      </c>
      <c r="T317" s="18"/>
      <c r="U317" s="18"/>
      <c r="V317" s="4"/>
      <c r="W317" s="4"/>
      <c r="X317" s="4"/>
      <c r="Y317" s="2"/>
      <c r="Z317" s="5"/>
      <c r="AA317" s="5"/>
      <c r="AB317" s="5"/>
      <c r="AC317" s="5"/>
    </row>
    <row r="318" spans="3:29" x14ac:dyDescent="0.35">
      <c r="C318" s="1" t="s">
        <v>20</v>
      </c>
      <c r="D318" s="1">
        <v>2</v>
      </c>
      <c r="E318" s="2">
        <v>3</v>
      </c>
      <c r="F318" s="2">
        <f t="shared" si="39"/>
        <v>32</v>
      </c>
      <c r="G318" s="3">
        <v>45193</v>
      </c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4">
        <v>28</v>
      </c>
      <c r="S318" s="4">
        <f t="shared" si="43"/>
        <v>0</v>
      </c>
      <c r="T318" s="18"/>
      <c r="U318" s="18"/>
      <c r="V318" s="4"/>
      <c r="W318" s="4"/>
      <c r="X318" s="4"/>
      <c r="Y318" s="2"/>
      <c r="Z318" s="5"/>
      <c r="AA318" s="5"/>
      <c r="AB318" s="5"/>
      <c r="AC318" s="5"/>
    </row>
    <row r="319" spans="3:29" x14ac:dyDescent="0.35">
      <c r="C319" s="6" t="s">
        <v>21</v>
      </c>
      <c r="D319" s="6">
        <v>1</v>
      </c>
      <c r="E319" s="7">
        <v>3</v>
      </c>
      <c r="F319" s="7">
        <f t="shared" si="39"/>
        <v>32</v>
      </c>
      <c r="G319" s="8">
        <v>45193</v>
      </c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9">
        <v>62</v>
      </c>
      <c r="S319" s="9">
        <f t="shared" si="43"/>
        <v>1</v>
      </c>
      <c r="T319" s="19"/>
      <c r="U319" s="19"/>
      <c r="V319" s="9"/>
      <c r="W319" s="9"/>
      <c r="X319" s="9"/>
      <c r="Y319" s="7"/>
      <c r="Z319" s="7"/>
      <c r="AA319" s="7"/>
      <c r="AB319" s="7"/>
      <c r="AC319" s="7"/>
    </row>
    <row r="320" spans="3:29" x14ac:dyDescent="0.35">
      <c r="C320" s="10" t="s">
        <v>16</v>
      </c>
      <c r="D320" s="10">
        <v>1</v>
      </c>
      <c r="E320" s="11">
        <v>3</v>
      </c>
      <c r="F320" s="11">
        <f t="shared" si="39"/>
        <v>32</v>
      </c>
      <c r="G320" s="12">
        <v>45193</v>
      </c>
      <c r="H320" s="13"/>
      <c r="I320" s="13"/>
      <c r="J320" s="13"/>
      <c r="K320" s="11"/>
      <c r="L320" s="13"/>
      <c r="M320" s="13"/>
      <c r="N320" s="13"/>
      <c r="O320" s="13"/>
      <c r="P320" s="13"/>
      <c r="Q320" s="13"/>
      <c r="R320" s="13">
        <v>10</v>
      </c>
      <c r="S320" s="13">
        <f t="shared" si="43"/>
        <v>0</v>
      </c>
      <c r="T320" s="20"/>
      <c r="U320" s="20"/>
      <c r="V320" s="13"/>
      <c r="W320" s="13"/>
      <c r="X320" s="13"/>
      <c r="Y320" s="13"/>
      <c r="Z320" s="13"/>
      <c r="AA320" s="13"/>
      <c r="AB320" s="13"/>
      <c r="AC320" s="13"/>
    </row>
    <row r="321" spans="3:29" x14ac:dyDescent="0.35">
      <c r="C321" s="10" t="s">
        <v>16</v>
      </c>
      <c r="D321" s="10">
        <v>2</v>
      </c>
      <c r="E321" s="11">
        <v>3</v>
      </c>
      <c r="F321" s="11">
        <f t="shared" si="39"/>
        <v>32</v>
      </c>
      <c r="G321" s="12">
        <v>45193</v>
      </c>
      <c r="H321" s="13"/>
      <c r="I321" s="13"/>
      <c r="J321" s="13"/>
      <c r="K321" s="11"/>
      <c r="L321" s="13"/>
      <c r="M321" s="13"/>
      <c r="N321" s="13"/>
      <c r="O321" s="13"/>
      <c r="P321" s="13"/>
      <c r="Q321" s="13"/>
      <c r="R321" s="13">
        <v>10</v>
      </c>
      <c r="S321" s="13">
        <f t="shared" si="43"/>
        <v>0</v>
      </c>
      <c r="T321" s="20"/>
      <c r="U321" s="20"/>
      <c r="V321" s="13"/>
      <c r="W321" s="13"/>
      <c r="X321" s="13"/>
      <c r="Y321" s="13"/>
      <c r="Z321" s="13"/>
      <c r="AA321" s="13"/>
      <c r="AB321" s="13"/>
      <c r="AC321" s="13"/>
    </row>
    <row r="322" spans="3:29" x14ac:dyDescent="0.35">
      <c r="C322" s="10" t="s">
        <v>16</v>
      </c>
      <c r="D322" s="10">
        <v>3</v>
      </c>
      <c r="E322" s="11">
        <v>3</v>
      </c>
      <c r="F322" s="11">
        <f t="shared" si="39"/>
        <v>32</v>
      </c>
      <c r="G322" s="12">
        <v>45193</v>
      </c>
      <c r="H322" s="13"/>
      <c r="I322" s="13"/>
      <c r="J322" s="13"/>
      <c r="K322" s="11"/>
      <c r="L322" s="13"/>
      <c r="M322" s="13"/>
      <c r="N322" s="13"/>
      <c r="O322" s="13"/>
      <c r="P322" s="13"/>
      <c r="Q322" s="13"/>
      <c r="R322" s="13">
        <v>9</v>
      </c>
      <c r="S322" s="13">
        <f t="shared" si="43"/>
        <v>0</v>
      </c>
      <c r="T322" s="20"/>
      <c r="U322" s="20"/>
      <c r="V322" s="13"/>
      <c r="W322" s="13"/>
      <c r="X322" s="13"/>
      <c r="Y322" s="13"/>
      <c r="Z322" s="13"/>
      <c r="AA322" s="13"/>
      <c r="AB322" s="13"/>
      <c r="AC322" s="13"/>
    </row>
    <row r="323" spans="3:29" x14ac:dyDescent="0.35">
      <c r="C323" s="10" t="s">
        <v>16</v>
      </c>
      <c r="D323" s="10">
        <v>4</v>
      </c>
      <c r="E323" s="11">
        <v>3</v>
      </c>
      <c r="F323" s="11">
        <f t="shared" si="39"/>
        <v>32</v>
      </c>
      <c r="G323" s="12">
        <v>45193</v>
      </c>
      <c r="H323" s="13"/>
      <c r="I323" s="13"/>
      <c r="J323" s="13"/>
      <c r="K323" s="11"/>
      <c r="L323" s="13"/>
      <c r="M323" s="13"/>
      <c r="N323" s="13"/>
      <c r="O323" s="13"/>
      <c r="P323" s="13"/>
      <c r="Q323" s="13"/>
      <c r="R323" s="13">
        <v>9</v>
      </c>
      <c r="S323" s="13">
        <f t="shared" si="43"/>
        <v>0</v>
      </c>
      <c r="T323" s="20"/>
      <c r="U323" s="20"/>
      <c r="V323" s="13"/>
      <c r="W323" s="13"/>
      <c r="X323" s="13"/>
      <c r="Y323" s="13"/>
      <c r="Z323" s="13"/>
      <c r="AA323" s="13"/>
      <c r="AB323" s="13"/>
      <c r="AC323" s="13"/>
    </row>
    <row r="324" spans="3:29" x14ac:dyDescent="0.35">
      <c r="C324" s="10" t="s">
        <v>16</v>
      </c>
      <c r="D324" s="10">
        <v>5</v>
      </c>
      <c r="E324" s="11">
        <v>3</v>
      </c>
      <c r="F324" s="11">
        <f t="shared" si="39"/>
        <v>32</v>
      </c>
      <c r="G324" s="12">
        <v>45193</v>
      </c>
      <c r="H324" s="13"/>
      <c r="I324" s="13"/>
      <c r="J324" s="13"/>
      <c r="K324" s="11"/>
      <c r="L324" s="13"/>
      <c r="M324" s="13"/>
      <c r="N324" s="13"/>
      <c r="O324" s="13"/>
      <c r="P324" s="13"/>
      <c r="Q324" s="13"/>
      <c r="R324" s="13">
        <v>9</v>
      </c>
      <c r="S324" s="13">
        <f t="shared" si="43"/>
        <v>0</v>
      </c>
      <c r="T324" s="20"/>
      <c r="U324" s="20"/>
      <c r="V324" s="13"/>
      <c r="W324" s="13"/>
      <c r="X324" s="13"/>
      <c r="Y324" s="13"/>
      <c r="Z324" s="13"/>
      <c r="AA324" s="13"/>
      <c r="AB324" s="13"/>
      <c r="AC324" s="13"/>
    </row>
    <row r="325" spans="3:29" x14ac:dyDescent="0.35">
      <c r="C325" s="10" t="s">
        <v>16</v>
      </c>
      <c r="D325" s="10">
        <v>6</v>
      </c>
      <c r="E325" s="11">
        <v>3</v>
      </c>
      <c r="F325" s="11">
        <f t="shared" si="39"/>
        <v>32</v>
      </c>
      <c r="G325" s="12">
        <v>45193</v>
      </c>
      <c r="H325" s="13"/>
      <c r="I325" s="13"/>
      <c r="J325" s="13"/>
      <c r="K325" s="11"/>
      <c r="L325" s="13"/>
      <c r="M325" s="13"/>
      <c r="N325" s="13"/>
      <c r="O325" s="13"/>
      <c r="P325" s="13"/>
      <c r="Q325" s="13"/>
      <c r="R325" s="13">
        <v>10</v>
      </c>
      <c r="S325" s="13">
        <f t="shared" si="43"/>
        <v>0</v>
      </c>
      <c r="T325" s="20"/>
      <c r="U325" s="20"/>
      <c r="V325" s="13"/>
      <c r="W325" s="13"/>
      <c r="X325" s="13"/>
      <c r="Y325" s="13"/>
      <c r="Z325" s="13"/>
      <c r="AA325" s="13"/>
      <c r="AB325" s="13"/>
      <c r="AC325" s="13"/>
    </row>
    <row r="326" spans="3:29" x14ac:dyDescent="0.35">
      <c r="C326" s="10" t="s">
        <v>17</v>
      </c>
      <c r="D326" s="10">
        <v>1</v>
      </c>
      <c r="E326" s="11">
        <v>3</v>
      </c>
      <c r="F326" s="11">
        <f t="shared" ref="F326:F389" si="44">_xlfn.DAYS(G326,$H$1)</f>
        <v>32</v>
      </c>
      <c r="G326" s="12">
        <v>45193</v>
      </c>
      <c r="H326" s="13"/>
      <c r="I326" s="13"/>
      <c r="J326" s="13"/>
      <c r="K326" s="11"/>
      <c r="L326" s="13"/>
      <c r="M326" s="13"/>
      <c r="N326" s="13"/>
      <c r="O326" s="13"/>
      <c r="P326" s="13"/>
      <c r="Q326" s="13"/>
      <c r="R326" s="13">
        <v>25</v>
      </c>
      <c r="S326" s="13">
        <f t="shared" si="43"/>
        <v>1</v>
      </c>
      <c r="T326" s="20"/>
      <c r="U326" s="20"/>
      <c r="V326" s="13"/>
      <c r="W326" s="13"/>
      <c r="X326" s="13"/>
      <c r="Y326" s="13"/>
      <c r="Z326" s="13"/>
      <c r="AA326" s="13"/>
      <c r="AB326" s="13"/>
      <c r="AC326" s="13"/>
    </row>
    <row r="327" spans="3:29" x14ac:dyDescent="0.35">
      <c r="C327" s="10" t="s">
        <v>17</v>
      </c>
      <c r="D327" s="10">
        <v>2</v>
      </c>
      <c r="E327" s="11">
        <v>3</v>
      </c>
      <c r="F327" s="11">
        <f t="shared" si="44"/>
        <v>32</v>
      </c>
      <c r="G327" s="12">
        <v>45193</v>
      </c>
      <c r="H327" s="13"/>
      <c r="I327" s="13"/>
      <c r="J327" s="13"/>
      <c r="K327" s="11"/>
      <c r="L327" s="13"/>
      <c r="M327" s="13"/>
      <c r="N327" s="13"/>
      <c r="O327" s="13"/>
      <c r="P327" s="13"/>
      <c r="Q327" s="13"/>
      <c r="R327" s="13">
        <v>25</v>
      </c>
      <c r="S327" s="13">
        <f t="shared" si="43"/>
        <v>0</v>
      </c>
      <c r="T327" s="20"/>
      <c r="U327" s="20"/>
      <c r="V327" s="13"/>
      <c r="W327" s="13"/>
      <c r="X327" s="13"/>
      <c r="Y327" s="13"/>
      <c r="Z327" s="13"/>
      <c r="AA327" s="13"/>
      <c r="AB327" s="13"/>
      <c r="AC327" s="13"/>
    </row>
    <row r="328" spans="3:29" x14ac:dyDescent="0.35">
      <c r="C328" s="14" t="s">
        <v>18</v>
      </c>
      <c r="D328" s="14">
        <v>1</v>
      </c>
      <c r="E328" s="15">
        <v>3</v>
      </c>
      <c r="F328" s="15">
        <f t="shared" si="44"/>
        <v>32</v>
      </c>
      <c r="G328" s="16">
        <v>45193</v>
      </c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>
        <v>58</v>
      </c>
      <c r="S328" s="15">
        <f t="shared" si="43"/>
        <v>3</v>
      </c>
      <c r="T328" s="21"/>
      <c r="U328" s="21"/>
      <c r="V328" s="15"/>
      <c r="W328" s="15"/>
      <c r="X328" s="15"/>
      <c r="Y328" s="15"/>
      <c r="Z328" s="15"/>
      <c r="AA328" s="15"/>
      <c r="AB328" s="15"/>
      <c r="AC328" s="15"/>
    </row>
    <row r="329" spans="3:29" x14ac:dyDescent="0.35">
      <c r="C329" s="1" t="s">
        <v>19</v>
      </c>
      <c r="D329" s="1">
        <v>1</v>
      </c>
      <c r="E329" s="2">
        <v>4</v>
      </c>
      <c r="F329" s="2">
        <f t="shared" si="44"/>
        <v>33</v>
      </c>
      <c r="G329" s="3">
        <v>45194</v>
      </c>
      <c r="H329" s="2">
        <v>0.38500000000000001</v>
      </c>
      <c r="I329" s="53">
        <f>(H329/Q329)*1000</f>
        <v>42.777777777777779</v>
      </c>
      <c r="J329" s="53">
        <f>I329/P329</f>
        <v>10.694444444444445</v>
      </c>
      <c r="K329" s="2">
        <v>6.1849999999999996</v>
      </c>
      <c r="L329" s="2">
        <v>6.8150000000000004</v>
      </c>
      <c r="M329" s="5">
        <f>L257-K329</f>
        <v>0.68600000000000083</v>
      </c>
      <c r="N329" s="53">
        <f>(M329/Q329)*1000</f>
        <v>76.222222222222314</v>
      </c>
      <c r="O329" s="53">
        <f>N329/P329</f>
        <v>19.055555555555578</v>
      </c>
      <c r="P329" s="53">
        <f>_xlfn.DAYS(G329,G257)</f>
        <v>4</v>
      </c>
      <c r="Q329" s="53">
        <f>(R257+R329)/2</f>
        <v>9</v>
      </c>
      <c r="R329" s="4">
        <v>9</v>
      </c>
      <c r="S329" s="4">
        <f t="shared" si="43"/>
        <v>0</v>
      </c>
      <c r="T329" s="18"/>
      <c r="U329" s="18"/>
      <c r="V329" s="4"/>
      <c r="W329" s="4">
        <v>48</v>
      </c>
      <c r="X329" s="2">
        <f>W329/R329</f>
        <v>5.333333333333333</v>
      </c>
      <c r="Y329" s="2"/>
      <c r="Z329" s="5"/>
      <c r="AA329" s="5"/>
      <c r="AB329" s="5"/>
      <c r="AC329" s="5"/>
    </row>
    <row r="330" spans="3:29" x14ac:dyDescent="0.35">
      <c r="C330" s="1" t="s">
        <v>19</v>
      </c>
      <c r="D330" s="1">
        <v>2</v>
      </c>
      <c r="E330" s="2">
        <v>4</v>
      </c>
      <c r="F330" s="2">
        <f t="shared" si="44"/>
        <v>33</v>
      </c>
      <c r="G330" s="3">
        <v>45194</v>
      </c>
      <c r="H330" s="2">
        <v>0.46200000000000002</v>
      </c>
      <c r="I330" s="53">
        <f t="shared" ref="I330:I346" si="45">(H330/Q330)*1000</f>
        <v>51.333333333333336</v>
      </c>
      <c r="J330" s="53">
        <f t="shared" ref="J330:J346" si="46">I330/P330</f>
        <v>12.833333333333334</v>
      </c>
      <c r="K330" s="2">
        <v>5.141</v>
      </c>
      <c r="L330" s="2">
        <v>5.2889999999999997</v>
      </c>
      <c r="M330" s="5">
        <f t="shared" ref="M330:M345" si="47">L258-K330</f>
        <v>0.93900000000000006</v>
      </c>
      <c r="N330" s="53">
        <f t="shared" ref="N330:N346" si="48">(M330/Q330)*1000</f>
        <v>104.33333333333333</v>
      </c>
      <c r="O330" s="53">
        <f t="shared" ref="O330:O346" si="49">N330/P330</f>
        <v>26.083333333333332</v>
      </c>
      <c r="P330" s="53">
        <f t="shared" ref="P330:P346" si="50">_xlfn.DAYS(G330,G258)</f>
        <v>4</v>
      </c>
      <c r="Q330" s="53">
        <f t="shared" ref="Q330:Q346" si="51">(R258+R330)/2</f>
        <v>9</v>
      </c>
      <c r="R330" s="4">
        <v>9</v>
      </c>
      <c r="S330" s="4">
        <f t="shared" si="43"/>
        <v>0</v>
      </c>
      <c r="T330" s="18"/>
      <c r="U330" s="18"/>
      <c r="V330" s="4"/>
      <c r="W330" s="4">
        <v>63</v>
      </c>
      <c r="X330" s="2">
        <f t="shared" ref="X330:X346" si="52">W330/R330</f>
        <v>7</v>
      </c>
      <c r="Y330" s="2"/>
      <c r="Z330" s="5"/>
      <c r="AA330" s="5"/>
      <c r="AB330" s="5"/>
      <c r="AC330" s="5"/>
    </row>
    <row r="331" spans="3:29" x14ac:dyDescent="0.35">
      <c r="C331" s="1" t="s">
        <v>19</v>
      </c>
      <c r="D331" s="1">
        <v>3</v>
      </c>
      <c r="E331" s="2">
        <v>4</v>
      </c>
      <c r="F331" s="2">
        <f t="shared" si="44"/>
        <v>33</v>
      </c>
      <c r="G331" s="3">
        <v>45194</v>
      </c>
      <c r="H331" s="2">
        <v>0.497</v>
      </c>
      <c r="I331" s="53">
        <f t="shared" si="45"/>
        <v>55.222222222222221</v>
      </c>
      <c r="J331" s="53">
        <f t="shared" si="46"/>
        <v>13.805555555555555</v>
      </c>
      <c r="K331" s="2">
        <v>4.984</v>
      </c>
      <c r="L331" s="2">
        <v>5.1879999999999997</v>
      </c>
      <c r="M331" s="5">
        <f t="shared" si="47"/>
        <v>1.0629999999999997</v>
      </c>
      <c r="N331" s="53">
        <f t="shared" si="48"/>
        <v>118.11111111111109</v>
      </c>
      <c r="O331" s="53">
        <f t="shared" si="49"/>
        <v>29.527777777777771</v>
      </c>
      <c r="P331" s="53">
        <f t="shared" si="50"/>
        <v>4</v>
      </c>
      <c r="Q331" s="53">
        <f t="shared" si="51"/>
        <v>9</v>
      </c>
      <c r="R331" s="4">
        <v>9</v>
      </c>
      <c r="S331" s="4">
        <f t="shared" si="43"/>
        <v>0</v>
      </c>
      <c r="T331" s="18"/>
      <c r="U331" s="18"/>
      <c r="V331" s="4"/>
      <c r="W331" s="4">
        <v>37</v>
      </c>
      <c r="X331" s="2">
        <f t="shared" si="52"/>
        <v>4.1111111111111107</v>
      </c>
      <c r="Y331" s="2"/>
      <c r="Z331" s="5"/>
      <c r="AA331" s="5"/>
      <c r="AB331" s="5"/>
      <c r="AC331" s="5"/>
    </row>
    <row r="332" spans="3:29" x14ac:dyDescent="0.35">
      <c r="C332" s="1" t="s">
        <v>19</v>
      </c>
      <c r="D332" s="1">
        <v>4</v>
      </c>
      <c r="E332" s="2">
        <v>4</v>
      </c>
      <c r="F332" s="2">
        <f t="shared" si="44"/>
        <v>33</v>
      </c>
      <c r="G332" s="3">
        <v>45194</v>
      </c>
      <c r="H332" s="2">
        <v>0.30299999999999999</v>
      </c>
      <c r="I332" s="53">
        <f t="shared" si="45"/>
        <v>40.4</v>
      </c>
      <c r="J332" s="53">
        <f t="shared" si="46"/>
        <v>10.1</v>
      </c>
      <c r="K332" s="2">
        <v>5.8710000000000004</v>
      </c>
      <c r="L332" s="2">
        <v>5.7290000000000001</v>
      </c>
      <c r="M332" s="5">
        <f t="shared" si="47"/>
        <v>0.61299999999999955</v>
      </c>
      <c r="N332" s="53">
        <f t="shared" si="48"/>
        <v>81.733333333333263</v>
      </c>
      <c r="O332" s="53">
        <f t="shared" si="49"/>
        <v>20.433333333333316</v>
      </c>
      <c r="P332" s="53">
        <f t="shared" si="50"/>
        <v>4</v>
      </c>
      <c r="Q332" s="53">
        <f t="shared" si="51"/>
        <v>7.5</v>
      </c>
      <c r="R332" s="4">
        <v>7</v>
      </c>
      <c r="S332" s="4">
        <f t="shared" si="43"/>
        <v>1</v>
      </c>
      <c r="T332" s="18"/>
      <c r="U332" s="18"/>
      <c r="V332" s="4"/>
      <c r="W332" s="4">
        <v>33</v>
      </c>
      <c r="X332" s="2">
        <f t="shared" si="52"/>
        <v>4.7142857142857144</v>
      </c>
      <c r="Y332" s="2"/>
      <c r="Z332" s="5"/>
      <c r="AA332" s="5"/>
      <c r="AB332" s="5"/>
      <c r="AC332" s="5"/>
    </row>
    <row r="333" spans="3:29" x14ac:dyDescent="0.35">
      <c r="C333" s="1" t="s">
        <v>19</v>
      </c>
      <c r="D333" s="1">
        <v>5</v>
      </c>
      <c r="E333" s="2">
        <v>4</v>
      </c>
      <c r="F333" s="2">
        <f t="shared" si="44"/>
        <v>33</v>
      </c>
      <c r="G333" s="3">
        <v>45194</v>
      </c>
      <c r="H333" s="2">
        <v>0.40500000000000003</v>
      </c>
      <c r="I333" s="53">
        <f t="shared" si="45"/>
        <v>40.5</v>
      </c>
      <c r="J333" s="53">
        <f t="shared" si="46"/>
        <v>10.125</v>
      </c>
      <c r="K333" s="2">
        <v>4.407</v>
      </c>
      <c r="L333" s="2">
        <v>5.4509999999999996</v>
      </c>
      <c r="M333" s="5">
        <f t="shared" si="47"/>
        <v>0.93100000000000005</v>
      </c>
      <c r="N333" s="53">
        <f t="shared" si="48"/>
        <v>93.100000000000009</v>
      </c>
      <c r="O333" s="53">
        <f t="shared" si="49"/>
        <v>23.275000000000002</v>
      </c>
      <c r="P333" s="53">
        <f t="shared" si="50"/>
        <v>4</v>
      </c>
      <c r="Q333" s="53">
        <f t="shared" si="51"/>
        <v>10</v>
      </c>
      <c r="R333" s="4">
        <v>10</v>
      </c>
      <c r="S333" s="4">
        <f t="shared" si="43"/>
        <v>0</v>
      </c>
      <c r="T333" s="18"/>
      <c r="U333" s="18"/>
      <c r="V333" s="4"/>
      <c r="W333" s="4">
        <v>62</v>
      </c>
      <c r="X333" s="2">
        <f t="shared" si="52"/>
        <v>6.2</v>
      </c>
      <c r="Y333" s="2"/>
      <c r="Z333" s="5"/>
      <c r="AA333" s="5"/>
      <c r="AB333" s="5"/>
      <c r="AC333" s="5"/>
    </row>
    <row r="334" spans="3:29" x14ac:dyDescent="0.35">
      <c r="C334" s="1" t="s">
        <v>19</v>
      </c>
      <c r="D334" s="1">
        <v>6</v>
      </c>
      <c r="E334" s="2">
        <v>4</v>
      </c>
      <c r="F334" s="2">
        <f t="shared" si="44"/>
        <v>33</v>
      </c>
      <c r="G334" s="3">
        <v>45194</v>
      </c>
      <c r="H334" s="2">
        <v>0.34</v>
      </c>
      <c r="I334" s="53">
        <f t="shared" si="45"/>
        <v>42.5</v>
      </c>
      <c r="J334" s="53">
        <f t="shared" si="46"/>
        <v>10.625</v>
      </c>
      <c r="K334" s="2">
        <v>5.3179999999999996</v>
      </c>
      <c r="L334" s="2">
        <v>6.23</v>
      </c>
      <c r="M334" s="5">
        <f t="shared" si="47"/>
        <v>0.64100000000000001</v>
      </c>
      <c r="N334" s="53">
        <f t="shared" si="48"/>
        <v>80.125</v>
      </c>
      <c r="O334" s="53">
        <f t="shared" si="49"/>
        <v>20.03125</v>
      </c>
      <c r="P334" s="53">
        <f t="shared" si="50"/>
        <v>4</v>
      </c>
      <c r="Q334" s="53">
        <f t="shared" si="51"/>
        <v>8</v>
      </c>
      <c r="R334" s="4">
        <v>8</v>
      </c>
      <c r="S334" s="4">
        <f t="shared" si="43"/>
        <v>0</v>
      </c>
      <c r="T334" s="18"/>
      <c r="U334" s="18"/>
      <c r="V334" s="4"/>
      <c r="W334" s="4">
        <v>116</v>
      </c>
      <c r="X334" s="2">
        <f t="shared" si="52"/>
        <v>14.5</v>
      </c>
      <c r="Y334" s="2"/>
      <c r="Z334" s="5"/>
      <c r="AA334" s="5"/>
      <c r="AB334" s="5"/>
      <c r="AC334" s="5"/>
    </row>
    <row r="335" spans="3:29" x14ac:dyDescent="0.35">
      <c r="C335" s="1" t="s">
        <v>20</v>
      </c>
      <c r="D335" s="1">
        <v>1</v>
      </c>
      <c r="E335" s="2">
        <v>4</v>
      </c>
      <c r="F335" s="2">
        <f t="shared" si="44"/>
        <v>33</v>
      </c>
      <c r="G335" s="3">
        <v>45194</v>
      </c>
      <c r="H335" s="2">
        <v>0.97099999999999997</v>
      </c>
      <c r="I335" s="53">
        <f t="shared" si="45"/>
        <v>36.641509433962263</v>
      </c>
      <c r="J335" s="53">
        <f t="shared" si="46"/>
        <v>9.1603773584905657</v>
      </c>
      <c r="K335" s="2">
        <v>3.9990000000000001</v>
      </c>
      <c r="L335" s="2">
        <v>6.1159999999999997</v>
      </c>
      <c r="M335" s="5">
        <f t="shared" si="47"/>
        <v>2.1640000000000001</v>
      </c>
      <c r="N335" s="53">
        <f t="shared" si="48"/>
        <v>81.660377358490578</v>
      </c>
      <c r="O335" s="53">
        <f t="shared" si="49"/>
        <v>20.415094339622645</v>
      </c>
      <c r="P335" s="53">
        <f t="shared" si="50"/>
        <v>4</v>
      </c>
      <c r="Q335" s="53">
        <f t="shared" si="51"/>
        <v>26.5</v>
      </c>
      <c r="R335" s="4">
        <v>26</v>
      </c>
      <c r="S335" s="4">
        <f t="shared" si="43"/>
        <v>0</v>
      </c>
      <c r="T335" s="18"/>
      <c r="U335" s="18"/>
      <c r="V335" s="4"/>
      <c r="W335" s="4">
        <v>69</v>
      </c>
      <c r="X335" s="2">
        <f t="shared" si="52"/>
        <v>2.6538461538461537</v>
      </c>
      <c r="Y335" s="2"/>
      <c r="Z335" s="5"/>
      <c r="AA335" s="5"/>
      <c r="AB335" s="5"/>
      <c r="AC335" s="5"/>
    </row>
    <row r="336" spans="3:29" x14ac:dyDescent="0.35">
      <c r="C336" s="1" t="s">
        <v>20</v>
      </c>
      <c r="D336" s="1">
        <v>2</v>
      </c>
      <c r="E336" s="2">
        <v>4</v>
      </c>
      <c r="F336" s="2">
        <f t="shared" si="44"/>
        <v>33</v>
      </c>
      <c r="G336" s="3">
        <v>45194</v>
      </c>
      <c r="H336" s="2">
        <v>0.96799999999999997</v>
      </c>
      <c r="I336" s="53">
        <f t="shared" si="45"/>
        <v>34.571428571428569</v>
      </c>
      <c r="J336" s="53">
        <f t="shared" si="46"/>
        <v>8.6428571428571423</v>
      </c>
      <c r="K336" s="2">
        <v>6.0369999999999999</v>
      </c>
      <c r="L336" s="2">
        <v>6.8920000000000003</v>
      </c>
      <c r="M336" s="5">
        <f t="shared" si="47"/>
        <v>1.7359999999999998</v>
      </c>
      <c r="N336" s="53">
        <f t="shared" si="48"/>
        <v>61.999999999999993</v>
      </c>
      <c r="O336" s="53">
        <f t="shared" si="49"/>
        <v>15.499999999999998</v>
      </c>
      <c r="P336" s="53">
        <f t="shared" si="50"/>
        <v>4</v>
      </c>
      <c r="Q336" s="53">
        <f t="shared" si="51"/>
        <v>28</v>
      </c>
      <c r="R336" s="4">
        <v>28</v>
      </c>
      <c r="S336" s="4">
        <f t="shared" si="43"/>
        <v>0</v>
      </c>
      <c r="T336" s="18"/>
      <c r="U336" s="18"/>
      <c r="V336" s="4"/>
      <c r="W336" s="4">
        <v>95</v>
      </c>
      <c r="X336" s="2">
        <f t="shared" si="52"/>
        <v>3.3928571428571428</v>
      </c>
      <c r="Y336" s="2"/>
      <c r="Z336" s="5"/>
      <c r="AA336" s="5"/>
      <c r="AB336" s="5"/>
      <c r="AC336" s="5"/>
    </row>
    <row r="337" spans="3:29" x14ac:dyDescent="0.35">
      <c r="C337" s="6" t="s">
        <v>21</v>
      </c>
      <c r="D337" s="6">
        <v>1</v>
      </c>
      <c r="E337" s="7">
        <v>4</v>
      </c>
      <c r="F337" s="7">
        <f t="shared" si="44"/>
        <v>33</v>
      </c>
      <c r="G337" s="8">
        <v>45194</v>
      </c>
      <c r="H337" s="7">
        <v>2.7610000000000001</v>
      </c>
      <c r="I337" s="54">
        <f t="shared" si="45"/>
        <v>43.140625</v>
      </c>
      <c r="J337" s="54">
        <f t="shared" si="46"/>
        <v>10.78515625</v>
      </c>
      <c r="K337" s="7">
        <v>3.2269999999999999</v>
      </c>
      <c r="L337" s="7">
        <v>7.9109999999999996</v>
      </c>
      <c r="M337" s="7">
        <f t="shared" si="47"/>
        <v>5.3919999999999995</v>
      </c>
      <c r="N337" s="54">
        <f t="shared" si="48"/>
        <v>84.249999999999986</v>
      </c>
      <c r="O337" s="54">
        <f t="shared" si="49"/>
        <v>21.062499999999996</v>
      </c>
      <c r="P337" s="54">
        <f t="shared" si="50"/>
        <v>4</v>
      </c>
      <c r="Q337" s="54">
        <f t="shared" si="51"/>
        <v>64</v>
      </c>
      <c r="R337" s="9">
        <v>62</v>
      </c>
      <c r="S337" s="9">
        <f t="shared" si="43"/>
        <v>0</v>
      </c>
      <c r="T337" s="19"/>
      <c r="U337" s="19"/>
      <c r="V337" s="9"/>
      <c r="W337" s="9">
        <v>251</v>
      </c>
      <c r="X337" s="7">
        <f t="shared" si="52"/>
        <v>4.0483870967741939</v>
      </c>
      <c r="Y337" s="7"/>
      <c r="Z337" s="7"/>
      <c r="AA337" s="7"/>
      <c r="AB337" s="7"/>
      <c r="AC337" s="7"/>
    </row>
    <row r="338" spans="3:29" x14ac:dyDescent="0.35">
      <c r="C338" s="10" t="s">
        <v>16</v>
      </c>
      <c r="D338" s="10">
        <v>1</v>
      </c>
      <c r="E338" s="11">
        <v>4</v>
      </c>
      <c r="F338" s="11">
        <f t="shared" si="44"/>
        <v>33</v>
      </c>
      <c r="G338" s="12">
        <v>45194</v>
      </c>
      <c r="H338" s="13">
        <v>0.26100000000000001</v>
      </c>
      <c r="I338" s="35">
        <f t="shared" si="45"/>
        <v>26.1</v>
      </c>
      <c r="J338" s="35">
        <f t="shared" si="46"/>
        <v>6.5250000000000004</v>
      </c>
      <c r="K338" s="11">
        <v>6.548</v>
      </c>
      <c r="L338" s="13">
        <v>4.4349999999999996</v>
      </c>
      <c r="M338" s="13">
        <f t="shared" si="47"/>
        <v>0.38100000000000023</v>
      </c>
      <c r="N338" s="35">
        <f t="shared" si="48"/>
        <v>38.100000000000023</v>
      </c>
      <c r="O338" s="35">
        <f t="shared" si="49"/>
        <v>9.5250000000000057</v>
      </c>
      <c r="P338" s="35">
        <f t="shared" si="50"/>
        <v>4</v>
      </c>
      <c r="Q338" s="35">
        <f t="shared" si="51"/>
        <v>10</v>
      </c>
      <c r="R338" s="13">
        <v>10</v>
      </c>
      <c r="S338" s="13">
        <f t="shared" si="43"/>
        <v>0</v>
      </c>
      <c r="T338" s="20"/>
      <c r="U338" s="20"/>
      <c r="V338" s="13"/>
      <c r="W338" s="13">
        <v>12</v>
      </c>
      <c r="X338" s="13">
        <f t="shared" si="52"/>
        <v>1.2</v>
      </c>
      <c r="Y338" s="13"/>
      <c r="Z338" s="13"/>
      <c r="AA338" s="13"/>
      <c r="AB338" s="13"/>
      <c r="AC338" s="13"/>
    </row>
    <row r="339" spans="3:29" x14ac:dyDescent="0.35">
      <c r="C339" s="10" t="s">
        <v>16</v>
      </c>
      <c r="D339" s="10">
        <v>2</v>
      </c>
      <c r="E339" s="11">
        <v>4</v>
      </c>
      <c r="F339" s="11">
        <f t="shared" si="44"/>
        <v>33</v>
      </c>
      <c r="G339" s="12">
        <v>45194</v>
      </c>
      <c r="H339" s="13">
        <v>0.312</v>
      </c>
      <c r="I339" s="35">
        <f t="shared" si="45"/>
        <v>31.2</v>
      </c>
      <c r="J339" s="35">
        <f t="shared" si="46"/>
        <v>7.8</v>
      </c>
      <c r="K339" s="11">
        <v>5.24</v>
      </c>
      <c r="L339" s="13">
        <v>6.0279999999999996</v>
      </c>
      <c r="M339" s="13">
        <f t="shared" si="47"/>
        <v>0.58699999999999974</v>
      </c>
      <c r="N339" s="35">
        <f t="shared" si="48"/>
        <v>58.699999999999974</v>
      </c>
      <c r="O339" s="35">
        <f t="shared" si="49"/>
        <v>14.674999999999994</v>
      </c>
      <c r="P339" s="35">
        <f t="shared" si="50"/>
        <v>4</v>
      </c>
      <c r="Q339" s="35">
        <f t="shared" si="51"/>
        <v>10</v>
      </c>
      <c r="R339" s="13">
        <v>10</v>
      </c>
      <c r="S339" s="13">
        <f t="shared" si="43"/>
        <v>0</v>
      </c>
      <c r="T339" s="20"/>
      <c r="U339" s="20"/>
      <c r="V339" s="13"/>
      <c r="W339" s="13">
        <v>7</v>
      </c>
      <c r="X339" s="13">
        <f t="shared" si="52"/>
        <v>0.7</v>
      </c>
      <c r="Y339" s="13"/>
      <c r="Z339" s="13"/>
      <c r="AA339" s="13"/>
      <c r="AB339" s="13"/>
      <c r="AC339" s="13"/>
    </row>
    <row r="340" spans="3:29" x14ac:dyDescent="0.35">
      <c r="C340" s="10" t="s">
        <v>16</v>
      </c>
      <c r="D340" s="10">
        <v>3</v>
      </c>
      <c r="E340" s="11">
        <v>4</v>
      </c>
      <c r="F340" s="11">
        <f t="shared" si="44"/>
        <v>33</v>
      </c>
      <c r="G340" s="12">
        <v>45194</v>
      </c>
      <c r="H340" s="13">
        <v>0.27900000000000003</v>
      </c>
      <c r="I340" s="35">
        <f t="shared" si="45"/>
        <v>31.000000000000004</v>
      </c>
      <c r="J340" s="35">
        <f t="shared" si="46"/>
        <v>7.7500000000000009</v>
      </c>
      <c r="K340" s="11">
        <v>4.875</v>
      </c>
      <c r="L340" s="13">
        <v>6.2530000000000001</v>
      </c>
      <c r="M340" s="13">
        <f t="shared" si="47"/>
        <v>0.56400000000000006</v>
      </c>
      <c r="N340" s="35">
        <f t="shared" si="48"/>
        <v>62.666666666666679</v>
      </c>
      <c r="O340" s="35">
        <f t="shared" si="49"/>
        <v>15.66666666666667</v>
      </c>
      <c r="P340" s="35">
        <f t="shared" si="50"/>
        <v>4</v>
      </c>
      <c r="Q340" s="35">
        <f t="shared" si="51"/>
        <v>9</v>
      </c>
      <c r="R340" s="13">
        <v>9</v>
      </c>
      <c r="S340" s="13">
        <f t="shared" si="43"/>
        <v>0</v>
      </c>
      <c r="T340" s="20"/>
      <c r="U340" s="20"/>
      <c r="V340" s="13"/>
      <c r="W340" s="13">
        <v>11</v>
      </c>
      <c r="X340" s="13">
        <f t="shared" si="52"/>
        <v>1.2222222222222223</v>
      </c>
      <c r="Y340" s="13"/>
      <c r="Z340" s="13"/>
      <c r="AA340" s="13"/>
      <c r="AB340" s="13"/>
      <c r="AC340" s="13"/>
    </row>
    <row r="341" spans="3:29" x14ac:dyDescent="0.35">
      <c r="C341" s="10" t="s">
        <v>16</v>
      </c>
      <c r="D341" s="10">
        <v>4</v>
      </c>
      <c r="E341" s="11">
        <v>4</v>
      </c>
      <c r="F341" s="11">
        <f t="shared" si="44"/>
        <v>33</v>
      </c>
      <c r="G341" s="12">
        <v>45194</v>
      </c>
      <c r="H341" s="13">
        <v>0.30499999999999999</v>
      </c>
      <c r="I341" s="35">
        <f t="shared" si="45"/>
        <v>33.888888888888886</v>
      </c>
      <c r="J341" s="35">
        <f t="shared" si="46"/>
        <v>8.4722222222222214</v>
      </c>
      <c r="K341" s="11">
        <v>5.8680000000000003</v>
      </c>
      <c r="L341" s="13">
        <v>6.5229999999999997</v>
      </c>
      <c r="M341" s="13">
        <f t="shared" si="47"/>
        <v>0.56899999999999995</v>
      </c>
      <c r="N341" s="35">
        <f t="shared" si="48"/>
        <v>63.222222222222221</v>
      </c>
      <c r="O341" s="35">
        <f t="shared" si="49"/>
        <v>15.805555555555555</v>
      </c>
      <c r="P341" s="35">
        <f t="shared" si="50"/>
        <v>4</v>
      </c>
      <c r="Q341" s="35">
        <f t="shared" si="51"/>
        <v>9</v>
      </c>
      <c r="R341" s="13">
        <v>9</v>
      </c>
      <c r="S341" s="13">
        <f t="shared" si="43"/>
        <v>0</v>
      </c>
      <c r="T341" s="20"/>
      <c r="U341" s="20"/>
      <c r="V341" s="13"/>
      <c r="W341" s="13">
        <v>9</v>
      </c>
      <c r="X341" s="13">
        <f t="shared" si="52"/>
        <v>1</v>
      </c>
      <c r="Y341" s="13"/>
      <c r="Z341" s="13"/>
      <c r="AA341" s="13"/>
      <c r="AB341" s="13"/>
      <c r="AC341" s="13"/>
    </row>
    <row r="342" spans="3:29" x14ac:dyDescent="0.35">
      <c r="C342" s="10" t="s">
        <v>16</v>
      </c>
      <c r="D342" s="10">
        <v>5</v>
      </c>
      <c r="E342" s="11">
        <v>4</v>
      </c>
      <c r="F342" s="11">
        <f t="shared" si="44"/>
        <v>33</v>
      </c>
      <c r="G342" s="12">
        <v>45194</v>
      </c>
      <c r="H342" s="13">
        <v>0.373</v>
      </c>
      <c r="I342" s="35">
        <f t="shared" si="45"/>
        <v>41.444444444444443</v>
      </c>
      <c r="J342" s="35">
        <f t="shared" si="46"/>
        <v>10.361111111111111</v>
      </c>
      <c r="K342" s="11">
        <v>4.8280000000000003</v>
      </c>
      <c r="L342" s="13">
        <v>4.7640000000000002</v>
      </c>
      <c r="M342" s="13">
        <f t="shared" si="47"/>
        <v>0.81699999999999928</v>
      </c>
      <c r="N342" s="35">
        <f t="shared" si="48"/>
        <v>90.7777777777777</v>
      </c>
      <c r="O342" s="35">
        <f t="shared" si="49"/>
        <v>22.694444444444425</v>
      </c>
      <c r="P342" s="35">
        <f t="shared" si="50"/>
        <v>4</v>
      </c>
      <c r="Q342" s="35">
        <f t="shared" si="51"/>
        <v>9</v>
      </c>
      <c r="R342" s="13">
        <v>9</v>
      </c>
      <c r="S342" s="13">
        <f t="shared" si="43"/>
        <v>0</v>
      </c>
      <c r="T342" s="20"/>
      <c r="U342" s="20"/>
      <c r="V342" s="13"/>
      <c r="W342" s="13">
        <v>19</v>
      </c>
      <c r="X342" s="13">
        <f t="shared" si="52"/>
        <v>2.1111111111111112</v>
      </c>
      <c r="Y342" s="13"/>
      <c r="Z342" s="13"/>
      <c r="AA342" s="13"/>
      <c r="AB342" s="13"/>
      <c r="AC342" s="13"/>
    </row>
    <row r="343" spans="3:29" x14ac:dyDescent="0.35">
      <c r="C343" s="10" t="s">
        <v>16</v>
      </c>
      <c r="D343" s="10">
        <v>6</v>
      </c>
      <c r="E343" s="11">
        <v>4</v>
      </c>
      <c r="F343" s="11">
        <f t="shared" si="44"/>
        <v>33</v>
      </c>
      <c r="G343" s="12">
        <v>45194</v>
      </c>
      <c r="H343" s="13">
        <v>0.308</v>
      </c>
      <c r="I343" s="35">
        <f t="shared" si="45"/>
        <v>30.8</v>
      </c>
      <c r="J343" s="35">
        <f t="shared" si="46"/>
        <v>7.7</v>
      </c>
      <c r="K343" s="11">
        <v>5.4820000000000002</v>
      </c>
      <c r="L343" s="13">
        <v>5.0179999999999998</v>
      </c>
      <c r="M343" s="13">
        <f t="shared" si="47"/>
        <v>0.54599999999999937</v>
      </c>
      <c r="N343" s="35">
        <f t="shared" si="48"/>
        <v>54.599999999999937</v>
      </c>
      <c r="O343" s="35">
        <f t="shared" si="49"/>
        <v>13.649999999999984</v>
      </c>
      <c r="P343" s="35">
        <f t="shared" si="50"/>
        <v>4</v>
      </c>
      <c r="Q343" s="35">
        <f t="shared" si="51"/>
        <v>10</v>
      </c>
      <c r="R343" s="13">
        <v>10</v>
      </c>
      <c r="S343" s="13">
        <f t="shared" ref="S343:S406" si="53">R325-R343</f>
        <v>0</v>
      </c>
      <c r="T343" s="20"/>
      <c r="U343" s="20"/>
      <c r="V343" s="13"/>
      <c r="W343" s="13">
        <v>9</v>
      </c>
      <c r="X343" s="13">
        <f t="shared" si="52"/>
        <v>0.9</v>
      </c>
      <c r="Y343" s="13"/>
      <c r="Z343" s="13"/>
      <c r="AA343" s="13"/>
      <c r="AB343" s="13"/>
      <c r="AC343" s="13"/>
    </row>
    <row r="344" spans="3:29" x14ac:dyDescent="0.35">
      <c r="C344" s="10" t="s">
        <v>17</v>
      </c>
      <c r="D344" s="10">
        <v>1</v>
      </c>
      <c r="E344" s="11">
        <v>4</v>
      </c>
      <c r="F344" s="11">
        <f t="shared" si="44"/>
        <v>33</v>
      </c>
      <c r="G344" s="12">
        <v>45194</v>
      </c>
      <c r="H344" s="13">
        <v>0.89800000000000002</v>
      </c>
      <c r="I344" s="35">
        <f t="shared" si="45"/>
        <v>35.215686274509807</v>
      </c>
      <c r="J344" s="35">
        <f t="shared" si="46"/>
        <v>8.8039215686274517</v>
      </c>
      <c r="K344" s="11">
        <v>4.7729999999999997</v>
      </c>
      <c r="L344" s="13">
        <v>5.3479999999999999</v>
      </c>
      <c r="M344" s="13">
        <f t="shared" si="47"/>
        <v>1.9050000000000002</v>
      </c>
      <c r="N344" s="35">
        <f t="shared" si="48"/>
        <v>74.705882352941188</v>
      </c>
      <c r="O344" s="35">
        <f t="shared" si="49"/>
        <v>18.676470588235297</v>
      </c>
      <c r="P344" s="35">
        <f t="shared" si="50"/>
        <v>4</v>
      </c>
      <c r="Q344" s="35">
        <f t="shared" si="51"/>
        <v>25.5</v>
      </c>
      <c r="R344" s="13">
        <v>25</v>
      </c>
      <c r="S344" s="13">
        <f t="shared" si="53"/>
        <v>0</v>
      </c>
      <c r="T344" s="20"/>
      <c r="U344" s="20"/>
      <c r="V344" s="13"/>
      <c r="W344" s="13">
        <v>45</v>
      </c>
      <c r="X344" s="13">
        <f t="shared" si="52"/>
        <v>1.8</v>
      </c>
      <c r="Y344" s="13"/>
      <c r="Z344" s="13"/>
      <c r="AA344" s="13"/>
      <c r="AB344" s="13"/>
      <c r="AC344" s="13"/>
    </row>
    <row r="345" spans="3:29" x14ac:dyDescent="0.35">
      <c r="C345" s="10" t="s">
        <v>17</v>
      </c>
      <c r="D345" s="10">
        <v>2</v>
      </c>
      <c r="E345" s="11">
        <v>4</v>
      </c>
      <c r="F345" s="11">
        <f t="shared" si="44"/>
        <v>33</v>
      </c>
      <c r="G345" s="12">
        <v>45194</v>
      </c>
      <c r="H345" s="13">
        <v>0.873</v>
      </c>
      <c r="I345" s="35">
        <f t="shared" si="45"/>
        <v>34.92</v>
      </c>
      <c r="J345" s="35">
        <f t="shared" si="46"/>
        <v>8.73</v>
      </c>
      <c r="K345" s="11">
        <v>4.8239999999999998</v>
      </c>
      <c r="L345" s="13">
        <v>5.9829999999999997</v>
      </c>
      <c r="M345" s="13">
        <f t="shared" si="47"/>
        <v>1.726</v>
      </c>
      <c r="N345" s="35">
        <f t="shared" si="48"/>
        <v>69.040000000000006</v>
      </c>
      <c r="O345" s="35">
        <f t="shared" si="49"/>
        <v>17.260000000000002</v>
      </c>
      <c r="P345" s="35">
        <f t="shared" si="50"/>
        <v>4</v>
      </c>
      <c r="Q345" s="35">
        <f t="shared" si="51"/>
        <v>25</v>
      </c>
      <c r="R345" s="13">
        <v>25</v>
      </c>
      <c r="S345" s="13">
        <f t="shared" si="53"/>
        <v>0</v>
      </c>
      <c r="T345" s="20"/>
      <c r="U345" s="20"/>
      <c r="V345" s="13"/>
      <c r="W345" s="13">
        <v>22</v>
      </c>
      <c r="X345" s="13">
        <f t="shared" si="52"/>
        <v>0.88</v>
      </c>
      <c r="Y345" s="13"/>
      <c r="Z345" s="13"/>
      <c r="AA345" s="13"/>
      <c r="AB345" s="13"/>
      <c r="AC345" s="13"/>
    </row>
    <row r="346" spans="3:29" x14ac:dyDescent="0.35">
      <c r="C346" s="14" t="s">
        <v>18</v>
      </c>
      <c r="D346" s="14">
        <v>1</v>
      </c>
      <c r="E346" s="15">
        <v>4</v>
      </c>
      <c r="F346" s="15">
        <f t="shared" si="44"/>
        <v>33</v>
      </c>
      <c r="G346" s="16">
        <v>45194</v>
      </c>
      <c r="H346" s="15">
        <v>2.1930000000000001</v>
      </c>
      <c r="I346" s="55">
        <f t="shared" si="45"/>
        <v>36.857142857142861</v>
      </c>
      <c r="J346" s="55">
        <f t="shared" si="46"/>
        <v>9.2142857142857153</v>
      </c>
      <c r="K346" s="15">
        <v>2.7639999999999998</v>
      </c>
      <c r="L346" s="15">
        <v>7.3479999999999999</v>
      </c>
      <c r="M346" s="15">
        <f>L274-K346</f>
        <v>4.5830000000000002</v>
      </c>
      <c r="N346" s="55">
        <f t="shared" si="48"/>
        <v>77.025210084033617</v>
      </c>
      <c r="O346" s="55">
        <f t="shared" si="49"/>
        <v>19.256302521008404</v>
      </c>
      <c r="P346" s="55">
        <f t="shared" si="50"/>
        <v>4</v>
      </c>
      <c r="Q346" s="55">
        <f t="shared" si="51"/>
        <v>59.5</v>
      </c>
      <c r="R346" s="15">
        <v>58</v>
      </c>
      <c r="S346" s="15">
        <f t="shared" si="53"/>
        <v>0</v>
      </c>
      <c r="T346" s="21"/>
      <c r="U346" s="21"/>
      <c r="V346" s="15"/>
      <c r="W346" s="15">
        <v>57</v>
      </c>
      <c r="X346" s="15">
        <f t="shared" si="52"/>
        <v>0.98275862068965514</v>
      </c>
      <c r="Y346" s="15"/>
      <c r="Z346" s="15"/>
      <c r="AA346" s="15"/>
      <c r="AB346" s="15"/>
      <c r="AC346" s="15"/>
    </row>
    <row r="347" spans="3:29" x14ac:dyDescent="0.35">
      <c r="C347" s="1" t="s">
        <v>19</v>
      </c>
      <c r="D347" s="1">
        <v>1</v>
      </c>
      <c r="E347" s="2">
        <v>5</v>
      </c>
      <c r="F347" s="2">
        <f t="shared" si="44"/>
        <v>34</v>
      </c>
      <c r="G347" s="3">
        <v>45195</v>
      </c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4">
        <v>9</v>
      </c>
      <c r="S347" s="4">
        <f t="shared" si="53"/>
        <v>0</v>
      </c>
      <c r="T347" s="18"/>
      <c r="U347" s="18"/>
      <c r="V347" s="4"/>
      <c r="W347" s="4"/>
      <c r="X347" s="4"/>
      <c r="Y347" s="2"/>
      <c r="Z347" s="5"/>
      <c r="AA347" s="5"/>
      <c r="AB347" s="5"/>
      <c r="AC347" s="5"/>
    </row>
    <row r="348" spans="3:29" x14ac:dyDescent="0.35">
      <c r="C348" s="1" t="s">
        <v>19</v>
      </c>
      <c r="D348" s="1">
        <v>2</v>
      </c>
      <c r="E348" s="2">
        <v>5</v>
      </c>
      <c r="F348" s="2">
        <f t="shared" si="44"/>
        <v>34</v>
      </c>
      <c r="G348" s="3">
        <v>45195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4">
        <v>9</v>
      </c>
      <c r="S348" s="4">
        <f t="shared" si="53"/>
        <v>0</v>
      </c>
      <c r="T348" s="18"/>
      <c r="U348" s="18"/>
      <c r="V348" s="4"/>
      <c r="W348" s="4"/>
      <c r="X348" s="4"/>
      <c r="Y348" s="2"/>
      <c r="Z348" s="5"/>
      <c r="AA348" s="5"/>
      <c r="AB348" s="5"/>
      <c r="AC348" s="5"/>
    </row>
    <row r="349" spans="3:29" x14ac:dyDescent="0.35">
      <c r="C349" s="1" t="s">
        <v>19</v>
      </c>
      <c r="D349" s="1">
        <v>3</v>
      </c>
      <c r="E349" s="2">
        <v>5</v>
      </c>
      <c r="F349" s="2">
        <f t="shared" si="44"/>
        <v>34</v>
      </c>
      <c r="G349" s="3">
        <v>45195</v>
      </c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4">
        <v>9</v>
      </c>
      <c r="S349" s="4">
        <f t="shared" si="53"/>
        <v>0</v>
      </c>
      <c r="T349" s="18"/>
      <c r="U349" s="18"/>
      <c r="V349" s="4"/>
      <c r="W349" s="4"/>
      <c r="X349" s="4"/>
      <c r="Y349" s="2"/>
      <c r="Z349" s="5"/>
      <c r="AA349" s="5"/>
      <c r="AB349" s="5"/>
      <c r="AC349" s="5"/>
    </row>
    <row r="350" spans="3:29" x14ac:dyDescent="0.35">
      <c r="C350" s="1" t="s">
        <v>19</v>
      </c>
      <c r="D350" s="1">
        <v>4</v>
      </c>
      <c r="E350" s="2">
        <v>5</v>
      </c>
      <c r="F350" s="2">
        <f t="shared" si="44"/>
        <v>34</v>
      </c>
      <c r="G350" s="3">
        <v>45195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4">
        <v>7</v>
      </c>
      <c r="S350" s="4">
        <f t="shared" si="53"/>
        <v>0</v>
      </c>
      <c r="T350" s="18"/>
      <c r="U350" s="18"/>
      <c r="V350" s="4"/>
      <c r="W350" s="4"/>
      <c r="X350" s="4"/>
      <c r="Y350" s="2"/>
      <c r="Z350" s="5"/>
      <c r="AA350" s="5"/>
      <c r="AB350" s="5"/>
      <c r="AC350" s="5"/>
    </row>
    <row r="351" spans="3:29" x14ac:dyDescent="0.35">
      <c r="C351" s="1" t="s">
        <v>19</v>
      </c>
      <c r="D351" s="1">
        <v>5</v>
      </c>
      <c r="E351" s="2">
        <v>5</v>
      </c>
      <c r="F351" s="2">
        <f t="shared" si="44"/>
        <v>34</v>
      </c>
      <c r="G351" s="3">
        <v>45195</v>
      </c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4">
        <v>10</v>
      </c>
      <c r="S351" s="4">
        <f t="shared" si="53"/>
        <v>0</v>
      </c>
      <c r="T351" s="18"/>
      <c r="U351" s="18"/>
      <c r="V351" s="4"/>
      <c r="W351" s="4"/>
      <c r="X351" s="4"/>
      <c r="Y351" s="2"/>
      <c r="Z351" s="5"/>
      <c r="AA351" s="5"/>
      <c r="AB351" s="5"/>
      <c r="AC351" s="5"/>
    </row>
    <row r="352" spans="3:29" x14ac:dyDescent="0.35">
      <c r="C352" s="1" t="s">
        <v>19</v>
      </c>
      <c r="D352" s="1">
        <v>6</v>
      </c>
      <c r="E352" s="2">
        <v>5</v>
      </c>
      <c r="F352" s="2">
        <f t="shared" si="44"/>
        <v>34</v>
      </c>
      <c r="G352" s="3">
        <v>45195</v>
      </c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4">
        <v>8</v>
      </c>
      <c r="S352" s="4">
        <f t="shared" si="53"/>
        <v>0</v>
      </c>
      <c r="T352" s="18"/>
      <c r="U352" s="18"/>
      <c r="V352" s="4"/>
      <c r="W352" s="4"/>
      <c r="X352" s="4"/>
      <c r="Y352" s="2"/>
      <c r="Z352" s="5"/>
      <c r="AA352" s="5"/>
      <c r="AB352" s="5"/>
      <c r="AC352" s="5"/>
    </row>
    <row r="353" spans="3:29" x14ac:dyDescent="0.35">
      <c r="C353" s="1" t="s">
        <v>20</v>
      </c>
      <c r="D353" s="1">
        <v>1</v>
      </c>
      <c r="E353" s="2">
        <v>5</v>
      </c>
      <c r="F353" s="2">
        <f t="shared" si="44"/>
        <v>34</v>
      </c>
      <c r="G353" s="3">
        <v>45195</v>
      </c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4">
        <v>26</v>
      </c>
      <c r="S353" s="4">
        <f t="shared" si="53"/>
        <v>0</v>
      </c>
      <c r="T353" s="18"/>
      <c r="U353" s="18"/>
      <c r="V353" s="4"/>
      <c r="W353" s="4"/>
      <c r="X353" s="4"/>
      <c r="Y353" s="2"/>
      <c r="Z353" s="5"/>
      <c r="AA353" s="5"/>
      <c r="AB353" s="5"/>
      <c r="AC353" s="5"/>
    </row>
    <row r="354" spans="3:29" x14ac:dyDescent="0.35">
      <c r="C354" s="1" t="s">
        <v>20</v>
      </c>
      <c r="D354" s="1">
        <v>2</v>
      </c>
      <c r="E354" s="2">
        <v>5</v>
      </c>
      <c r="F354" s="2">
        <f t="shared" si="44"/>
        <v>34</v>
      </c>
      <c r="G354" s="3">
        <v>45195</v>
      </c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4">
        <v>28</v>
      </c>
      <c r="S354" s="4">
        <f t="shared" si="53"/>
        <v>0</v>
      </c>
      <c r="T354" s="18"/>
      <c r="U354" s="18"/>
      <c r="V354" s="4"/>
      <c r="W354" s="4"/>
      <c r="X354" s="4"/>
      <c r="Y354" s="2"/>
      <c r="Z354" s="5"/>
      <c r="AA354" s="5"/>
      <c r="AB354" s="5"/>
      <c r="AC354" s="5"/>
    </row>
    <row r="355" spans="3:29" x14ac:dyDescent="0.35">
      <c r="C355" s="6" t="s">
        <v>21</v>
      </c>
      <c r="D355" s="6">
        <v>1</v>
      </c>
      <c r="E355" s="7">
        <v>5</v>
      </c>
      <c r="F355" s="7">
        <f t="shared" si="44"/>
        <v>34</v>
      </c>
      <c r="G355" s="8">
        <v>45195</v>
      </c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9">
        <v>62</v>
      </c>
      <c r="S355" s="9">
        <f t="shared" si="53"/>
        <v>0</v>
      </c>
      <c r="T355" s="19"/>
      <c r="U355" s="19"/>
      <c r="V355" s="9"/>
      <c r="W355" s="9"/>
      <c r="X355" s="9"/>
      <c r="Y355" s="7"/>
      <c r="Z355" s="7"/>
      <c r="AA355" s="7"/>
      <c r="AB355" s="7"/>
      <c r="AC355" s="7"/>
    </row>
    <row r="356" spans="3:29" x14ac:dyDescent="0.35">
      <c r="C356" s="10" t="s">
        <v>16</v>
      </c>
      <c r="D356" s="10">
        <v>1</v>
      </c>
      <c r="E356" s="11">
        <v>5</v>
      </c>
      <c r="F356" s="11">
        <f t="shared" si="44"/>
        <v>34</v>
      </c>
      <c r="G356" s="12">
        <v>45195</v>
      </c>
      <c r="H356" s="13"/>
      <c r="I356" s="13"/>
      <c r="J356" s="13"/>
      <c r="K356" s="11"/>
      <c r="L356" s="13"/>
      <c r="M356" s="13"/>
      <c r="N356" s="13"/>
      <c r="O356" s="13"/>
      <c r="P356" s="13"/>
      <c r="Q356" s="13"/>
      <c r="R356" s="13">
        <v>10</v>
      </c>
      <c r="S356" s="13">
        <f t="shared" si="53"/>
        <v>0</v>
      </c>
      <c r="T356" s="20"/>
      <c r="U356" s="20"/>
      <c r="V356" s="13"/>
      <c r="W356" s="13"/>
      <c r="X356" s="13"/>
      <c r="Y356" s="13"/>
      <c r="Z356" s="13"/>
      <c r="AA356" s="13"/>
      <c r="AB356" s="13"/>
      <c r="AC356" s="13"/>
    </row>
    <row r="357" spans="3:29" x14ac:dyDescent="0.35">
      <c r="C357" s="10" t="s">
        <v>16</v>
      </c>
      <c r="D357" s="10">
        <v>2</v>
      </c>
      <c r="E357" s="11">
        <v>5</v>
      </c>
      <c r="F357" s="11">
        <f t="shared" si="44"/>
        <v>34</v>
      </c>
      <c r="G357" s="12">
        <v>45195</v>
      </c>
      <c r="H357" s="13"/>
      <c r="I357" s="13"/>
      <c r="J357" s="13"/>
      <c r="K357" s="11"/>
      <c r="L357" s="13"/>
      <c r="M357" s="13"/>
      <c r="N357" s="13"/>
      <c r="O357" s="13"/>
      <c r="P357" s="13"/>
      <c r="Q357" s="13"/>
      <c r="R357" s="13">
        <v>10</v>
      </c>
      <c r="S357" s="13">
        <f t="shared" si="53"/>
        <v>0</v>
      </c>
      <c r="T357" s="20"/>
      <c r="U357" s="20"/>
      <c r="V357" s="13"/>
      <c r="W357" s="13"/>
      <c r="X357" s="13"/>
      <c r="Y357" s="13"/>
      <c r="Z357" s="13"/>
      <c r="AA357" s="13"/>
      <c r="AB357" s="13"/>
      <c r="AC357" s="13"/>
    </row>
    <row r="358" spans="3:29" x14ac:dyDescent="0.35">
      <c r="C358" s="10" t="s">
        <v>16</v>
      </c>
      <c r="D358" s="10">
        <v>3</v>
      </c>
      <c r="E358" s="11">
        <v>5</v>
      </c>
      <c r="F358" s="11">
        <f t="shared" si="44"/>
        <v>34</v>
      </c>
      <c r="G358" s="12">
        <v>45195</v>
      </c>
      <c r="H358" s="13"/>
      <c r="I358" s="13"/>
      <c r="J358" s="13"/>
      <c r="K358" s="11"/>
      <c r="L358" s="13"/>
      <c r="M358" s="13"/>
      <c r="N358" s="13"/>
      <c r="O358" s="13"/>
      <c r="P358" s="13"/>
      <c r="Q358" s="13"/>
      <c r="R358" s="13">
        <v>9</v>
      </c>
      <c r="S358" s="13">
        <f t="shared" si="53"/>
        <v>0</v>
      </c>
      <c r="T358" s="20"/>
      <c r="U358" s="20"/>
      <c r="V358" s="13"/>
      <c r="W358" s="13"/>
      <c r="X358" s="13"/>
      <c r="Y358" s="13"/>
      <c r="Z358" s="13"/>
      <c r="AA358" s="13"/>
      <c r="AB358" s="13"/>
      <c r="AC358" s="13"/>
    </row>
    <row r="359" spans="3:29" x14ac:dyDescent="0.35">
      <c r="C359" s="10" t="s">
        <v>16</v>
      </c>
      <c r="D359" s="10">
        <v>4</v>
      </c>
      <c r="E359" s="11">
        <v>5</v>
      </c>
      <c r="F359" s="11">
        <f t="shared" si="44"/>
        <v>34</v>
      </c>
      <c r="G359" s="12">
        <v>45195</v>
      </c>
      <c r="H359" s="13"/>
      <c r="I359" s="13"/>
      <c r="J359" s="13"/>
      <c r="K359" s="11"/>
      <c r="L359" s="13"/>
      <c r="M359" s="13"/>
      <c r="N359" s="13"/>
      <c r="O359" s="13"/>
      <c r="P359" s="13"/>
      <c r="Q359" s="13"/>
      <c r="R359" s="13">
        <v>9</v>
      </c>
      <c r="S359" s="13">
        <f t="shared" si="53"/>
        <v>0</v>
      </c>
      <c r="T359" s="20"/>
      <c r="U359" s="20"/>
      <c r="V359" s="13"/>
      <c r="W359" s="13"/>
      <c r="X359" s="13"/>
      <c r="Y359" s="13"/>
      <c r="Z359" s="13"/>
      <c r="AA359" s="13"/>
      <c r="AB359" s="13"/>
      <c r="AC359" s="13"/>
    </row>
    <row r="360" spans="3:29" x14ac:dyDescent="0.35">
      <c r="C360" s="10" t="s">
        <v>16</v>
      </c>
      <c r="D360" s="10">
        <v>5</v>
      </c>
      <c r="E360" s="11">
        <v>5</v>
      </c>
      <c r="F360" s="11">
        <f t="shared" si="44"/>
        <v>34</v>
      </c>
      <c r="G360" s="12">
        <v>45195</v>
      </c>
      <c r="H360" s="13"/>
      <c r="I360" s="13"/>
      <c r="J360" s="13"/>
      <c r="K360" s="11"/>
      <c r="L360" s="13"/>
      <c r="M360" s="13"/>
      <c r="N360" s="13"/>
      <c r="O360" s="13"/>
      <c r="P360" s="13"/>
      <c r="Q360" s="13"/>
      <c r="R360" s="13">
        <v>9</v>
      </c>
      <c r="S360" s="13">
        <f t="shared" si="53"/>
        <v>0</v>
      </c>
      <c r="T360" s="20"/>
      <c r="U360" s="20"/>
      <c r="V360" s="13"/>
      <c r="W360" s="13"/>
      <c r="X360" s="13"/>
      <c r="Y360" s="13"/>
      <c r="Z360" s="13"/>
      <c r="AA360" s="13"/>
      <c r="AB360" s="13"/>
      <c r="AC360" s="13"/>
    </row>
    <row r="361" spans="3:29" x14ac:dyDescent="0.35">
      <c r="C361" s="10" t="s">
        <v>16</v>
      </c>
      <c r="D361" s="10">
        <v>6</v>
      </c>
      <c r="E361" s="11">
        <v>5</v>
      </c>
      <c r="F361" s="11">
        <f t="shared" si="44"/>
        <v>34</v>
      </c>
      <c r="G361" s="12">
        <v>45195</v>
      </c>
      <c r="H361" s="13"/>
      <c r="I361" s="13"/>
      <c r="J361" s="13"/>
      <c r="K361" s="11"/>
      <c r="L361" s="13"/>
      <c r="M361" s="13"/>
      <c r="N361" s="13"/>
      <c r="O361" s="13"/>
      <c r="P361" s="13"/>
      <c r="Q361" s="13"/>
      <c r="R361" s="13">
        <v>10</v>
      </c>
      <c r="S361" s="13">
        <f t="shared" si="53"/>
        <v>0</v>
      </c>
      <c r="T361" s="20"/>
      <c r="U361" s="20"/>
      <c r="V361" s="13"/>
      <c r="W361" s="13"/>
      <c r="X361" s="13"/>
      <c r="Y361" s="13"/>
      <c r="Z361" s="13"/>
      <c r="AA361" s="13"/>
      <c r="AB361" s="13"/>
      <c r="AC361" s="13"/>
    </row>
    <row r="362" spans="3:29" x14ac:dyDescent="0.35">
      <c r="C362" s="10" t="s">
        <v>17</v>
      </c>
      <c r="D362" s="10">
        <v>1</v>
      </c>
      <c r="E362" s="11">
        <v>5</v>
      </c>
      <c r="F362" s="11">
        <f t="shared" si="44"/>
        <v>34</v>
      </c>
      <c r="G362" s="12">
        <v>45195</v>
      </c>
      <c r="H362" s="13"/>
      <c r="I362" s="13"/>
      <c r="J362" s="13"/>
      <c r="K362" s="11"/>
      <c r="L362" s="13"/>
      <c r="M362" s="13"/>
      <c r="N362" s="13"/>
      <c r="O362" s="13"/>
      <c r="P362" s="13"/>
      <c r="Q362" s="13"/>
      <c r="R362" s="13">
        <v>25</v>
      </c>
      <c r="S362" s="13">
        <f t="shared" si="53"/>
        <v>0</v>
      </c>
      <c r="T362" s="20"/>
      <c r="U362" s="20"/>
      <c r="V362" s="13"/>
      <c r="W362" s="13"/>
      <c r="X362" s="13"/>
      <c r="Y362" s="13"/>
      <c r="Z362" s="13"/>
      <c r="AA362" s="13"/>
      <c r="AB362" s="13"/>
      <c r="AC362" s="13"/>
    </row>
    <row r="363" spans="3:29" x14ac:dyDescent="0.35">
      <c r="C363" s="10" t="s">
        <v>17</v>
      </c>
      <c r="D363" s="10">
        <v>2</v>
      </c>
      <c r="E363" s="11">
        <v>5</v>
      </c>
      <c r="F363" s="11">
        <f t="shared" si="44"/>
        <v>34</v>
      </c>
      <c r="G363" s="12">
        <v>45195</v>
      </c>
      <c r="H363" s="13"/>
      <c r="I363" s="13"/>
      <c r="J363" s="13"/>
      <c r="K363" s="11"/>
      <c r="L363" s="13"/>
      <c r="M363" s="13"/>
      <c r="N363" s="13"/>
      <c r="O363" s="13"/>
      <c r="P363" s="13"/>
      <c r="Q363" s="13"/>
      <c r="R363" s="13">
        <v>25</v>
      </c>
      <c r="S363" s="13">
        <f t="shared" si="53"/>
        <v>0</v>
      </c>
      <c r="T363" s="20"/>
      <c r="U363" s="20"/>
      <c r="V363" s="13"/>
      <c r="W363" s="13"/>
      <c r="X363" s="13"/>
      <c r="Y363" s="13"/>
      <c r="Z363" s="13"/>
      <c r="AA363" s="13"/>
      <c r="AB363" s="13"/>
      <c r="AC363" s="13"/>
    </row>
    <row r="364" spans="3:29" x14ac:dyDescent="0.35">
      <c r="C364" s="14" t="s">
        <v>18</v>
      </c>
      <c r="D364" s="14">
        <v>1</v>
      </c>
      <c r="E364" s="15">
        <v>5</v>
      </c>
      <c r="F364" s="15">
        <f t="shared" si="44"/>
        <v>34</v>
      </c>
      <c r="G364" s="16">
        <v>45195</v>
      </c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>
        <v>58</v>
      </c>
      <c r="S364" s="15">
        <f t="shared" si="53"/>
        <v>0</v>
      </c>
      <c r="T364" s="21"/>
      <c r="U364" s="21"/>
      <c r="V364" s="15"/>
      <c r="W364" s="15"/>
      <c r="X364" s="15"/>
      <c r="Y364" s="15"/>
      <c r="Z364" s="15"/>
      <c r="AA364" s="15"/>
      <c r="AB364" s="15"/>
      <c r="AC364" s="15"/>
    </row>
    <row r="365" spans="3:29" x14ac:dyDescent="0.35">
      <c r="C365" s="1" t="s">
        <v>19</v>
      </c>
      <c r="D365" s="1">
        <v>1</v>
      </c>
      <c r="E365" s="2">
        <v>6</v>
      </c>
      <c r="F365" s="2">
        <f t="shared" si="44"/>
        <v>35</v>
      </c>
      <c r="G365" s="3">
        <v>45196</v>
      </c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4">
        <v>9</v>
      </c>
      <c r="S365" s="4">
        <f t="shared" si="53"/>
        <v>0</v>
      </c>
      <c r="T365" s="18"/>
      <c r="U365" s="18"/>
      <c r="V365" s="4"/>
      <c r="W365" s="4"/>
      <c r="X365" s="4"/>
      <c r="Y365" s="2"/>
      <c r="Z365" s="5"/>
      <c r="AA365" s="5"/>
      <c r="AB365" s="5"/>
      <c r="AC365" s="5"/>
    </row>
    <row r="366" spans="3:29" x14ac:dyDescent="0.35">
      <c r="C366" s="1" t="s">
        <v>19</v>
      </c>
      <c r="D366" s="1">
        <v>2</v>
      </c>
      <c r="E366" s="2">
        <v>6</v>
      </c>
      <c r="F366" s="2">
        <f t="shared" si="44"/>
        <v>35</v>
      </c>
      <c r="G366" s="3">
        <v>45196</v>
      </c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4">
        <v>9</v>
      </c>
      <c r="S366" s="4">
        <f t="shared" si="53"/>
        <v>0</v>
      </c>
      <c r="T366" s="18"/>
      <c r="U366" s="18"/>
      <c r="V366" s="4"/>
      <c r="W366" s="4"/>
      <c r="X366" s="4"/>
      <c r="Y366" s="2"/>
      <c r="Z366" s="5"/>
      <c r="AA366" s="5"/>
      <c r="AB366" s="5"/>
      <c r="AC366" s="5"/>
    </row>
    <row r="367" spans="3:29" x14ac:dyDescent="0.35">
      <c r="C367" s="1" t="s">
        <v>19</v>
      </c>
      <c r="D367" s="1">
        <v>3</v>
      </c>
      <c r="E367" s="2">
        <v>6</v>
      </c>
      <c r="F367" s="2">
        <f t="shared" si="44"/>
        <v>35</v>
      </c>
      <c r="G367" s="3">
        <v>45196</v>
      </c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4">
        <v>9</v>
      </c>
      <c r="S367" s="4">
        <f t="shared" si="53"/>
        <v>0</v>
      </c>
      <c r="T367" s="18"/>
      <c r="U367" s="18"/>
      <c r="V367" s="4"/>
      <c r="W367" s="4"/>
      <c r="X367" s="4"/>
      <c r="Y367" s="2"/>
      <c r="Z367" s="5"/>
      <c r="AA367" s="5"/>
      <c r="AB367" s="5"/>
      <c r="AC367" s="5"/>
    </row>
    <row r="368" spans="3:29" x14ac:dyDescent="0.35">
      <c r="C368" s="1" t="s">
        <v>19</v>
      </c>
      <c r="D368" s="1">
        <v>4</v>
      </c>
      <c r="E368" s="2">
        <v>6</v>
      </c>
      <c r="F368" s="2">
        <f t="shared" si="44"/>
        <v>35</v>
      </c>
      <c r="G368" s="3">
        <v>45196</v>
      </c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4">
        <v>7</v>
      </c>
      <c r="S368" s="4">
        <f t="shared" si="53"/>
        <v>0</v>
      </c>
      <c r="T368" s="18"/>
      <c r="U368" s="18"/>
      <c r="V368" s="4"/>
      <c r="W368" s="4"/>
      <c r="X368" s="4"/>
      <c r="Y368" s="2"/>
      <c r="Z368" s="5"/>
      <c r="AA368" s="5"/>
      <c r="AB368" s="5"/>
      <c r="AC368" s="5"/>
    </row>
    <row r="369" spans="2:29" x14ac:dyDescent="0.35">
      <c r="C369" s="1" t="s">
        <v>19</v>
      </c>
      <c r="D369" s="1">
        <v>5</v>
      </c>
      <c r="E369" s="2">
        <v>6</v>
      </c>
      <c r="F369" s="2">
        <f t="shared" si="44"/>
        <v>35</v>
      </c>
      <c r="G369" s="3">
        <v>45196</v>
      </c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4">
        <v>10</v>
      </c>
      <c r="S369" s="4">
        <f t="shared" si="53"/>
        <v>0</v>
      </c>
      <c r="T369" s="18"/>
      <c r="U369" s="18"/>
      <c r="V369" s="4"/>
      <c r="W369" s="4"/>
      <c r="X369" s="4"/>
      <c r="Y369" s="2"/>
      <c r="Z369" s="5"/>
      <c r="AA369" s="5"/>
      <c r="AB369" s="5"/>
      <c r="AC369" s="5"/>
    </row>
    <row r="370" spans="2:29" x14ac:dyDescent="0.35">
      <c r="C370" s="1" t="s">
        <v>19</v>
      </c>
      <c r="D370" s="1">
        <v>6</v>
      </c>
      <c r="E370" s="2">
        <v>6</v>
      </c>
      <c r="F370" s="2">
        <f t="shared" si="44"/>
        <v>35</v>
      </c>
      <c r="G370" s="3">
        <v>45196</v>
      </c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4">
        <v>8</v>
      </c>
      <c r="S370" s="4">
        <f t="shared" si="53"/>
        <v>0</v>
      </c>
      <c r="T370" s="18"/>
      <c r="U370" s="18"/>
      <c r="V370" s="4"/>
      <c r="W370" s="4"/>
      <c r="X370" s="4"/>
      <c r="Y370" s="2"/>
      <c r="Z370" s="5"/>
      <c r="AA370" s="5"/>
      <c r="AB370" s="5"/>
      <c r="AC370" s="5"/>
    </row>
    <row r="371" spans="2:29" x14ac:dyDescent="0.35">
      <c r="C371" s="1" t="s">
        <v>20</v>
      </c>
      <c r="D371" s="1">
        <v>1</v>
      </c>
      <c r="E371" s="2">
        <v>6</v>
      </c>
      <c r="F371" s="2">
        <f t="shared" si="44"/>
        <v>35</v>
      </c>
      <c r="G371" s="3">
        <v>45196</v>
      </c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4">
        <v>26</v>
      </c>
      <c r="S371" s="4">
        <f t="shared" si="53"/>
        <v>0</v>
      </c>
      <c r="T371" s="18"/>
      <c r="U371" s="18"/>
      <c r="V371" s="4"/>
      <c r="W371" s="4"/>
      <c r="X371" s="4"/>
      <c r="Y371" s="2"/>
      <c r="Z371" s="5"/>
      <c r="AA371" s="5"/>
      <c r="AB371" s="5"/>
      <c r="AC371" s="5"/>
    </row>
    <row r="372" spans="2:29" x14ac:dyDescent="0.35">
      <c r="C372" s="1" t="s">
        <v>20</v>
      </c>
      <c r="D372" s="1">
        <v>2</v>
      </c>
      <c r="E372" s="2">
        <v>6</v>
      </c>
      <c r="F372" s="2">
        <f t="shared" si="44"/>
        <v>35</v>
      </c>
      <c r="G372" s="3">
        <v>45196</v>
      </c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4">
        <v>28</v>
      </c>
      <c r="S372" s="4">
        <f t="shared" si="53"/>
        <v>0</v>
      </c>
      <c r="T372" s="18"/>
      <c r="U372" s="18"/>
      <c r="V372" s="4"/>
      <c r="W372" s="4"/>
      <c r="X372" s="4"/>
      <c r="Y372" s="2"/>
      <c r="Z372" s="5"/>
      <c r="AA372" s="5"/>
      <c r="AB372" s="5"/>
      <c r="AC372" s="5"/>
    </row>
    <row r="373" spans="2:29" x14ac:dyDescent="0.35">
      <c r="C373" s="6" t="s">
        <v>21</v>
      </c>
      <c r="D373" s="6">
        <v>1</v>
      </c>
      <c r="E373" s="7">
        <v>6</v>
      </c>
      <c r="F373" s="7">
        <f t="shared" si="44"/>
        <v>35</v>
      </c>
      <c r="G373" s="8">
        <v>45196</v>
      </c>
      <c r="H373" s="7"/>
      <c r="I373" s="7"/>
      <c r="J373" s="7"/>
      <c r="K373" s="7"/>
      <c r="L373" s="7">
        <v>2.6909999999999998</v>
      </c>
      <c r="M373" s="7"/>
      <c r="N373" s="7"/>
      <c r="O373" s="7"/>
      <c r="P373" s="7"/>
      <c r="Q373" s="7"/>
      <c r="R373" s="9">
        <v>61</v>
      </c>
      <c r="S373" s="9">
        <f t="shared" si="53"/>
        <v>1</v>
      </c>
      <c r="T373" s="19"/>
      <c r="U373" s="19"/>
      <c r="V373" s="9"/>
      <c r="W373" s="9"/>
      <c r="X373" s="9"/>
      <c r="Y373" s="7"/>
      <c r="Z373" s="7"/>
      <c r="AA373" s="7"/>
      <c r="AB373" s="7"/>
      <c r="AC373" s="7"/>
    </row>
    <row r="374" spans="2:29" x14ac:dyDescent="0.35">
      <c r="C374" s="10" t="s">
        <v>16</v>
      </c>
      <c r="D374" s="10">
        <v>1</v>
      </c>
      <c r="E374" s="11">
        <v>6</v>
      </c>
      <c r="F374" s="11">
        <f t="shared" si="44"/>
        <v>35</v>
      </c>
      <c r="G374" s="12">
        <v>45196</v>
      </c>
      <c r="H374" s="13"/>
      <c r="I374" s="13"/>
      <c r="J374" s="13"/>
      <c r="K374" s="11"/>
      <c r="L374" s="13"/>
      <c r="M374" s="13"/>
      <c r="N374" s="13"/>
      <c r="O374" s="13"/>
      <c r="P374" s="13"/>
      <c r="Q374" s="13"/>
      <c r="R374" s="13">
        <v>10</v>
      </c>
      <c r="S374" s="13">
        <f t="shared" si="53"/>
        <v>0</v>
      </c>
      <c r="T374" s="20"/>
      <c r="U374" s="20"/>
      <c r="V374" s="13"/>
      <c r="W374" s="13"/>
      <c r="X374" s="13"/>
      <c r="Y374" s="13"/>
      <c r="Z374" s="13"/>
      <c r="AA374" s="13"/>
      <c r="AB374" s="13"/>
      <c r="AC374" s="13"/>
    </row>
    <row r="375" spans="2:29" x14ac:dyDescent="0.35">
      <c r="C375" s="10" t="s">
        <v>16</v>
      </c>
      <c r="D375" s="10">
        <v>2</v>
      </c>
      <c r="E375" s="11">
        <v>6</v>
      </c>
      <c r="F375" s="11">
        <f t="shared" si="44"/>
        <v>35</v>
      </c>
      <c r="G375" s="12">
        <v>45196</v>
      </c>
      <c r="H375" s="13"/>
      <c r="I375" s="13"/>
      <c r="J375" s="13"/>
      <c r="K375" s="11"/>
      <c r="L375" s="13"/>
      <c r="M375" s="13"/>
      <c r="N375" s="13"/>
      <c r="O375" s="13"/>
      <c r="P375" s="13"/>
      <c r="Q375" s="13"/>
      <c r="R375" s="13">
        <v>10</v>
      </c>
      <c r="S375" s="13">
        <f t="shared" si="53"/>
        <v>0</v>
      </c>
      <c r="T375" s="20"/>
      <c r="U375" s="20"/>
      <c r="V375" s="13"/>
      <c r="W375" s="13"/>
      <c r="X375" s="13"/>
      <c r="Y375" s="13"/>
      <c r="Z375" s="13"/>
      <c r="AA375" s="13"/>
      <c r="AB375" s="13"/>
      <c r="AC375" s="13"/>
    </row>
    <row r="376" spans="2:29" x14ac:dyDescent="0.35">
      <c r="C376" s="10" t="s">
        <v>16</v>
      </c>
      <c r="D376" s="10">
        <v>3</v>
      </c>
      <c r="E376" s="11">
        <v>6</v>
      </c>
      <c r="F376" s="11">
        <f t="shared" si="44"/>
        <v>35</v>
      </c>
      <c r="G376" s="12">
        <v>45196</v>
      </c>
      <c r="H376" s="13"/>
      <c r="I376" s="13"/>
      <c r="J376" s="13"/>
      <c r="K376" s="11"/>
      <c r="L376" s="13"/>
      <c r="M376" s="13"/>
      <c r="N376" s="13"/>
      <c r="O376" s="13"/>
      <c r="P376" s="13"/>
      <c r="Q376" s="13"/>
      <c r="R376" s="13">
        <v>9</v>
      </c>
      <c r="S376" s="13">
        <f t="shared" si="53"/>
        <v>0</v>
      </c>
      <c r="T376" s="20"/>
      <c r="U376" s="20"/>
      <c r="V376" s="13"/>
      <c r="W376" s="13"/>
      <c r="X376" s="13"/>
      <c r="Y376" s="13"/>
      <c r="Z376" s="13"/>
      <c r="AA376" s="13"/>
      <c r="AB376" s="13"/>
      <c r="AC376" s="13"/>
    </row>
    <row r="377" spans="2:29" x14ac:dyDescent="0.35">
      <c r="C377" s="10" t="s">
        <v>16</v>
      </c>
      <c r="D377" s="10">
        <v>4</v>
      </c>
      <c r="E377" s="11">
        <v>6</v>
      </c>
      <c r="F377" s="11">
        <f t="shared" si="44"/>
        <v>35</v>
      </c>
      <c r="G377" s="12">
        <v>45196</v>
      </c>
      <c r="H377" s="13"/>
      <c r="I377" s="13"/>
      <c r="J377" s="13"/>
      <c r="K377" s="11"/>
      <c r="L377" s="13"/>
      <c r="M377" s="13"/>
      <c r="N377" s="13"/>
      <c r="O377" s="13"/>
      <c r="P377" s="13"/>
      <c r="Q377" s="13"/>
      <c r="R377" s="13">
        <v>9</v>
      </c>
      <c r="S377" s="13">
        <f t="shared" si="53"/>
        <v>0</v>
      </c>
      <c r="T377" s="20"/>
      <c r="U377" s="20"/>
      <c r="V377" s="13"/>
      <c r="W377" s="13"/>
      <c r="X377" s="13"/>
      <c r="Y377" s="13"/>
      <c r="Z377" s="13"/>
      <c r="AA377" s="13"/>
      <c r="AB377" s="13"/>
      <c r="AC377" s="13"/>
    </row>
    <row r="378" spans="2:29" x14ac:dyDescent="0.35">
      <c r="C378" s="10" t="s">
        <v>16</v>
      </c>
      <c r="D378" s="10">
        <v>5</v>
      </c>
      <c r="E378" s="11">
        <v>6</v>
      </c>
      <c r="F378" s="11">
        <f t="shared" si="44"/>
        <v>35</v>
      </c>
      <c r="G378" s="12">
        <v>45196</v>
      </c>
      <c r="H378" s="13"/>
      <c r="I378" s="13"/>
      <c r="J378" s="13"/>
      <c r="K378" s="11"/>
      <c r="L378" s="13"/>
      <c r="M378" s="13"/>
      <c r="N378" s="13"/>
      <c r="O378" s="13"/>
      <c r="P378" s="13"/>
      <c r="Q378" s="13"/>
      <c r="R378" s="13">
        <v>9</v>
      </c>
      <c r="S378" s="13">
        <f t="shared" si="53"/>
        <v>0</v>
      </c>
      <c r="T378" s="20"/>
      <c r="U378" s="20"/>
      <c r="V378" s="13"/>
      <c r="W378" s="13"/>
      <c r="X378" s="13"/>
      <c r="Y378" s="13"/>
      <c r="Z378" s="13"/>
      <c r="AA378" s="13"/>
      <c r="AB378" s="13"/>
      <c r="AC378" s="13"/>
    </row>
    <row r="379" spans="2:29" x14ac:dyDescent="0.35">
      <c r="C379" s="10" t="s">
        <v>16</v>
      </c>
      <c r="D379" s="10">
        <v>6</v>
      </c>
      <c r="E379" s="11">
        <v>6</v>
      </c>
      <c r="F379" s="11">
        <f t="shared" si="44"/>
        <v>35</v>
      </c>
      <c r="G379" s="12">
        <v>45196</v>
      </c>
      <c r="H379" s="13"/>
      <c r="I379" s="13"/>
      <c r="J379" s="13"/>
      <c r="K379" s="11"/>
      <c r="L379" s="13"/>
      <c r="M379" s="13"/>
      <c r="N379" s="13"/>
      <c r="O379" s="13"/>
      <c r="P379" s="13"/>
      <c r="Q379" s="13"/>
      <c r="R379" s="13">
        <v>10</v>
      </c>
      <c r="S379" s="13">
        <f t="shared" si="53"/>
        <v>0</v>
      </c>
      <c r="T379" s="20"/>
      <c r="U379" s="20"/>
      <c r="V379" s="13"/>
      <c r="W379" s="13"/>
      <c r="X379" s="13"/>
      <c r="Y379" s="13"/>
      <c r="Z379" s="13"/>
      <c r="AA379" s="13"/>
      <c r="AB379" s="13"/>
      <c r="AC379" s="13"/>
    </row>
    <row r="380" spans="2:29" x14ac:dyDescent="0.35">
      <c r="C380" s="10" t="s">
        <v>17</v>
      </c>
      <c r="D380" s="10">
        <v>1</v>
      </c>
      <c r="E380" s="11">
        <v>6</v>
      </c>
      <c r="F380" s="11">
        <f t="shared" si="44"/>
        <v>35</v>
      </c>
      <c r="G380" s="12">
        <v>45196</v>
      </c>
      <c r="H380" s="13"/>
      <c r="I380" s="13"/>
      <c r="J380" s="13"/>
      <c r="K380" s="11"/>
      <c r="L380" s="13"/>
      <c r="M380" s="13"/>
      <c r="N380" s="13"/>
      <c r="O380" s="13"/>
      <c r="P380" s="13"/>
      <c r="Q380" s="13"/>
      <c r="R380" s="13">
        <v>25</v>
      </c>
      <c r="S380" s="13">
        <f t="shared" si="53"/>
        <v>0</v>
      </c>
      <c r="T380" s="20"/>
      <c r="U380" s="20"/>
      <c r="V380" s="13"/>
      <c r="W380" s="13"/>
      <c r="X380" s="13"/>
      <c r="Y380" s="13"/>
      <c r="Z380" s="13"/>
      <c r="AA380" s="13"/>
      <c r="AB380" s="13"/>
      <c r="AC380" s="13"/>
    </row>
    <row r="381" spans="2:29" x14ac:dyDescent="0.35">
      <c r="C381" s="10" t="s">
        <v>17</v>
      </c>
      <c r="D381" s="10">
        <v>2</v>
      </c>
      <c r="E381" s="11">
        <v>6</v>
      </c>
      <c r="F381" s="11">
        <f t="shared" si="44"/>
        <v>35</v>
      </c>
      <c r="G381" s="12">
        <v>45196</v>
      </c>
      <c r="H381" s="13"/>
      <c r="I381" s="13"/>
      <c r="J381" s="13"/>
      <c r="K381" s="11"/>
      <c r="L381" s="13"/>
      <c r="M381" s="13"/>
      <c r="N381" s="13"/>
      <c r="O381" s="13"/>
      <c r="P381" s="13"/>
      <c r="Q381" s="13"/>
      <c r="R381" s="13">
        <v>25</v>
      </c>
      <c r="S381" s="13">
        <f t="shared" si="53"/>
        <v>0</v>
      </c>
      <c r="T381" s="20"/>
      <c r="U381" s="20"/>
      <c r="V381" s="13"/>
      <c r="W381" s="13"/>
      <c r="X381" s="13"/>
      <c r="Y381" s="13"/>
      <c r="Z381" s="13"/>
      <c r="AA381" s="13"/>
      <c r="AB381" s="13"/>
      <c r="AC381" s="13"/>
    </row>
    <row r="382" spans="2:29" x14ac:dyDescent="0.35">
      <c r="C382" s="14" t="s">
        <v>18</v>
      </c>
      <c r="D382" s="14">
        <v>1</v>
      </c>
      <c r="E382" s="15">
        <v>6</v>
      </c>
      <c r="F382" s="15">
        <f t="shared" si="44"/>
        <v>35</v>
      </c>
      <c r="G382" s="16">
        <v>45196</v>
      </c>
      <c r="H382" s="15"/>
      <c r="I382" s="15"/>
      <c r="J382" s="15"/>
      <c r="K382" s="15"/>
      <c r="L382" s="15">
        <v>3.3029999999999999</v>
      </c>
      <c r="M382" s="15"/>
      <c r="N382" s="15"/>
      <c r="O382" s="15"/>
      <c r="P382" s="15"/>
      <c r="Q382" s="15"/>
      <c r="R382" s="15">
        <v>57</v>
      </c>
      <c r="S382" s="15">
        <f t="shared" si="53"/>
        <v>1</v>
      </c>
      <c r="T382" s="21"/>
      <c r="U382" s="21"/>
      <c r="V382" s="15"/>
      <c r="W382" s="15"/>
      <c r="X382" s="15"/>
      <c r="Y382" s="15"/>
      <c r="Z382" s="15"/>
      <c r="AA382" s="15"/>
      <c r="AB382" s="15"/>
      <c r="AC382" s="15"/>
    </row>
    <row r="383" spans="2:29" x14ac:dyDescent="0.35">
      <c r="B383" s="57" t="s">
        <v>115</v>
      </c>
      <c r="C383" s="1" t="s">
        <v>19</v>
      </c>
      <c r="D383" s="1">
        <v>1</v>
      </c>
      <c r="E383" s="2">
        <v>7</v>
      </c>
      <c r="F383" s="2">
        <f t="shared" si="44"/>
        <v>36</v>
      </c>
      <c r="G383" s="3">
        <v>45197</v>
      </c>
      <c r="H383" s="2">
        <v>0.52100000000000002</v>
      </c>
      <c r="I383" s="53">
        <f>(H383/Q383)*1000</f>
        <v>57.888888888888893</v>
      </c>
      <c r="J383" s="53">
        <f>I383/P383</f>
        <v>19.296296296296298</v>
      </c>
      <c r="K383" s="2">
        <v>5.8810000000000002</v>
      </c>
      <c r="L383" s="2">
        <v>5.64</v>
      </c>
      <c r="M383" s="2">
        <f>L329-K383</f>
        <v>0.93400000000000016</v>
      </c>
      <c r="N383" s="53">
        <f>(M383/Q383)*1000</f>
        <v>103.7777777777778</v>
      </c>
      <c r="O383" s="53">
        <f>N383/P383</f>
        <v>34.592592592592602</v>
      </c>
      <c r="P383" s="53">
        <f>_xlfn.DAYS(G383,G329)</f>
        <v>3</v>
      </c>
      <c r="Q383" s="53">
        <f>(R329+R383)/2</f>
        <v>9</v>
      </c>
      <c r="R383" s="4">
        <v>9</v>
      </c>
      <c r="S383" s="4">
        <f t="shared" si="53"/>
        <v>0</v>
      </c>
      <c r="T383" s="18"/>
      <c r="U383" s="18"/>
      <c r="V383" s="4"/>
      <c r="W383" s="4">
        <v>129</v>
      </c>
      <c r="X383" s="2">
        <f>W383/R383</f>
        <v>14.333333333333334</v>
      </c>
      <c r="Y383" s="5">
        <f>COUNTIFS(Maturation!$E$3:$E$323, Ad_Density!G383, Maturation!$B$3:$B$323, Ad_Density!C383, Maturation!$C$3:$C$323, D383, Maturation!$D$3:$D$323, "male")</f>
        <v>0</v>
      </c>
      <c r="Z383" s="5">
        <f>COUNTIFS(Maturation!$E$3:$E$323, Ad_Density!G383, Maturation!$B$3:$B$323, Ad_Density!C383, Maturation!$C$3:$C$323, D383, Maturation!$D$3:$D$323, "female")</f>
        <v>0</v>
      </c>
      <c r="AA383" s="5">
        <f>Y383+Z383</f>
        <v>0</v>
      </c>
      <c r="AB383" s="5"/>
      <c r="AC383" s="5"/>
    </row>
    <row r="384" spans="2:29" x14ac:dyDescent="0.35">
      <c r="B384" s="57"/>
      <c r="C384" s="1" t="s">
        <v>19</v>
      </c>
      <c r="D384" s="1">
        <v>2</v>
      </c>
      <c r="E384" s="2">
        <v>7</v>
      </c>
      <c r="F384" s="2">
        <f t="shared" si="44"/>
        <v>36</v>
      </c>
      <c r="G384" s="3">
        <v>45197</v>
      </c>
      <c r="H384" s="2">
        <v>0.41699999999999998</v>
      </c>
      <c r="I384" s="53">
        <f t="shared" ref="I384:I400" si="54">(H384/Q384)*1000</f>
        <v>46.333333333333329</v>
      </c>
      <c r="J384" s="53">
        <f t="shared" ref="J384:J400" si="55">I384/P384</f>
        <v>15.444444444444443</v>
      </c>
      <c r="K384" s="2">
        <v>4.4720000000000004</v>
      </c>
      <c r="L384" s="2">
        <v>5.4059999999999997</v>
      </c>
      <c r="M384" s="2">
        <f t="shared" ref="M384:M390" si="56">L330-K384</f>
        <v>0.81699999999999928</v>
      </c>
      <c r="N384" s="53">
        <f t="shared" ref="N384:N400" si="57">(M384/Q384)*1000</f>
        <v>90.7777777777777</v>
      </c>
      <c r="O384" s="53">
        <f t="shared" ref="O384:O400" si="58">N384/P384</f>
        <v>30.259259259259235</v>
      </c>
      <c r="P384" s="53">
        <f t="shared" ref="P384:P400" si="59">_xlfn.DAYS(G384,G330)</f>
        <v>3</v>
      </c>
      <c r="Q384" s="53">
        <f t="shared" ref="Q384:Q400" si="60">(R330+R384)/2</f>
        <v>9</v>
      </c>
      <c r="R384" s="4">
        <v>9</v>
      </c>
      <c r="S384" s="4">
        <f t="shared" si="53"/>
        <v>0</v>
      </c>
      <c r="T384" s="18"/>
      <c r="U384" s="18"/>
      <c r="V384" s="4"/>
      <c r="W384" s="4">
        <v>98</v>
      </c>
      <c r="X384" s="2">
        <f t="shared" ref="X384:X400" si="61">W384/R384</f>
        <v>10.888888888888889</v>
      </c>
      <c r="Y384" s="2">
        <f>COUNTIFS(Maturation!$E$3:$E$323, Ad_Density!G384, Maturation!$B$3:$B$323, Ad_Density!C384, Maturation!$C$3:$C$323, D384, Maturation!$D$3:$D$323, "male")</f>
        <v>0</v>
      </c>
      <c r="Z384" s="5">
        <f>COUNTIFS(Maturation!$E$3:$E$323, Ad_Density!G384, Maturation!$B$3:$B$323, Ad_Density!C384, Maturation!$C$3:$C$323, D384, Maturation!$D$3:$D$323, "female")</f>
        <v>1</v>
      </c>
      <c r="AA384" s="5">
        <f t="shared" ref="AA384:AA447" si="62">Y384+Z384</f>
        <v>1</v>
      </c>
      <c r="AB384" s="5"/>
      <c r="AC384" s="5"/>
    </row>
    <row r="385" spans="2:29" x14ac:dyDescent="0.35">
      <c r="B385" s="57"/>
      <c r="C385" s="1" t="s">
        <v>19</v>
      </c>
      <c r="D385" s="1">
        <v>3</v>
      </c>
      <c r="E385" s="2">
        <v>7</v>
      </c>
      <c r="F385" s="2">
        <f t="shared" si="44"/>
        <v>36</v>
      </c>
      <c r="G385" s="3">
        <v>45197</v>
      </c>
      <c r="H385" s="2">
        <v>0.378</v>
      </c>
      <c r="I385" s="53">
        <f t="shared" si="54"/>
        <v>42</v>
      </c>
      <c r="J385" s="53">
        <f t="shared" si="55"/>
        <v>14</v>
      </c>
      <c r="K385" s="2">
        <v>4.54</v>
      </c>
      <c r="L385" s="2">
        <v>5.0730000000000004</v>
      </c>
      <c r="M385" s="2">
        <f t="shared" si="56"/>
        <v>0.64799999999999969</v>
      </c>
      <c r="N385" s="53">
        <f t="shared" si="57"/>
        <v>71.999999999999972</v>
      </c>
      <c r="O385" s="53">
        <f t="shared" si="58"/>
        <v>23.999999999999989</v>
      </c>
      <c r="P385" s="53">
        <f t="shared" si="59"/>
        <v>3</v>
      </c>
      <c r="Q385" s="53">
        <f t="shared" si="60"/>
        <v>9</v>
      </c>
      <c r="R385" s="4">
        <v>9</v>
      </c>
      <c r="S385" s="4">
        <f t="shared" si="53"/>
        <v>0</v>
      </c>
      <c r="T385" s="18"/>
      <c r="U385" s="18"/>
      <c r="V385" s="4"/>
      <c r="W385" s="4">
        <v>77</v>
      </c>
      <c r="X385" s="2">
        <f t="shared" si="61"/>
        <v>8.5555555555555554</v>
      </c>
      <c r="Y385" s="2">
        <f>COUNTIFS(Maturation!$E$3:$E$323, Ad_Density!G385, Maturation!$B$3:$B$323, Ad_Density!C385, Maturation!$C$3:$C$323, D385, Maturation!$D$3:$D$323, "male")</f>
        <v>0</v>
      </c>
      <c r="Z385" s="5">
        <f>COUNTIFS(Maturation!$E$3:$E$323, Ad_Density!G385, Maturation!$B$3:$B$323, Ad_Density!C385, Maturation!$C$3:$C$323, D385, Maturation!$D$3:$D$323, "female")</f>
        <v>0</v>
      </c>
      <c r="AA385" s="5">
        <f t="shared" si="62"/>
        <v>0</v>
      </c>
      <c r="AB385" s="5"/>
      <c r="AC385" s="5"/>
    </row>
    <row r="386" spans="2:29" x14ac:dyDescent="0.35">
      <c r="B386" s="57"/>
      <c r="C386" s="1" t="s">
        <v>19</v>
      </c>
      <c r="D386" s="1">
        <v>4</v>
      </c>
      <c r="E386" s="2">
        <v>7</v>
      </c>
      <c r="F386" s="2">
        <f t="shared" si="44"/>
        <v>36</v>
      </c>
      <c r="G386" s="3">
        <v>45197</v>
      </c>
      <c r="H386" s="2">
        <v>0.28999999999999998</v>
      </c>
      <c r="I386" s="53">
        <f t="shared" si="54"/>
        <v>41.428571428571423</v>
      </c>
      <c r="J386" s="53">
        <f t="shared" si="55"/>
        <v>13.809523809523808</v>
      </c>
      <c r="K386" s="2">
        <v>5.1769999999999996</v>
      </c>
      <c r="L386" s="2">
        <v>4.516</v>
      </c>
      <c r="M386" s="2">
        <f t="shared" si="56"/>
        <v>0.55200000000000049</v>
      </c>
      <c r="N386" s="53">
        <f t="shared" si="57"/>
        <v>78.857142857142932</v>
      </c>
      <c r="O386" s="53">
        <f t="shared" si="58"/>
        <v>26.28571428571431</v>
      </c>
      <c r="P386" s="53">
        <f t="shared" si="59"/>
        <v>3</v>
      </c>
      <c r="Q386" s="53">
        <f t="shared" si="60"/>
        <v>7</v>
      </c>
      <c r="R386" s="4">
        <v>7</v>
      </c>
      <c r="S386" s="4">
        <f t="shared" si="53"/>
        <v>0</v>
      </c>
      <c r="T386" s="18"/>
      <c r="U386" s="18"/>
      <c r="V386" s="4"/>
      <c r="W386" s="4">
        <v>77</v>
      </c>
      <c r="X386" s="2">
        <f t="shared" si="61"/>
        <v>11</v>
      </c>
      <c r="Y386" s="2">
        <f>COUNTIFS(Maturation!$E$3:$E$323, Ad_Density!G386, Maturation!$B$3:$B$323, Ad_Density!C386, Maturation!$C$3:$C$323, D386, Maturation!$D$3:$D$323, "male")</f>
        <v>0</v>
      </c>
      <c r="Z386" s="5">
        <f>COUNTIFS(Maturation!$E$3:$E$323, Ad_Density!G386, Maturation!$B$3:$B$323, Ad_Density!C386, Maturation!$C$3:$C$323, D386, Maturation!$D$3:$D$323, "female")</f>
        <v>0</v>
      </c>
      <c r="AA386" s="5">
        <f t="shared" si="62"/>
        <v>0</v>
      </c>
      <c r="AB386" s="5"/>
      <c r="AC386" s="5"/>
    </row>
    <row r="387" spans="2:29" x14ac:dyDescent="0.35">
      <c r="B387" s="57"/>
      <c r="C387" s="1" t="s">
        <v>19</v>
      </c>
      <c r="D387" s="1">
        <v>5</v>
      </c>
      <c r="E387" s="2">
        <v>7</v>
      </c>
      <c r="F387" s="2">
        <f t="shared" si="44"/>
        <v>36</v>
      </c>
      <c r="G387" s="3">
        <v>45197</v>
      </c>
      <c r="H387" s="2">
        <v>0.53400000000000003</v>
      </c>
      <c r="I387" s="53">
        <f t="shared" si="54"/>
        <v>53.400000000000006</v>
      </c>
      <c r="J387" s="53">
        <f t="shared" si="55"/>
        <v>17.8</v>
      </c>
      <c r="K387" s="2">
        <v>4.2779999999999996</v>
      </c>
      <c r="L387" s="2">
        <v>5.2220000000000004</v>
      </c>
      <c r="M387" s="2">
        <f t="shared" si="56"/>
        <v>1.173</v>
      </c>
      <c r="N387" s="53">
        <f t="shared" si="57"/>
        <v>117.3</v>
      </c>
      <c r="O387" s="53">
        <f t="shared" si="58"/>
        <v>39.1</v>
      </c>
      <c r="P387" s="53">
        <f t="shared" si="59"/>
        <v>3</v>
      </c>
      <c r="Q387" s="53">
        <f t="shared" si="60"/>
        <v>10</v>
      </c>
      <c r="R387" s="4">
        <v>10</v>
      </c>
      <c r="S387" s="4">
        <f t="shared" si="53"/>
        <v>0</v>
      </c>
      <c r="T387" s="18"/>
      <c r="U387" s="18"/>
      <c r="V387" s="4"/>
      <c r="W387" s="4">
        <v>134</v>
      </c>
      <c r="X387" s="2">
        <f t="shared" si="61"/>
        <v>13.4</v>
      </c>
      <c r="Y387" s="2">
        <f>COUNTIFS(Maturation!$E$3:$E$323, Ad_Density!G387, Maturation!$B$3:$B$323, Ad_Density!C387, Maturation!$C$3:$C$323, D387, Maturation!$D$3:$D$323, "male")</f>
        <v>0</v>
      </c>
      <c r="Z387" s="5">
        <f>COUNTIFS(Maturation!$E$3:$E$323, Ad_Density!G387, Maturation!$B$3:$B$323, Ad_Density!C387, Maturation!$C$3:$C$323, D387, Maturation!$D$3:$D$323, "female")</f>
        <v>0</v>
      </c>
      <c r="AA387" s="5">
        <f t="shared" si="62"/>
        <v>0</v>
      </c>
      <c r="AB387" s="5"/>
      <c r="AC387" s="5"/>
    </row>
    <row r="388" spans="2:29" x14ac:dyDescent="0.35">
      <c r="B388" s="57"/>
      <c r="C388" s="1" t="s">
        <v>19</v>
      </c>
      <c r="D388" s="1">
        <v>6</v>
      </c>
      <c r="E388" s="2">
        <v>7</v>
      </c>
      <c r="F388" s="2">
        <f t="shared" si="44"/>
        <v>36</v>
      </c>
      <c r="G388" s="3">
        <v>45197</v>
      </c>
      <c r="H388" s="2">
        <v>0.41</v>
      </c>
      <c r="I388" s="53">
        <f t="shared" si="54"/>
        <v>51.25</v>
      </c>
      <c r="J388" s="53">
        <f t="shared" si="55"/>
        <v>17.083333333333332</v>
      </c>
      <c r="K388" s="2">
        <v>5.5529999999999999</v>
      </c>
      <c r="L388" s="2">
        <v>4.7119999999999997</v>
      </c>
      <c r="M388" s="2">
        <f t="shared" si="56"/>
        <v>0.67700000000000049</v>
      </c>
      <c r="N388" s="53">
        <f t="shared" si="57"/>
        <v>84.625000000000057</v>
      </c>
      <c r="O388" s="53">
        <f t="shared" si="58"/>
        <v>28.208333333333353</v>
      </c>
      <c r="P388" s="53">
        <f t="shared" si="59"/>
        <v>3</v>
      </c>
      <c r="Q388" s="53">
        <f t="shared" si="60"/>
        <v>8</v>
      </c>
      <c r="R388" s="4">
        <v>8</v>
      </c>
      <c r="S388" s="4">
        <f t="shared" si="53"/>
        <v>0</v>
      </c>
      <c r="T388" s="18"/>
      <c r="U388" s="18"/>
      <c r="V388" s="4"/>
      <c r="W388" s="4">
        <v>79</v>
      </c>
      <c r="X388" s="2">
        <f t="shared" si="61"/>
        <v>9.875</v>
      </c>
      <c r="Y388" s="2">
        <f>COUNTIFS(Maturation!$E$3:$E$323, Ad_Density!G388, Maturation!$B$3:$B$323, Ad_Density!C388, Maturation!$C$3:$C$323, D388, Maturation!$D$3:$D$323, "male")</f>
        <v>0</v>
      </c>
      <c r="Z388" s="5">
        <f>COUNTIFS(Maturation!$E$3:$E$323, Ad_Density!G388, Maturation!$B$3:$B$323, Ad_Density!C388, Maturation!$C$3:$C$323, D388, Maturation!$D$3:$D$323, "female")</f>
        <v>0</v>
      </c>
      <c r="AA388" s="5">
        <f t="shared" si="62"/>
        <v>0</v>
      </c>
      <c r="AB388" s="5"/>
      <c r="AC388" s="5"/>
    </row>
    <row r="389" spans="2:29" x14ac:dyDescent="0.35">
      <c r="B389" s="57"/>
      <c r="C389" s="1" t="s">
        <v>20</v>
      </c>
      <c r="D389" s="1">
        <v>1</v>
      </c>
      <c r="E389" s="2">
        <v>7</v>
      </c>
      <c r="F389" s="2">
        <f t="shared" si="44"/>
        <v>36</v>
      </c>
      <c r="G389" s="3">
        <v>45197</v>
      </c>
      <c r="H389" s="2">
        <v>1.3129999999999999</v>
      </c>
      <c r="I389" s="53">
        <f t="shared" si="54"/>
        <v>50.499999999999993</v>
      </c>
      <c r="J389" s="53">
        <f t="shared" si="55"/>
        <v>16.833333333333332</v>
      </c>
      <c r="K389" s="2">
        <v>3.302</v>
      </c>
      <c r="L389" s="2">
        <v>6.0410000000000004</v>
      </c>
      <c r="M389" s="2">
        <f t="shared" si="56"/>
        <v>2.8139999999999996</v>
      </c>
      <c r="N389" s="53">
        <f t="shared" si="57"/>
        <v>108.23076923076921</v>
      </c>
      <c r="O389" s="53">
        <f t="shared" si="58"/>
        <v>36.076923076923073</v>
      </c>
      <c r="P389" s="53">
        <f t="shared" si="59"/>
        <v>3</v>
      </c>
      <c r="Q389" s="53">
        <f t="shared" si="60"/>
        <v>26</v>
      </c>
      <c r="R389" s="4">
        <v>26</v>
      </c>
      <c r="S389" s="4">
        <f t="shared" si="53"/>
        <v>0</v>
      </c>
      <c r="T389" s="18"/>
      <c r="U389" s="18"/>
      <c r="V389" s="4"/>
      <c r="W389" s="4">
        <v>165</v>
      </c>
      <c r="X389" s="2">
        <f t="shared" si="61"/>
        <v>6.3461538461538458</v>
      </c>
      <c r="Y389" s="2">
        <f>COUNTIFS(Maturation!$E$3:$E$323, Ad_Density!G389, Maturation!$B$3:$B$323, Ad_Density!C389, Maturation!$C$3:$C$323, D389, Maturation!$D$3:$D$323, "male")</f>
        <v>0</v>
      </c>
      <c r="Z389" s="5">
        <f>COUNTIFS(Maturation!$E$3:$E$323, Ad_Density!G389, Maturation!$B$3:$B$323, Ad_Density!C389, Maturation!$C$3:$C$323, D389, Maturation!$D$3:$D$323, "female")</f>
        <v>0</v>
      </c>
      <c r="AA389" s="5">
        <f t="shared" si="62"/>
        <v>0</v>
      </c>
      <c r="AB389" s="5"/>
      <c r="AC389" s="5"/>
    </row>
    <row r="390" spans="2:29" x14ac:dyDescent="0.35">
      <c r="B390" s="57"/>
      <c r="C390" s="1" t="s">
        <v>20</v>
      </c>
      <c r="D390" s="1">
        <v>2</v>
      </c>
      <c r="E390" s="2">
        <v>7</v>
      </c>
      <c r="F390" s="2">
        <f t="shared" ref="F390:F453" si="63">_xlfn.DAYS(G390,$H$1)</f>
        <v>36</v>
      </c>
      <c r="G390" s="3">
        <v>45197</v>
      </c>
      <c r="H390" s="2">
        <v>1.4870000000000001</v>
      </c>
      <c r="I390" s="53">
        <f t="shared" si="54"/>
        <v>53.107142857142861</v>
      </c>
      <c r="J390" s="53">
        <f t="shared" si="55"/>
        <v>17.702380952380953</v>
      </c>
      <c r="K390" s="2">
        <v>3.6840000000000002</v>
      </c>
      <c r="L390" s="2">
        <v>7.1989999999999998</v>
      </c>
      <c r="M390" s="2">
        <f t="shared" si="56"/>
        <v>3.2080000000000002</v>
      </c>
      <c r="N390" s="53">
        <f t="shared" si="57"/>
        <v>114.57142857142857</v>
      </c>
      <c r="O390" s="53">
        <f t="shared" si="58"/>
        <v>38.19047619047619</v>
      </c>
      <c r="P390" s="53">
        <f t="shared" si="59"/>
        <v>3</v>
      </c>
      <c r="Q390" s="53">
        <f t="shared" si="60"/>
        <v>28</v>
      </c>
      <c r="R390" s="4">
        <v>28</v>
      </c>
      <c r="S390" s="4">
        <f t="shared" si="53"/>
        <v>0</v>
      </c>
      <c r="T390" s="18"/>
      <c r="U390" s="18"/>
      <c r="V390" s="4"/>
      <c r="W390" s="4">
        <v>179</v>
      </c>
      <c r="X390" s="2">
        <f t="shared" si="61"/>
        <v>6.3928571428571432</v>
      </c>
      <c r="Y390" s="2">
        <f>COUNTIFS(Maturation!$E$3:$E$323, Ad_Density!G390, Maturation!$B$3:$B$323, Ad_Density!C390, Maturation!$C$3:$C$323, D390, Maturation!$D$3:$D$323, "male")</f>
        <v>0</v>
      </c>
      <c r="Z390" s="5">
        <f>COUNTIFS(Maturation!$E$3:$E$323, Ad_Density!G390, Maturation!$B$3:$B$323, Ad_Density!C390, Maturation!$C$3:$C$323, D390, Maturation!$D$3:$D$323, "female")</f>
        <v>0</v>
      </c>
      <c r="AA390" s="5">
        <f t="shared" si="62"/>
        <v>0</v>
      </c>
      <c r="AB390" s="5"/>
      <c r="AC390" s="5"/>
    </row>
    <row r="391" spans="2:29" x14ac:dyDescent="0.35">
      <c r="B391" s="57"/>
      <c r="C391" s="6" t="s">
        <v>21</v>
      </c>
      <c r="D391" s="6">
        <v>1</v>
      </c>
      <c r="E391" s="7">
        <v>7</v>
      </c>
      <c r="F391" s="7">
        <f t="shared" si="63"/>
        <v>36</v>
      </c>
      <c r="G391" s="8">
        <v>45197</v>
      </c>
      <c r="H391" s="7">
        <v>3.2829999999999999</v>
      </c>
      <c r="I391" s="54">
        <f t="shared" si="54"/>
        <v>53.819672131147534</v>
      </c>
      <c r="J391" s="54">
        <f t="shared" si="55"/>
        <v>17.93989071038251</v>
      </c>
      <c r="K391" s="7">
        <v>4.3</v>
      </c>
      <c r="L391" s="7">
        <v>6.69</v>
      </c>
      <c r="M391" s="9">
        <f>(L337+L373)-K391</f>
        <v>6.3020000000000005</v>
      </c>
      <c r="N391" s="54">
        <f t="shared" si="57"/>
        <v>103.31147540983606</v>
      </c>
      <c r="O391" s="54">
        <f t="shared" si="58"/>
        <v>34.437158469945352</v>
      </c>
      <c r="P391" s="54">
        <f t="shared" si="59"/>
        <v>3</v>
      </c>
      <c r="Q391" s="54">
        <f t="shared" si="60"/>
        <v>61</v>
      </c>
      <c r="R391" s="9">
        <v>60</v>
      </c>
      <c r="S391" s="9">
        <f t="shared" si="53"/>
        <v>1</v>
      </c>
      <c r="T391" s="19"/>
      <c r="U391" s="19"/>
      <c r="V391" s="9"/>
      <c r="W391" s="9">
        <v>504</v>
      </c>
      <c r="X391" s="7">
        <f t="shared" si="61"/>
        <v>8.4</v>
      </c>
      <c r="Y391" s="7">
        <f>COUNTIFS(Maturation!$E$3:$E$323, Ad_Density!G391, Maturation!$B$3:$B$323, Ad_Density!C391, Maturation!$C$3:$C$323, D391, Maturation!$D$3:$D$323, "male")</f>
        <v>0</v>
      </c>
      <c r="Z391" s="7">
        <f>COUNTIFS(Maturation!$E$3:$E$323, Ad_Density!G391, Maturation!$B$3:$B$323, Ad_Density!C391, Maturation!$C$3:$C$323, D391, Maturation!$D$3:$D$323, "female")</f>
        <v>1</v>
      </c>
      <c r="AA391" s="7">
        <f t="shared" si="62"/>
        <v>1</v>
      </c>
      <c r="AB391" s="7"/>
      <c r="AC391" s="7"/>
    </row>
    <row r="392" spans="2:29" x14ac:dyDescent="0.35">
      <c r="C392" s="10" t="s">
        <v>16</v>
      </c>
      <c r="D392" s="10">
        <v>1</v>
      </c>
      <c r="E392" s="11">
        <v>7</v>
      </c>
      <c r="F392" s="11">
        <f t="shared" si="63"/>
        <v>36</v>
      </c>
      <c r="G392" s="12">
        <v>45197</v>
      </c>
      <c r="H392" s="13">
        <v>0.432</v>
      </c>
      <c r="I392" s="35">
        <f t="shared" si="54"/>
        <v>43.2</v>
      </c>
      <c r="J392" s="35">
        <f t="shared" si="55"/>
        <v>14.4</v>
      </c>
      <c r="K392" s="11">
        <v>3.3879999999999999</v>
      </c>
      <c r="L392" s="13">
        <v>7.0670000000000002</v>
      </c>
      <c r="M392" s="13">
        <f>L338-K392</f>
        <v>1.0469999999999997</v>
      </c>
      <c r="N392" s="35">
        <f t="shared" si="57"/>
        <v>104.69999999999997</v>
      </c>
      <c r="O392" s="35">
        <f t="shared" si="58"/>
        <v>34.899999999999991</v>
      </c>
      <c r="P392" s="35">
        <f t="shared" si="59"/>
        <v>3</v>
      </c>
      <c r="Q392" s="35">
        <f t="shared" si="60"/>
        <v>10</v>
      </c>
      <c r="R392" s="13">
        <v>10</v>
      </c>
      <c r="S392" s="13">
        <f>R374-R392</f>
        <v>0</v>
      </c>
      <c r="T392" s="20"/>
      <c r="U392" s="20"/>
      <c r="V392" s="13"/>
      <c r="W392" s="13">
        <v>70</v>
      </c>
      <c r="X392" s="13">
        <f t="shared" si="61"/>
        <v>7</v>
      </c>
      <c r="Y392" s="13">
        <f>COUNTIFS(Maturation!$E$3:$E$323, Ad_Density!G392, Maturation!$B$3:$B$323, Ad_Density!C392, Maturation!$C$3:$C$323, D392, Maturation!$D$3:$D$323, "male")</f>
        <v>0</v>
      </c>
      <c r="Z392" s="13">
        <f>COUNTIFS(Maturation!$E$3:$E$323, Ad_Density!G392, Maturation!$B$3:$B$323, Ad_Density!C392, Maturation!$C$3:$C$323, D392, Maturation!$D$3:$D$323, "female")</f>
        <v>0</v>
      </c>
      <c r="AA392" s="13">
        <f t="shared" si="62"/>
        <v>0</v>
      </c>
      <c r="AB392" s="13"/>
      <c r="AC392" s="13"/>
    </row>
    <row r="393" spans="2:29" x14ac:dyDescent="0.35">
      <c r="C393" s="10" t="s">
        <v>16</v>
      </c>
      <c r="D393" s="10">
        <v>2</v>
      </c>
      <c r="E393" s="11">
        <v>7</v>
      </c>
      <c r="F393" s="11">
        <f t="shared" si="63"/>
        <v>36</v>
      </c>
      <c r="G393" s="12">
        <v>45197</v>
      </c>
      <c r="H393" s="13">
        <v>0.42</v>
      </c>
      <c r="I393" s="35">
        <f t="shared" si="54"/>
        <v>41.999999999999993</v>
      </c>
      <c r="J393" s="35">
        <f t="shared" si="55"/>
        <v>13.999999999999998</v>
      </c>
      <c r="K393" s="11">
        <v>5.1029999999999998</v>
      </c>
      <c r="L393" s="13">
        <v>5.5380000000000003</v>
      </c>
      <c r="M393" s="13">
        <f t="shared" ref="M393:M399" si="64">L339-K393</f>
        <v>0.92499999999999982</v>
      </c>
      <c r="N393" s="35">
        <f t="shared" si="57"/>
        <v>92.499999999999986</v>
      </c>
      <c r="O393" s="35">
        <f t="shared" si="58"/>
        <v>30.833333333333329</v>
      </c>
      <c r="P393" s="35">
        <f t="shared" si="59"/>
        <v>3</v>
      </c>
      <c r="Q393" s="35">
        <f t="shared" si="60"/>
        <v>10</v>
      </c>
      <c r="R393" s="13">
        <v>10</v>
      </c>
      <c r="S393" s="13">
        <f t="shared" si="53"/>
        <v>0</v>
      </c>
      <c r="T393" s="20"/>
      <c r="U393" s="20"/>
      <c r="V393" s="13"/>
      <c r="W393" s="13">
        <v>82</v>
      </c>
      <c r="X393" s="13">
        <f t="shared" si="61"/>
        <v>8.1999999999999993</v>
      </c>
      <c r="Y393" s="13">
        <f>COUNTIFS(Maturation!$E$3:$E$323, Ad_Density!G393, Maturation!$B$3:$B$323, Ad_Density!C393, Maturation!$C$3:$C$323, D393, Maturation!$D$3:$D$323, "male")</f>
        <v>0</v>
      </c>
      <c r="Z393" s="13">
        <f>COUNTIFS(Maturation!$E$3:$E$323, Ad_Density!G393, Maturation!$B$3:$B$323, Ad_Density!C393, Maturation!$C$3:$C$323, D393, Maturation!$D$3:$D$323, "female")</f>
        <v>0</v>
      </c>
      <c r="AA393" s="13">
        <f t="shared" si="62"/>
        <v>0</v>
      </c>
      <c r="AB393" s="13"/>
      <c r="AC393" s="13"/>
    </row>
    <row r="394" spans="2:29" x14ac:dyDescent="0.35">
      <c r="C394" s="10" t="s">
        <v>16</v>
      </c>
      <c r="D394" s="10">
        <v>3</v>
      </c>
      <c r="E394" s="11">
        <v>7</v>
      </c>
      <c r="F394" s="11">
        <f t="shared" si="63"/>
        <v>36</v>
      </c>
      <c r="G394" s="12">
        <v>45197</v>
      </c>
      <c r="H394" s="13">
        <v>0.34200000000000003</v>
      </c>
      <c r="I394" s="35">
        <f t="shared" si="54"/>
        <v>38.000000000000007</v>
      </c>
      <c r="J394" s="35">
        <f t="shared" si="55"/>
        <v>12.66666666666667</v>
      </c>
      <c r="K394" s="11">
        <v>5.5579999999999998</v>
      </c>
      <c r="L394" s="13">
        <v>5.9169999999999998</v>
      </c>
      <c r="M394" s="13">
        <f t="shared" si="64"/>
        <v>0.69500000000000028</v>
      </c>
      <c r="N394" s="35">
        <f t="shared" si="57"/>
        <v>77.222222222222243</v>
      </c>
      <c r="O394" s="35">
        <f t="shared" si="58"/>
        <v>25.740740740740748</v>
      </c>
      <c r="P394" s="35">
        <f t="shared" si="59"/>
        <v>3</v>
      </c>
      <c r="Q394" s="35">
        <f t="shared" si="60"/>
        <v>9</v>
      </c>
      <c r="R394" s="13">
        <v>9</v>
      </c>
      <c r="S394" s="13">
        <f t="shared" si="53"/>
        <v>0</v>
      </c>
      <c r="T394" s="20"/>
      <c r="U394" s="20"/>
      <c r="V394" s="13"/>
      <c r="W394" s="13">
        <v>60</v>
      </c>
      <c r="X394" s="13">
        <f t="shared" si="61"/>
        <v>6.666666666666667</v>
      </c>
      <c r="Y394" s="13">
        <f>COUNTIFS(Maturation!$E$3:$E$323, Ad_Density!G394, Maturation!$B$3:$B$323, Ad_Density!C394, Maturation!$C$3:$C$323, D394, Maturation!$D$3:$D$323, "male")</f>
        <v>0</v>
      </c>
      <c r="Z394" s="13">
        <f>COUNTIFS(Maturation!$E$3:$E$323, Ad_Density!G394, Maturation!$B$3:$B$323, Ad_Density!C394, Maturation!$C$3:$C$323, D394, Maturation!$D$3:$D$323, "female")</f>
        <v>0</v>
      </c>
      <c r="AA394" s="13">
        <f t="shared" si="62"/>
        <v>0</v>
      </c>
      <c r="AB394" s="13"/>
      <c r="AC394" s="13"/>
    </row>
    <row r="395" spans="2:29" x14ac:dyDescent="0.35">
      <c r="C395" s="10" t="s">
        <v>16</v>
      </c>
      <c r="D395" s="10">
        <v>4</v>
      </c>
      <c r="E395" s="11">
        <v>7</v>
      </c>
      <c r="F395" s="11">
        <f t="shared" si="63"/>
        <v>36</v>
      </c>
      <c r="G395" s="12">
        <v>45197</v>
      </c>
      <c r="H395" s="13">
        <v>0.48</v>
      </c>
      <c r="I395" s="35">
        <f t="shared" si="54"/>
        <v>53.333333333333329</v>
      </c>
      <c r="J395" s="35">
        <f t="shared" si="55"/>
        <v>17.777777777777775</v>
      </c>
      <c r="K395" s="11">
        <v>5.6059999999999999</v>
      </c>
      <c r="L395" s="13">
        <v>5.5910000000000002</v>
      </c>
      <c r="M395" s="13">
        <f t="shared" si="64"/>
        <v>0.91699999999999982</v>
      </c>
      <c r="N395" s="35">
        <f t="shared" si="57"/>
        <v>101.88888888888886</v>
      </c>
      <c r="O395" s="35">
        <f t="shared" si="58"/>
        <v>33.962962962962955</v>
      </c>
      <c r="P395" s="35">
        <f t="shared" si="59"/>
        <v>3</v>
      </c>
      <c r="Q395" s="35">
        <f t="shared" si="60"/>
        <v>9</v>
      </c>
      <c r="R395" s="13">
        <v>9</v>
      </c>
      <c r="S395" s="13">
        <f t="shared" si="53"/>
        <v>0</v>
      </c>
      <c r="T395" s="20"/>
      <c r="U395" s="20"/>
      <c r="V395" s="13"/>
      <c r="W395" s="13">
        <v>175</v>
      </c>
      <c r="X395" s="13">
        <f t="shared" si="61"/>
        <v>19.444444444444443</v>
      </c>
      <c r="Y395" s="13">
        <f>COUNTIFS(Maturation!$E$3:$E$323, Ad_Density!G395, Maturation!$B$3:$B$323, Ad_Density!C395, Maturation!$C$3:$C$323, D395, Maturation!$D$3:$D$323, "male")</f>
        <v>0</v>
      </c>
      <c r="Z395" s="13">
        <f>COUNTIFS(Maturation!$E$3:$E$323, Ad_Density!G395, Maturation!$B$3:$B$323, Ad_Density!C395, Maturation!$C$3:$C$323, D395, Maturation!$D$3:$D$323, "female")</f>
        <v>0</v>
      </c>
      <c r="AA395" s="13">
        <f t="shared" si="62"/>
        <v>0</v>
      </c>
      <c r="AB395" s="13"/>
      <c r="AC395" s="13"/>
    </row>
    <row r="396" spans="2:29" x14ac:dyDescent="0.35">
      <c r="C396" s="10" t="s">
        <v>16</v>
      </c>
      <c r="D396" s="10">
        <v>5</v>
      </c>
      <c r="E396" s="11">
        <v>7</v>
      </c>
      <c r="F396" s="11">
        <f t="shared" si="63"/>
        <v>36</v>
      </c>
      <c r="G396" s="12">
        <v>45197</v>
      </c>
      <c r="H396" s="13">
        <v>0.34300000000000003</v>
      </c>
      <c r="I396" s="35">
        <f t="shared" si="54"/>
        <v>38.111111111111114</v>
      </c>
      <c r="J396" s="35">
        <f t="shared" si="55"/>
        <v>12.703703703703704</v>
      </c>
      <c r="K396" s="11">
        <v>4.0190000000000001</v>
      </c>
      <c r="L396" s="13">
        <v>6.3780000000000001</v>
      </c>
      <c r="M396" s="13">
        <f t="shared" si="64"/>
        <v>0.74500000000000011</v>
      </c>
      <c r="N396" s="35">
        <f t="shared" si="57"/>
        <v>82.777777777777786</v>
      </c>
      <c r="O396" s="35">
        <f t="shared" si="58"/>
        <v>27.592592592592595</v>
      </c>
      <c r="P396" s="35">
        <f t="shared" si="59"/>
        <v>3</v>
      </c>
      <c r="Q396" s="35">
        <f t="shared" si="60"/>
        <v>9</v>
      </c>
      <c r="R396" s="13">
        <v>9</v>
      </c>
      <c r="S396" s="13">
        <f t="shared" si="53"/>
        <v>0</v>
      </c>
      <c r="T396" s="20"/>
      <c r="U396" s="20"/>
      <c r="V396" s="13"/>
      <c r="W396" s="13">
        <v>92</v>
      </c>
      <c r="X396" s="13">
        <f t="shared" si="61"/>
        <v>10.222222222222221</v>
      </c>
      <c r="Y396" s="13">
        <f>COUNTIFS(Maturation!$E$3:$E$323, Ad_Density!G396, Maturation!$B$3:$B$323, Ad_Density!C396, Maturation!$C$3:$C$323, D396, Maturation!$D$3:$D$323, "male")</f>
        <v>0</v>
      </c>
      <c r="Z396" s="13">
        <f>COUNTIFS(Maturation!$E$3:$E$323, Ad_Density!G396, Maturation!$B$3:$B$323, Ad_Density!C396, Maturation!$C$3:$C$323, D396, Maturation!$D$3:$D$323, "female")</f>
        <v>0</v>
      </c>
      <c r="AA396" s="13">
        <f t="shared" si="62"/>
        <v>0</v>
      </c>
      <c r="AB396" s="13"/>
      <c r="AC396" s="13"/>
    </row>
    <row r="397" spans="2:29" x14ac:dyDescent="0.35">
      <c r="C397" s="10" t="s">
        <v>16</v>
      </c>
      <c r="D397" s="10">
        <v>6</v>
      </c>
      <c r="E397" s="11">
        <v>7</v>
      </c>
      <c r="F397" s="11">
        <f t="shared" si="63"/>
        <v>36</v>
      </c>
      <c r="G397" s="12">
        <v>45197</v>
      </c>
      <c r="H397" s="13">
        <v>0.46600000000000003</v>
      </c>
      <c r="I397" s="35">
        <f t="shared" si="54"/>
        <v>46.6</v>
      </c>
      <c r="J397" s="35">
        <f t="shared" si="55"/>
        <v>15.533333333333333</v>
      </c>
      <c r="K397" s="11">
        <v>3.94</v>
      </c>
      <c r="L397" s="13">
        <v>6.2039999999999997</v>
      </c>
      <c r="M397" s="13">
        <f t="shared" si="64"/>
        <v>1.0779999999999998</v>
      </c>
      <c r="N397" s="35">
        <f t="shared" si="57"/>
        <v>107.79999999999998</v>
      </c>
      <c r="O397" s="35">
        <f t="shared" si="58"/>
        <v>35.93333333333333</v>
      </c>
      <c r="P397" s="35">
        <f t="shared" si="59"/>
        <v>3</v>
      </c>
      <c r="Q397" s="35">
        <f t="shared" si="60"/>
        <v>10</v>
      </c>
      <c r="R397" s="13">
        <v>10</v>
      </c>
      <c r="S397" s="13">
        <f t="shared" si="53"/>
        <v>0</v>
      </c>
      <c r="T397" s="20"/>
      <c r="U397" s="20"/>
      <c r="V397" s="13"/>
      <c r="W397" s="13">
        <v>156</v>
      </c>
      <c r="X397" s="13">
        <f t="shared" si="61"/>
        <v>15.6</v>
      </c>
      <c r="Y397" s="13">
        <f>COUNTIFS(Maturation!$E$3:$E$323, Ad_Density!G397, Maturation!$B$3:$B$323, Ad_Density!C397, Maturation!$C$3:$C$323, D397, Maturation!$D$3:$D$323, "male")</f>
        <v>0</v>
      </c>
      <c r="Z397" s="13">
        <f>COUNTIFS(Maturation!$E$3:$E$323, Ad_Density!G397, Maturation!$B$3:$B$323, Ad_Density!C397, Maturation!$C$3:$C$323, D397, Maturation!$D$3:$D$323, "female")</f>
        <v>0</v>
      </c>
      <c r="AA397" s="13">
        <f t="shared" si="62"/>
        <v>0</v>
      </c>
      <c r="AB397" s="13"/>
      <c r="AC397" s="13"/>
    </row>
    <row r="398" spans="2:29" x14ac:dyDescent="0.35">
      <c r="C398" s="10" t="s">
        <v>17</v>
      </c>
      <c r="D398" s="10">
        <v>1</v>
      </c>
      <c r="E398" s="11">
        <v>7</v>
      </c>
      <c r="F398" s="11">
        <f t="shared" si="63"/>
        <v>36</v>
      </c>
      <c r="G398" s="12">
        <v>45197</v>
      </c>
      <c r="H398" s="13">
        <v>1.125</v>
      </c>
      <c r="I398" s="35">
        <f t="shared" si="54"/>
        <v>45</v>
      </c>
      <c r="J398" s="35">
        <f t="shared" si="55"/>
        <v>15</v>
      </c>
      <c r="K398" s="11">
        <v>2.8330000000000002</v>
      </c>
      <c r="L398" s="13">
        <v>6.1609999999999996</v>
      </c>
      <c r="M398" s="13">
        <f t="shared" si="64"/>
        <v>2.5149999999999997</v>
      </c>
      <c r="N398" s="35">
        <f t="shared" si="57"/>
        <v>100.59999999999998</v>
      </c>
      <c r="O398" s="35">
        <f t="shared" si="58"/>
        <v>33.533333333333324</v>
      </c>
      <c r="P398" s="35">
        <f t="shared" si="59"/>
        <v>3</v>
      </c>
      <c r="Q398" s="35">
        <f t="shared" si="60"/>
        <v>25</v>
      </c>
      <c r="R398" s="13">
        <v>25</v>
      </c>
      <c r="S398" s="13">
        <f t="shared" si="53"/>
        <v>0</v>
      </c>
      <c r="T398" s="20"/>
      <c r="U398" s="20"/>
      <c r="V398" s="13"/>
      <c r="W398" s="13">
        <v>183</v>
      </c>
      <c r="X398" s="13">
        <f t="shared" si="61"/>
        <v>7.32</v>
      </c>
      <c r="Y398" s="13">
        <f>COUNTIFS(Maturation!$E$3:$E$323, Ad_Density!G398, Maturation!$B$3:$B$323, Ad_Density!C398, Maturation!$C$3:$C$323, D398, Maturation!$D$3:$D$323, "male")</f>
        <v>0</v>
      </c>
      <c r="Z398" s="13">
        <f>COUNTIFS(Maturation!$E$3:$E$323, Ad_Density!G398, Maturation!$B$3:$B$323, Ad_Density!C398, Maturation!$C$3:$C$323, D398, Maturation!$D$3:$D$323, "female")</f>
        <v>0</v>
      </c>
      <c r="AA398" s="13">
        <f t="shared" si="62"/>
        <v>0</v>
      </c>
      <c r="AB398" s="13"/>
      <c r="AC398" s="13"/>
    </row>
    <row r="399" spans="2:29" x14ac:dyDescent="0.35">
      <c r="C399" s="10" t="s">
        <v>17</v>
      </c>
      <c r="D399" s="10">
        <v>2</v>
      </c>
      <c r="E399" s="11">
        <v>7</v>
      </c>
      <c r="F399" s="11">
        <f t="shared" si="63"/>
        <v>36</v>
      </c>
      <c r="G399" s="12">
        <v>45197</v>
      </c>
      <c r="H399" s="13">
        <v>1.1379999999999999</v>
      </c>
      <c r="I399" s="35">
        <f t="shared" si="54"/>
        <v>45.519999999999996</v>
      </c>
      <c r="J399" s="35">
        <f t="shared" si="55"/>
        <v>15.173333333333332</v>
      </c>
      <c r="K399" s="11">
        <v>3.5619999999999998</v>
      </c>
      <c r="L399" s="13">
        <v>7.15</v>
      </c>
      <c r="M399" s="13">
        <f t="shared" si="64"/>
        <v>2.4209999999999998</v>
      </c>
      <c r="N399" s="35">
        <f t="shared" si="57"/>
        <v>96.839999999999989</v>
      </c>
      <c r="O399" s="35">
        <f t="shared" si="58"/>
        <v>32.279999999999994</v>
      </c>
      <c r="P399" s="35">
        <f t="shared" si="59"/>
        <v>3</v>
      </c>
      <c r="Q399" s="35">
        <f t="shared" si="60"/>
        <v>25</v>
      </c>
      <c r="R399" s="13">
        <v>25</v>
      </c>
      <c r="S399" s="13">
        <f t="shared" si="53"/>
        <v>0</v>
      </c>
      <c r="T399" s="20"/>
      <c r="U399" s="20"/>
      <c r="V399" s="13"/>
      <c r="W399" s="13">
        <v>215</v>
      </c>
      <c r="X399" s="13">
        <f t="shared" si="61"/>
        <v>8.6</v>
      </c>
      <c r="Y399" s="13">
        <f>COUNTIFS(Maturation!$E$3:$E$323, Ad_Density!G399, Maturation!$B$3:$B$323, Ad_Density!C399, Maturation!$C$3:$C$323, D399, Maturation!$D$3:$D$323, "male")</f>
        <v>0</v>
      </c>
      <c r="Z399" s="13">
        <f>COUNTIFS(Maturation!$E$3:$E$323, Ad_Density!G399, Maturation!$B$3:$B$323, Ad_Density!C399, Maturation!$C$3:$C$323, D399, Maturation!$D$3:$D$323, "female")</f>
        <v>0</v>
      </c>
      <c r="AA399" s="13">
        <f t="shared" si="62"/>
        <v>0</v>
      </c>
      <c r="AB399" s="13"/>
      <c r="AC399" s="13"/>
    </row>
    <row r="400" spans="2:29" x14ac:dyDescent="0.35">
      <c r="C400" s="14" t="s">
        <v>18</v>
      </c>
      <c r="D400" s="14">
        <v>1</v>
      </c>
      <c r="E400" s="15">
        <v>7</v>
      </c>
      <c r="F400" s="15">
        <f t="shared" si="63"/>
        <v>36</v>
      </c>
      <c r="G400" s="16">
        <v>45197</v>
      </c>
      <c r="H400" s="15">
        <v>2.9809999999999999</v>
      </c>
      <c r="I400" s="55">
        <f t="shared" si="54"/>
        <v>51.84347826086956</v>
      </c>
      <c r="J400" s="55">
        <f t="shared" si="55"/>
        <v>17.281159420289853</v>
      </c>
      <c r="K400" s="15">
        <v>4.4660000000000002</v>
      </c>
      <c r="L400" s="15">
        <v>7.1680000000000001</v>
      </c>
      <c r="M400" s="15">
        <f>(L346+L382)-K400</f>
        <v>6.1849999999999996</v>
      </c>
      <c r="N400" s="55">
        <f t="shared" si="57"/>
        <v>107.56521739130434</v>
      </c>
      <c r="O400" s="55">
        <f t="shared" si="58"/>
        <v>35.855072463768117</v>
      </c>
      <c r="P400" s="55">
        <f t="shared" si="59"/>
        <v>3</v>
      </c>
      <c r="Q400" s="55">
        <f t="shared" si="60"/>
        <v>57.5</v>
      </c>
      <c r="R400" s="15">
        <v>57</v>
      </c>
      <c r="S400" s="15">
        <f t="shared" si="53"/>
        <v>0</v>
      </c>
      <c r="T400" s="21"/>
      <c r="U400" s="21"/>
      <c r="V400" s="15"/>
      <c r="W400" s="15">
        <v>140</v>
      </c>
      <c r="X400" s="15">
        <f t="shared" si="61"/>
        <v>2.4561403508771931</v>
      </c>
      <c r="Y400" s="15">
        <f>COUNTIFS(Maturation!$E$3:$E$323, Ad_Density!G400, Maturation!$B$3:$B$323, Ad_Density!C400, Maturation!$C$3:$C$323, D400, Maturation!$D$3:$D$323, "male")</f>
        <v>0</v>
      </c>
      <c r="Z400" s="15">
        <f>COUNTIFS(Maturation!$E$3:$E$323, Ad_Density!G400, Maturation!$B$3:$B$323, Ad_Density!C400, Maturation!$C$3:$C$323, D400, Maturation!$D$3:$D$323, "female")</f>
        <v>0</v>
      </c>
      <c r="AA400" s="15">
        <f t="shared" si="62"/>
        <v>0</v>
      </c>
      <c r="AB400" s="15"/>
      <c r="AC400" s="15"/>
    </row>
    <row r="401" spans="3:29" x14ac:dyDescent="0.35">
      <c r="C401" s="1" t="s">
        <v>19</v>
      </c>
      <c r="D401" s="1">
        <v>1</v>
      </c>
      <c r="E401" s="2">
        <v>1</v>
      </c>
      <c r="F401" s="2">
        <f t="shared" si="63"/>
        <v>37</v>
      </c>
      <c r="G401" s="3">
        <v>45198</v>
      </c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4">
        <v>9</v>
      </c>
      <c r="S401" s="4">
        <f t="shared" si="53"/>
        <v>0</v>
      </c>
      <c r="T401" s="18"/>
      <c r="U401" s="18"/>
      <c r="V401" s="4"/>
      <c r="W401" s="4"/>
      <c r="X401" s="4"/>
      <c r="Y401" s="5">
        <f>COUNTIFS(Maturation!$E$3:$E$323, Ad_Density!G401, Maturation!$B$3:$B$323, Ad_Density!C401, Maturation!$C$3:$C$323, D401, Maturation!$D$3:$D$323, "male")</f>
        <v>0</v>
      </c>
      <c r="Z401" s="5">
        <f>COUNTIFS(Maturation!$E$3:$E$323, Ad_Density!G401, Maturation!$B$3:$B$323, Ad_Density!C401, Maturation!$C$3:$C$323, D401, Maturation!$D$3:$D$323, "female")</f>
        <v>0</v>
      </c>
      <c r="AA401" s="5">
        <f t="shared" si="62"/>
        <v>0</v>
      </c>
      <c r="AB401" s="5"/>
      <c r="AC401" s="5"/>
    </row>
    <row r="402" spans="3:29" x14ac:dyDescent="0.35">
      <c r="C402" s="1" t="s">
        <v>19</v>
      </c>
      <c r="D402" s="1">
        <v>2</v>
      </c>
      <c r="E402" s="2">
        <v>1</v>
      </c>
      <c r="F402" s="2">
        <f t="shared" si="63"/>
        <v>37</v>
      </c>
      <c r="G402" s="3">
        <v>45198</v>
      </c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4">
        <v>9</v>
      </c>
      <c r="S402" s="4">
        <f t="shared" si="53"/>
        <v>0</v>
      </c>
      <c r="T402" s="18"/>
      <c r="U402" s="18"/>
      <c r="V402" s="4"/>
      <c r="W402" s="4"/>
      <c r="X402" s="4"/>
      <c r="Y402" s="2">
        <f>COUNTIFS(Maturation!$E$3:$E$323, Ad_Density!G402, Maturation!$B$3:$B$323, Ad_Density!C402, Maturation!$C$3:$C$323, D402, Maturation!$D$3:$D$323, "male")</f>
        <v>0</v>
      </c>
      <c r="Z402" s="5">
        <f>COUNTIFS(Maturation!$E$3:$E$323, Ad_Density!G402, Maturation!$B$3:$B$323, Ad_Density!C402, Maturation!$C$3:$C$323, D402, Maturation!$D$3:$D$323, "female")</f>
        <v>1</v>
      </c>
      <c r="AA402" s="5">
        <f t="shared" si="62"/>
        <v>1</v>
      </c>
      <c r="AB402" s="5"/>
      <c r="AC402" s="5"/>
    </row>
    <row r="403" spans="3:29" x14ac:dyDescent="0.35">
      <c r="C403" s="1" t="s">
        <v>19</v>
      </c>
      <c r="D403" s="1">
        <v>3</v>
      </c>
      <c r="E403" s="2">
        <v>1</v>
      </c>
      <c r="F403" s="2">
        <f t="shared" si="63"/>
        <v>37</v>
      </c>
      <c r="G403" s="3">
        <v>45198</v>
      </c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4">
        <v>9</v>
      </c>
      <c r="S403" s="4">
        <f t="shared" si="53"/>
        <v>0</v>
      </c>
      <c r="T403" s="18"/>
      <c r="U403" s="18"/>
      <c r="V403" s="4"/>
      <c r="W403" s="4"/>
      <c r="X403" s="4"/>
      <c r="Y403" s="2">
        <f>COUNTIFS(Maturation!$E$3:$E$323, Ad_Density!G403, Maturation!$B$3:$B$323, Ad_Density!C403, Maturation!$C$3:$C$323, D403, Maturation!$D$3:$D$323, "male")</f>
        <v>0</v>
      </c>
      <c r="Z403" s="5">
        <f>COUNTIFS(Maturation!$E$3:$E$323, Ad_Density!G403, Maturation!$B$3:$B$323, Ad_Density!C403, Maturation!$C$3:$C$323, D403, Maturation!$D$3:$D$323, "female")</f>
        <v>2</v>
      </c>
      <c r="AA403" s="5">
        <f t="shared" si="62"/>
        <v>2</v>
      </c>
      <c r="AB403" s="5"/>
      <c r="AC403" s="5"/>
    </row>
    <row r="404" spans="3:29" x14ac:dyDescent="0.35">
      <c r="C404" s="1" t="s">
        <v>19</v>
      </c>
      <c r="D404" s="1">
        <v>4</v>
      </c>
      <c r="E404" s="2">
        <v>1</v>
      </c>
      <c r="F404" s="2">
        <f t="shared" si="63"/>
        <v>37</v>
      </c>
      <c r="G404" s="3">
        <v>45198</v>
      </c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4">
        <v>7</v>
      </c>
      <c r="S404" s="4">
        <f t="shared" si="53"/>
        <v>0</v>
      </c>
      <c r="T404" s="18"/>
      <c r="U404" s="18"/>
      <c r="V404" s="4"/>
      <c r="W404" s="4"/>
      <c r="X404" s="4"/>
      <c r="Y404" s="2">
        <f>COUNTIFS(Maturation!$E$3:$E$323, Ad_Density!G404, Maturation!$B$3:$B$323, Ad_Density!C404, Maturation!$C$3:$C$323, D404, Maturation!$D$3:$D$323, "male")</f>
        <v>0</v>
      </c>
      <c r="Z404" s="5">
        <f>COUNTIFS(Maturation!$E$3:$E$323, Ad_Density!G404, Maturation!$B$3:$B$323, Ad_Density!C404, Maturation!$C$3:$C$323, D404, Maturation!$D$3:$D$323, "female")</f>
        <v>1</v>
      </c>
      <c r="AA404" s="5">
        <f t="shared" si="62"/>
        <v>1</v>
      </c>
      <c r="AB404" s="5"/>
      <c r="AC404" s="5"/>
    </row>
    <row r="405" spans="3:29" x14ac:dyDescent="0.35">
      <c r="C405" s="1" t="s">
        <v>19</v>
      </c>
      <c r="D405" s="1">
        <v>5</v>
      </c>
      <c r="E405" s="2">
        <v>1</v>
      </c>
      <c r="F405" s="2">
        <f t="shared" si="63"/>
        <v>37</v>
      </c>
      <c r="G405" s="3">
        <v>45198</v>
      </c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4">
        <v>10</v>
      </c>
      <c r="S405" s="4">
        <f t="shared" si="53"/>
        <v>0</v>
      </c>
      <c r="T405" s="18"/>
      <c r="U405" s="18"/>
      <c r="V405" s="4"/>
      <c r="W405" s="4"/>
      <c r="X405" s="4"/>
      <c r="Y405" s="2">
        <f>COUNTIFS(Maturation!$E$3:$E$323, Ad_Density!G405, Maturation!$B$3:$B$323, Ad_Density!C405, Maturation!$C$3:$C$323, D405, Maturation!$D$3:$D$323, "male")</f>
        <v>0</v>
      </c>
      <c r="Z405" s="5">
        <f>COUNTIFS(Maturation!$E$3:$E$323, Ad_Density!G405, Maturation!$B$3:$B$323, Ad_Density!C405, Maturation!$C$3:$C$323, D405, Maturation!$D$3:$D$323, "female")</f>
        <v>0</v>
      </c>
      <c r="AA405" s="5">
        <f t="shared" si="62"/>
        <v>0</v>
      </c>
      <c r="AB405" s="5"/>
      <c r="AC405" s="5"/>
    </row>
    <row r="406" spans="3:29" x14ac:dyDescent="0.35">
      <c r="C406" s="1" t="s">
        <v>19</v>
      </c>
      <c r="D406" s="1">
        <v>6</v>
      </c>
      <c r="E406" s="2">
        <v>1</v>
      </c>
      <c r="F406" s="2">
        <f t="shared" si="63"/>
        <v>37</v>
      </c>
      <c r="G406" s="3">
        <v>45198</v>
      </c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4">
        <v>8</v>
      </c>
      <c r="S406" s="4">
        <f t="shared" si="53"/>
        <v>0</v>
      </c>
      <c r="T406" s="18"/>
      <c r="U406" s="18"/>
      <c r="V406" s="4"/>
      <c r="W406" s="4"/>
      <c r="X406" s="4"/>
      <c r="Y406" s="2">
        <f>COUNTIFS(Maturation!$E$3:$E$323, Ad_Density!G406, Maturation!$B$3:$B$323, Ad_Density!C406, Maturation!$C$3:$C$323, D406, Maturation!$D$3:$D$323, "male")</f>
        <v>0</v>
      </c>
      <c r="Z406" s="5">
        <f>COUNTIFS(Maturation!$E$3:$E$323, Ad_Density!G406, Maturation!$B$3:$B$323, Ad_Density!C406, Maturation!$C$3:$C$323, D406, Maturation!$D$3:$D$323, "female")</f>
        <v>1</v>
      </c>
      <c r="AA406" s="5">
        <f t="shared" si="62"/>
        <v>1</v>
      </c>
      <c r="AB406" s="5"/>
      <c r="AC406" s="5"/>
    </row>
    <row r="407" spans="3:29" x14ac:dyDescent="0.35">
      <c r="C407" s="1" t="s">
        <v>20</v>
      </c>
      <c r="D407" s="1">
        <v>1</v>
      </c>
      <c r="E407" s="2">
        <v>1</v>
      </c>
      <c r="F407" s="2">
        <f t="shared" si="63"/>
        <v>37</v>
      </c>
      <c r="G407" s="3">
        <v>45198</v>
      </c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4">
        <v>26</v>
      </c>
      <c r="S407" s="4">
        <f t="shared" ref="S407:S470" si="65">R389-R407</f>
        <v>0</v>
      </c>
      <c r="T407" s="18"/>
      <c r="U407" s="18"/>
      <c r="V407" s="4"/>
      <c r="W407" s="4"/>
      <c r="X407" s="4"/>
      <c r="Y407" s="2">
        <f>COUNTIFS(Maturation!$E$3:$E$323, Ad_Density!G407, Maturation!$B$3:$B$323, Ad_Density!C407, Maturation!$C$3:$C$323, D407, Maturation!$D$3:$D$323, "male")</f>
        <v>0</v>
      </c>
      <c r="Z407" s="5">
        <f>COUNTIFS(Maturation!$E$3:$E$323, Ad_Density!G407, Maturation!$B$3:$B$323, Ad_Density!C407, Maturation!$C$3:$C$323, D407, Maturation!$D$3:$D$323, "female")</f>
        <v>2</v>
      </c>
      <c r="AA407" s="5">
        <f t="shared" si="62"/>
        <v>2</v>
      </c>
      <c r="AB407" s="5"/>
      <c r="AC407" s="5"/>
    </row>
    <row r="408" spans="3:29" x14ac:dyDescent="0.35">
      <c r="C408" s="1" t="s">
        <v>20</v>
      </c>
      <c r="D408" s="1">
        <v>2</v>
      </c>
      <c r="E408" s="2">
        <v>1</v>
      </c>
      <c r="F408" s="2">
        <f t="shared" si="63"/>
        <v>37</v>
      </c>
      <c r="G408" s="3">
        <v>45198</v>
      </c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4">
        <v>28</v>
      </c>
      <c r="S408" s="4">
        <f t="shared" si="65"/>
        <v>0</v>
      </c>
      <c r="T408" s="18"/>
      <c r="U408" s="18"/>
      <c r="V408" s="4"/>
      <c r="W408" s="4"/>
      <c r="X408" s="4"/>
      <c r="Y408" s="2">
        <f>COUNTIFS(Maturation!$E$3:$E$323, Ad_Density!G408, Maturation!$B$3:$B$323, Ad_Density!C408, Maturation!$C$3:$C$323, D408, Maturation!$D$3:$D$323, "male")</f>
        <v>0</v>
      </c>
      <c r="Z408" s="5">
        <f>COUNTIFS(Maturation!$E$3:$E$323, Ad_Density!G408, Maturation!$B$3:$B$323, Ad_Density!C408, Maturation!$C$3:$C$323, D408, Maturation!$D$3:$D$323, "female")</f>
        <v>0</v>
      </c>
      <c r="AA408" s="5">
        <f t="shared" si="62"/>
        <v>0</v>
      </c>
      <c r="AB408" s="5"/>
      <c r="AC408" s="5"/>
    </row>
    <row r="409" spans="3:29" x14ac:dyDescent="0.35">
      <c r="C409" s="6" t="s">
        <v>21</v>
      </c>
      <c r="D409" s="6">
        <v>1</v>
      </c>
      <c r="E409" s="7">
        <v>1</v>
      </c>
      <c r="F409" s="7">
        <f t="shared" si="63"/>
        <v>37</v>
      </c>
      <c r="G409" s="8">
        <v>45198</v>
      </c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9">
        <v>60</v>
      </c>
      <c r="S409" s="9">
        <f t="shared" si="65"/>
        <v>0</v>
      </c>
      <c r="T409" s="19"/>
      <c r="U409" s="19"/>
      <c r="V409" s="9"/>
      <c r="W409" s="9"/>
      <c r="X409" s="9"/>
      <c r="Y409" s="7">
        <f>COUNTIFS(Maturation!$E$3:$E$323, Ad_Density!G409, Maturation!$B$3:$B$323, Ad_Density!C409, Maturation!$C$3:$C$323, D409, Maturation!$D$3:$D$323, "male")</f>
        <v>0</v>
      </c>
      <c r="Z409" s="7">
        <f>COUNTIFS(Maturation!$E$3:$E$323, Ad_Density!G409, Maturation!$B$3:$B$323, Ad_Density!C409, Maturation!$C$3:$C$323, D409, Maturation!$D$3:$D$323, "female")</f>
        <v>4</v>
      </c>
      <c r="AA409" s="7">
        <f t="shared" si="62"/>
        <v>4</v>
      </c>
      <c r="AB409" s="7"/>
      <c r="AC409" s="7"/>
    </row>
    <row r="410" spans="3:29" x14ac:dyDescent="0.35">
      <c r="C410" s="10" t="s">
        <v>16</v>
      </c>
      <c r="D410" s="10">
        <v>1</v>
      </c>
      <c r="E410" s="11">
        <v>1</v>
      </c>
      <c r="F410" s="11">
        <f t="shared" si="63"/>
        <v>37</v>
      </c>
      <c r="G410" s="12">
        <v>45198</v>
      </c>
      <c r="H410" s="13"/>
      <c r="I410" s="13"/>
      <c r="J410" s="13"/>
      <c r="K410" s="11"/>
      <c r="L410" s="13"/>
      <c r="M410" s="13"/>
      <c r="N410" s="13"/>
      <c r="O410" s="13"/>
      <c r="P410" s="13"/>
      <c r="Q410" s="13"/>
      <c r="R410" s="13">
        <v>10</v>
      </c>
      <c r="S410" s="13">
        <f t="shared" si="65"/>
        <v>0</v>
      </c>
      <c r="T410" s="20"/>
      <c r="U410" s="20"/>
      <c r="V410" s="13"/>
      <c r="W410" s="13"/>
      <c r="X410" s="13"/>
      <c r="Y410" s="13">
        <f>COUNTIFS(Maturation!$E$3:$E$323, Ad_Density!G410, Maturation!$B$3:$B$323, Ad_Density!C410, Maturation!$C$3:$C$323, D410, Maturation!$D$3:$D$323, "male")</f>
        <v>0</v>
      </c>
      <c r="Z410" s="13">
        <f>COUNTIFS(Maturation!$E$3:$E$323, Ad_Density!G410, Maturation!$B$3:$B$323, Ad_Density!C410, Maturation!$C$3:$C$323, D410, Maturation!$D$3:$D$323, "female")</f>
        <v>0</v>
      </c>
      <c r="AA410" s="13">
        <f t="shared" si="62"/>
        <v>0</v>
      </c>
      <c r="AB410" s="13"/>
      <c r="AC410" s="13"/>
    </row>
    <row r="411" spans="3:29" x14ac:dyDescent="0.35">
      <c r="C411" s="10" t="s">
        <v>16</v>
      </c>
      <c r="D411" s="10">
        <v>2</v>
      </c>
      <c r="E411" s="11">
        <v>1</v>
      </c>
      <c r="F411" s="11">
        <f t="shared" si="63"/>
        <v>37</v>
      </c>
      <c r="G411" s="12">
        <v>45198</v>
      </c>
      <c r="H411" s="13"/>
      <c r="I411" s="13"/>
      <c r="J411" s="13"/>
      <c r="K411" s="11"/>
      <c r="L411" s="13"/>
      <c r="M411" s="13"/>
      <c r="N411" s="13"/>
      <c r="O411" s="13"/>
      <c r="P411" s="13"/>
      <c r="Q411" s="13"/>
      <c r="R411" s="13">
        <v>10</v>
      </c>
      <c r="S411" s="13">
        <f t="shared" si="65"/>
        <v>0</v>
      </c>
      <c r="T411" s="20"/>
      <c r="U411" s="20"/>
      <c r="V411" s="13"/>
      <c r="W411" s="13"/>
      <c r="X411" s="13"/>
      <c r="Y411" s="13">
        <f>COUNTIFS(Maturation!$E$3:$E$323, Ad_Density!G411, Maturation!$B$3:$B$323, Ad_Density!C411, Maturation!$C$3:$C$323, D411, Maturation!$D$3:$D$323, "male")</f>
        <v>0</v>
      </c>
      <c r="Z411" s="13">
        <f>COUNTIFS(Maturation!$E$3:$E$323, Ad_Density!G411, Maturation!$B$3:$B$323, Ad_Density!C411, Maturation!$C$3:$C$323, D411, Maturation!$D$3:$D$323, "female")</f>
        <v>0</v>
      </c>
      <c r="AA411" s="13">
        <f t="shared" si="62"/>
        <v>0</v>
      </c>
      <c r="AB411" s="13"/>
      <c r="AC411" s="13"/>
    </row>
    <row r="412" spans="3:29" x14ac:dyDescent="0.35">
      <c r="C412" s="10" t="s">
        <v>16</v>
      </c>
      <c r="D412" s="10">
        <v>3</v>
      </c>
      <c r="E412" s="11">
        <v>1</v>
      </c>
      <c r="F412" s="11">
        <f t="shared" si="63"/>
        <v>37</v>
      </c>
      <c r="G412" s="12">
        <v>45198</v>
      </c>
      <c r="H412" s="13"/>
      <c r="I412" s="13"/>
      <c r="J412" s="13"/>
      <c r="K412" s="11"/>
      <c r="L412" s="13"/>
      <c r="M412" s="13"/>
      <c r="N412" s="13"/>
      <c r="O412" s="13"/>
      <c r="P412" s="13"/>
      <c r="Q412" s="13"/>
      <c r="R412" s="13">
        <v>9</v>
      </c>
      <c r="S412" s="13">
        <f t="shared" si="65"/>
        <v>0</v>
      </c>
      <c r="T412" s="20"/>
      <c r="U412" s="20"/>
      <c r="V412" s="13"/>
      <c r="W412" s="13"/>
      <c r="X412" s="13"/>
      <c r="Y412" s="13">
        <f>COUNTIFS(Maturation!$E$3:$E$323, Ad_Density!G412, Maturation!$B$3:$B$323, Ad_Density!C412, Maturation!$C$3:$C$323, D412, Maturation!$D$3:$D$323, "male")</f>
        <v>0</v>
      </c>
      <c r="Z412" s="13">
        <f>COUNTIFS(Maturation!$E$3:$E$323, Ad_Density!G412, Maturation!$B$3:$B$323, Ad_Density!C412, Maturation!$C$3:$C$323, D412, Maturation!$D$3:$D$323, "female")</f>
        <v>0</v>
      </c>
      <c r="AA412" s="13">
        <f t="shared" si="62"/>
        <v>0</v>
      </c>
      <c r="AB412" s="13"/>
      <c r="AC412" s="13"/>
    </row>
    <row r="413" spans="3:29" x14ac:dyDescent="0.35">
      <c r="C413" s="10" t="s">
        <v>16</v>
      </c>
      <c r="D413" s="10">
        <v>4</v>
      </c>
      <c r="E413" s="11">
        <v>1</v>
      </c>
      <c r="F413" s="11">
        <f t="shared" si="63"/>
        <v>37</v>
      </c>
      <c r="G413" s="12">
        <v>45198</v>
      </c>
      <c r="H413" s="13"/>
      <c r="I413" s="13"/>
      <c r="J413" s="13"/>
      <c r="K413" s="11"/>
      <c r="L413" s="13"/>
      <c r="M413" s="13"/>
      <c r="N413" s="13"/>
      <c r="O413" s="13"/>
      <c r="P413" s="13"/>
      <c r="Q413" s="13"/>
      <c r="R413" s="13">
        <v>9</v>
      </c>
      <c r="S413" s="13">
        <f t="shared" si="65"/>
        <v>0</v>
      </c>
      <c r="T413" s="20"/>
      <c r="U413" s="20"/>
      <c r="V413" s="13"/>
      <c r="W413" s="13"/>
      <c r="X413" s="13"/>
      <c r="Y413" s="13">
        <f>COUNTIFS(Maturation!$E$3:$E$323, Ad_Density!G413, Maturation!$B$3:$B$323, Ad_Density!C413, Maturation!$C$3:$C$323, D413, Maturation!$D$3:$D$323, "male")</f>
        <v>0</v>
      </c>
      <c r="Z413" s="13">
        <f>COUNTIFS(Maturation!$E$3:$E$323, Ad_Density!G413, Maturation!$B$3:$B$323, Ad_Density!C413, Maturation!$C$3:$C$323, D413, Maturation!$D$3:$D$323, "female")</f>
        <v>0</v>
      </c>
      <c r="AA413" s="13">
        <f t="shared" si="62"/>
        <v>0</v>
      </c>
      <c r="AB413" s="13"/>
      <c r="AC413" s="13"/>
    </row>
    <row r="414" spans="3:29" x14ac:dyDescent="0.35">
      <c r="C414" s="10" t="s">
        <v>16</v>
      </c>
      <c r="D414" s="10">
        <v>5</v>
      </c>
      <c r="E414" s="11">
        <v>1</v>
      </c>
      <c r="F414" s="11">
        <f t="shared" si="63"/>
        <v>37</v>
      </c>
      <c r="G414" s="12">
        <v>45198</v>
      </c>
      <c r="H414" s="13"/>
      <c r="I414" s="13"/>
      <c r="J414" s="13"/>
      <c r="K414" s="11"/>
      <c r="L414" s="13"/>
      <c r="M414" s="13"/>
      <c r="N414" s="13"/>
      <c r="O414" s="13"/>
      <c r="P414" s="13"/>
      <c r="Q414" s="13"/>
      <c r="R414" s="13">
        <v>9</v>
      </c>
      <c r="S414" s="13">
        <f t="shared" si="65"/>
        <v>0</v>
      </c>
      <c r="T414" s="20"/>
      <c r="U414" s="20"/>
      <c r="V414" s="13"/>
      <c r="W414" s="13"/>
      <c r="X414" s="13"/>
      <c r="Y414" s="13">
        <f>COUNTIFS(Maturation!$E$3:$E$323, Ad_Density!G414, Maturation!$B$3:$B$323, Ad_Density!C414, Maturation!$C$3:$C$323, D414, Maturation!$D$3:$D$323, "male")</f>
        <v>0</v>
      </c>
      <c r="Z414" s="13">
        <f>COUNTIFS(Maturation!$E$3:$E$323, Ad_Density!G414, Maturation!$B$3:$B$323, Ad_Density!C414, Maturation!$C$3:$C$323, D414, Maturation!$D$3:$D$323, "female")</f>
        <v>0</v>
      </c>
      <c r="AA414" s="13">
        <f t="shared" si="62"/>
        <v>0</v>
      </c>
      <c r="AB414" s="13"/>
      <c r="AC414" s="13"/>
    </row>
    <row r="415" spans="3:29" x14ac:dyDescent="0.35">
      <c r="C415" s="10" t="s">
        <v>16</v>
      </c>
      <c r="D415" s="10">
        <v>6</v>
      </c>
      <c r="E415" s="11">
        <v>1</v>
      </c>
      <c r="F415" s="11">
        <f t="shared" si="63"/>
        <v>37</v>
      </c>
      <c r="G415" s="12">
        <v>45198</v>
      </c>
      <c r="H415" s="13"/>
      <c r="I415" s="13"/>
      <c r="J415" s="13"/>
      <c r="K415" s="11"/>
      <c r="L415" s="13"/>
      <c r="M415" s="13"/>
      <c r="N415" s="13"/>
      <c r="O415" s="13"/>
      <c r="P415" s="13"/>
      <c r="Q415" s="13"/>
      <c r="R415" s="13">
        <v>10</v>
      </c>
      <c r="S415" s="13">
        <f t="shared" si="65"/>
        <v>0</v>
      </c>
      <c r="T415" s="20"/>
      <c r="U415" s="20"/>
      <c r="V415" s="13"/>
      <c r="W415" s="13"/>
      <c r="X415" s="13"/>
      <c r="Y415" s="13">
        <f>COUNTIFS(Maturation!$E$3:$E$323, Ad_Density!G415, Maturation!$B$3:$B$323, Ad_Density!C415, Maturation!$C$3:$C$323, D415, Maturation!$D$3:$D$323, "male")</f>
        <v>0</v>
      </c>
      <c r="Z415" s="13">
        <f>COUNTIFS(Maturation!$E$3:$E$323, Ad_Density!G415, Maturation!$B$3:$B$323, Ad_Density!C415, Maturation!$C$3:$C$323, D415, Maturation!$D$3:$D$323, "female")</f>
        <v>0</v>
      </c>
      <c r="AA415" s="13">
        <f t="shared" si="62"/>
        <v>0</v>
      </c>
      <c r="AB415" s="13"/>
      <c r="AC415" s="13"/>
    </row>
    <row r="416" spans="3:29" x14ac:dyDescent="0.35">
      <c r="C416" s="10" t="s">
        <v>17</v>
      </c>
      <c r="D416" s="10">
        <v>1</v>
      </c>
      <c r="E416" s="11">
        <v>1</v>
      </c>
      <c r="F416" s="11">
        <f t="shared" si="63"/>
        <v>37</v>
      </c>
      <c r="G416" s="12">
        <v>45198</v>
      </c>
      <c r="H416" s="13"/>
      <c r="I416" s="13"/>
      <c r="J416" s="13"/>
      <c r="K416" s="11"/>
      <c r="L416" s="13"/>
      <c r="M416" s="13"/>
      <c r="N416" s="13"/>
      <c r="O416" s="13"/>
      <c r="P416" s="13"/>
      <c r="Q416" s="13"/>
      <c r="R416" s="13">
        <v>25</v>
      </c>
      <c r="S416" s="13">
        <f t="shared" si="65"/>
        <v>0</v>
      </c>
      <c r="T416" s="20"/>
      <c r="U416" s="20"/>
      <c r="V416" s="13"/>
      <c r="W416" s="13"/>
      <c r="X416" s="13"/>
      <c r="Y416" s="13">
        <f>COUNTIFS(Maturation!$E$3:$E$323, Ad_Density!G416, Maturation!$B$3:$B$323, Ad_Density!C416, Maturation!$C$3:$C$323, D416, Maturation!$D$3:$D$323, "male")</f>
        <v>0</v>
      </c>
      <c r="Z416" s="13">
        <f>COUNTIFS(Maturation!$E$3:$E$323, Ad_Density!G416, Maturation!$B$3:$B$323, Ad_Density!C416, Maturation!$C$3:$C$323, D416, Maturation!$D$3:$D$323, "female")</f>
        <v>0</v>
      </c>
      <c r="AA416" s="13">
        <f t="shared" si="62"/>
        <v>0</v>
      </c>
      <c r="AB416" s="13"/>
      <c r="AC416" s="13"/>
    </row>
    <row r="417" spans="3:29" x14ac:dyDescent="0.35">
      <c r="C417" s="10" t="s">
        <v>17</v>
      </c>
      <c r="D417" s="10">
        <v>2</v>
      </c>
      <c r="E417" s="11">
        <v>1</v>
      </c>
      <c r="F417" s="11">
        <f t="shared" si="63"/>
        <v>37</v>
      </c>
      <c r="G417" s="12">
        <v>45198</v>
      </c>
      <c r="H417" s="13"/>
      <c r="I417" s="13"/>
      <c r="J417" s="13"/>
      <c r="K417" s="11"/>
      <c r="L417" s="13"/>
      <c r="M417" s="13"/>
      <c r="N417" s="13"/>
      <c r="O417" s="13"/>
      <c r="P417" s="13"/>
      <c r="Q417" s="13"/>
      <c r="R417" s="13">
        <v>25</v>
      </c>
      <c r="S417" s="13">
        <f t="shared" si="65"/>
        <v>0</v>
      </c>
      <c r="T417" s="20"/>
      <c r="U417" s="20"/>
      <c r="V417" s="13"/>
      <c r="W417" s="13"/>
      <c r="X417" s="13"/>
      <c r="Y417" s="13">
        <f>COUNTIFS(Maturation!$E$3:$E$323, Ad_Density!G417, Maturation!$B$3:$B$323, Ad_Density!C417, Maturation!$C$3:$C$323, D417, Maturation!$D$3:$D$323, "male")</f>
        <v>0</v>
      </c>
      <c r="Z417" s="13">
        <f>COUNTIFS(Maturation!$E$3:$E$323, Ad_Density!G417, Maturation!$B$3:$B$323, Ad_Density!C417, Maturation!$C$3:$C$323, D417, Maturation!$D$3:$D$323, "female")</f>
        <v>1</v>
      </c>
      <c r="AA417" s="13">
        <f t="shared" si="62"/>
        <v>1</v>
      </c>
      <c r="AB417" s="13"/>
      <c r="AC417" s="13"/>
    </row>
    <row r="418" spans="3:29" x14ac:dyDescent="0.35">
      <c r="C418" s="14" t="s">
        <v>18</v>
      </c>
      <c r="D418" s="14">
        <v>1</v>
      </c>
      <c r="E418" s="15">
        <v>1</v>
      </c>
      <c r="F418" s="15">
        <f t="shared" si="63"/>
        <v>37</v>
      </c>
      <c r="G418" s="16">
        <v>45198</v>
      </c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>
        <v>57</v>
      </c>
      <c r="S418" s="15">
        <f t="shared" si="65"/>
        <v>0</v>
      </c>
      <c r="T418" s="21"/>
      <c r="U418" s="21"/>
      <c r="V418" s="15"/>
      <c r="W418" s="15"/>
      <c r="X418" s="15"/>
      <c r="Y418" s="15">
        <f>COUNTIFS(Maturation!$E$3:$E$323, Ad_Density!G418, Maturation!$B$3:$B$323, Ad_Density!C418, Maturation!$C$3:$C$323, D418, Maturation!$D$3:$D$323, "male")</f>
        <v>0</v>
      </c>
      <c r="Z418" s="15">
        <f>COUNTIFS(Maturation!$E$3:$E$323, Ad_Density!G418, Maturation!$B$3:$B$323, Ad_Density!C418, Maturation!$C$3:$C$323, D418, Maturation!$D$3:$D$323, "female")</f>
        <v>4</v>
      </c>
      <c r="AA418" s="15">
        <f t="shared" si="62"/>
        <v>4</v>
      </c>
      <c r="AB418" s="15"/>
      <c r="AC418" s="15"/>
    </row>
    <row r="419" spans="3:29" x14ac:dyDescent="0.35">
      <c r="C419" s="1" t="s">
        <v>19</v>
      </c>
      <c r="D419" s="1">
        <v>1</v>
      </c>
      <c r="E419" s="2">
        <v>2</v>
      </c>
      <c r="F419" s="2">
        <f t="shared" si="63"/>
        <v>38</v>
      </c>
      <c r="G419" s="3">
        <v>45199</v>
      </c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4">
        <f>9+Z401</f>
        <v>9</v>
      </c>
      <c r="S419" s="4">
        <f t="shared" si="65"/>
        <v>0</v>
      </c>
      <c r="T419" s="18"/>
      <c r="U419" s="18"/>
      <c r="V419" s="4"/>
      <c r="W419" s="4"/>
      <c r="X419" s="4"/>
      <c r="Y419" s="2">
        <f>COUNTIFS(Maturation!$E$3:$E$323, Ad_Density!G419, Maturation!$B$3:$B$323, Ad_Density!C419, Maturation!$C$3:$C$323, D419, Maturation!$D$3:$D$323, "male")</f>
        <v>0</v>
      </c>
      <c r="Z419" s="5">
        <f>COUNTIFS(Maturation!$E$3:$E$323, Ad_Density!G419, Maturation!$B$3:$B$323, Ad_Density!C419, Maturation!$C$3:$C$323, D419, Maturation!$D$3:$D$323, "female")</f>
        <v>3</v>
      </c>
      <c r="AA419" s="5">
        <f t="shared" si="62"/>
        <v>3</v>
      </c>
      <c r="AB419" s="5"/>
      <c r="AC419" s="5"/>
    </row>
    <row r="420" spans="3:29" x14ac:dyDescent="0.35">
      <c r="C420" s="1" t="s">
        <v>19</v>
      </c>
      <c r="D420" s="1">
        <v>2</v>
      </c>
      <c r="E420" s="2">
        <v>2</v>
      </c>
      <c r="F420" s="2">
        <f t="shared" si="63"/>
        <v>38</v>
      </c>
      <c r="G420" s="3">
        <v>45199</v>
      </c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4">
        <f>7+Z402</f>
        <v>8</v>
      </c>
      <c r="S420" s="4">
        <f t="shared" si="65"/>
        <v>1</v>
      </c>
      <c r="T420" s="18"/>
      <c r="U420" s="18"/>
      <c r="V420" s="4"/>
      <c r="W420" s="4"/>
      <c r="X420" s="4"/>
      <c r="Y420" s="2">
        <f>COUNTIFS(Maturation!$E$3:$E$323, Ad_Density!G420, Maturation!$B$3:$B$323, Ad_Density!C420, Maturation!$C$3:$C$323, D420, Maturation!$D$3:$D$323, "male")</f>
        <v>0</v>
      </c>
      <c r="Z420" s="5">
        <f>COUNTIFS(Maturation!$E$3:$E$323, Ad_Density!G420, Maturation!$B$3:$B$323, Ad_Density!C420, Maturation!$C$3:$C$323, D420, Maturation!$D$3:$D$323, "female")</f>
        <v>2</v>
      </c>
      <c r="AA420" s="5">
        <f t="shared" si="62"/>
        <v>2</v>
      </c>
      <c r="AB420" s="5"/>
      <c r="AC420" s="5"/>
    </row>
    <row r="421" spans="3:29" x14ac:dyDescent="0.35">
      <c r="C421" s="1" t="s">
        <v>19</v>
      </c>
      <c r="D421" s="1">
        <v>3</v>
      </c>
      <c r="E421" s="2">
        <v>2</v>
      </c>
      <c r="F421" s="2">
        <f t="shared" si="63"/>
        <v>38</v>
      </c>
      <c r="G421" s="3">
        <v>45199</v>
      </c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4">
        <f>7+Z403</f>
        <v>9</v>
      </c>
      <c r="S421" s="4">
        <f t="shared" si="65"/>
        <v>0</v>
      </c>
      <c r="T421" s="18"/>
      <c r="U421" s="18"/>
      <c r="V421" s="4"/>
      <c r="W421" s="4"/>
      <c r="X421" s="4"/>
      <c r="Y421" s="2">
        <f>COUNTIFS(Maturation!$E$3:$E$323, Ad_Density!G421, Maturation!$B$3:$B$323, Ad_Density!C421, Maturation!$C$3:$C$323, D421, Maturation!$D$3:$D$323, "male")</f>
        <v>0</v>
      </c>
      <c r="Z421" s="5">
        <f>COUNTIFS(Maturation!$E$3:$E$323, Ad_Density!G421, Maturation!$B$3:$B$323, Ad_Density!C421, Maturation!$C$3:$C$323, D421, Maturation!$D$3:$D$323, "female")</f>
        <v>2</v>
      </c>
      <c r="AA421" s="5">
        <f t="shared" si="62"/>
        <v>2</v>
      </c>
      <c r="AB421" s="5"/>
      <c r="AC421" s="5"/>
    </row>
    <row r="422" spans="3:29" x14ac:dyDescent="0.35">
      <c r="C422" s="1" t="s">
        <v>19</v>
      </c>
      <c r="D422" s="1">
        <v>4</v>
      </c>
      <c r="E422" s="2">
        <v>2</v>
      </c>
      <c r="F422" s="2">
        <f t="shared" si="63"/>
        <v>38</v>
      </c>
      <c r="G422" s="3">
        <v>45199</v>
      </c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4">
        <f>6+Z404</f>
        <v>7</v>
      </c>
      <c r="S422" s="4">
        <f t="shared" si="65"/>
        <v>0</v>
      </c>
      <c r="T422" s="18"/>
      <c r="U422" s="18"/>
      <c r="V422" s="4"/>
      <c r="W422" s="4"/>
      <c r="X422" s="4"/>
      <c r="Y422" s="2">
        <f>COUNTIFS(Maturation!$E$3:$E$323, Ad_Density!G422, Maturation!$B$3:$B$323, Ad_Density!C422, Maturation!$C$3:$C$323, D422, Maturation!$D$3:$D$323, "male")</f>
        <v>0</v>
      </c>
      <c r="Z422" s="5">
        <f>COUNTIFS(Maturation!$E$3:$E$323, Ad_Density!G422, Maturation!$B$3:$B$323, Ad_Density!C422, Maturation!$C$3:$C$323, D422, Maturation!$D$3:$D$323, "female")</f>
        <v>2</v>
      </c>
      <c r="AA422" s="5">
        <f t="shared" si="62"/>
        <v>2</v>
      </c>
      <c r="AB422" s="5"/>
      <c r="AC422" s="5"/>
    </row>
    <row r="423" spans="3:29" x14ac:dyDescent="0.35">
      <c r="C423" s="1" t="s">
        <v>19</v>
      </c>
      <c r="D423" s="1">
        <v>5</v>
      </c>
      <c r="E423" s="2">
        <v>2</v>
      </c>
      <c r="F423" s="2">
        <f t="shared" si="63"/>
        <v>38</v>
      </c>
      <c r="G423" s="3">
        <v>45199</v>
      </c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4">
        <f>10+Z405</f>
        <v>10</v>
      </c>
      <c r="S423" s="4">
        <f t="shared" si="65"/>
        <v>0</v>
      </c>
      <c r="T423" s="18"/>
      <c r="U423" s="18"/>
      <c r="V423" s="4"/>
      <c r="W423" s="4"/>
      <c r="X423" s="4"/>
      <c r="Y423" s="2">
        <f>COUNTIFS(Maturation!$E$3:$E$323, Ad_Density!G423, Maturation!$B$3:$B$323, Ad_Density!C423, Maturation!$C$3:$C$323, D423, Maturation!$D$3:$D$323, "male")</f>
        <v>0</v>
      </c>
      <c r="Z423" s="5">
        <f>COUNTIFS(Maturation!$E$3:$E$323, Ad_Density!G423, Maturation!$B$3:$B$323, Ad_Density!C423, Maturation!$C$3:$C$323, D423, Maturation!$D$3:$D$323, "female")</f>
        <v>3</v>
      </c>
      <c r="AA423" s="5">
        <f t="shared" si="62"/>
        <v>3</v>
      </c>
      <c r="AB423" s="5"/>
      <c r="AC423" s="5"/>
    </row>
    <row r="424" spans="3:29" x14ac:dyDescent="0.35">
      <c r="C424" s="1" t="s">
        <v>19</v>
      </c>
      <c r="D424" s="1">
        <v>6</v>
      </c>
      <c r="E424" s="2">
        <v>2</v>
      </c>
      <c r="F424" s="2">
        <f t="shared" si="63"/>
        <v>38</v>
      </c>
      <c r="G424" s="3">
        <v>45199</v>
      </c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4">
        <f>7+Z406</f>
        <v>8</v>
      </c>
      <c r="S424" s="4">
        <f t="shared" si="65"/>
        <v>0</v>
      </c>
      <c r="T424" s="18"/>
      <c r="U424" s="18"/>
      <c r="V424" s="4"/>
      <c r="W424" s="4"/>
      <c r="X424" s="4"/>
      <c r="Y424" s="2">
        <f>COUNTIFS(Maturation!$E$3:$E$323, Ad_Density!G424, Maturation!$B$3:$B$323, Ad_Density!C424, Maturation!$C$3:$C$323, D424, Maturation!$D$3:$D$323, "male")</f>
        <v>0</v>
      </c>
      <c r="Z424" s="5">
        <f>COUNTIFS(Maturation!$E$3:$E$323, Ad_Density!G424, Maturation!$B$3:$B$323, Ad_Density!C424, Maturation!$C$3:$C$323, D424, Maturation!$D$3:$D$323, "female")</f>
        <v>0</v>
      </c>
      <c r="AA424" s="5">
        <f t="shared" si="62"/>
        <v>0</v>
      </c>
      <c r="AB424" s="5"/>
      <c r="AC424" s="5"/>
    </row>
    <row r="425" spans="3:29" x14ac:dyDescent="0.35">
      <c r="C425" s="1" t="s">
        <v>20</v>
      </c>
      <c r="D425" s="1">
        <v>1</v>
      </c>
      <c r="E425" s="2">
        <v>2</v>
      </c>
      <c r="F425" s="2">
        <f t="shared" si="63"/>
        <v>38</v>
      </c>
      <c r="G425" s="3">
        <v>45199</v>
      </c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4">
        <v>25</v>
      </c>
      <c r="S425" s="4">
        <f t="shared" si="65"/>
        <v>1</v>
      </c>
      <c r="T425" s="18"/>
      <c r="U425" s="18"/>
      <c r="V425" s="4"/>
      <c r="W425" s="4"/>
      <c r="X425" s="4"/>
      <c r="Y425" s="2">
        <f>COUNTIFS(Maturation!$E$3:$E$323, Ad_Density!G425, Maturation!$B$3:$B$323, Ad_Density!C425, Maturation!$C$3:$C$323, D425, Maturation!$D$3:$D$323, "male")</f>
        <v>0</v>
      </c>
      <c r="Z425" s="5">
        <f>COUNTIFS(Maturation!$E$3:$E$323, Ad_Density!G425, Maturation!$B$3:$B$323, Ad_Density!C425, Maturation!$C$3:$C$323, D425, Maturation!$D$3:$D$323, "female")</f>
        <v>3</v>
      </c>
      <c r="AA425" s="5">
        <f t="shared" si="62"/>
        <v>3</v>
      </c>
      <c r="AB425" s="5"/>
      <c r="AC425" s="5"/>
    </row>
    <row r="426" spans="3:29" x14ac:dyDescent="0.35">
      <c r="C426" s="1" t="s">
        <v>20</v>
      </c>
      <c r="D426" s="1">
        <v>2</v>
      </c>
      <c r="E426" s="2">
        <v>2</v>
      </c>
      <c r="F426" s="2">
        <f t="shared" si="63"/>
        <v>38</v>
      </c>
      <c r="G426" s="3">
        <v>45199</v>
      </c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4">
        <f>26+Z407</f>
        <v>28</v>
      </c>
      <c r="S426" s="4">
        <f t="shared" si="65"/>
        <v>0</v>
      </c>
      <c r="T426" s="18"/>
      <c r="U426" s="18"/>
      <c r="V426" s="4"/>
      <c r="W426" s="4"/>
      <c r="X426" s="4"/>
      <c r="Y426" s="2">
        <f>COUNTIFS(Maturation!$E$3:$E$323, Ad_Density!G426, Maturation!$B$3:$B$323, Ad_Density!C426, Maturation!$C$3:$C$323, D426, Maturation!$D$3:$D$323, "male")</f>
        <v>0</v>
      </c>
      <c r="Z426" s="5">
        <f>COUNTIFS(Maturation!$E$3:$E$323, Ad_Density!G426, Maturation!$B$3:$B$323, Ad_Density!C426, Maturation!$C$3:$C$323, D426, Maturation!$D$3:$D$323, "female")</f>
        <v>2</v>
      </c>
      <c r="AA426" s="5">
        <f t="shared" si="62"/>
        <v>2</v>
      </c>
      <c r="AB426" s="5"/>
      <c r="AC426" s="5"/>
    </row>
    <row r="427" spans="3:29" x14ac:dyDescent="0.35">
      <c r="C427" s="6" t="s">
        <v>21</v>
      </c>
      <c r="D427" s="6">
        <v>1</v>
      </c>
      <c r="E427" s="7">
        <v>2</v>
      </c>
      <c r="F427" s="7">
        <f t="shared" si="63"/>
        <v>38</v>
      </c>
      <c r="G427" s="8">
        <v>45199</v>
      </c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9">
        <v>55</v>
      </c>
      <c r="S427" s="9">
        <f t="shared" si="65"/>
        <v>5</v>
      </c>
      <c r="T427" s="19"/>
      <c r="U427" s="19"/>
      <c r="V427" s="9"/>
      <c r="W427" s="9"/>
      <c r="X427" s="9"/>
      <c r="Y427" s="7">
        <f>COUNTIFS(Maturation!$E$3:$E$323, Ad_Density!G427, Maturation!$B$3:$B$323, Ad_Density!C427, Maturation!$C$3:$C$323, D427, Maturation!$D$3:$D$323, "male")</f>
        <v>0</v>
      </c>
      <c r="Z427" s="7">
        <f>COUNTIFS(Maturation!$E$3:$E$323, Ad_Density!G427, Maturation!$B$3:$B$323, Ad_Density!C427, Maturation!$C$3:$C$323, D427, Maturation!$D$3:$D$323, "female")</f>
        <v>8</v>
      </c>
      <c r="AA427" s="7">
        <f t="shared" si="62"/>
        <v>8</v>
      </c>
      <c r="AB427" s="7"/>
      <c r="AC427" s="7"/>
    </row>
    <row r="428" spans="3:29" x14ac:dyDescent="0.35">
      <c r="C428" s="10" t="s">
        <v>16</v>
      </c>
      <c r="D428" s="10">
        <v>1</v>
      </c>
      <c r="E428" s="11">
        <v>2</v>
      </c>
      <c r="F428" s="11">
        <f t="shared" si="63"/>
        <v>38</v>
      </c>
      <c r="G428" s="12">
        <v>45199</v>
      </c>
      <c r="H428" s="13"/>
      <c r="I428" s="13"/>
      <c r="J428" s="13"/>
      <c r="K428" s="11"/>
      <c r="L428" s="13"/>
      <c r="M428" s="13"/>
      <c r="N428" s="13"/>
      <c r="O428" s="13"/>
      <c r="P428" s="13"/>
      <c r="Q428" s="13"/>
      <c r="R428" s="13">
        <v>10</v>
      </c>
      <c r="S428" s="13">
        <f t="shared" si="65"/>
        <v>0</v>
      </c>
      <c r="T428" s="20"/>
      <c r="U428" s="20"/>
      <c r="V428" s="13"/>
      <c r="W428" s="13"/>
      <c r="X428" s="13"/>
      <c r="Y428" s="13">
        <f>COUNTIFS(Maturation!$E$3:$E$323, Ad_Density!G428, Maturation!$B$3:$B$323, Ad_Density!C428, Maturation!$C$3:$C$323, D428, Maturation!$D$3:$D$323, "male")</f>
        <v>0</v>
      </c>
      <c r="Z428" s="13">
        <f>COUNTIFS(Maturation!$E$3:$E$323, Ad_Density!G428, Maturation!$B$3:$B$323, Ad_Density!C428, Maturation!$C$3:$C$323, D428, Maturation!$D$3:$D$323, "female")</f>
        <v>0</v>
      </c>
      <c r="AA428" s="13">
        <f t="shared" si="62"/>
        <v>0</v>
      </c>
      <c r="AB428" s="13"/>
      <c r="AC428" s="13"/>
    </row>
    <row r="429" spans="3:29" x14ac:dyDescent="0.35">
      <c r="C429" s="10" t="s">
        <v>16</v>
      </c>
      <c r="D429" s="10">
        <v>2</v>
      </c>
      <c r="E429" s="11">
        <v>2</v>
      </c>
      <c r="F429" s="11">
        <f t="shared" si="63"/>
        <v>38</v>
      </c>
      <c r="G429" s="12">
        <v>45199</v>
      </c>
      <c r="H429" s="13"/>
      <c r="I429" s="13"/>
      <c r="J429" s="13"/>
      <c r="K429" s="11"/>
      <c r="L429" s="13"/>
      <c r="M429" s="13"/>
      <c r="N429" s="13"/>
      <c r="O429" s="13"/>
      <c r="P429" s="13"/>
      <c r="Q429" s="13"/>
      <c r="R429" s="13">
        <v>10</v>
      </c>
      <c r="S429" s="13">
        <f t="shared" si="65"/>
        <v>0</v>
      </c>
      <c r="T429" s="20"/>
      <c r="U429" s="20"/>
      <c r="V429" s="13"/>
      <c r="W429" s="13"/>
      <c r="X429" s="13"/>
      <c r="Y429" s="13">
        <f>COUNTIFS(Maturation!$E$3:$E$323, Ad_Density!G429, Maturation!$B$3:$B$323, Ad_Density!C429, Maturation!$C$3:$C$323, D429, Maturation!$D$3:$D$323, "male")</f>
        <v>0</v>
      </c>
      <c r="Z429" s="13">
        <f>COUNTIFS(Maturation!$E$3:$E$323, Ad_Density!G429, Maturation!$B$3:$B$323, Ad_Density!C429, Maturation!$C$3:$C$323, D429, Maturation!$D$3:$D$323, "female")</f>
        <v>1</v>
      </c>
      <c r="AA429" s="13">
        <f t="shared" si="62"/>
        <v>1</v>
      </c>
      <c r="AB429" s="13"/>
      <c r="AC429" s="13"/>
    </row>
    <row r="430" spans="3:29" x14ac:dyDescent="0.35">
      <c r="C430" s="10" t="s">
        <v>16</v>
      </c>
      <c r="D430" s="10">
        <v>3</v>
      </c>
      <c r="E430" s="11">
        <v>2</v>
      </c>
      <c r="F430" s="11">
        <f t="shared" si="63"/>
        <v>38</v>
      </c>
      <c r="G430" s="12">
        <v>45199</v>
      </c>
      <c r="H430" s="13"/>
      <c r="I430" s="13"/>
      <c r="J430" s="13"/>
      <c r="K430" s="11"/>
      <c r="L430" s="13"/>
      <c r="M430" s="13"/>
      <c r="N430" s="13"/>
      <c r="O430" s="13"/>
      <c r="P430" s="13"/>
      <c r="Q430" s="13"/>
      <c r="R430" s="13">
        <v>9</v>
      </c>
      <c r="S430" s="13">
        <f t="shared" si="65"/>
        <v>0</v>
      </c>
      <c r="T430" s="20"/>
      <c r="U430" s="20"/>
      <c r="V430" s="13"/>
      <c r="W430" s="13"/>
      <c r="X430" s="13"/>
      <c r="Y430" s="13">
        <f>COUNTIFS(Maturation!$E$3:$E$323, Ad_Density!G430, Maturation!$B$3:$B$323, Ad_Density!C430, Maturation!$C$3:$C$323, D430, Maturation!$D$3:$D$323, "male")</f>
        <v>0</v>
      </c>
      <c r="Z430" s="13">
        <f>COUNTIFS(Maturation!$E$3:$E$323, Ad_Density!G430, Maturation!$B$3:$B$323, Ad_Density!C430, Maturation!$C$3:$C$323, D430, Maturation!$D$3:$D$323, "female")</f>
        <v>0</v>
      </c>
      <c r="AA430" s="13">
        <f t="shared" si="62"/>
        <v>0</v>
      </c>
      <c r="AB430" s="13"/>
      <c r="AC430" s="13"/>
    </row>
    <row r="431" spans="3:29" x14ac:dyDescent="0.35">
      <c r="C431" s="10" t="s">
        <v>16</v>
      </c>
      <c r="D431" s="10">
        <v>4</v>
      </c>
      <c r="E431" s="11">
        <v>2</v>
      </c>
      <c r="F431" s="11">
        <f t="shared" si="63"/>
        <v>38</v>
      </c>
      <c r="G431" s="12">
        <v>45199</v>
      </c>
      <c r="H431" s="13"/>
      <c r="I431" s="13"/>
      <c r="J431" s="13"/>
      <c r="K431" s="11"/>
      <c r="L431" s="13"/>
      <c r="M431" s="13"/>
      <c r="N431" s="13"/>
      <c r="O431" s="13"/>
      <c r="P431" s="13"/>
      <c r="Q431" s="13"/>
      <c r="R431" s="13">
        <v>9</v>
      </c>
      <c r="S431" s="13">
        <f t="shared" si="65"/>
        <v>0</v>
      </c>
      <c r="T431" s="20"/>
      <c r="U431" s="20"/>
      <c r="V431" s="13"/>
      <c r="W431" s="13"/>
      <c r="X431" s="13"/>
      <c r="Y431" s="13">
        <f>COUNTIFS(Maturation!$E$3:$E$323, Ad_Density!G431, Maturation!$B$3:$B$323, Ad_Density!C431, Maturation!$C$3:$C$323, D431, Maturation!$D$3:$D$323, "male")</f>
        <v>0</v>
      </c>
      <c r="Z431" s="13">
        <f>COUNTIFS(Maturation!$E$3:$E$323, Ad_Density!G431, Maturation!$B$3:$B$323, Ad_Density!C431, Maturation!$C$3:$C$323, D431, Maturation!$D$3:$D$323, "female")</f>
        <v>2</v>
      </c>
      <c r="AA431" s="13">
        <f t="shared" si="62"/>
        <v>2</v>
      </c>
      <c r="AB431" s="13"/>
      <c r="AC431" s="13"/>
    </row>
    <row r="432" spans="3:29" x14ac:dyDescent="0.35">
      <c r="C432" s="10" t="s">
        <v>16</v>
      </c>
      <c r="D432" s="10">
        <v>5</v>
      </c>
      <c r="E432" s="11">
        <v>2</v>
      </c>
      <c r="F432" s="11">
        <f t="shared" si="63"/>
        <v>38</v>
      </c>
      <c r="G432" s="12">
        <v>45199</v>
      </c>
      <c r="H432" s="13"/>
      <c r="I432" s="13"/>
      <c r="J432" s="13"/>
      <c r="K432" s="11"/>
      <c r="L432" s="13"/>
      <c r="M432" s="13"/>
      <c r="N432" s="13"/>
      <c r="O432" s="13"/>
      <c r="P432" s="13"/>
      <c r="Q432" s="13"/>
      <c r="R432" s="13">
        <v>9</v>
      </c>
      <c r="S432" s="13">
        <f t="shared" si="65"/>
        <v>0</v>
      </c>
      <c r="T432" s="20"/>
      <c r="U432" s="20"/>
      <c r="V432" s="13"/>
      <c r="W432" s="13"/>
      <c r="X432" s="13"/>
      <c r="Y432" s="13">
        <f>COUNTIFS(Maturation!$E$3:$E$323, Ad_Density!G432, Maturation!$B$3:$B$323, Ad_Density!C432, Maturation!$C$3:$C$323, D432, Maturation!$D$3:$D$323, "male")</f>
        <v>0</v>
      </c>
      <c r="Z432" s="13">
        <f>COUNTIFS(Maturation!$E$3:$E$323, Ad_Density!G432, Maturation!$B$3:$B$323, Ad_Density!C432, Maturation!$C$3:$C$323, D432, Maturation!$D$3:$D$323, "female")</f>
        <v>3</v>
      </c>
      <c r="AA432" s="13">
        <f t="shared" si="62"/>
        <v>3</v>
      </c>
      <c r="AB432" s="13"/>
      <c r="AC432" s="13"/>
    </row>
    <row r="433" spans="3:29" x14ac:dyDescent="0.35">
      <c r="C433" s="10" t="s">
        <v>16</v>
      </c>
      <c r="D433" s="10">
        <v>6</v>
      </c>
      <c r="E433" s="11">
        <v>2</v>
      </c>
      <c r="F433" s="11">
        <f t="shared" si="63"/>
        <v>38</v>
      </c>
      <c r="G433" s="12">
        <v>45199</v>
      </c>
      <c r="H433" s="13"/>
      <c r="I433" s="13"/>
      <c r="J433" s="13"/>
      <c r="K433" s="11"/>
      <c r="L433" s="13"/>
      <c r="M433" s="13"/>
      <c r="N433" s="13"/>
      <c r="O433" s="13"/>
      <c r="P433" s="13"/>
      <c r="Q433" s="13"/>
      <c r="R433" s="13">
        <v>10</v>
      </c>
      <c r="S433" s="13">
        <f t="shared" si="65"/>
        <v>0</v>
      </c>
      <c r="T433" s="20"/>
      <c r="U433" s="20"/>
      <c r="V433" s="13"/>
      <c r="W433" s="13"/>
      <c r="X433" s="13"/>
      <c r="Y433" s="13">
        <f>COUNTIFS(Maturation!$E$3:$E$323, Ad_Density!G433, Maturation!$B$3:$B$323, Ad_Density!C433, Maturation!$C$3:$C$323, D433, Maturation!$D$3:$D$323, "male")</f>
        <v>0</v>
      </c>
      <c r="Z433" s="13">
        <f>COUNTIFS(Maturation!$E$3:$E$323, Ad_Density!G433, Maturation!$B$3:$B$323, Ad_Density!C433, Maturation!$C$3:$C$323, D433, Maturation!$D$3:$D$323, "female")</f>
        <v>0</v>
      </c>
      <c r="AA433" s="13">
        <f t="shared" si="62"/>
        <v>0</v>
      </c>
      <c r="AB433" s="13"/>
      <c r="AC433" s="13"/>
    </row>
    <row r="434" spans="3:29" x14ac:dyDescent="0.35">
      <c r="C434" s="10" t="s">
        <v>17</v>
      </c>
      <c r="D434" s="10">
        <v>1</v>
      </c>
      <c r="E434" s="11">
        <v>2</v>
      </c>
      <c r="F434" s="11">
        <f t="shared" si="63"/>
        <v>38</v>
      </c>
      <c r="G434" s="12">
        <v>45199</v>
      </c>
      <c r="H434" s="13"/>
      <c r="I434" s="13"/>
      <c r="J434" s="13"/>
      <c r="K434" s="11"/>
      <c r="L434" s="13"/>
      <c r="M434" s="13"/>
      <c r="N434" s="13"/>
      <c r="O434" s="13"/>
      <c r="P434" s="13"/>
      <c r="Q434" s="13"/>
      <c r="R434" s="13">
        <v>25</v>
      </c>
      <c r="S434" s="13">
        <f t="shared" si="65"/>
        <v>0</v>
      </c>
      <c r="T434" s="20"/>
      <c r="U434" s="20"/>
      <c r="V434" s="13"/>
      <c r="W434" s="13"/>
      <c r="X434" s="13"/>
      <c r="Y434" s="13">
        <f>COUNTIFS(Maturation!$E$3:$E$323, Ad_Density!G434, Maturation!$B$3:$B$323, Ad_Density!C434, Maturation!$C$3:$C$323, D434, Maturation!$D$3:$D$323, "male")</f>
        <v>0</v>
      </c>
      <c r="Z434" s="13">
        <f>COUNTIFS(Maturation!$E$3:$E$323, Ad_Density!G434, Maturation!$B$3:$B$323, Ad_Density!C434, Maturation!$C$3:$C$323, D434, Maturation!$D$3:$D$323, "female")</f>
        <v>7</v>
      </c>
      <c r="AA434" s="13">
        <f t="shared" si="62"/>
        <v>7</v>
      </c>
      <c r="AB434" s="13"/>
      <c r="AC434" s="13"/>
    </row>
    <row r="435" spans="3:29" x14ac:dyDescent="0.35">
      <c r="C435" s="10" t="s">
        <v>17</v>
      </c>
      <c r="D435" s="10">
        <v>2</v>
      </c>
      <c r="E435" s="11">
        <v>2</v>
      </c>
      <c r="F435" s="11">
        <f t="shared" si="63"/>
        <v>38</v>
      </c>
      <c r="G435" s="12">
        <v>45199</v>
      </c>
      <c r="H435" s="13"/>
      <c r="I435" s="13"/>
      <c r="J435" s="13"/>
      <c r="K435" s="11"/>
      <c r="L435" s="13"/>
      <c r="M435" s="13"/>
      <c r="N435" s="13"/>
      <c r="O435" s="13"/>
      <c r="P435" s="13"/>
      <c r="Q435" s="13"/>
      <c r="R435" s="13">
        <v>24</v>
      </c>
      <c r="S435" s="13">
        <f t="shared" si="65"/>
        <v>1</v>
      </c>
      <c r="T435" s="20"/>
      <c r="U435" s="20"/>
      <c r="V435" s="13"/>
      <c r="W435" s="13"/>
      <c r="X435" s="13"/>
      <c r="Y435" s="13">
        <f>COUNTIFS(Maturation!$E$3:$E$323, Ad_Density!G435, Maturation!$B$3:$B$323, Ad_Density!C435, Maturation!$C$3:$C$323, D435, Maturation!$D$3:$D$323, "male")</f>
        <v>1</v>
      </c>
      <c r="Z435" s="13">
        <f>COUNTIFS(Maturation!$E$3:$E$323, Ad_Density!G435, Maturation!$B$3:$B$323, Ad_Density!C435, Maturation!$C$3:$C$323, D435, Maturation!$D$3:$D$323, "female")</f>
        <v>0</v>
      </c>
      <c r="AA435" s="13">
        <f t="shared" si="62"/>
        <v>1</v>
      </c>
      <c r="AB435" s="13"/>
      <c r="AC435" s="13"/>
    </row>
    <row r="436" spans="3:29" x14ac:dyDescent="0.35">
      <c r="C436" s="14" t="s">
        <v>18</v>
      </c>
      <c r="D436" s="14">
        <v>1</v>
      </c>
      <c r="E436" s="15">
        <v>2</v>
      </c>
      <c r="F436" s="15">
        <f t="shared" si="63"/>
        <v>38</v>
      </c>
      <c r="G436" s="16">
        <v>45199</v>
      </c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>
        <v>53</v>
      </c>
      <c r="S436" s="15">
        <f t="shared" si="65"/>
        <v>4</v>
      </c>
      <c r="T436" s="21"/>
      <c r="U436" s="21"/>
      <c r="V436" s="15"/>
      <c r="W436" s="15"/>
      <c r="X436" s="15"/>
      <c r="Y436" s="15">
        <f>COUNTIFS(Maturation!$E$3:$E$323, Ad_Density!G436, Maturation!$B$3:$B$323, Ad_Density!C436, Maturation!$C$3:$C$323, D436, Maturation!$D$3:$D$323, "male")</f>
        <v>0</v>
      </c>
      <c r="Z436" s="15">
        <f>COUNTIFS(Maturation!$E$3:$E$323, Ad_Density!G436, Maturation!$B$3:$B$323, Ad_Density!C436, Maturation!$C$3:$C$323, D436, Maturation!$D$3:$D$323, "female")</f>
        <v>7</v>
      </c>
      <c r="AA436" s="15">
        <f t="shared" si="62"/>
        <v>7</v>
      </c>
      <c r="AB436" s="15"/>
      <c r="AC436" s="15"/>
    </row>
    <row r="437" spans="3:29" x14ac:dyDescent="0.35">
      <c r="C437" s="1" t="s">
        <v>19</v>
      </c>
      <c r="D437" s="1">
        <v>1</v>
      </c>
      <c r="E437" s="2">
        <v>3</v>
      </c>
      <c r="F437" s="2">
        <f t="shared" si="63"/>
        <v>39</v>
      </c>
      <c r="G437" s="3">
        <v>45200</v>
      </c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45">
        <v>6</v>
      </c>
      <c r="S437" s="45">
        <f t="shared" si="65"/>
        <v>3</v>
      </c>
      <c r="T437" s="18"/>
      <c r="U437" s="18"/>
      <c r="V437" s="4"/>
      <c r="W437" s="4"/>
      <c r="X437" s="4"/>
      <c r="Y437" s="2">
        <f>COUNTIFS(Maturation!$E$3:$E$323, Ad_Density!G437, Maturation!$B$3:$B$323, Ad_Density!C437, Maturation!$C$3:$C$323, D437, Maturation!$D$3:$D$323, "male")</f>
        <v>0</v>
      </c>
      <c r="Z437" s="5">
        <f>COUNTIFS(Maturation!$E$3:$E$323, Ad_Density!G437, Maturation!$B$3:$B$323, Ad_Density!C437, Maturation!$C$3:$C$323, D437, Maturation!$D$3:$D$323, "female")</f>
        <v>1</v>
      </c>
      <c r="AA437" s="5">
        <f t="shared" si="62"/>
        <v>1</v>
      </c>
      <c r="AB437" s="5"/>
      <c r="AC437" s="5"/>
    </row>
    <row r="438" spans="3:29" x14ac:dyDescent="0.35">
      <c r="C438" s="1" t="s">
        <v>19</v>
      </c>
      <c r="D438" s="1">
        <v>2</v>
      </c>
      <c r="E438" s="2">
        <v>3</v>
      </c>
      <c r="F438" s="2">
        <f t="shared" si="63"/>
        <v>39</v>
      </c>
      <c r="G438" s="3">
        <v>45200</v>
      </c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45">
        <v>5</v>
      </c>
      <c r="S438" s="45">
        <f t="shared" si="65"/>
        <v>3</v>
      </c>
      <c r="T438" s="18"/>
      <c r="U438" s="18"/>
      <c r="V438" s="4"/>
      <c r="W438" s="4"/>
      <c r="X438" s="4"/>
      <c r="Y438" s="2">
        <f>COUNTIFS(Maturation!$E$3:$E$323, Ad_Density!G438, Maturation!$B$3:$B$323, Ad_Density!C438, Maturation!$C$3:$C$323, D438, Maturation!$D$3:$D$323, "male")</f>
        <v>0</v>
      </c>
      <c r="Z438" s="5">
        <f>COUNTIFS(Maturation!$E$3:$E$323, Ad_Density!G438, Maturation!$B$3:$B$323, Ad_Density!C438, Maturation!$C$3:$C$323, D438, Maturation!$D$3:$D$323, "female")</f>
        <v>2</v>
      </c>
      <c r="AA438" s="5">
        <f t="shared" si="62"/>
        <v>2</v>
      </c>
      <c r="AB438" s="5"/>
      <c r="AC438" s="5"/>
    </row>
    <row r="439" spans="3:29" x14ac:dyDescent="0.35">
      <c r="C439" s="1" t="s">
        <v>19</v>
      </c>
      <c r="D439" s="1">
        <v>3</v>
      </c>
      <c r="E439" s="2">
        <v>3</v>
      </c>
      <c r="F439" s="2">
        <f t="shared" si="63"/>
        <v>39</v>
      </c>
      <c r="G439" s="3">
        <v>45200</v>
      </c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45">
        <v>5</v>
      </c>
      <c r="S439" s="45">
        <f t="shared" si="65"/>
        <v>4</v>
      </c>
      <c r="T439" s="18"/>
      <c r="U439" s="18"/>
      <c r="V439" s="4"/>
      <c r="W439" s="4"/>
      <c r="X439" s="4"/>
      <c r="Y439" s="2">
        <f>COUNTIFS(Maturation!$E$3:$E$323, Ad_Density!G439, Maturation!$B$3:$B$323, Ad_Density!C439, Maturation!$C$3:$C$323, D439, Maturation!$D$3:$D$323, "male")</f>
        <v>1</v>
      </c>
      <c r="Z439" s="5">
        <f>COUNTIFS(Maturation!$E$3:$E$323, Ad_Density!G439, Maturation!$B$3:$B$323, Ad_Density!C439, Maturation!$C$3:$C$323, D439, Maturation!$D$3:$D$323, "female")</f>
        <v>1</v>
      </c>
      <c r="AA439" s="5">
        <f t="shared" si="62"/>
        <v>2</v>
      </c>
      <c r="AB439" s="5"/>
      <c r="AC439" s="5"/>
    </row>
    <row r="440" spans="3:29" x14ac:dyDescent="0.35">
      <c r="C440" s="1" t="s">
        <v>19</v>
      </c>
      <c r="D440" s="1">
        <v>4</v>
      </c>
      <c r="E440" s="2">
        <v>3</v>
      </c>
      <c r="F440" s="2">
        <f t="shared" si="63"/>
        <v>39</v>
      </c>
      <c r="G440" s="3">
        <v>45200</v>
      </c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45">
        <v>4</v>
      </c>
      <c r="S440" s="45">
        <f t="shared" si="65"/>
        <v>3</v>
      </c>
      <c r="T440" s="18"/>
      <c r="U440" s="18"/>
      <c r="V440" s="4"/>
      <c r="W440" s="4"/>
      <c r="X440" s="4"/>
      <c r="Y440" s="2">
        <f>COUNTIFS(Maturation!$E$3:$E$323, Ad_Density!G440, Maturation!$B$3:$B$323, Ad_Density!C440, Maturation!$C$3:$C$323, D440, Maturation!$D$3:$D$323, "male")</f>
        <v>0</v>
      </c>
      <c r="Z440" s="5">
        <f>COUNTIFS(Maturation!$E$3:$E$323, Ad_Density!G440, Maturation!$B$3:$B$323, Ad_Density!C440, Maturation!$C$3:$C$323, D440, Maturation!$D$3:$D$323, "female")</f>
        <v>1</v>
      </c>
      <c r="AA440" s="5">
        <f t="shared" si="62"/>
        <v>1</v>
      </c>
      <c r="AB440" s="5"/>
      <c r="AC440" s="5"/>
    </row>
    <row r="441" spans="3:29" x14ac:dyDescent="0.35">
      <c r="C441" s="1" t="s">
        <v>19</v>
      </c>
      <c r="D441" s="1">
        <v>5</v>
      </c>
      <c r="E441" s="2">
        <v>3</v>
      </c>
      <c r="F441" s="2">
        <f t="shared" si="63"/>
        <v>39</v>
      </c>
      <c r="G441" s="3">
        <v>45200</v>
      </c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45">
        <v>7</v>
      </c>
      <c r="S441" s="45">
        <f t="shared" si="65"/>
        <v>3</v>
      </c>
      <c r="T441" s="18"/>
      <c r="U441" s="18"/>
      <c r="V441" s="4"/>
      <c r="W441" s="4"/>
      <c r="X441" s="4"/>
      <c r="Y441" s="2">
        <f>COUNTIFS(Maturation!$E$3:$E$323, Ad_Density!G441, Maturation!$B$3:$B$323, Ad_Density!C441, Maturation!$C$3:$C$323, D441, Maturation!$D$3:$D$323, "male")</f>
        <v>1</v>
      </c>
      <c r="Z441" s="5">
        <f>COUNTIFS(Maturation!$E$3:$E$323, Ad_Density!G441, Maturation!$B$3:$B$323, Ad_Density!C441, Maturation!$C$3:$C$323, D441, Maturation!$D$3:$D$323, "female")</f>
        <v>0</v>
      </c>
      <c r="AA441" s="5">
        <f t="shared" si="62"/>
        <v>1</v>
      </c>
      <c r="AB441" s="5"/>
      <c r="AC441" s="5"/>
    </row>
    <row r="442" spans="3:29" x14ac:dyDescent="0.35">
      <c r="C442" s="1" t="s">
        <v>19</v>
      </c>
      <c r="D442" s="1">
        <v>6</v>
      </c>
      <c r="E442" s="2">
        <v>3</v>
      </c>
      <c r="F442" s="2">
        <f t="shared" si="63"/>
        <v>39</v>
      </c>
      <c r="G442" s="3">
        <v>45200</v>
      </c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45">
        <v>7</v>
      </c>
      <c r="S442" s="45">
        <f t="shared" si="65"/>
        <v>1</v>
      </c>
      <c r="T442" s="18"/>
      <c r="U442" s="18"/>
      <c r="V442" s="4"/>
      <c r="W442" s="4"/>
      <c r="X442" s="4"/>
      <c r="Y442" s="2">
        <f>COUNTIFS(Maturation!$E$3:$E$323, Ad_Density!G442, Maturation!$B$3:$B$323, Ad_Density!C442, Maturation!$C$3:$C$323, D442, Maturation!$D$3:$D$323, "male")</f>
        <v>1</v>
      </c>
      <c r="Z442" s="5">
        <f>COUNTIFS(Maturation!$E$3:$E$323, Ad_Density!G442, Maturation!$B$3:$B$323, Ad_Density!C442, Maturation!$C$3:$C$323, D442, Maturation!$D$3:$D$323, "female")</f>
        <v>1</v>
      </c>
      <c r="AA442" s="5">
        <f t="shared" si="62"/>
        <v>2</v>
      </c>
      <c r="AB442" s="5"/>
      <c r="AC442" s="5"/>
    </row>
    <row r="443" spans="3:29" x14ac:dyDescent="0.35">
      <c r="C443" s="1" t="s">
        <v>20</v>
      </c>
      <c r="D443" s="1">
        <v>1</v>
      </c>
      <c r="E443" s="2">
        <v>3</v>
      </c>
      <c r="F443" s="2">
        <f t="shared" si="63"/>
        <v>39</v>
      </c>
      <c r="G443" s="3">
        <v>45200</v>
      </c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45">
        <v>22</v>
      </c>
      <c r="S443" s="45">
        <f t="shared" si="65"/>
        <v>3</v>
      </c>
      <c r="T443" s="18"/>
      <c r="U443" s="18"/>
      <c r="V443" s="4"/>
      <c r="W443" s="4"/>
      <c r="X443" s="4"/>
      <c r="Y443" s="2">
        <f>COUNTIFS(Maturation!$E$3:$E$323, Ad_Density!G443, Maturation!$B$3:$B$323, Ad_Density!C443, Maturation!$C$3:$C$323, D443, Maturation!$D$3:$D$323, "male")</f>
        <v>0</v>
      </c>
      <c r="Z443" s="5">
        <f>COUNTIFS(Maturation!$E$3:$E$323, Ad_Density!G443, Maturation!$B$3:$B$323, Ad_Density!C443, Maturation!$C$3:$C$323, D443, Maturation!$D$3:$D$323, "female")</f>
        <v>4</v>
      </c>
      <c r="AA443" s="5">
        <f t="shared" si="62"/>
        <v>4</v>
      </c>
      <c r="AB443" s="5"/>
      <c r="AC443" s="5"/>
    </row>
    <row r="444" spans="3:29" x14ac:dyDescent="0.35">
      <c r="C444" s="1" t="s">
        <v>20</v>
      </c>
      <c r="D444" s="1">
        <v>2</v>
      </c>
      <c r="E444" s="2">
        <v>3</v>
      </c>
      <c r="F444" s="2">
        <f t="shared" si="63"/>
        <v>39</v>
      </c>
      <c r="G444" s="3">
        <v>45200</v>
      </c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45">
        <v>24</v>
      </c>
      <c r="S444" s="45">
        <f t="shared" si="65"/>
        <v>4</v>
      </c>
      <c r="T444" s="18"/>
      <c r="U444" s="18"/>
      <c r="V444" s="4"/>
      <c r="W444" s="4"/>
      <c r="X444" s="4"/>
      <c r="Y444" s="2">
        <f>COUNTIFS(Maturation!$E$3:$E$323, Ad_Density!G444, Maturation!$B$3:$B$323, Ad_Density!C444, Maturation!$C$3:$C$323, D444, Maturation!$D$3:$D$323, "male")</f>
        <v>0</v>
      </c>
      <c r="Z444" s="5">
        <f>COUNTIFS(Maturation!$E$3:$E$323, Ad_Density!G444, Maturation!$B$3:$B$323, Ad_Density!C444, Maturation!$C$3:$C$323, D444, Maturation!$D$3:$D$323, "female")</f>
        <v>1</v>
      </c>
      <c r="AA444" s="5">
        <f t="shared" si="62"/>
        <v>1</v>
      </c>
      <c r="AB444" s="5"/>
      <c r="AC444" s="5"/>
    </row>
    <row r="445" spans="3:29" x14ac:dyDescent="0.35">
      <c r="C445" s="6" t="s">
        <v>21</v>
      </c>
      <c r="D445" s="6">
        <v>1</v>
      </c>
      <c r="E445" s="7">
        <v>3</v>
      </c>
      <c r="F445" s="7">
        <f t="shared" si="63"/>
        <v>39</v>
      </c>
      <c r="G445" s="8">
        <v>45200</v>
      </c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46">
        <v>47</v>
      </c>
      <c r="S445" s="46">
        <f t="shared" si="65"/>
        <v>8</v>
      </c>
      <c r="T445" s="19"/>
      <c r="U445" s="19"/>
      <c r="V445" s="9"/>
      <c r="W445" s="9"/>
      <c r="X445" s="9"/>
      <c r="Y445" s="7">
        <f>COUNTIFS(Maturation!$E$3:$E$323, Ad_Density!G445, Maturation!$B$3:$B$323, Ad_Density!C445, Maturation!$C$3:$C$323, D445, Maturation!$D$3:$D$323, "male")</f>
        <v>0</v>
      </c>
      <c r="Z445" s="7">
        <f>COUNTIFS(Maturation!$E$3:$E$323, Ad_Density!G445, Maturation!$B$3:$B$323, Ad_Density!C445, Maturation!$C$3:$C$323, D445, Maturation!$D$3:$D$323, "female")</f>
        <v>5</v>
      </c>
      <c r="AA445" s="7">
        <f t="shared" si="62"/>
        <v>5</v>
      </c>
      <c r="AB445" s="7"/>
      <c r="AC445" s="7"/>
    </row>
    <row r="446" spans="3:29" x14ac:dyDescent="0.35">
      <c r="C446" s="10" t="s">
        <v>16</v>
      </c>
      <c r="D446" s="10">
        <v>1</v>
      </c>
      <c r="E446" s="11">
        <v>3</v>
      </c>
      <c r="F446" s="11">
        <f t="shared" si="63"/>
        <v>39</v>
      </c>
      <c r="G446" s="12">
        <v>45200</v>
      </c>
      <c r="H446" s="13"/>
      <c r="I446" s="13"/>
      <c r="J446" s="13"/>
      <c r="K446" s="11"/>
      <c r="L446" s="13"/>
      <c r="M446" s="13"/>
      <c r="N446" s="13"/>
      <c r="O446" s="13"/>
      <c r="P446" s="13"/>
      <c r="Q446" s="13"/>
      <c r="R446" s="47">
        <v>10</v>
      </c>
      <c r="S446" s="47">
        <f t="shared" si="65"/>
        <v>0</v>
      </c>
      <c r="T446" s="20"/>
      <c r="U446" s="20"/>
      <c r="V446" s="13"/>
      <c r="W446" s="13"/>
      <c r="X446" s="13"/>
      <c r="Y446" s="13">
        <f>COUNTIFS(Maturation!$E$3:$E$323, Ad_Density!G446, Maturation!$B$3:$B$323, Ad_Density!C446, Maturation!$C$3:$C$323, D446, Maturation!$D$3:$D$323, "male")</f>
        <v>0</v>
      </c>
      <c r="Z446" s="13">
        <f>COUNTIFS(Maturation!$E$3:$E$323, Ad_Density!G446, Maturation!$B$3:$B$323, Ad_Density!C446, Maturation!$C$3:$C$323, D446, Maturation!$D$3:$D$323, "female")</f>
        <v>1</v>
      </c>
      <c r="AA446" s="13">
        <f t="shared" si="62"/>
        <v>1</v>
      </c>
      <c r="AB446" s="13"/>
      <c r="AC446" s="13"/>
    </row>
    <row r="447" spans="3:29" x14ac:dyDescent="0.35">
      <c r="C447" s="10" t="s">
        <v>16</v>
      </c>
      <c r="D447" s="10">
        <v>2</v>
      </c>
      <c r="E447" s="11">
        <v>3</v>
      </c>
      <c r="F447" s="11">
        <f t="shared" si="63"/>
        <v>39</v>
      </c>
      <c r="G447" s="12">
        <v>45200</v>
      </c>
      <c r="H447" s="13"/>
      <c r="I447" s="13"/>
      <c r="J447" s="13"/>
      <c r="K447" s="11"/>
      <c r="L447" s="13"/>
      <c r="M447" s="13"/>
      <c r="N447" s="13"/>
      <c r="O447" s="13"/>
      <c r="P447" s="13"/>
      <c r="Q447" s="13"/>
      <c r="R447" s="47">
        <v>9</v>
      </c>
      <c r="S447" s="47">
        <f t="shared" si="65"/>
        <v>1</v>
      </c>
      <c r="T447" s="20"/>
      <c r="U447" s="20"/>
      <c r="V447" s="13"/>
      <c r="W447" s="13"/>
      <c r="X447" s="13"/>
      <c r="Y447" s="13">
        <f>COUNTIFS(Maturation!$E$3:$E$323, Ad_Density!G447, Maturation!$B$3:$B$323, Ad_Density!C447, Maturation!$C$3:$C$323, D447, Maturation!$D$3:$D$323, "male")</f>
        <v>0</v>
      </c>
      <c r="Z447" s="13">
        <f>COUNTIFS(Maturation!$E$3:$E$323, Ad_Density!G447, Maturation!$B$3:$B$323, Ad_Density!C447, Maturation!$C$3:$C$323, D447, Maturation!$D$3:$D$323, "female")</f>
        <v>1</v>
      </c>
      <c r="AA447" s="13">
        <f t="shared" si="62"/>
        <v>1</v>
      </c>
      <c r="AB447" s="13"/>
      <c r="AC447" s="13"/>
    </row>
    <row r="448" spans="3:29" x14ac:dyDescent="0.35">
      <c r="C448" s="10" t="s">
        <v>16</v>
      </c>
      <c r="D448" s="10">
        <v>3</v>
      </c>
      <c r="E448" s="11">
        <v>3</v>
      </c>
      <c r="F448" s="11">
        <f t="shared" si="63"/>
        <v>39</v>
      </c>
      <c r="G448" s="12">
        <v>45200</v>
      </c>
      <c r="H448" s="13"/>
      <c r="I448" s="13"/>
      <c r="J448" s="13"/>
      <c r="K448" s="11"/>
      <c r="L448" s="13"/>
      <c r="M448" s="13"/>
      <c r="N448" s="13"/>
      <c r="O448" s="13"/>
      <c r="P448" s="13"/>
      <c r="Q448" s="13"/>
      <c r="R448" s="47">
        <v>9</v>
      </c>
      <c r="S448" s="47">
        <f t="shared" si="65"/>
        <v>0</v>
      </c>
      <c r="T448" s="20"/>
      <c r="U448" s="20"/>
      <c r="V448" s="13"/>
      <c r="W448" s="13"/>
      <c r="X448" s="13"/>
      <c r="Y448" s="13">
        <f>COUNTIFS(Maturation!$E$3:$E$323, Ad_Density!G448, Maturation!$B$3:$B$323, Ad_Density!C448, Maturation!$C$3:$C$323, D448, Maturation!$D$3:$D$323, "male")</f>
        <v>0</v>
      </c>
      <c r="Z448" s="13">
        <f>COUNTIFS(Maturation!$E$3:$E$323, Ad_Density!G448, Maturation!$B$3:$B$323, Ad_Density!C448, Maturation!$C$3:$C$323, D448, Maturation!$D$3:$D$323, "female")</f>
        <v>0</v>
      </c>
      <c r="AA448" s="13">
        <f t="shared" ref="AA448:AA508" si="66">Y448+Z448</f>
        <v>0</v>
      </c>
      <c r="AB448" s="13"/>
      <c r="AC448" s="13"/>
    </row>
    <row r="449" spans="3:29" x14ac:dyDescent="0.35">
      <c r="C449" s="10" t="s">
        <v>16</v>
      </c>
      <c r="D449" s="10">
        <v>4</v>
      </c>
      <c r="E449" s="11">
        <v>3</v>
      </c>
      <c r="F449" s="11">
        <f t="shared" si="63"/>
        <v>39</v>
      </c>
      <c r="G449" s="12">
        <v>45200</v>
      </c>
      <c r="H449" s="13"/>
      <c r="I449" s="13"/>
      <c r="J449" s="13"/>
      <c r="K449" s="11"/>
      <c r="L449" s="13"/>
      <c r="M449" s="13"/>
      <c r="N449" s="13"/>
      <c r="O449" s="13"/>
      <c r="P449" s="13"/>
      <c r="Q449" s="13"/>
      <c r="R449" s="47">
        <v>7</v>
      </c>
      <c r="S449" s="47">
        <f t="shared" si="65"/>
        <v>2</v>
      </c>
      <c r="T449" s="20"/>
      <c r="U449" s="20"/>
      <c r="V449" s="13"/>
      <c r="W449" s="13"/>
      <c r="X449" s="13"/>
      <c r="Y449" s="13">
        <f>COUNTIFS(Maturation!$E$3:$E$323, Ad_Density!G449, Maturation!$B$3:$B$323, Ad_Density!C449, Maturation!$C$3:$C$323, D449, Maturation!$D$3:$D$323, "male")</f>
        <v>0</v>
      </c>
      <c r="Z449" s="13">
        <f>COUNTIFS(Maturation!$E$3:$E$323, Ad_Density!G449, Maturation!$B$3:$B$323, Ad_Density!C449, Maturation!$C$3:$C$323, D449, Maturation!$D$3:$D$323, "female")</f>
        <v>0</v>
      </c>
      <c r="AA449" s="13">
        <f t="shared" si="66"/>
        <v>0</v>
      </c>
      <c r="AB449" s="13"/>
      <c r="AC449" s="13"/>
    </row>
    <row r="450" spans="3:29" x14ac:dyDescent="0.35">
      <c r="C450" s="10" t="s">
        <v>16</v>
      </c>
      <c r="D450" s="10">
        <v>5</v>
      </c>
      <c r="E450" s="11">
        <v>3</v>
      </c>
      <c r="F450" s="11">
        <f t="shared" si="63"/>
        <v>39</v>
      </c>
      <c r="G450" s="12">
        <v>45200</v>
      </c>
      <c r="H450" s="13"/>
      <c r="I450" s="13"/>
      <c r="J450" s="13"/>
      <c r="K450" s="11"/>
      <c r="L450" s="13"/>
      <c r="M450" s="13"/>
      <c r="N450" s="13"/>
      <c r="O450" s="13"/>
      <c r="P450" s="13"/>
      <c r="Q450" s="13"/>
      <c r="R450" s="47">
        <v>7</v>
      </c>
      <c r="S450" s="47">
        <f t="shared" si="65"/>
        <v>2</v>
      </c>
      <c r="T450" s="20"/>
      <c r="U450" s="20"/>
      <c r="V450" s="13"/>
      <c r="W450" s="13"/>
      <c r="X450" s="13"/>
      <c r="Y450" s="13">
        <f>COUNTIFS(Maturation!$E$3:$E$323, Ad_Density!G450, Maturation!$B$3:$B$323, Ad_Density!C450, Maturation!$C$3:$C$323, D450, Maturation!$D$3:$D$323, "male")</f>
        <v>1</v>
      </c>
      <c r="Z450" s="13">
        <f>COUNTIFS(Maturation!$E$3:$E$323, Ad_Density!G450, Maturation!$B$3:$B$323, Ad_Density!C450, Maturation!$C$3:$C$323, D450, Maturation!$D$3:$D$323, "female")</f>
        <v>0</v>
      </c>
      <c r="AA450" s="13">
        <f t="shared" si="66"/>
        <v>1</v>
      </c>
      <c r="AB450" s="13"/>
      <c r="AC450" s="13"/>
    </row>
    <row r="451" spans="3:29" x14ac:dyDescent="0.35">
      <c r="C451" s="10" t="s">
        <v>16</v>
      </c>
      <c r="D451" s="10">
        <v>6</v>
      </c>
      <c r="E451" s="11">
        <v>3</v>
      </c>
      <c r="F451" s="11">
        <f t="shared" si="63"/>
        <v>39</v>
      </c>
      <c r="G451" s="12">
        <v>45200</v>
      </c>
      <c r="H451" s="13"/>
      <c r="I451" s="13"/>
      <c r="J451" s="13"/>
      <c r="K451" s="11"/>
      <c r="L451" s="13"/>
      <c r="M451" s="13"/>
      <c r="N451" s="13"/>
      <c r="O451" s="13"/>
      <c r="P451" s="13"/>
      <c r="Q451" s="13"/>
      <c r="R451" s="47">
        <v>10</v>
      </c>
      <c r="S451" s="47">
        <f t="shared" si="65"/>
        <v>0</v>
      </c>
      <c r="T451" s="20"/>
      <c r="U451" s="20"/>
      <c r="V451" s="13"/>
      <c r="W451" s="13"/>
      <c r="X451" s="13"/>
      <c r="Y451" s="13">
        <f>COUNTIFS(Maturation!$E$3:$E$323, Ad_Density!G451, Maturation!$B$3:$B$323, Ad_Density!C451, Maturation!$C$3:$C$323, D451, Maturation!$D$3:$D$323, "male")</f>
        <v>0</v>
      </c>
      <c r="Z451" s="13">
        <f>COUNTIFS(Maturation!$E$3:$E$323, Ad_Density!G451, Maturation!$B$3:$B$323, Ad_Density!C451, Maturation!$C$3:$C$323, D451, Maturation!$D$3:$D$323, "female")</f>
        <v>2</v>
      </c>
      <c r="AA451" s="13">
        <f t="shared" si="66"/>
        <v>2</v>
      </c>
      <c r="AB451" s="13"/>
      <c r="AC451" s="13"/>
    </row>
    <row r="452" spans="3:29" x14ac:dyDescent="0.35">
      <c r="C452" s="10" t="s">
        <v>17</v>
      </c>
      <c r="D452" s="10">
        <v>1</v>
      </c>
      <c r="E452" s="11">
        <v>3</v>
      </c>
      <c r="F452" s="11">
        <f t="shared" si="63"/>
        <v>39</v>
      </c>
      <c r="G452" s="12">
        <v>45200</v>
      </c>
      <c r="H452" s="13"/>
      <c r="I452" s="13"/>
      <c r="J452" s="13"/>
      <c r="K452" s="11"/>
      <c r="L452" s="13"/>
      <c r="M452" s="13"/>
      <c r="N452" s="13"/>
      <c r="O452" s="13"/>
      <c r="P452" s="13"/>
      <c r="Q452" s="13"/>
      <c r="R452" s="47">
        <v>18</v>
      </c>
      <c r="S452" s="47">
        <f t="shared" si="65"/>
        <v>7</v>
      </c>
      <c r="T452" s="20"/>
      <c r="U452" s="20"/>
      <c r="V452" s="13"/>
      <c r="W452" s="13"/>
      <c r="X452" s="13"/>
      <c r="Y452" s="13">
        <f>COUNTIFS(Maturation!$E$3:$E$323, Ad_Density!G452, Maturation!$B$3:$B$323, Ad_Density!C452, Maturation!$C$3:$C$323, D452, Maturation!$D$3:$D$323, "male")</f>
        <v>1</v>
      </c>
      <c r="Z452" s="13">
        <f>COUNTIFS(Maturation!$E$3:$E$323, Ad_Density!G452, Maturation!$B$3:$B$323, Ad_Density!C452, Maturation!$C$3:$C$323, D452, Maturation!$D$3:$D$323, "female")</f>
        <v>3</v>
      </c>
      <c r="AA452" s="13">
        <f t="shared" si="66"/>
        <v>4</v>
      </c>
      <c r="AB452" s="13"/>
      <c r="AC452" s="13"/>
    </row>
    <row r="453" spans="3:29" x14ac:dyDescent="0.35">
      <c r="C453" s="10" t="s">
        <v>17</v>
      </c>
      <c r="D453" s="10">
        <v>2</v>
      </c>
      <c r="E453" s="11">
        <v>3</v>
      </c>
      <c r="F453" s="11">
        <f t="shared" si="63"/>
        <v>39</v>
      </c>
      <c r="G453" s="12">
        <v>45200</v>
      </c>
      <c r="H453" s="13"/>
      <c r="I453" s="13"/>
      <c r="J453" s="13"/>
      <c r="K453" s="11"/>
      <c r="L453" s="13"/>
      <c r="M453" s="13"/>
      <c r="N453" s="13"/>
      <c r="O453" s="13"/>
      <c r="P453" s="13"/>
      <c r="Q453" s="13"/>
      <c r="R453" s="47">
        <v>23</v>
      </c>
      <c r="S453" s="47">
        <f t="shared" si="65"/>
        <v>1</v>
      </c>
      <c r="T453" s="20"/>
      <c r="U453" s="20"/>
      <c r="V453" s="13"/>
      <c r="W453" s="13"/>
      <c r="X453" s="13"/>
      <c r="Y453" s="13">
        <f>COUNTIFS(Maturation!$E$3:$E$323, Ad_Density!G453, Maturation!$B$3:$B$323, Ad_Density!C453, Maturation!$C$3:$C$323, D453, Maturation!$D$3:$D$323, "male")</f>
        <v>2</v>
      </c>
      <c r="Z453" s="13">
        <f>COUNTIFS(Maturation!$E$3:$E$323, Ad_Density!G453, Maturation!$B$3:$B$323, Ad_Density!C453, Maturation!$C$3:$C$323, D453, Maturation!$D$3:$D$323, "female")</f>
        <v>3</v>
      </c>
      <c r="AA453" s="13">
        <f t="shared" si="66"/>
        <v>5</v>
      </c>
      <c r="AB453" s="13"/>
      <c r="AC453" s="13"/>
    </row>
    <row r="454" spans="3:29" x14ac:dyDescent="0.35">
      <c r="C454" s="14" t="s">
        <v>18</v>
      </c>
      <c r="D454" s="14">
        <v>1</v>
      </c>
      <c r="E454" s="15">
        <v>3</v>
      </c>
      <c r="F454" s="15">
        <f t="shared" ref="F454:F517" si="67">_xlfn.DAYS(G454,$H$1)</f>
        <v>39</v>
      </c>
      <c r="G454" s="16">
        <v>45200</v>
      </c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48">
        <v>46</v>
      </c>
      <c r="S454" s="48">
        <f t="shared" si="65"/>
        <v>7</v>
      </c>
      <c r="T454" s="21"/>
      <c r="U454" s="21"/>
      <c r="V454" s="15"/>
      <c r="W454" s="15"/>
      <c r="X454" s="15"/>
      <c r="Y454" s="15">
        <f>COUNTIFS(Maturation!$E$3:$E$323, Ad_Density!G454, Maturation!$B$3:$B$323, Ad_Density!C454, Maturation!$C$3:$C$323, D454, Maturation!$D$3:$D$323, "male")</f>
        <v>2</v>
      </c>
      <c r="Z454" s="15">
        <f>COUNTIFS(Maturation!$E$3:$E$323, Ad_Density!G454, Maturation!$B$3:$B$323, Ad_Density!C454, Maturation!$C$3:$C$323, D454, Maturation!$D$3:$D$323, "female")</f>
        <v>8</v>
      </c>
      <c r="AA454" s="15">
        <f t="shared" si="66"/>
        <v>10</v>
      </c>
      <c r="AB454" s="15"/>
      <c r="AC454" s="15"/>
    </row>
    <row r="455" spans="3:29" x14ac:dyDescent="0.35">
      <c r="C455" s="1" t="s">
        <v>19</v>
      </c>
      <c r="D455" s="1">
        <v>1</v>
      </c>
      <c r="E455" s="2">
        <v>4</v>
      </c>
      <c r="F455" s="2">
        <f t="shared" si="67"/>
        <v>40</v>
      </c>
      <c r="G455" s="3">
        <v>45201</v>
      </c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45">
        <v>6</v>
      </c>
      <c r="S455" s="45">
        <f t="shared" si="65"/>
        <v>0</v>
      </c>
      <c r="T455" s="18"/>
      <c r="U455" s="18"/>
      <c r="V455" s="4"/>
      <c r="W455" s="4"/>
      <c r="X455" s="4"/>
      <c r="Y455" s="2">
        <f>COUNTIFS(Maturation!$E$3:$E$323, Ad_Density!G455, Maturation!$B$3:$B$323, Ad_Density!C455, Maturation!$C$3:$C$323, D455, Maturation!$D$3:$D$323, "male")</f>
        <v>1</v>
      </c>
      <c r="Z455" s="5">
        <f>COUNTIFS(Maturation!$E$3:$E$323, Ad_Density!G455, Maturation!$B$3:$B$323, Ad_Density!C455, Maturation!$C$3:$C$323, D455, Maturation!$D$3:$D$323, "female")</f>
        <v>0</v>
      </c>
      <c r="AA455" s="5">
        <f t="shared" si="66"/>
        <v>1</v>
      </c>
      <c r="AB455" s="5"/>
      <c r="AC455" s="5"/>
    </row>
    <row r="456" spans="3:29" x14ac:dyDescent="0.35">
      <c r="C456" s="1" t="s">
        <v>19</v>
      </c>
      <c r="D456" s="1">
        <v>2</v>
      </c>
      <c r="E456" s="2">
        <v>4</v>
      </c>
      <c r="F456" s="2">
        <f t="shared" si="67"/>
        <v>40</v>
      </c>
      <c r="G456" s="3">
        <v>45201</v>
      </c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45">
        <v>5</v>
      </c>
      <c r="S456" s="45">
        <f t="shared" si="65"/>
        <v>0</v>
      </c>
      <c r="T456" s="18"/>
      <c r="U456" s="18"/>
      <c r="V456" s="4"/>
      <c r="W456" s="4"/>
      <c r="X456" s="4"/>
      <c r="Y456" s="2">
        <f>COUNTIFS(Maturation!$E$3:$E$323, Ad_Density!G456, Maturation!$B$3:$B$323, Ad_Density!C456, Maturation!$C$3:$C$323, D456, Maturation!$D$3:$D$323, "male")</f>
        <v>0</v>
      </c>
      <c r="Z456" s="5">
        <f>COUNTIFS(Maturation!$E$3:$E$323, Ad_Density!G456, Maturation!$B$3:$B$323, Ad_Density!C456, Maturation!$C$3:$C$323, D456, Maturation!$D$3:$D$323, "female")</f>
        <v>0</v>
      </c>
      <c r="AA456" s="5">
        <f t="shared" si="66"/>
        <v>0</v>
      </c>
      <c r="AB456" s="5"/>
      <c r="AC456" s="5"/>
    </row>
    <row r="457" spans="3:29" x14ac:dyDescent="0.35">
      <c r="C457" s="1" t="s">
        <v>19</v>
      </c>
      <c r="D457" s="1">
        <v>3</v>
      </c>
      <c r="E457" s="2">
        <v>4</v>
      </c>
      <c r="F457" s="2">
        <f t="shared" si="67"/>
        <v>40</v>
      </c>
      <c r="G457" s="3">
        <v>45201</v>
      </c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45">
        <v>5</v>
      </c>
      <c r="S457" s="45">
        <f t="shared" si="65"/>
        <v>0</v>
      </c>
      <c r="T457" s="18"/>
      <c r="U457" s="18"/>
      <c r="V457" s="4"/>
      <c r="W457" s="4"/>
      <c r="X457" s="4"/>
      <c r="Y457" s="2">
        <f>COUNTIFS(Maturation!$E$3:$E$323, Ad_Density!G457, Maturation!$B$3:$B$323, Ad_Density!C457, Maturation!$C$3:$C$323, D457, Maturation!$D$3:$D$323, "male")</f>
        <v>2</v>
      </c>
      <c r="Z457" s="5">
        <f>COUNTIFS(Maturation!$E$3:$E$323, Ad_Density!G457, Maturation!$B$3:$B$323, Ad_Density!C457, Maturation!$C$3:$C$323, D457, Maturation!$D$3:$D$323, "female")</f>
        <v>0</v>
      </c>
      <c r="AA457" s="5">
        <f t="shared" si="66"/>
        <v>2</v>
      </c>
      <c r="AB457" s="5"/>
      <c r="AC457" s="5"/>
    </row>
    <row r="458" spans="3:29" x14ac:dyDescent="0.35">
      <c r="C458" s="1" t="s">
        <v>19</v>
      </c>
      <c r="D458" s="1">
        <v>4</v>
      </c>
      <c r="E458" s="2">
        <v>4</v>
      </c>
      <c r="F458" s="2">
        <f t="shared" si="67"/>
        <v>40</v>
      </c>
      <c r="G458" s="3">
        <v>45201</v>
      </c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45">
        <v>4</v>
      </c>
      <c r="S458" s="45">
        <f t="shared" si="65"/>
        <v>0</v>
      </c>
      <c r="T458" s="18"/>
      <c r="U458" s="18"/>
      <c r="V458" s="4"/>
      <c r="W458" s="4"/>
      <c r="X458" s="4"/>
      <c r="Y458" s="2">
        <f>COUNTIFS(Maturation!$E$3:$E$323, Ad_Density!G458, Maturation!$B$3:$B$323, Ad_Density!C458, Maturation!$C$3:$C$323, D458, Maturation!$D$3:$D$323, "male")</f>
        <v>2</v>
      </c>
      <c r="Z458" s="5">
        <f>COUNTIFS(Maturation!$E$3:$E$323, Ad_Density!G458, Maturation!$B$3:$B$323, Ad_Density!C458, Maturation!$C$3:$C$323, D458, Maturation!$D$3:$D$323, "female")</f>
        <v>0</v>
      </c>
      <c r="AA458" s="5">
        <f t="shared" si="66"/>
        <v>2</v>
      </c>
      <c r="AB458" s="5"/>
      <c r="AC458" s="5"/>
    </row>
    <row r="459" spans="3:29" x14ac:dyDescent="0.35">
      <c r="C459" s="1" t="s">
        <v>19</v>
      </c>
      <c r="D459" s="1">
        <v>5</v>
      </c>
      <c r="E459" s="2">
        <v>4</v>
      </c>
      <c r="F459" s="2">
        <f t="shared" si="67"/>
        <v>40</v>
      </c>
      <c r="G459" s="3">
        <v>45201</v>
      </c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45">
        <v>7</v>
      </c>
      <c r="S459" s="45">
        <f t="shared" si="65"/>
        <v>0</v>
      </c>
      <c r="T459" s="18"/>
      <c r="U459" s="18"/>
      <c r="V459" s="4"/>
      <c r="W459" s="4"/>
      <c r="X459" s="4"/>
      <c r="Y459" s="2">
        <f>COUNTIFS(Maturation!$E$3:$E$323, Ad_Density!G459, Maturation!$B$3:$B$323, Ad_Density!C459, Maturation!$C$3:$C$323, D459, Maturation!$D$3:$D$323, "male")</f>
        <v>2</v>
      </c>
      <c r="Z459" s="5">
        <f>COUNTIFS(Maturation!$E$3:$E$323, Ad_Density!G459, Maturation!$B$3:$B$323, Ad_Density!C459, Maturation!$C$3:$C$323, D459, Maturation!$D$3:$D$323, "female")</f>
        <v>2</v>
      </c>
      <c r="AA459" s="5">
        <f t="shared" si="66"/>
        <v>4</v>
      </c>
      <c r="AB459" s="5"/>
      <c r="AC459" s="5"/>
    </row>
    <row r="460" spans="3:29" x14ac:dyDescent="0.35">
      <c r="C460" s="1" t="s">
        <v>19</v>
      </c>
      <c r="D460" s="1">
        <v>6</v>
      </c>
      <c r="E460" s="2">
        <v>4</v>
      </c>
      <c r="F460" s="2">
        <f t="shared" si="67"/>
        <v>40</v>
      </c>
      <c r="G460" s="3">
        <v>45201</v>
      </c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45">
        <v>7</v>
      </c>
      <c r="S460" s="45">
        <f t="shared" si="65"/>
        <v>0</v>
      </c>
      <c r="T460" s="18"/>
      <c r="U460" s="18"/>
      <c r="V460" s="4"/>
      <c r="W460" s="4"/>
      <c r="X460" s="4"/>
      <c r="Y460" s="2">
        <f>COUNTIFS(Maturation!$E$3:$E$323, Ad_Density!G460, Maturation!$B$3:$B$323, Ad_Density!C460, Maturation!$C$3:$C$323, D460, Maturation!$D$3:$D$323, "male")</f>
        <v>2</v>
      </c>
      <c r="Z460" s="5">
        <f>COUNTIFS(Maturation!$E$3:$E$323, Ad_Density!G460, Maturation!$B$3:$B$323, Ad_Density!C460, Maturation!$C$3:$C$323, D460, Maturation!$D$3:$D$323, "female")</f>
        <v>0</v>
      </c>
      <c r="AA460" s="5">
        <f t="shared" si="66"/>
        <v>2</v>
      </c>
      <c r="AB460" s="5"/>
      <c r="AC460" s="5"/>
    </row>
    <row r="461" spans="3:29" x14ac:dyDescent="0.35">
      <c r="C461" s="1" t="s">
        <v>20</v>
      </c>
      <c r="D461" s="1">
        <v>1</v>
      </c>
      <c r="E461" s="2">
        <v>4</v>
      </c>
      <c r="F461" s="2">
        <f t="shared" si="67"/>
        <v>40</v>
      </c>
      <c r="G461" s="3">
        <v>45201</v>
      </c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45"/>
      <c r="S461" s="45">
        <f t="shared" si="65"/>
        <v>22</v>
      </c>
      <c r="T461" s="18"/>
      <c r="U461" s="18"/>
      <c r="V461" s="4"/>
      <c r="W461" s="4"/>
      <c r="X461" s="4"/>
      <c r="Y461" s="2">
        <f>COUNTIFS(Maturation!$E$3:$E$323, Ad_Density!G461, Maturation!$B$3:$B$323, Ad_Density!C461, Maturation!$C$3:$C$323, D461, Maturation!$D$3:$D$323, "male")</f>
        <v>4</v>
      </c>
      <c r="Z461" s="5">
        <f>COUNTIFS(Maturation!$E$3:$E$323, Ad_Density!G461, Maturation!$B$3:$B$323, Ad_Density!C461, Maturation!$C$3:$C$323, D461, Maturation!$D$3:$D$323, "female")</f>
        <v>2</v>
      </c>
      <c r="AA461" s="5">
        <f t="shared" si="66"/>
        <v>6</v>
      </c>
      <c r="AB461" s="5"/>
      <c r="AC461" s="5"/>
    </row>
    <row r="462" spans="3:29" x14ac:dyDescent="0.35">
      <c r="C462" s="1" t="s">
        <v>20</v>
      </c>
      <c r="D462" s="1">
        <v>2</v>
      </c>
      <c r="E462" s="2">
        <v>4</v>
      </c>
      <c r="F462" s="2">
        <f t="shared" si="67"/>
        <v>40</v>
      </c>
      <c r="G462" s="3">
        <v>45201</v>
      </c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45">
        <f>26+Z443</f>
        <v>30</v>
      </c>
      <c r="S462" s="45">
        <f t="shared" si="65"/>
        <v>-6</v>
      </c>
      <c r="T462" s="18"/>
      <c r="U462" s="18"/>
      <c r="V462" s="4"/>
      <c r="W462" s="4"/>
      <c r="X462" s="4"/>
      <c r="Y462" s="2">
        <f>COUNTIFS(Maturation!$E$3:$E$323, Ad_Density!G462, Maturation!$B$3:$B$323, Ad_Density!C462, Maturation!$C$3:$C$323, D462, Maturation!$D$3:$D$323, "male")</f>
        <v>10</v>
      </c>
      <c r="Z462" s="5">
        <f>COUNTIFS(Maturation!$E$3:$E$323, Ad_Density!G462, Maturation!$B$3:$B$323, Ad_Density!C462, Maturation!$C$3:$C$323, D462, Maturation!$D$3:$D$323, "female")</f>
        <v>2</v>
      </c>
      <c r="AA462" s="5">
        <f t="shared" si="66"/>
        <v>12</v>
      </c>
      <c r="AB462" s="5"/>
      <c r="AC462" s="5"/>
    </row>
    <row r="463" spans="3:29" x14ac:dyDescent="0.35">
      <c r="C463" s="6" t="s">
        <v>21</v>
      </c>
      <c r="D463" s="6">
        <v>1</v>
      </c>
      <c r="E463" s="7">
        <v>4</v>
      </c>
      <c r="F463" s="7">
        <f t="shared" si="67"/>
        <v>40</v>
      </c>
      <c r="G463" s="8">
        <v>45201</v>
      </c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46"/>
      <c r="S463" s="46">
        <f t="shared" si="65"/>
        <v>47</v>
      </c>
      <c r="T463" s="19"/>
      <c r="U463" s="19"/>
      <c r="V463" s="9"/>
      <c r="W463" s="9"/>
      <c r="X463" s="9"/>
      <c r="Y463" s="7">
        <f>COUNTIFS(Maturation!$E$3:$E$323, Ad_Density!G463, Maturation!$B$3:$B$323, Ad_Density!C463, Maturation!$C$3:$C$323, D463, Maturation!$D$3:$D$323, "male")</f>
        <v>13</v>
      </c>
      <c r="Z463" s="7">
        <f>COUNTIFS(Maturation!$E$3:$E$323, Ad_Density!G463, Maturation!$B$3:$B$323, Ad_Density!C463, Maturation!$C$3:$C$323, D463, Maturation!$D$3:$D$323, "female")</f>
        <v>7</v>
      </c>
      <c r="AA463" s="7">
        <f t="shared" si="66"/>
        <v>20</v>
      </c>
      <c r="AB463" s="7"/>
      <c r="AC463" s="7"/>
    </row>
    <row r="464" spans="3:29" x14ac:dyDescent="0.35">
      <c r="C464" s="10" t="s">
        <v>16</v>
      </c>
      <c r="D464" s="10">
        <v>1</v>
      </c>
      <c r="E464" s="11">
        <v>4</v>
      </c>
      <c r="F464" s="11">
        <f t="shared" si="67"/>
        <v>40</v>
      </c>
      <c r="G464" s="12">
        <v>45201</v>
      </c>
      <c r="H464" s="13"/>
      <c r="I464" s="13"/>
      <c r="J464" s="13"/>
      <c r="K464" s="11"/>
      <c r="L464" s="13"/>
      <c r="M464" s="13"/>
      <c r="N464" s="13"/>
      <c r="O464" s="13"/>
      <c r="P464" s="13"/>
      <c r="Q464" s="13"/>
      <c r="R464" s="47">
        <v>10</v>
      </c>
      <c r="S464" s="47">
        <f t="shared" si="65"/>
        <v>0</v>
      </c>
      <c r="T464" s="20"/>
      <c r="U464" s="20"/>
      <c r="V464" s="13"/>
      <c r="W464" s="13"/>
      <c r="X464" s="13"/>
      <c r="Y464" s="13">
        <f>COUNTIFS(Maturation!$E$3:$E$323, Ad_Density!G464, Maturation!$B$3:$B$323, Ad_Density!C464, Maturation!$C$3:$C$323, D464, Maturation!$D$3:$D$323, "male")</f>
        <v>3</v>
      </c>
      <c r="Z464" s="13">
        <f>COUNTIFS(Maturation!$E$3:$E$323, Ad_Density!G464, Maturation!$B$3:$B$323, Ad_Density!C464, Maturation!$C$3:$C$323, D464, Maturation!$D$3:$D$323, "female")</f>
        <v>3</v>
      </c>
      <c r="AA464" s="13">
        <f t="shared" si="66"/>
        <v>6</v>
      </c>
      <c r="AB464" s="13"/>
      <c r="AC464" s="13"/>
    </row>
    <row r="465" spans="2:29" x14ac:dyDescent="0.35">
      <c r="C465" s="10" t="s">
        <v>16</v>
      </c>
      <c r="D465" s="10">
        <v>2</v>
      </c>
      <c r="E465" s="11">
        <v>4</v>
      </c>
      <c r="F465" s="11">
        <f t="shared" si="67"/>
        <v>40</v>
      </c>
      <c r="G465" s="12">
        <v>45201</v>
      </c>
      <c r="H465" s="13"/>
      <c r="I465" s="13"/>
      <c r="J465" s="13"/>
      <c r="K465" s="11"/>
      <c r="L465" s="13"/>
      <c r="M465" s="13"/>
      <c r="N465" s="13"/>
      <c r="O465" s="13"/>
      <c r="P465" s="13"/>
      <c r="Q465" s="13"/>
      <c r="R465" s="47">
        <v>9</v>
      </c>
      <c r="S465" s="47">
        <f t="shared" si="65"/>
        <v>0</v>
      </c>
      <c r="T465" s="20"/>
      <c r="U465" s="20"/>
      <c r="V465" s="13"/>
      <c r="W465" s="13"/>
      <c r="X465" s="13"/>
      <c r="Y465" s="13">
        <f>COUNTIFS(Maturation!$E$3:$E$323, Ad_Density!G465, Maturation!$B$3:$B$323, Ad_Density!C465, Maturation!$C$3:$C$323, D465, Maturation!$D$3:$D$323, "male")</f>
        <v>1</v>
      </c>
      <c r="Z465" s="13">
        <f>COUNTIFS(Maturation!$E$3:$E$323, Ad_Density!G465, Maturation!$B$3:$B$323, Ad_Density!C465, Maturation!$C$3:$C$323, D465, Maturation!$D$3:$D$323, "female")</f>
        <v>2</v>
      </c>
      <c r="AA465" s="13">
        <f t="shared" si="66"/>
        <v>3</v>
      </c>
      <c r="AB465" s="13"/>
      <c r="AC465" s="13"/>
    </row>
    <row r="466" spans="2:29" x14ac:dyDescent="0.35">
      <c r="C466" s="10" t="s">
        <v>16</v>
      </c>
      <c r="D466" s="10">
        <v>3</v>
      </c>
      <c r="E466" s="11">
        <v>4</v>
      </c>
      <c r="F466" s="11">
        <f t="shared" si="67"/>
        <v>40</v>
      </c>
      <c r="G466" s="12">
        <v>45201</v>
      </c>
      <c r="H466" s="13"/>
      <c r="I466" s="13"/>
      <c r="J466" s="13"/>
      <c r="K466" s="11"/>
      <c r="L466" s="13"/>
      <c r="M466" s="13"/>
      <c r="N466" s="13"/>
      <c r="O466" s="13"/>
      <c r="P466" s="13"/>
      <c r="Q466" s="13"/>
      <c r="R466" s="47">
        <v>9</v>
      </c>
      <c r="S466" s="47">
        <f t="shared" si="65"/>
        <v>0</v>
      </c>
      <c r="T466" s="20"/>
      <c r="U466" s="20"/>
      <c r="V466" s="13"/>
      <c r="W466" s="13"/>
      <c r="X466" s="13"/>
      <c r="Y466" s="13">
        <f>COUNTIFS(Maturation!$E$3:$E$323, Ad_Density!G466, Maturation!$B$3:$B$323, Ad_Density!C466, Maturation!$C$3:$C$323, D466, Maturation!$D$3:$D$323, "male")</f>
        <v>0</v>
      </c>
      <c r="Z466" s="13">
        <f>COUNTIFS(Maturation!$E$3:$E$323, Ad_Density!G466, Maturation!$B$3:$B$323, Ad_Density!C466, Maturation!$C$3:$C$323, D466, Maturation!$D$3:$D$323, "female")</f>
        <v>2</v>
      </c>
      <c r="AA466" s="13">
        <f t="shared" si="66"/>
        <v>2</v>
      </c>
      <c r="AB466" s="13"/>
      <c r="AC466" s="13"/>
    </row>
    <row r="467" spans="2:29" x14ac:dyDescent="0.35">
      <c r="C467" s="10" t="s">
        <v>16</v>
      </c>
      <c r="D467" s="10">
        <v>4</v>
      </c>
      <c r="E467" s="11">
        <v>4</v>
      </c>
      <c r="F467" s="11">
        <f t="shared" si="67"/>
        <v>40</v>
      </c>
      <c r="G467" s="12">
        <v>45201</v>
      </c>
      <c r="H467" s="13"/>
      <c r="I467" s="13"/>
      <c r="J467" s="13"/>
      <c r="K467" s="11"/>
      <c r="L467" s="13"/>
      <c r="M467" s="13"/>
      <c r="N467" s="13"/>
      <c r="O467" s="13"/>
      <c r="P467" s="13"/>
      <c r="Q467" s="13"/>
      <c r="R467" s="47">
        <v>7</v>
      </c>
      <c r="S467" s="47">
        <f t="shared" si="65"/>
        <v>0</v>
      </c>
      <c r="T467" s="20"/>
      <c r="U467" s="20"/>
      <c r="V467" s="13"/>
      <c r="W467" s="13"/>
      <c r="X467" s="13"/>
      <c r="Y467" s="13">
        <f>COUNTIFS(Maturation!$E$3:$E$323, Ad_Density!G467, Maturation!$B$3:$B$323, Ad_Density!C467, Maturation!$C$3:$C$323, D467, Maturation!$D$3:$D$323, "male")</f>
        <v>3</v>
      </c>
      <c r="Z467" s="13">
        <f>COUNTIFS(Maturation!$E$3:$E$323, Ad_Density!G467, Maturation!$B$3:$B$323, Ad_Density!C467, Maturation!$C$3:$C$323, D467, Maturation!$D$3:$D$323, "female")</f>
        <v>1</v>
      </c>
      <c r="AA467" s="13">
        <f t="shared" si="66"/>
        <v>4</v>
      </c>
      <c r="AB467" s="13"/>
      <c r="AC467" s="13"/>
    </row>
    <row r="468" spans="2:29" x14ac:dyDescent="0.35">
      <c r="C468" s="10" t="s">
        <v>16</v>
      </c>
      <c r="D468" s="10">
        <v>5</v>
      </c>
      <c r="E468" s="11">
        <v>4</v>
      </c>
      <c r="F468" s="11">
        <f t="shared" si="67"/>
        <v>40</v>
      </c>
      <c r="G468" s="12">
        <v>45201</v>
      </c>
      <c r="H468" s="13"/>
      <c r="I468" s="13"/>
      <c r="J468" s="13"/>
      <c r="K468" s="11"/>
      <c r="L468" s="13"/>
      <c r="M468" s="13"/>
      <c r="N468" s="13"/>
      <c r="O468" s="13"/>
      <c r="P468" s="13"/>
      <c r="Q468" s="13"/>
      <c r="R468" s="47">
        <v>7</v>
      </c>
      <c r="S468" s="47">
        <f t="shared" si="65"/>
        <v>0</v>
      </c>
      <c r="T468" s="20"/>
      <c r="U468" s="20"/>
      <c r="V468" s="13"/>
      <c r="W468" s="13"/>
      <c r="X468" s="13"/>
      <c r="Y468" s="13">
        <f>COUNTIFS(Maturation!$E$3:$E$323, Ad_Density!G468, Maturation!$B$3:$B$323, Ad_Density!C468, Maturation!$C$3:$C$323, D468, Maturation!$D$3:$D$323, "male")</f>
        <v>3</v>
      </c>
      <c r="Z468" s="13">
        <f>COUNTIFS(Maturation!$E$3:$E$323, Ad_Density!G468, Maturation!$B$3:$B$323, Ad_Density!C468, Maturation!$C$3:$C$323, D468, Maturation!$D$3:$D$323, "female")</f>
        <v>1</v>
      </c>
      <c r="AA468" s="13">
        <f t="shared" si="66"/>
        <v>4</v>
      </c>
      <c r="AB468" s="13"/>
      <c r="AC468" s="13"/>
    </row>
    <row r="469" spans="2:29" x14ac:dyDescent="0.35">
      <c r="C469" s="10" t="s">
        <v>16</v>
      </c>
      <c r="D469" s="10">
        <v>6</v>
      </c>
      <c r="E469" s="11">
        <v>4</v>
      </c>
      <c r="F469" s="11">
        <f t="shared" si="67"/>
        <v>40</v>
      </c>
      <c r="G469" s="12">
        <v>45201</v>
      </c>
      <c r="H469" s="13"/>
      <c r="I469" s="13"/>
      <c r="J469" s="13"/>
      <c r="K469" s="11"/>
      <c r="L469" s="13"/>
      <c r="M469" s="13"/>
      <c r="N469" s="13"/>
      <c r="O469" s="13"/>
      <c r="P469" s="13"/>
      <c r="Q469" s="13"/>
      <c r="R469" s="47">
        <v>10</v>
      </c>
      <c r="S469" s="47">
        <f t="shared" si="65"/>
        <v>0</v>
      </c>
      <c r="T469" s="20"/>
      <c r="U469" s="20"/>
      <c r="V469" s="13"/>
      <c r="W469" s="13"/>
      <c r="X469" s="13"/>
      <c r="Y469" s="13">
        <f>COUNTIFS(Maturation!$E$3:$E$323, Ad_Density!G469, Maturation!$B$3:$B$323, Ad_Density!C469, Maturation!$C$3:$C$323, D469, Maturation!$D$3:$D$323, "male")</f>
        <v>1</v>
      </c>
      <c r="Z469" s="13">
        <f>COUNTIFS(Maturation!$E$3:$E$323, Ad_Density!G469, Maturation!$B$3:$B$323, Ad_Density!C469, Maturation!$C$3:$C$323, D469, Maturation!$D$3:$D$323, "female")</f>
        <v>2</v>
      </c>
      <c r="AA469" s="13">
        <f t="shared" si="66"/>
        <v>3</v>
      </c>
      <c r="AB469" s="13"/>
      <c r="AC469" s="13"/>
    </row>
    <row r="470" spans="2:29" x14ac:dyDescent="0.35">
      <c r="C470" s="10" t="s">
        <v>17</v>
      </c>
      <c r="D470" s="10">
        <v>1</v>
      </c>
      <c r="E470" s="11">
        <v>4</v>
      </c>
      <c r="F470" s="11">
        <f t="shared" si="67"/>
        <v>40</v>
      </c>
      <c r="G470" s="12">
        <v>45201</v>
      </c>
      <c r="H470" s="13"/>
      <c r="I470" s="13"/>
      <c r="J470" s="13"/>
      <c r="K470" s="11"/>
      <c r="L470" s="13"/>
      <c r="M470" s="13"/>
      <c r="N470" s="13"/>
      <c r="O470" s="13"/>
      <c r="P470" s="13"/>
      <c r="Q470" s="13"/>
      <c r="R470" s="47"/>
      <c r="S470" s="47">
        <f t="shared" si="65"/>
        <v>18</v>
      </c>
      <c r="T470" s="20"/>
      <c r="U470" s="20"/>
      <c r="V470" s="13"/>
      <c r="W470" s="13"/>
      <c r="X470" s="13"/>
      <c r="Y470" s="13">
        <f>COUNTIFS(Maturation!$E$3:$E$323, Ad_Density!G470, Maturation!$B$3:$B$323, Ad_Density!C470, Maturation!$C$3:$C$323, D470, Maturation!$D$3:$D$323, "male")</f>
        <v>1</v>
      </c>
      <c r="Z470" s="13">
        <f>COUNTIFS(Maturation!$E$3:$E$323, Ad_Density!G470, Maturation!$B$3:$B$323, Ad_Density!C470, Maturation!$C$3:$C$323, D470, Maturation!$D$3:$D$323, "female")</f>
        <v>0</v>
      </c>
      <c r="AA470" s="13">
        <f t="shared" si="66"/>
        <v>1</v>
      </c>
      <c r="AB470" s="13"/>
      <c r="AC470" s="13"/>
    </row>
    <row r="471" spans="2:29" x14ac:dyDescent="0.35">
      <c r="C471" s="10" t="s">
        <v>17</v>
      </c>
      <c r="D471" s="10">
        <v>2</v>
      </c>
      <c r="E471" s="11">
        <v>4</v>
      </c>
      <c r="F471" s="11">
        <f t="shared" si="67"/>
        <v>40</v>
      </c>
      <c r="G471" s="12">
        <v>45201</v>
      </c>
      <c r="H471" s="13"/>
      <c r="I471" s="13"/>
      <c r="J471" s="13"/>
      <c r="K471" s="11"/>
      <c r="L471" s="13"/>
      <c r="M471" s="13"/>
      <c r="N471" s="13"/>
      <c r="O471" s="13"/>
      <c r="P471" s="13"/>
      <c r="Q471" s="13"/>
      <c r="R471" s="47"/>
      <c r="S471" s="47">
        <f t="shared" ref="S471:S508" si="68">R453-R471</f>
        <v>23</v>
      </c>
      <c r="T471" s="20"/>
      <c r="U471" s="20"/>
      <c r="V471" s="13"/>
      <c r="W471" s="13"/>
      <c r="X471" s="13"/>
      <c r="Y471" s="13">
        <f>COUNTIFS(Maturation!$E$3:$E$323, Ad_Density!G471, Maturation!$B$3:$B$323, Ad_Density!C471, Maturation!$C$3:$C$323, D471, Maturation!$D$3:$D$323, "male")</f>
        <v>8</v>
      </c>
      <c r="Z471" s="13">
        <f>COUNTIFS(Maturation!$E$3:$E$323, Ad_Density!G471, Maturation!$B$3:$B$323, Ad_Density!C471, Maturation!$C$3:$C$323, D471, Maturation!$D$3:$D$323, "female")</f>
        <v>0</v>
      </c>
      <c r="AA471" s="13">
        <f t="shared" si="66"/>
        <v>8</v>
      </c>
      <c r="AB471" s="13"/>
      <c r="AC471" s="13"/>
    </row>
    <row r="472" spans="2:29" x14ac:dyDescent="0.35">
      <c r="C472" s="14" t="s">
        <v>18</v>
      </c>
      <c r="D472" s="14">
        <v>1</v>
      </c>
      <c r="E472" s="15">
        <v>4</v>
      </c>
      <c r="F472" s="15">
        <f t="shared" si="67"/>
        <v>40</v>
      </c>
      <c r="G472" s="16">
        <v>45201</v>
      </c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48"/>
      <c r="S472" s="48">
        <f t="shared" si="68"/>
        <v>46</v>
      </c>
      <c r="T472" s="21"/>
      <c r="U472" s="21"/>
      <c r="V472" s="15"/>
      <c r="W472" s="15"/>
      <c r="X472" s="15"/>
      <c r="Y472" s="15">
        <f>COUNTIFS(Maturation!$E$3:$E$323, Ad_Density!G472, Maturation!$B$3:$B$323, Ad_Density!C472, Maturation!$C$3:$C$323, D472, Maturation!$D$3:$D$323, "male")</f>
        <v>12</v>
      </c>
      <c r="Z472" s="15">
        <f>COUNTIFS(Maturation!$E$3:$E$323, Ad_Density!G472, Maturation!$B$3:$B$323, Ad_Density!C472, Maturation!$C$3:$C$323, D472, Maturation!$D$3:$D$323, "female")</f>
        <v>9</v>
      </c>
      <c r="AA472" s="15">
        <f t="shared" si="66"/>
        <v>21</v>
      </c>
      <c r="AB472" s="15"/>
      <c r="AC472" s="15"/>
    </row>
    <row r="473" spans="2:29" x14ac:dyDescent="0.35">
      <c r="B473" s="57" t="s">
        <v>68</v>
      </c>
      <c r="C473" s="1" t="s">
        <v>19</v>
      </c>
      <c r="D473" s="1">
        <v>1</v>
      </c>
      <c r="E473" s="2">
        <v>5</v>
      </c>
      <c r="F473" s="2">
        <f t="shared" si="67"/>
        <v>41</v>
      </c>
      <c r="G473" s="3">
        <v>45202</v>
      </c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45">
        <v>5</v>
      </c>
      <c r="S473" s="45">
        <f t="shared" si="68"/>
        <v>1</v>
      </c>
      <c r="T473" s="18"/>
      <c r="U473" s="18"/>
      <c r="V473" s="4"/>
      <c r="W473" s="4"/>
      <c r="X473" s="4"/>
      <c r="Y473" s="2">
        <f>COUNTIFS(Maturation!$E$3:$E$323, Ad_Density!G473, Maturation!$B$3:$B$323, Ad_Density!C473, Maturation!$C$3:$C$323, D473, Maturation!$D$3:$D$323, "male")</f>
        <v>1</v>
      </c>
      <c r="Z473" s="5">
        <f>COUNTIFS(Maturation!$E$3:$E$323, Ad_Density!G473, Maturation!$B$3:$B$323, Ad_Density!C473, Maturation!$C$3:$C$323, D473, Maturation!$D$3:$D$323, "female")</f>
        <v>1</v>
      </c>
      <c r="AA473" s="5">
        <f t="shared" si="66"/>
        <v>2</v>
      </c>
      <c r="AB473" s="5"/>
      <c r="AC473" s="5"/>
    </row>
    <row r="474" spans="2:29" x14ac:dyDescent="0.35">
      <c r="B474" s="57"/>
      <c r="C474" s="1" t="s">
        <v>19</v>
      </c>
      <c r="D474" s="1">
        <v>2</v>
      </c>
      <c r="E474" s="2">
        <v>5</v>
      </c>
      <c r="F474" s="2">
        <f t="shared" si="67"/>
        <v>41</v>
      </c>
      <c r="G474" s="3">
        <v>45202</v>
      </c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45">
        <v>3</v>
      </c>
      <c r="S474" s="45">
        <f t="shared" si="68"/>
        <v>2</v>
      </c>
      <c r="T474" s="18"/>
      <c r="U474" s="18"/>
      <c r="V474" s="4"/>
      <c r="W474" s="4"/>
      <c r="X474" s="4"/>
      <c r="Y474" s="2">
        <f>COUNTIFS(Maturation!$E$3:$E$323, Ad_Density!G474, Maturation!$B$3:$B$323, Ad_Density!C474, Maturation!$C$3:$C$323, D474, Maturation!$D$3:$D$323, "male")</f>
        <v>2</v>
      </c>
      <c r="Z474" s="5">
        <f>COUNTIFS(Maturation!$E$3:$E$323, Ad_Density!G474, Maturation!$B$3:$B$323, Ad_Density!C474, Maturation!$C$3:$C$323, D474, Maturation!$D$3:$D$323, "female")</f>
        <v>0</v>
      </c>
      <c r="AA474" s="5">
        <f t="shared" si="66"/>
        <v>2</v>
      </c>
      <c r="AB474" s="5"/>
      <c r="AC474" s="5"/>
    </row>
    <row r="475" spans="2:29" x14ac:dyDescent="0.35">
      <c r="B475" s="57"/>
      <c r="C475" s="1" t="s">
        <v>19</v>
      </c>
      <c r="D475" s="1">
        <v>3</v>
      </c>
      <c r="E475" s="2">
        <v>5</v>
      </c>
      <c r="F475" s="2">
        <f t="shared" si="67"/>
        <v>41</v>
      </c>
      <c r="G475" s="3">
        <v>45202</v>
      </c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45">
        <v>3</v>
      </c>
      <c r="S475" s="45">
        <f t="shared" si="68"/>
        <v>2</v>
      </c>
      <c r="T475" s="18"/>
      <c r="U475" s="18"/>
      <c r="V475" s="4"/>
      <c r="W475" s="4"/>
      <c r="X475" s="4"/>
      <c r="Y475" s="2">
        <f>COUNTIFS(Maturation!$E$3:$E$323, Ad_Density!G475, Maturation!$B$3:$B$323, Ad_Density!C475, Maturation!$C$3:$C$323, D475, Maturation!$D$3:$D$323, "male")</f>
        <v>0</v>
      </c>
      <c r="Z475" s="5">
        <f>COUNTIFS(Maturation!$E$3:$E$323, Ad_Density!G475, Maturation!$B$3:$B$323, Ad_Density!C475, Maturation!$C$3:$C$323, D475, Maturation!$D$3:$D$323, "female")</f>
        <v>0</v>
      </c>
      <c r="AA475" s="5">
        <f t="shared" si="66"/>
        <v>0</v>
      </c>
      <c r="AB475" s="5"/>
      <c r="AC475" s="5"/>
    </row>
    <row r="476" spans="2:29" x14ac:dyDescent="0.35">
      <c r="B476" s="57"/>
      <c r="C476" s="1" t="s">
        <v>19</v>
      </c>
      <c r="D476" s="1">
        <v>4</v>
      </c>
      <c r="E476" s="2">
        <v>5</v>
      </c>
      <c r="F476" s="2">
        <f t="shared" si="67"/>
        <v>41</v>
      </c>
      <c r="G476" s="3">
        <v>45202</v>
      </c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45">
        <v>3</v>
      </c>
      <c r="S476" s="45">
        <f t="shared" si="68"/>
        <v>1</v>
      </c>
      <c r="T476" s="18"/>
      <c r="U476" s="18"/>
      <c r="V476" s="4"/>
      <c r="W476" s="4"/>
      <c r="X476" s="4"/>
      <c r="Y476" s="2">
        <f>COUNTIFS(Maturation!$E$3:$E$323, Ad_Density!G476, Maturation!$B$3:$B$323, Ad_Density!C476, Maturation!$C$3:$C$323, D476, Maturation!$D$3:$D$323, "male")</f>
        <v>0</v>
      </c>
      <c r="Z476" s="5">
        <f>COUNTIFS(Maturation!$E$3:$E$323, Ad_Density!G476, Maturation!$B$3:$B$323, Ad_Density!C476, Maturation!$C$3:$C$323, D476, Maturation!$D$3:$D$323, "female")</f>
        <v>0</v>
      </c>
      <c r="AA476" s="5">
        <f t="shared" si="66"/>
        <v>0</v>
      </c>
      <c r="AB476" s="5"/>
      <c r="AC476" s="5"/>
    </row>
    <row r="477" spans="2:29" x14ac:dyDescent="0.35">
      <c r="B477" s="57"/>
      <c r="C477" s="1" t="s">
        <v>19</v>
      </c>
      <c r="D477" s="1">
        <v>5</v>
      </c>
      <c r="E477" s="2">
        <v>5</v>
      </c>
      <c r="F477" s="2">
        <f t="shared" si="67"/>
        <v>41</v>
      </c>
      <c r="G477" s="3">
        <v>45202</v>
      </c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45">
        <v>7</v>
      </c>
      <c r="S477" s="45">
        <f t="shared" si="68"/>
        <v>0</v>
      </c>
      <c r="T477" s="18"/>
      <c r="U477" s="18"/>
      <c r="V477" s="4"/>
      <c r="W477" s="4"/>
      <c r="X477" s="4"/>
      <c r="Y477" s="2">
        <f>COUNTIFS(Maturation!$E$3:$E$323, Ad_Density!G477, Maturation!$B$3:$B$323, Ad_Density!C477, Maturation!$C$3:$C$323, D477, Maturation!$D$3:$D$323, "male")</f>
        <v>1</v>
      </c>
      <c r="Z477" s="5">
        <f>COUNTIFS(Maturation!$E$3:$E$323, Ad_Density!G477, Maturation!$B$3:$B$323, Ad_Density!C477, Maturation!$C$3:$C$323, D477, Maturation!$D$3:$D$323, "female")</f>
        <v>0</v>
      </c>
      <c r="AA477" s="5">
        <f t="shared" si="66"/>
        <v>1</v>
      </c>
      <c r="AB477" s="5"/>
      <c r="AC477" s="5"/>
    </row>
    <row r="478" spans="2:29" x14ac:dyDescent="0.35">
      <c r="B478" s="57"/>
      <c r="C478" s="1" t="s">
        <v>19</v>
      </c>
      <c r="D478" s="1">
        <v>6</v>
      </c>
      <c r="E478" s="2">
        <v>5</v>
      </c>
      <c r="F478" s="2">
        <f t="shared" si="67"/>
        <v>41</v>
      </c>
      <c r="G478" s="3">
        <v>45202</v>
      </c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45">
        <v>5</v>
      </c>
      <c r="S478" s="45">
        <f t="shared" si="68"/>
        <v>2</v>
      </c>
      <c r="T478" s="18"/>
      <c r="U478" s="18"/>
      <c r="V478" s="4"/>
      <c r="W478" s="4"/>
      <c r="X478" s="4"/>
      <c r="Y478" s="2">
        <f>COUNTIFS(Maturation!$E$3:$E$323, Ad_Density!G478, Maturation!$B$3:$B$323, Ad_Density!C478, Maturation!$C$3:$C$323, D478, Maturation!$D$3:$D$323, "male")</f>
        <v>1</v>
      </c>
      <c r="Z478" s="5">
        <f>COUNTIFS(Maturation!$E$3:$E$323, Ad_Density!G478, Maturation!$B$3:$B$323, Ad_Density!C478, Maturation!$C$3:$C$323, D478, Maturation!$D$3:$D$323, "female")</f>
        <v>0</v>
      </c>
      <c r="AA478" s="5">
        <f t="shared" si="66"/>
        <v>1</v>
      </c>
      <c r="AB478" s="5"/>
      <c r="AC478" s="5"/>
    </row>
    <row r="479" spans="2:29" x14ac:dyDescent="0.35">
      <c r="B479" s="57"/>
      <c r="C479" s="1" t="s">
        <v>20</v>
      </c>
      <c r="D479" s="1">
        <v>1</v>
      </c>
      <c r="E479" s="2">
        <v>5</v>
      </c>
      <c r="F479" s="2">
        <f t="shared" si="67"/>
        <v>41</v>
      </c>
      <c r="G479" s="3">
        <v>45202</v>
      </c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45"/>
      <c r="S479" s="45">
        <f t="shared" si="68"/>
        <v>0</v>
      </c>
      <c r="T479" s="18"/>
      <c r="U479" s="18"/>
      <c r="V479" s="4"/>
      <c r="W479" s="4"/>
      <c r="X479" s="4"/>
      <c r="Y479" s="2">
        <f>COUNTIFS(Maturation!$E$3:$E$323, Ad_Density!G479, Maturation!$B$3:$B$323, Ad_Density!C479, Maturation!$C$3:$C$323, D479, Maturation!$D$3:$D$323, "male")</f>
        <v>2</v>
      </c>
      <c r="Z479" s="5">
        <f>COUNTIFS(Maturation!$E$3:$E$323, Ad_Density!G479, Maturation!$B$3:$B$323, Ad_Density!C479, Maturation!$C$3:$C$323, D479, Maturation!$D$3:$D$323, "female")</f>
        <v>1</v>
      </c>
      <c r="AA479" s="5">
        <f t="shared" si="66"/>
        <v>3</v>
      </c>
      <c r="AB479" s="5"/>
      <c r="AC479" s="5"/>
    </row>
    <row r="480" spans="2:29" x14ac:dyDescent="0.35">
      <c r="B480" s="57"/>
      <c r="C480" s="1" t="s">
        <v>20</v>
      </c>
      <c r="D480" s="1">
        <v>2</v>
      </c>
      <c r="E480" s="2">
        <v>5</v>
      </c>
      <c r="F480" s="2">
        <f t="shared" si="67"/>
        <v>41</v>
      </c>
      <c r="G480" s="3">
        <v>45202</v>
      </c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45">
        <f>26+Z461</f>
        <v>28</v>
      </c>
      <c r="S480" s="45">
        <f t="shared" si="68"/>
        <v>2</v>
      </c>
      <c r="T480" s="18"/>
      <c r="U480" s="18"/>
      <c r="V480" s="4"/>
      <c r="W480" s="4"/>
      <c r="X480" s="4"/>
      <c r="Y480" s="2">
        <f>COUNTIFS(Maturation!$E$3:$E$323, Ad_Density!G480, Maturation!$B$3:$B$323, Ad_Density!C480, Maturation!$C$3:$C$323, D480, Maturation!$D$3:$D$323, "male")</f>
        <v>8</v>
      </c>
      <c r="Z480" s="5">
        <f>COUNTIFS(Maturation!$E$3:$E$323, Ad_Density!G480, Maturation!$B$3:$B$323, Ad_Density!C480, Maturation!$C$3:$C$323, D480, Maturation!$D$3:$D$323, "female")</f>
        <v>1</v>
      </c>
      <c r="AA480" s="5">
        <f t="shared" si="66"/>
        <v>9</v>
      </c>
      <c r="AB480" s="5"/>
      <c r="AC480" s="5"/>
    </row>
    <row r="481" spans="2:29" x14ac:dyDescent="0.35">
      <c r="B481" s="57"/>
      <c r="C481" s="6" t="s">
        <v>21</v>
      </c>
      <c r="D481" s="6">
        <v>1</v>
      </c>
      <c r="E481" s="7">
        <v>5</v>
      </c>
      <c r="F481" s="7">
        <f t="shared" si="67"/>
        <v>41</v>
      </c>
      <c r="G481" s="8">
        <v>45202</v>
      </c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46"/>
      <c r="S481" s="46">
        <f t="shared" si="68"/>
        <v>0</v>
      </c>
      <c r="T481" s="19"/>
      <c r="U481" s="19"/>
      <c r="V481" s="9"/>
      <c r="W481" s="9"/>
      <c r="X481" s="9"/>
      <c r="Y481" s="7">
        <f>COUNTIFS(Maturation!$E$3:$E$323, Ad_Density!G481, Maturation!$B$3:$B$323, Ad_Density!C481, Maturation!$C$3:$C$323, D481, Maturation!$D$3:$D$323, "male")</f>
        <v>7</v>
      </c>
      <c r="Z481" s="7">
        <f>COUNTIFS(Maturation!$E$3:$E$323, Ad_Density!G481, Maturation!$B$3:$B$323, Ad_Density!C481, Maturation!$C$3:$C$323, D481, Maturation!$D$3:$D$323, "female")</f>
        <v>2</v>
      </c>
      <c r="AA481" s="7">
        <f t="shared" si="66"/>
        <v>9</v>
      </c>
      <c r="AB481" s="7"/>
      <c r="AC481" s="7"/>
    </row>
    <row r="482" spans="2:29" x14ac:dyDescent="0.35">
      <c r="B482" s="57"/>
      <c r="C482" s="10" t="s">
        <v>16</v>
      </c>
      <c r="D482" s="10">
        <v>1</v>
      </c>
      <c r="E482" s="11">
        <v>5</v>
      </c>
      <c r="F482" s="11">
        <f t="shared" si="67"/>
        <v>41</v>
      </c>
      <c r="G482" s="12">
        <v>45202</v>
      </c>
      <c r="H482" s="13"/>
      <c r="I482" s="13"/>
      <c r="J482" s="13"/>
      <c r="K482" s="11"/>
      <c r="L482" s="13"/>
      <c r="M482" s="13"/>
      <c r="N482" s="13"/>
      <c r="O482" s="13"/>
      <c r="P482" s="13"/>
      <c r="Q482" s="13"/>
      <c r="R482" s="47">
        <v>9</v>
      </c>
      <c r="S482" s="47">
        <f t="shared" si="68"/>
        <v>1</v>
      </c>
      <c r="T482" s="20"/>
      <c r="U482" s="20"/>
      <c r="V482" s="13"/>
      <c r="W482" s="13"/>
      <c r="X482" s="13"/>
      <c r="Y482" s="13">
        <f>COUNTIFS(Maturation!$E$3:$E$323, Ad_Density!G482, Maturation!$B$3:$B$323, Ad_Density!C482, Maturation!$C$3:$C$323, D482, Maturation!$D$3:$D$323, "male")</f>
        <v>3</v>
      </c>
      <c r="Z482" s="13">
        <f>COUNTIFS(Maturation!$E$3:$E$323, Ad_Density!G482, Maturation!$B$3:$B$323, Ad_Density!C482, Maturation!$C$3:$C$323, D482, Maturation!$D$3:$D$323, "female")</f>
        <v>0</v>
      </c>
      <c r="AA482" s="13">
        <f t="shared" si="66"/>
        <v>3</v>
      </c>
      <c r="AB482" s="13"/>
      <c r="AC482" s="13"/>
    </row>
    <row r="483" spans="2:29" x14ac:dyDescent="0.35">
      <c r="B483" s="57"/>
      <c r="C483" s="10" t="s">
        <v>16</v>
      </c>
      <c r="D483" s="10">
        <v>2</v>
      </c>
      <c r="E483" s="11">
        <v>5</v>
      </c>
      <c r="F483" s="11">
        <f t="shared" si="67"/>
        <v>41</v>
      </c>
      <c r="G483" s="12">
        <v>45202</v>
      </c>
      <c r="H483" s="13"/>
      <c r="I483" s="13"/>
      <c r="J483" s="13"/>
      <c r="K483" s="11"/>
      <c r="L483" s="13"/>
      <c r="M483" s="13"/>
      <c r="N483" s="13"/>
      <c r="O483" s="13"/>
      <c r="P483" s="13"/>
      <c r="Q483" s="13"/>
      <c r="R483" s="47">
        <v>7</v>
      </c>
      <c r="S483" s="47">
        <f t="shared" si="68"/>
        <v>2</v>
      </c>
      <c r="T483" s="20"/>
      <c r="U483" s="20"/>
      <c r="V483" s="13"/>
      <c r="W483" s="13"/>
      <c r="X483" s="13"/>
      <c r="Y483" s="13">
        <f>COUNTIFS(Maturation!$E$3:$E$323, Ad_Density!G483, Maturation!$B$3:$B$323, Ad_Density!C483, Maturation!$C$3:$C$323, D483, Maturation!$D$3:$D$323, "male")</f>
        <v>0</v>
      </c>
      <c r="Z483" s="13">
        <f>COUNTIFS(Maturation!$E$3:$E$323, Ad_Density!G483, Maturation!$B$3:$B$323, Ad_Density!C483, Maturation!$C$3:$C$323, D483, Maturation!$D$3:$D$323, "female")</f>
        <v>0</v>
      </c>
      <c r="AA483" s="13">
        <f t="shared" si="66"/>
        <v>0</v>
      </c>
      <c r="AB483" s="13"/>
      <c r="AC483" s="13"/>
    </row>
    <row r="484" spans="2:29" x14ac:dyDescent="0.35">
      <c r="B484" s="57"/>
      <c r="C484" s="10" t="s">
        <v>16</v>
      </c>
      <c r="D484" s="10">
        <v>3</v>
      </c>
      <c r="E484" s="11">
        <v>5</v>
      </c>
      <c r="F484" s="11">
        <f t="shared" si="67"/>
        <v>41</v>
      </c>
      <c r="G484" s="12">
        <v>45202</v>
      </c>
      <c r="H484" s="13"/>
      <c r="I484" s="13"/>
      <c r="J484" s="13"/>
      <c r="K484" s="11"/>
      <c r="L484" s="13"/>
      <c r="M484" s="13"/>
      <c r="N484" s="13"/>
      <c r="O484" s="13"/>
      <c r="P484" s="13"/>
      <c r="Q484" s="13"/>
      <c r="R484" s="47">
        <v>9</v>
      </c>
      <c r="S484" s="47">
        <f t="shared" si="68"/>
        <v>0</v>
      </c>
      <c r="T484" s="20"/>
      <c r="U484" s="20"/>
      <c r="V484" s="13"/>
      <c r="W484" s="13"/>
      <c r="X484" s="13"/>
      <c r="Y484" s="13">
        <f>COUNTIFS(Maturation!$E$3:$E$323, Ad_Density!G484, Maturation!$B$3:$B$323, Ad_Density!C484, Maturation!$C$3:$C$323, D484, Maturation!$D$3:$D$323, "male")</f>
        <v>1</v>
      </c>
      <c r="Z484" s="13">
        <f>COUNTIFS(Maturation!$E$3:$E$323, Ad_Density!G484, Maturation!$B$3:$B$323, Ad_Density!C484, Maturation!$C$3:$C$323, D484, Maturation!$D$3:$D$323, "female")</f>
        <v>0</v>
      </c>
      <c r="AA484" s="13">
        <f t="shared" si="66"/>
        <v>1</v>
      </c>
      <c r="AB484" s="13"/>
      <c r="AC484" s="13"/>
    </row>
    <row r="485" spans="2:29" x14ac:dyDescent="0.35">
      <c r="B485" s="57"/>
      <c r="C485" s="10" t="s">
        <v>16</v>
      </c>
      <c r="D485" s="10">
        <v>4</v>
      </c>
      <c r="E485" s="11">
        <v>5</v>
      </c>
      <c r="F485" s="11">
        <f t="shared" si="67"/>
        <v>41</v>
      </c>
      <c r="G485" s="12">
        <v>45202</v>
      </c>
      <c r="H485" s="13"/>
      <c r="I485" s="13"/>
      <c r="J485" s="13"/>
      <c r="K485" s="11"/>
      <c r="L485" s="13"/>
      <c r="M485" s="13"/>
      <c r="N485" s="13"/>
      <c r="O485" s="13"/>
      <c r="P485" s="13"/>
      <c r="Q485" s="13"/>
      <c r="R485" s="47">
        <v>7</v>
      </c>
      <c r="S485" s="47">
        <f t="shared" si="68"/>
        <v>0</v>
      </c>
      <c r="T485" s="20"/>
      <c r="U485" s="20"/>
      <c r="V485" s="13"/>
      <c r="W485" s="13"/>
      <c r="X485" s="13"/>
      <c r="Y485" s="13">
        <f>COUNTIFS(Maturation!$E$3:$E$323, Ad_Density!G485, Maturation!$B$3:$B$323, Ad_Density!C485, Maturation!$C$3:$C$323, D485, Maturation!$D$3:$D$323, "male")</f>
        <v>1</v>
      </c>
      <c r="Z485" s="13">
        <f>COUNTIFS(Maturation!$E$3:$E$323, Ad_Density!G485, Maturation!$B$3:$B$323, Ad_Density!C485, Maturation!$C$3:$C$323, D485, Maturation!$D$3:$D$323, "female")</f>
        <v>0</v>
      </c>
      <c r="AA485" s="13">
        <f t="shared" si="66"/>
        <v>1</v>
      </c>
      <c r="AB485" s="13"/>
      <c r="AC485" s="13"/>
    </row>
    <row r="486" spans="2:29" x14ac:dyDescent="0.35">
      <c r="B486" s="57"/>
      <c r="C486" s="10" t="s">
        <v>16</v>
      </c>
      <c r="D486" s="10">
        <v>5</v>
      </c>
      <c r="E486" s="11">
        <v>5</v>
      </c>
      <c r="F486" s="11">
        <f t="shared" si="67"/>
        <v>41</v>
      </c>
      <c r="G486" s="12">
        <v>45202</v>
      </c>
      <c r="H486" s="13"/>
      <c r="I486" s="13"/>
      <c r="J486" s="13"/>
      <c r="K486" s="11"/>
      <c r="L486" s="13"/>
      <c r="M486" s="13"/>
      <c r="N486" s="13"/>
      <c r="O486" s="13"/>
      <c r="P486" s="13"/>
      <c r="Q486" s="13"/>
      <c r="R486" s="47">
        <v>6</v>
      </c>
      <c r="S486" s="47">
        <f t="shared" si="68"/>
        <v>1</v>
      </c>
      <c r="T486" s="20"/>
      <c r="U486" s="20"/>
      <c r="V486" s="13"/>
      <c r="W486" s="13"/>
      <c r="X486" s="13"/>
      <c r="Y486" s="13">
        <f>COUNTIFS(Maturation!$E$3:$E$323, Ad_Density!G486, Maturation!$B$3:$B$323, Ad_Density!C486, Maturation!$C$3:$C$323, D486, Maturation!$D$3:$D$323, "male")</f>
        <v>1</v>
      </c>
      <c r="Z486" s="13">
        <f>COUNTIFS(Maturation!$E$3:$E$323, Ad_Density!G486, Maturation!$B$3:$B$323, Ad_Density!C486, Maturation!$C$3:$C$323, D486, Maturation!$D$3:$D$323, "female")</f>
        <v>0</v>
      </c>
      <c r="AA486" s="13">
        <f t="shared" si="66"/>
        <v>1</v>
      </c>
      <c r="AB486" s="13"/>
      <c r="AC486" s="13"/>
    </row>
    <row r="487" spans="2:29" x14ac:dyDescent="0.35">
      <c r="B487" s="57"/>
      <c r="C487" s="10" t="s">
        <v>16</v>
      </c>
      <c r="D487" s="10">
        <v>6</v>
      </c>
      <c r="E487" s="11">
        <v>5</v>
      </c>
      <c r="F487" s="11">
        <f t="shared" si="67"/>
        <v>41</v>
      </c>
      <c r="G487" s="12">
        <v>45202</v>
      </c>
      <c r="H487" s="13"/>
      <c r="I487" s="13"/>
      <c r="J487" s="13"/>
      <c r="K487" s="11"/>
      <c r="L487" s="13"/>
      <c r="M487" s="13"/>
      <c r="N487" s="13"/>
      <c r="O487" s="13"/>
      <c r="P487" s="13"/>
      <c r="Q487" s="13"/>
      <c r="R487" s="47">
        <v>10</v>
      </c>
      <c r="S487" s="47">
        <f t="shared" si="68"/>
        <v>0</v>
      </c>
      <c r="T487" s="20"/>
      <c r="U487" s="20"/>
      <c r="V487" s="13"/>
      <c r="W487" s="13"/>
      <c r="X487" s="13"/>
      <c r="Y487" s="13">
        <f>COUNTIFS(Maturation!$E$3:$E$323, Ad_Density!G487, Maturation!$B$3:$B$323, Ad_Density!C487, Maturation!$C$3:$C$323, D487, Maturation!$D$3:$D$323, "male")</f>
        <v>1</v>
      </c>
      <c r="Z487" s="13">
        <f>COUNTIFS(Maturation!$E$3:$E$323, Ad_Density!G487, Maturation!$B$3:$B$323, Ad_Density!C487, Maturation!$C$3:$C$323, D487, Maturation!$D$3:$D$323, "female")</f>
        <v>0</v>
      </c>
      <c r="AA487" s="13">
        <f t="shared" si="66"/>
        <v>1</v>
      </c>
      <c r="AB487" s="13"/>
      <c r="AC487" s="13"/>
    </row>
    <row r="488" spans="2:29" x14ac:dyDescent="0.35">
      <c r="B488" s="57"/>
      <c r="C488" s="10" t="s">
        <v>17</v>
      </c>
      <c r="D488" s="10">
        <v>1</v>
      </c>
      <c r="E488" s="11">
        <v>5</v>
      </c>
      <c r="F488" s="11">
        <f t="shared" si="67"/>
        <v>41</v>
      </c>
      <c r="G488" s="12">
        <v>45202</v>
      </c>
      <c r="H488" s="13"/>
      <c r="I488" s="13"/>
      <c r="J488" s="13"/>
      <c r="K488" s="11"/>
      <c r="L488" s="13"/>
      <c r="M488" s="13"/>
      <c r="N488" s="13"/>
      <c r="O488" s="13"/>
      <c r="P488" s="13"/>
      <c r="Q488" s="13"/>
      <c r="R488" s="47">
        <v>13</v>
      </c>
      <c r="S488" s="47">
        <f>R470-R488</f>
        <v>-13</v>
      </c>
      <c r="T488" s="20"/>
      <c r="U488" s="20"/>
      <c r="V488" s="13"/>
      <c r="W488" s="13"/>
      <c r="X488" s="13"/>
      <c r="Y488" s="13">
        <f>COUNTIFS(Maturation!$E$3:$E$323, Ad_Density!G488, Maturation!$B$3:$B$323, Ad_Density!C488, Maturation!$C$3:$C$323, D488, Maturation!$D$3:$D$323, "male")</f>
        <v>1</v>
      </c>
      <c r="Z488" s="13">
        <f>COUNTIFS(Maturation!$E$3:$E$323, Ad_Density!G488, Maturation!$B$3:$B$323, Ad_Density!C488, Maturation!$C$3:$C$323, D488, Maturation!$D$3:$D$323, "female")</f>
        <v>0</v>
      </c>
      <c r="AA488" s="13">
        <f t="shared" si="66"/>
        <v>1</v>
      </c>
      <c r="AB488" s="13"/>
      <c r="AC488" s="13"/>
    </row>
    <row r="489" spans="2:29" x14ac:dyDescent="0.35">
      <c r="B489" s="57"/>
      <c r="C489" s="10" t="s">
        <v>17</v>
      </c>
      <c r="D489" s="10">
        <v>2</v>
      </c>
      <c r="E489" s="11">
        <v>5</v>
      </c>
      <c r="F489" s="11">
        <f t="shared" si="67"/>
        <v>41</v>
      </c>
      <c r="G489" s="12">
        <v>45202</v>
      </c>
      <c r="H489" s="13"/>
      <c r="I489" s="13"/>
      <c r="J489" s="13"/>
      <c r="K489" s="11"/>
      <c r="L489" s="13"/>
      <c r="M489" s="13"/>
      <c r="N489" s="13"/>
      <c r="O489" s="13"/>
      <c r="P489" s="13"/>
      <c r="Q489" s="13"/>
      <c r="R489" s="47">
        <v>16</v>
      </c>
      <c r="S489" s="47">
        <f t="shared" si="68"/>
        <v>-16</v>
      </c>
      <c r="T489" s="20"/>
      <c r="U489" s="20"/>
      <c r="V489" s="13"/>
      <c r="W489" s="13"/>
      <c r="X489" s="13"/>
      <c r="Y489" s="13">
        <f>COUNTIFS(Maturation!$E$3:$E$323, Ad_Density!G489, Maturation!$B$3:$B$323, Ad_Density!C489, Maturation!$C$3:$C$323, D489, Maturation!$D$3:$D$323, "male")</f>
        <v>1</v>
      </c>
      <c r="Z489" s="13">
        <f>COUNTIFS(Maturation!$E$3:$E$323, Ad_Density!G489, Maturation!$B$3:$B$323, Ad_Density!C489, Maturation!$C$3:$C$323, D489, Maturation!$D$3:$D$323, "female")</f>
        <v>3</v>
      </c>
      <c r="AA489" s="13">
        <f t="shared" si="66"/>
        <v>4</v>
      </c>
      <c r="AB489" s="13"/>
      <c r="AC489" s="13"/>
    </row>
    <row r="490" spans="2:29" x14ac:dyDescent="0.35">
      <c r="B490" s="57"/>
      <c r="C490" s="14" t="s">
        <v>18</v>
      </c>
      <c r="D490" s="14">
        <v>1</v>
      </c>
      <c r="E490" s="15">
        <v>5</v>
      </c>
      <c r="F490" s="15">
        <f t="shared" si="67"/>
        <v>41</v>
      </c>
      <c r="G490" s="16">
        <v>45202</v>
      </c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48"/>
      <c r="S490" s="48">
        <f t="shared" si="68"/>
        <v>0</v>
      </c>
      <c r="T490" s="21"/>
      <c r="U490" s="21"/>
      <c r="V490" s="15"/>
      <c r="W490" s="15"/>
      <c r="X490" s="15"/>
      <c r="Y490" s="15">
        <f>COUNTIFS(Maturation!$E$3:$E$323, Ad_Density!G490, Maturation!$B$3:$B$323, Ad_Density!C490, Maturation!$C$3:$C$323, D490, Maturation!$D$3:$D$323, "male")</f>
        <v>7</v>
      </c>
      <c r="Z490" s="15">
        <f>COUNTIFS(Maturation!$E$3:$E$323, Ad_Density!G490, Maturation!$B$3:$B$323, Ad_Density!C490, Maturation!$C$3:$C$323, D490, Maturation!$D$3:$D$323, "female")</f>
        <v>2</v>
      </c>
      <c r="AA490" s="15">
        <f t="shared" si="66"/>
        <v>9</v>
      </c>
      <c r="AB490" s="15"/>
      <c r="AC490" s="15"/>
    </row>
    <row r="491" spans="2:29" x14ac:dyDescent="0.35">
      <c r="C491" s="1" t="s">
        <v>19</v>
      </c>
      <c r="D491" s="1">
        <v>1</v>
      </c>
      <c r="E491" s="2">
        <v>6</v>
      </c>
      <c r="F491" s="2">
        <f t="shared" si="67"/>
        <v>42</v>
      </c>
      <c r="G491" s="3">
        <v>45203</v>
      </c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45">
        <v>5</v>
      </c>
      <c r="S491" s="45">
        <f t="shared" si="68"/>
        <v>0</v>
      </c>
      <c r="T491" s="18"/>
      <c r="U491" s="18"/>
      <c r="V491" s="4"/>
      <c r="W491" s="4"/>
      <c r="X491" s="4"/>
      <c r="Y491" s="2">
        <f>COUNTIFS(Maturation!$E$3:$E$323, Ad_Density!G491, Maturation!$B$3:$B$323, Ad_Density!C491, Maturation!$C$3:$C$323, D491, Maturation!$D$3:$D$323, "male")</f>
        <v>0</v>
      </c>
      <c r="Z491" s="5">
        <f>COUNTIFS(Maturation!$E$3:$E$323, Ad_Density!G491, Maturation!$B$3:$B$323, Ad_Density!C491, Maturation!$C$3:$C$323, D491, Maturation!$D$3:$D$323, "female")</f>
        <v>0</v>
      </c>
      <c r="AA491" s="5">
        <f t="shared" si="66"/>
        <v>0</v>
      </c>
      <c r="AB491" s="5"/>
      <c r="AC491" s="5"/>
    </row>
    <row r="492" spans="2:29" x14ac:dyDescent="0.35">
      <c r="C492" s="1" t="s">
        <v>19</v>
      </c>
      <c r="D492" s="1">
        <v>2</v>
      </c>
      <c r="E492" s="2">
        <v>6</v>
      </c>
      <c r="F492" s="2">
        <f t="shared" si="67"/>
        <v>42</v>
      </c>
      <c r="G492" s="3">
        <v>45203</v>
      </c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45">
        <v>3</v>
      </c>
      <c r="S492" s="45">
        <f t="shared" si="68"/>
        <v>0</v>
      </c>
      <c r="T492" s="18"/>
      <c r="U492" s="18"/>
      <c r="V492" s="4"/>
      <c r="W492" s="4"/>
      <c r="X492" s="4"/>
      <c r="Y492" s="2">
        <f>COUNTIFS(Maturation!$E$3:$E$323, Ad_Density!G492, Maturation!$B$3:$B$323, Ad_Density!C492, Maturation!$C$3:$C$323, D492, Maturation!$D$3:$D$323, "male")</f>
        <v>0</v>
      </c>
      <c r="Z492" s="5">
        <f>COUNTIFS(Maturation!$E$3:$E$323, Ad_Density!G492, Maturation!$B$3:$B$323, Ad_Density!C492, Maturation!$C$3:$C$323, D492, Maturation!$D$3:$D$323, "female")</f>
        <v>0</v>
      </c>
      <c r="AA492" s="5">
        <f t="shared" si="66"/>
        <v>0</v>
      </c>
      <c r="AB492" s="5"/>
      <c r="AC492" s="5"/>
    </row>
    <row r="493" spans="2:29" x14ac:dyDescent="0.35">
      <c r="C493" s="1" t="s">
        <v>19</v>
      </c>
      <c r="D493" s="1">
        <v>3</v>
      </c>
      <c r="E493" s="2">
        <v>6</v>
      </c>
      <c r="F493" s="2">
        <f t="shared" si="67"/>
        <v>42</v>
      </c>
      <c r="G493" s="3">
        <v>45203</v>
      </c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45">
        <v>3</v>
      </c>
      <c r="S493" s="45">
        <f t="shared" si="68"/>
        <v>0</v>
      </c>
      <c r="T493" s="18"/>
      <c r="U493" s="18"/>
      <c r="V493" s="4"/>
      <c r="W493" s="4"/>
      <c r="X493" s="4"/>
      <c r="Y493" s="2">
        <f>COUNTIFS(Maturation!$E$3:$E$323, Ad_Density!G493, Maturation!$B$3:$B$323, Ad_Density!C493, Maturation!$C$3:$C$323, D493, Maturation!$D$3:$D$323, "male")</f>
        <v>0</v>
      </c>
      <c r="Z493" s="5">
        <f>COUNTIFS(Maturation!$E$3:$E$323, Ad_Density!G493, Maturation!$B$3:$B$323, Ad_Density!C493, Maturation!$C$3:$C$323, D493, Maturation!$D$3:$D$323, "female")</f>
        <v>0</v>
      </c>
      <c r="AA493" s="5">
        <f t="shared" si="66"/>
        <v>0</v>
      </c>
      <c r="AB493" s="5"/>
      <c r="AC493" s="5"/>
    </row>
    <row r="494" spans="2:29" x14ac:dyDescent="0.35">
      <c r="C494" s="1" t="s">
        <v>19</v>
      </c>
      <c r="D494" s="1">
        <v>4</v>
      </c>
      <c r="E494" s="2">
        <v>6</v>
      </c>
      <c r="F494" s="2">
        <f t="shared" si="67"/>
        <v>42</v>
      </c>
      <c r="G494" s="3">
        <v>45203</v>
      </c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45">
        <v>3</v>
      </c>
      <c r="S494" s="45">
        <f t="shared" si="68"/>
        <v>0</v>
      </c>
      <c r="T494" s="18"/>
      <c r="U494" s="18"/>
      <c r="V494" s="4"/>
      <c r="W494" s="4"/>
      <c r="X494" s="4"/>
      <c r="Y494" s="2">
        <f>COUNTIFS(Maturation!$E$3:$E$323, Ad_Density!G494, Maturation!$B$3:$B$323, Ad_Density!C494, Maturation!$C$3:$C$323, D494, Maturation!$D$3:$D$323, "male")</f>
        <v>0</v>
      </c>
      <c r="Z494" s="5">
        <f>COUNTIFS(Maturation!$E$3:$E$323, Ad_Density!G494, Maturation!$B$3:$B$323, Ad_Density!C494, Maturation!$C$3:$C$323, D494, Maturation!$D$3:$D$323, "female")</f>
        <v>0</v>
      </c>
      <c r="AA494" s="5">
        <f t="shared" si="66"/>
        <v>0</v>
      </c>
      <c r="AB494" s="5"/>
      <c r="AC494" s="5"/>
    </row>
    <row r="495" spans="2:29" x14ac:dyDescent="0.35">
      <c r="C495" s="1" t="s">
        <v>19</v>
      </c>
      <c r="D495" s="1">
        <v>5</v>
      </c>
      <c r="E495" s="2">
        <v>6</v>
      </c>
      <c r="F495" s="2">
        <f t="shared" si="67"/>
        <v>42</v>
      </c>
      <c r="G495" s="3">
        <v>45203</v>
      </c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45">
        <v>7</v>
      </c>
      <c r="S495" s="45">
        <f t="shared" si="68"/>
        <v>0</v>
      </c>
      <c r="T495" s="18"/>
      <c r="U495" s="18"/>
      <c r="V495" s="4"/>
      <c r="W495" s="4"/>
      <c r="X495" s="4"/>
      <c r="Y495" s="2">
        <f>COUNTIFS(Maturation!$E$3:$E$323, Ad_Density!G495, Maturation!$B$3:$B$323, Ad_Density!C495, Maturation!$C$3:$C$323, D495, Maturation!$D$3:$D$323, "male")</f>
        <v>0</v>
      </c>
      <c r="Z495" s="5">
        <f>COUNTIFS(Maturation!$E$3:$E$323, Ad_Density!G495, Maturation!$B$3:$B$323, Ad_Density!C495, Maturation!$C$3:$C$323, D495, Maturation!$D$3:$D$323, "female")</f>
        <v>0</v>
      </c>
      <c r="AA495" s="5">
        <f t="shared" si="66"/>
        <v>0</v>
      </c>
      <c r="AB495" s="5"/>
      <c r="AC495" s="5"/>
    </row>
    <row r="496" spans="2:29" x14ac:dyDescent="0.35">
      <c r="C496" s="1" t="s">
        <v>19</v>
      </c>
      <c r="D496" s="1">
        <v>6</v>
      </c>
      <c r="E496" s="2">
        <v>6</v>
      </c>
      <c r="F496" s="2">
        <f t="shared" si="67"/>
        <v>42</v>
      </c>
      <c r="G496" s="3">
        <v>45203</v>
      </c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45">
        <v>5</v>
      </c>
      <c r="S496" s="45">
        <f t="shared" si="68"/>
        <v>0</v>
      </c>
      <c r="T496" s="18"/>
      <c r="U496" s="18"/>
      <c r="V496" s="4"/>
      <c r="W496" s="4"/>
      <c r="X496" s="4"/>
      <c r="Y496" s="2">
        <f>COUNTIFS(Maturation!$E$3:$E$323, Ad_Density!G496, Maturation!$B$3:$B$323, Ad_Density!C496, Maturation!$C$3:$C$323, D496, Maturation!$D$3:$D$323, "male")</f>
        <v>1</v>
      </c>
      <c r="Z496" s="5">
        <f>COUNTIFS(Maturation!$E$3:$E$323, Ad_Density!G496, Maturation!$B$3:$B$323, Ad_Density!C496, Maturation!$C$3:$C$323, D496, Maturation!$D$3:$D$323, "female")</f>
        <v>0</v>
      </c>
      <c r="AA496" s="5">
        <f t="shared" si="66"/>
        <v>1</v>
      </c>
      <c r="AB496" s="5"/>
      <c r="AC496" s="5"/>
    </row>
    <row r="497" spans="2:29" x14ac:dyDescent="0.35">
      <c r="C497" s="1" t="s">
        <v>20</v>
      </c>
      <c r="D497" s="1">
        <v>1</v>
      </c>
      <c r="E497" s="2">
        <v>6</v>
      </c>
      <c r="F497" s="2">
        <f t="shared" si="67"/>
        <v>42</v>
      </c>
      <c r="G497" s="3">
        <v>45203</v>
      </c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45"/>
      <c r="S497" s="45">
        <f t="shared" si="68"/>
        <v>0</v>
      </c>
      <c r="T497" s="18"/>
      <c r="U497" s="18"/>
      <c r="V497" s="4"/>
      <c r="W497" s="4"/>
      <c r="X497" s="4"/>
      <c r="Y497" s="2">
        <f>COUNTIFS(Maturation!$E$3:$E$323, Ad_Density!G497, Maturation!$B$3:$B$323, Ad_Density!C497, Maturation!$C$3:$C$323, D497, Maturation!$D$3:$D$323, "male")</f>
        <v>2</v>
      </c>
      <c r="Z497" s="5">
        <f>COUNTIFS(Maturation!$E$3:$E$323, Ad_Density!G497, Maturation!$B$3:$B$323, Ad_Density!C497, Maturation!$C$3:$C$323, D497, Maturation!$D$3:$D$323, "female")</f>
        <v>0</v>
      </c>
      <c r="AA497" s="5">
        <f t="shared" si="66"/>
        <v>2</v>
      </c>
      <c r="AB497" s="5"/>
      <c r="AC497" s="5"/>
    </row>
    <row r="498" spans="2:29" x14ac:dyDescent="0.35">
      <c r="C498" s="1" t="s">
        <v>20</v>
      </c>
      <c r="D498" s="1">
        <v>2</v>
      </c>
      <c r="E498" s="2">
        <v>6</v>
      </c>
      <c r="F498" s="2">
        <f t="shared" si="67"/>
        <v>42</v>
      </c>
      <c r="G498" s="3">
        <v>45203</v>
      </c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45">
        <f>26+Z479</f>
        <v>27</v>
      </c>
      <c r="S498" s="45">
        <f t="shared" si="68"/>
        <v>1</v>
      </c>
      <c r="T498" s="18"/>
      <c r="U498" s="18"/>
      <c r="V498" s="4"/>
      <c r="W498" s="4"/>
      <c r="X498" s="4"/>
      <c r="Y498" s="2">
        <f>COUNTIFS(Maturation!$E$3:$E$323, Ad_Density!G498, Maturation!$B$3:$B$323, Ad_Density!C498, Maturation!$C$3:$C$323, D498, Maturation!$D$3:$D$323, "male")</f>
        <v>1</v>
      </c>
      <c r="Z498" s="5">
        <f>COUNTIFS(Maturation!$E$3:$E$323, Ad_Density!G498, Maturation!$B$3:$B$323, Ad_Density!C498, Maturation!$C$3:$C$323, D498, Maturation!$D$3:$D$323, "female")</f>
        <v>0</v>
      </c>
      <c r="AA498" s="5">
        <f t="shared" si="66"/>
        <v>1</v>
      </c>
      <c r="AB498" s="5"/>
      <c r="AC498" s="5"/>
    </row>
    <row r="499" spans="2:29" x14ac:dyDescent="0.35">
      <c r="C499" s="6" t="s">
        <v>21</v>
      </c>
      <c r="D499" s="6">
        <v>1</v>
      </c>
      <c r="E499" s="7">
        <v>6</v>
      </c>
      <c r="F499" s="7">
        <f t="shared" si="67"/>
        <v>42</v>
      </c>
      <c r="G499" s="8">
        <v>45203</v>
      </c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46"/>
      <c r="S499" s="46">
        <f t="shared" si="68"/>
        <v>0</v>
      </c>
      <c r="T499" s="19"/>
      <c r="U499" s="19"/>
      <c r="V499" s="9"/>
      <c r="W499" s="9"/>
      <c r="X499" s="9"/>
      <c r="Y499" s="7">
        <f>COUNTIFS(Maturation!$E$3:$E$323, Ad_Density!G499, Maturation!$B$3:$B$323, Ad_Density!C499, Maturation!$C$3:$C$323, D499, Maturation!$D$3:$D$323, "male")</f>
        <v>0</v>
      </c>
      <c r="Z499" s="7">
        <f>COUNTIFS(Maturation!$E$3:$E$323, Ad_Density!G499, Maturation!$B$3:$B$323, Ad_Density!C499, Maturation!$C$3:$C$323, D499, Maturation!$D$3:$D$323, "female")</f>
        <v>0</v>
      </c>
      <c r="AA499" s="7">
        <f t="shared" si="66"/>
        <v>0</v>
      </c>
      <c r="AB499" s="7"/>
      <c r="AC499" s="7"/>
    </row>
    <row r="500" spans="2:29" x14ac:dyDescent="0.35">
      <c r="C500" s="10" t="s">
        <v>16</v>
      </c>
      <c r="D500" s="10">
        <v>1</v>
      </c>
      <c r="E500" s="11">
        <v>6</v>
      </c>
      <c r="F500" s="11">
        <f t="shared" si="67"/>
        <v>42</v>
      </c>
      <c r="G500" s="12">
        <v>45203</v>
      </c>
      <c r="H500" s="13"/>
      <c r="I500" s="13"/>
      <c r="J500" s="13"/>
      <c r="K500" s="11"/>
      <c r="L500" s="13"/>
      <c r="M500" s="13"/>
      <c r="N500" s="13"/>
      <c r="O500" s="13"/>
      <c r="P500" s="13"/>
      <c r="Q500" s="13"/>
      <c r="R500" s="47">
        <v>9</v>
      </c>
      <c r="S500" s="47">
        <f t="shared" si="68"/>
        <v>0</v>
      </c>
      <c r="T500" s="20"/>
      <c r="U500" s="20"/>
      <c r="V500" s="13"/>
      <c r="W500" s="13"/>
      <c r="X500" s="13"/>
      <c r="Y500" s="13">
        <f>COUNTIFS(Maturation!$E$3:$E$323, Ad_Density!G500, Maturation!$B$3:$B$323, Ad_Density!C500, Maturation!$C$3:$C$323, D500, Maturation!$D$3:$D$323, "male")</f>
        <v>0</v>
      </c>
      <c r="Z500" s="13">
        <f>COUNTIFS(Maturation!$E$3:$E$323, Ad_Density!G500, Maturation!$B$3:$B$323, Ad_Density!C500, Maturation!$C$3:$C$323, D500, Maturation!$D$3:$D$323, "female")</f>
        <v>0</v>
      </c>
      <c r="AA500" s="13">
        <f t="shared" si="66"/>
        <v>0</v>
      </c>
      <c r="AB500" s="13"/>
      <c r="AC500" s="13"/>
    </row>
    <row r="501" spans="2:29" x14ac:dyDescent="0.35">
      <c r="C501" s="10" t="s">
        <v>16</v>
      </c>
      <c r="D501" s="10">
        <v>2</v>
      </c>
      <c r="E501" s="11">
        <v>6</v>
      </c>
      <c r="F501" s="11">
        <f t="shared" si="67"/>
        <v>42</v>
      </c>
      <c r="G501" s="12">
        <v>45203</v>
      </c>
      <c r="H501" s="13"/>
      <c r="I501" s="13"/>
      <c r="J501" s="13"/>
      <c r="K501" s="11"/>
      <c r="L501" s="13"/>
      <c r="M501" s="13"/>
      <c r="N501" s="13"/>
      <c r="O501" s="13"/>
      <c r="P501" s="13"/>
      <c r="Q501" s="13"/>
      <c r="R501" s="47">
        <v>7</v>
      </c>
      <c r="S501" s="47">
        <f t="shared" si="68"/>
        <v>0</v>
      </c>
      <c r="T501" s="20"/>
      <c r="U501" s="20"/>
      <c r="V501" s="13"/>
      <c r="W501" s="13"/>
      <c r="X501" s="13"/>
      <c r="Y501" s="13">
        <f>COUNTIFS(Maturation!$E$3:$E$323, Ad_Density!G501, Maturation!$B$3:$B$323, Ad_Density!C501, Maturation!$C$3:$C$323, D501, Maturation!$D$3:$D$323, "male")</f>
        <v>0</v>
      </c>
      <c r="Z501" s="13">
        <f>COUNTIFS(Maturation!$E$3:$E$323, Ad_Density!G501, Maturation!$B$3:$B$323, Ad_Density!C501, Maturation!$C$3:$C$323, D501, Maturation!$D$3:$D$323, "female")</f>
        <v>0</v>
      </c>
      <c r="AA501" s="13">
        <f t="shared" si="66"/>
        <v>0</v>
      </c>
      <c r="AB501" s="13"/>
      <c r="AC501" s="13"/>
    </row>
    <row r="502" spans="2:29" x14ac:dyDescent="0.35">
      <c r="C502" s="10" t="s">
        <v>16</v>
      </c>
      <c r="D502" s="10">
        <v>3</v>
      </c>
      <c r="E502" s="11">
        <v>6</v>
      </c>
      <c r="F502" s="11">
        <f t="shared" si="67"/>
        <v>42</v>
      </c>
      <c r="G502" s="12">
        <v>45203</v>
      </c>
      <c r="H502" s="13"/>
      <c r="I502" s="13"/>
      <c r="J502" s="13"/>
      <c r="K502" s="11"/>
      <c r="L502" s="13"/>
      <c r="M502" s="13"/>
      <c r="N502" s="13"/>
      <c r="O502" s="13"/>
      <c r="P502" s="13"/>
      <c r="Q502" s="13"/>
      <c r="R502" s="47">
        <v>9</v>
      </c>
      <c r="S502" s="47">
        <f t="shared" si="68"/>
        <v>0</v>
      </c>
      <c r="T502" s="20"/>
      <c r="U502" s="20"/>
      <c r="V502" s="13"/>
      <c r="W502" s="13"/>
      <c r="X502" s="13"/>
      <c r="Y502" s="13">
        <f>COUNTIFS(Maturation!$E$3:$E$323, Ad_Density!G502, Maturation!$B$3:$B$323, Ad_Density!C502, Maturation!$C$3:$C$323, D502, Maturation!$D$3:$D$323, "male")</f>
        <v>1</v>
      </c>
      <c r="Z502" s="13">
        <f>COUNTIFS(Maturation!$E$3:$E$323, Ad_Density!G502, Maturation!$B$3:$B$323, Ad_Density!C502, Maturation!$C$3:$C$323, D502, Maturation!$D$3:$D$323, "female")</f>
        <v>0</v>
      </c>
      <c r="AA502" s="13">
        <f t="shared" si="66"/>
        <v>1</v>
      </c>
      <c r="AB502" s="13"/>
      <c r="AC502" s="13"/>
    </row>
    <row r="503" spans="2:29" x14ac:dyDescent="0.35">
      <c r="C503" s="10" t="s">
        <v>16</v>
      </c>
      <c r="D503" s="10">
        <v>4</v>
      </c>
      <c r="E503" s="11">
        <v>6</v>
      </c>
      <c r="F503" s="11">
        <f t="shared" si="67"/>
        <v>42</v>
      </c>
      <c r="G503" s="12">
        <v>45203</v>
      </c>
      <c r="H503" s="13"/>
      <c r="I503" s="13"/>
      <c r="J503" s="13"/>
      <c r="K503" s="11"/>
      <c r="L503" s="13"/>
      <c r="M503" s="13"/>
      <c r="N503" s="13"/>
      <c r="O503" s="13"/>
      <c r="P503" s="13"/>
      <c r="Q503" s="13"/>
      <c r="R503" s="47">
        <v>7</v>
      </c>
      <c r="S503" s="47">
        <f t="shared" si="68"/>
        <v>0</v>
      </c>
      <c r="T503" s="20"/>
      <c r="U503" s="20"/>
      <c r="V503" s="13"/>
      <c r="W503" s="13"/>
      <c r="X503" s="13"/>
      <c r="Y503" s="13">
        <f>COUNTIFS(Maturation!$E$3:$E$323, Ad_Density!G503, Maturation!$B$3:$B$323, Ad_Density!C503, Maturation!$C$3:$C$323, D503, Maturation!$D$3:$D$323, "male")</f>
        <v>0</v>
      </c>
      <c r="Z503" s="13">
        <f>COUNTIFS(Maturation!$E$3:$E$323, Ad_Density!G503, Maturation!$B$3:$B$323, Ad_Density!C503, Maturation!$C$3:$C$323, D503, Maturation!$D$3:$D$323, "female")</f>
        <v>0</v>
      </c>
      <c r="AA503" s="13">
        <f t="shared" si="66"/>
        <v>0</v>
      </c>
      <c r="AB503" s="13"/>
      <c r="AC503" s="13"/>
    </row>
    <row r="504" spans="2:29" x14ac:dyDescent="0.35">
      <c r="C504" s="10" t="s">
        <v>16</v>
      </c>
      <c r="D504" s="10">
        <v>5</v>
      </c>
      <c r="E504" s="11">
        <v>6</v>
      </c>
      <c r="F504" s="11">
        <f t="shared" si="67"/>
        <v>42</v>
      </c>
      <c r="G504" s="12">
        <v>45203</v>
      </c>
      <c r="H504" s="13"/>
      <c r="I504" s="13"/>
      <c r="J504" s="13"/>
      <c r="K504" s="11"/>
      <c r="L504" s="13"/>
      <c r="M504" s="13"/>
      <c r="N504" s="13"/>
      <c r="O504" s="13"/>
      <c r="P504" s="13"/>
      <c r="Q504" s="13"/>
      <c r="R504" s="47">
        <v>6</v>
      </c>
      <c r="S504" s="47">
        <f t="shared" si="68"/>
        <v>0</v>
      </c>
      <c r="T504" s="20"/>
      <c r="U504" s="20"/>
      <c r="V504" s="13"/>
      <c r="W504" s="13"/>
      <c r="X504" s="13"/>
      <c r="Y504" s="13">
        <f>COUNTIFS(Maturation!$E$3:$E$323, Ad_Density!G504, Maturation!$B$3:$B$323, Ad_Density!C504, Maturation!$C$3:$C$323, D504, Maturation!$D$3:$D$323, "male")</f>
        <v>0</v>
      </c>
      <c r="Z504" s="13">
        <f>COUNTIFS(Maturation!$E$3:$E$323, Ad_Density!G504, Maturation!$B$3:$B$323, Ad_Density!C504, Maturation!$C$3:$C$323, D504, Maturation!$D$3:$D$323, "female")</f>
        <v>0</v>
      </c>
      <c r="AA504" s="13">
        <f t="shared" si="66"/>
        <v>0</v>
      </c>
      <c r="AB504" s="13"/>
      <c r="AC504" s="13"/>
    </row>
    <row r="505" spans="2:29" x14ac:dyDescent="0.35">
      <c r="C505" s="10" t="s">
        <v>16</v>
      </c>
      <c r="D505" s="10">
        <v>6</v>
      </c>
      <c r="E505" s="11">
        <v>6</v>
      </c>
      <c r="F505" s="11">
        <f t="shared" si="67"/>
        <v>42</v>
      </c>
      <c r="G505" s="12">
        <v>45203</v>
      </c>
      <c r="H505" s="13"/>
      <c r="I505" s="13"/>
      <c r="J505" s="13"/>
      <c r="K505" s="11"/>
      <c r="L505" s="13"/>
      <c r="M505" s="13"/>
      <c r="N505" s="13"/>
      <c r="O505" s="13"/>
      <c r="P505" s="13"/>
      <c r="Q505" s="13"/>
      <c r="R505" s="47">
        <v>10</v>
      </c>
      <c r="S505" s="47">
        <f t="shared" si="68"/>
        <v>0</v>
      </c>
      <c r="T505" s="20"/>
      <c r="U505" s="20"/>
      <c r="V505" s="13"/>
      <c r="W505" s="13"/>
      <c r="X505" s="13"/>
      <c r="Y505" s="13">
        <f>COUNTIFS(Maturation!$E$3:$E$323, Ad_Density!G505, Maturation!$B$3:$B$323, Ad_Density!C505, Maturation!$C$3:$C$323, D505, Maturation!$D$3:$D$323, "male")</f>
        <v>0</v>
      </c>
      <c r="Z505" s="13">
        <f>COUNTIFS(Maturation!$E$3:$E$323, Ad_Density!G505, Maturation!$B$3:$B$323, Ad_Density!C505, Maturation!$C$3:$C$323, D505, Maturation!$D$3:$D$323, "female")</f>
        <v>0</v>
      </c>
      <c r="AA505" s="13">
        <f t="shared" si="66"/>
        <v>0</v>
      </c>
      <c r="AB505" s="13"/>
      <c r="AC505" s="13"/>
    </row>
    <row r="506" spans="2:29" x14ac:dyDescent="0.35">
      <c r="C506" s="10" t="s">
        <v>17</v>
      </c>
      <c r="D506" s="10">
        <v>1</v>
      </c>
      <c r="E506" s="11">
        <v>6</v>
      </c>
      <c r="F506" s="11">
        <f t="shared" si="67"/>
        <v>42</v>
      </c>
      <c r="G506" s="12">
        <v>45203</v>
      </c>
      <c r="H506" s="13"/>
      <c r="I506" s="13"/>
      <c r="J506" s="13"/>
      <c r="K506" s="11"/>
      <c r="L506" s="13"/>
      <c r="M506" s="13"/>
      <c r="N506" s="13"/>
      <c r="O506" s="13"/>
      <c r="P506" s="13"/>
      <c r="Q506" s="13"/>
      <c r="R506" s="47">
        <v>13</v>
      </c>
      <c r="S506" s="47">
        <f t="shared" si="68"/>
        <v>0</v>
      </c>
      <c r="T506" s="20"/>
      <c r="U506" s="20"/>
      <c r="V506" s="13"/>
      <c r="W506" s="13"/>
      <c r="X506" s="13"/>
      <c r="Y506" s="13">
        <f>COUNTIFS(Maturation!$E$3:$E$323, Ad_Density!G506, Maturation!$B$3:$B$323, Ad_Density!C506, Maturation!$C$3:$C$323, D506, Maturation!$D$3:$D$323, "male")</f>
        <v>1</v>
      </c>
      <c r="Z506" s="13">
        <f>COUNTIFS(Maturation!$E$3:$E$323, Ad_Density!G506, Maturation!$B$3:$B$323, Ad_Density!C506, Maturation!$C$3:$C$323, D506, Maturation!$D$3:$D$323, "female")</f>
        <v>0</v>
      </c>
      <c r="AA506" s="13">
        <f t="shared" si="66"/>
        <v>1</v>
      </c>
      <c r="AB506" s="13"/>
      <c r="AC506" s="13"/>
    </row>
    <row r="507" spans="2:29" x14ac:dyDescent="0.35">
      <c r="C507" s="10" t="s">
        <v>17</v>
      </c>
      <c r="D507" s="10">
        <v>2</v>
      </c>
      <c r="E507" s="11">
        <v>6</v>
      </c>
      <c r="F507" s="11">
        <f t="shared" si="67"/>
        <v>42</v>
      </c>
      <c r="G507" s="12">
        <v>45203</v>
      </c>
      <c r="H507" s="13"/>
      <c r="I507" s="13"/>
      <c r="J507" s="13"/>
      <c r="K507" s="11"/>
      <c r="L507" s="13"/>
      <c r="M507" s="13"/>
      <c r="N507" s="13"/>
      <c r="O507" s="13"/>
      <c r="P507" s="13"/>
      <c r="Q507" s="13"/>
      <c r="R507" s="47">
        <v>16</v>
      </c>
      <c r="S507" s="47">
        <f t="shared" si="68"/>
        <v>0</v>
      </c>
      <c r="T507" s="20"/>
      <c r="U507" s="20"/>
      <c r="V507" s="13"/>
      <c r="W507" s="13"/>
      <c r="X507" s="13"/>
      <c r="Y507" s="13">
        <f>COUNTIFS(Maturation!$E$3:$E$323, Ad_Density!G507, Maturation!$B$3:$B$323, Ad_Density!C507, Maturation!$C$3:$C$323, D507, Maturation!$D$3:$D$323, "male")</f>
        <v>0</v>
      </c>
      <c r="Z507" s="13">
        <f>COUNTIFS(Maturation!$E$3:$E$323, Ad_Density!G507, Maturation!$B$3:$B$323, Ad_Density!C507, Maturation!$C$3:$C$323, D507, Maturation!$D$3:$D$323, "female")</f>
        <v>0</v>
      </c>
      <c r="AA507" s="13">
        <f t="shared" si="66"/>
        <v>0</v>
      </c>
      <c r="AB507" s="13"/>
      <c r="AC507" s="13"/>
    </row>
    <row r="508" spans="2:29" x14ac:dyDescent="0.35">
      <c r="C508" s="14" t="s">
        <v>18</v>
      </c>
      <c r="D508" s="14">
        <v>1</v>
      </c>
      <c r="E508" s="15">
        <v>6</v>
      </c>
      <c r="F508" s="15">
        <f t="shared" si="67"/>
        <v>42</v>
      </c>
      <c r="G508" s="16">
        <v>45203</v>
      </c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48"/>
      <c r="S508" s="48">
        <f t="shared" si="68"/>
        <v>0</v>
      </c>
      <c r="T508" s="21"/>
      <c r="U508" s="21"/>
      <c r="V508" s="15"/>
      <c r="W508" s="15"/>
      <c r="X508" s="15"/>
      <c r="Y508" s="15">
        <f>COUNTIFS(Maturation!$E$3:$E$323, Ad_Density!G508, Maturation!$B$3:$B$323, Ad_Density!C508, Maturation!$C$3:$C$323, D508, Maturation!$D$3:$D$323, "male")</f>
        <v>0</v>
      </c>
      <c r="Z508" s="15">
        <f>COUNTIFS(Maturation!$E$3:$E$323, Ad_Density!G508, Maturation!$B$3:$B$323, Ad_Density!C508, Maturation!$C$3:$C$323, D508, Maturation!$D$3:$D$323, "female")</f>
        <v>0</v>
      </c>
      <c r="AA508" s="15">
        <f t="shared" si="66"/>
        <v>0</v>
      </c>
      <c r="AB508" s="15"/>
      <c r="AC508" s="15"/>
    </row>
    <row r="509" spans="2:29" x14ac:dyDescent="0.35">
      <c r="B509" s="49"/>
      <c r="C509" s="1" t="s">
        <v>19</v>
      </c>
      <c r="D509" s="1">
        <v>1</v>
      </c>
      <c r="E509" s="2">
        <v>7</v>
      </c>
      <c r="F509" s="2">
        <f t="shared" si="67"/>
        <v>43</v>
      </c>
      <c r="G509" s="3">
        <v>45204</v>
      </c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45">
        <v>5</v>
      </c>
      <c r="S509" s="45">
        <f t="shared" ref="S509:S526" si="69">R491-R509</f>
        <v>0</v>
      </c>
      <c r="T509" s="18"/>
      <c r="U509" s="18"/>
      <c r="V509" s="4"/>
      <c r="W509" s="4"/>
      <c r="X509" s="4"/>
      <c r="Y509" s="2">
        <f>COUNTIFS(Maturation!$E$3:$E$323, Ad_Density!G509, Maturation!$B$3:$B$323, Ad_Density!C509, Maturation!$C$3:$C$323, D509, Maturation!$D$3:$D$323, "male")</f>
        <v>0</v>
      </c>
      <c r="Z509" s="5">
        <f>COUNTIFS(Maturation!$E$3:$E$323, Ad_Density!G509, Maturation!$B$3:$B$323, Ad_Density!C509, Maturation!$C$3:$C$323, D509, Maturation!$D$3:$D$323, "female")</f>
        <v>0</v>
      </c>
      <c r="AA509" s="5">
        <f t="shared" ref="AA509:AA526" si="70">Y509+Z509</f>
        <v>0</v>
      </c>
      <c r="AB509" s="5"/>
      <c r="AC509" s="5"/>
    </row>
    <row r="510" spans="2:29" x14ac:dyDescent="0.35">
      <c r="C510" s="1" t="s">
        <v>19</v>
      </c>
      <c r="D510" s="1">
        <v>2</v>
      </c>
      <c r="E510" s="2">
        <v>7</v>
      </c>
      <c r="F510" s="2">
        <f t="shared" si="67"/>
        <v>43</v>
      </c>
      <c r="G510" s="3">
        <v>45204</v>
      </c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45">
        <v>3</v>
      </c>
      <c r="S510" s="45">
        <f t="shared" si="69"/>
        <v>0</v>
      </c>
      <c r="T510" s="18"/>
      <c r="U510" s="18"/>
      <c r="V510" s="4"/>
      <c r="W510" s="4"/>
      <c r="X510" s="4"/>
      <c r="Y510" s="2">
        <f>COUNTIFS(Maturation!$E$3:$E$323, Ad_Density!G510, Maturation!$B$3:$B$323, Ad_Density!C510, Maturation!$C$3:$C$323, D510, Maturation!$D$3:$D$323, "male")</f>
        <v>0</v>
      </c>
      <c r="Z510" s="5">
        <f>COUNTIFS(Maturation!$E$3:$E$323, Ad_Density!G510, Maturation!$B$3:$B$323, Ad_Density!C510, Maturation!$C$3:$C$323, D510, Maturation!$D$3:$D$323, "female")</f>
        <v>0</v>
      </c>
      <c r="AA510" s="5">
        <f t="shared" si="70"/>
        <v>0</v>
      </c>
      <c r="AB510" s="5"/>
      <c r="AC510" s="5"/>
    </row>
    <row r="511" spans="2:29" x14ac:dyDescent="0.35">
      <c r="C511" s="1" t="s">
        <v>19</v>
      </c>
      <c r="D511" s="1">
        <v>3</v>
      </c>
      <c r="E511" s="2">
        <v>7</v>
      </c>
      <c r="F511" s="2">
        <f t="shared" si="67"/>
        <v>43</v>
      </c>
      <c r="G511" s="3">
        <v>45204</v>
      </c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45">
        <v>3</v>
      </c>
      <c r="S511" s="45">
        <f t="shared" si="69"/>
        <v>0</v>
      </c>
      <c r="T511" s="18"/>
      <c r="U511" s="18"/>
      <c r="V511" s="4"/>
      <c r="W511" s="4"/>
      <c r="X511" s="4"/>
      <c r="Y511" s="2">
        <f>COUNTIFS(Maturation!$E$3:$E$323, Ad_Density!G511, Maturation!$B$3:$B$323, Ad_Density!C511, Maturation!$C$3:$C$323, D511, Maturation!$D$3:$D$323, "male")</f>
        <v>0</v>
      </c>
      <c r="Z511" s="5">
        <f>COUNTIFS(Maturation!$E$3:$E$323, Ad_Density!G511, Maturation!$B$3:$B$323, Ad_Density!C511, Maturation!$C$3:$C$323, D511, Maturation!$D$3:$D$323, "female")</f>
        <v>0</v>
      </c>
      <c r="AA511" s="5">
        <f t="shared" si="70"/>
        <v>0</v>
      </c>
      <c r="AB511" s="5"/>
      <c r="AC511" s="5"/>
    </row>
    <row r="512" spans="2:29" x14ac:dyDescent="0.35">
      <c r="C512" s="1" t="s">
        <v>19</v>
      </c>
      <c r="D512" s="1">
        <v>4</v>
      </c>
      <c r="E512" s="2">
        <v>7</v>
      </c>
      <c r="F512" s="2">
        <f t="shared" si="67"/>
        <v>43</v>
      </c>
      <c r="G512" s="3">
        <v>45204</v>
      </c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45">
        <v>3</v>
      </c>
      <c r="S512" s="45">
        <f t="shared" si="69"/>
        <v>0</v>
      </c>
      <c r="T512" s="18"/>
      <c r="U512" s="18"/>
      <c r="V512" s="4"/>
      <c r="W512" s="4"/>
      <c r="X512" s="4"/>
      <c r="Y512" s="2">
        <f>COUNTIFS(Maturation!$E$3:$E$323, Ad_Density!G512, Maturation!$B$3:$B$323, Ad_Density!C512, Maturation!$C$3:$C$323, D512, Maturation!$D$3:$D$323, "male")</f>
        <v>0</v>
      </c>
      <c r="Z512" s="5">
        <f>COUNTIFS(Maturation!$E$3:$E$323, Ad_Density!G512, Maturation!$B$3:$B$323, Ad_Density!C512, Maturation!$C$3:$C$323, D512, Maturation!$D$3:$D$323, "female")</f>
        <v>0</v>
      </c>
      <c r="AA512" s="5">
        <f t="shared" si="70"/>
        <v>0</v>
      </c>
      <c r="AB512" s="5"/>
      <c r="AC512" s="5"/>
    </row>
    <row r="513" spans="3:29" x14ac:dyDescent="0.35">
      <c r="C513" s="1" t="s">
        <v>19</v>
      </c>
      <c r="D513" s="1">
        <v>5</v>
      </c>
      <c r="E513" s="2">
        <v>7</v>
      </c>
      <c r="F513" s="2">
        <f t="shared" si="67"/>
        <v>43</v>
      </c>
      <c r="G513" s="3">
        <v>45204</v>
      </c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45">
        <v>7</v>
      </c>
      <c r="S513" s="45">
        <f t="shared" si="69"/>
        <v>0</v>
      </c>
      <c r="T513" s="18"/>
      <c r="U513" s="18"/>
      <c r="V513" s="4"/>
      <c r="W513" s="4"/>
      <c r="X513" s="4"/>
      <c r="Y513" s="2">
        <f>COUNTIFS(Maturation!$E$3:$E$323, Ad_Density!G513, Maturation!$B$3:$B$323, Ad_Density!C513, Maturation!$C$3:$C$323, D513, Maturation!$D$3:$D$323, "male")</f>
        <v>0</v>
      </c>
      <c r="Z513" s="5">
        <f>COUNTIFS(Maturation!$E$3:$E$323, Ad_Density!G513, Maturation!$B$3:$B$323, Ad_Density!C513, Maturation!$C$3:$C$323, D513, Maturation!$D$3:$D$323, "female")</f>
        <v>0</v>
      </c>
      <c r="AA513" s="5">
        <f t="shared" si="70"/>
        <v>0</v>
      </c>
      <c r="AB513" s="5"/>
      <c r="AC513" s="5"/>
    </row>
    <row r="514" spans="3:29" x14ac:dyDescent="0.35">
      <c r="C514" s="1" t="s">
        <v>19</v>
      </c>
      <c r="D514" s="1">
        <v>6</v>
      </c>
      <c r="E514" s="2">
        <v>7</v>
      </c>
      <c r="F514" s="2">
        <f t="shared" si="67"/>
        <v>43</v>
      </c>
      <c r="G514" s="3">
        <v>45204</v>
      </c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45">
        <v>5</v>
      </c>
      <c r="S514" s="45">
        <f t="shared" si="69"/>
        <v>0</v>
      </c>
      <c r="T514" s="18"/>
      <c r="U514" s="18"/>
      <c r="V514" s="4"/>
      <c r="W514" s="4"/>
      <c r="X514" s="4"/>
      <c r="Y514" s="2">
        <f>COUNTIFS(Maturation!$E$3:$E$323, Ad_Density!G514, Maturation!$B$3:$B$323, Ad_Density!C514, Maturation!$C$3:$C$323, D514, Maturation!$D$3:$D$323, "male")</f>
        <v>0</v>
      </c>
      <c r="Z514" s="5">
        <f>COUNTIFS(Maturation!$E$3:$E$323, Ad_Density!G514, Maturation!$B$3:$B$323, Ad_Density!C514, Maturation!$C$3:$C$323, D514, Maturation!$D$3:$D$323, "female")</f>
        <v>0</v>
      </c>
      <c r="AA514" s="5">
        <f t="shared" si="70"/>
        <v>0</v>
      </c>
      <c r="AB514" s="5"/>
      <c r="AC514" s="5"/>
    </row>
    <row r="515" spans="3:29" x14ac:dyDescent="0.35">
      <c r="C515" s="1" t="s">
        <v>20</v>
      </c>
      <c r="D515" s="1">
        <v>1</v>
      </c>
      <c r="E515" s="2">
        <v>7</v>
      </c>
      <c r="F515" s="2">
        <f t="shared" si="67"/>
        <v>43</v>
      </c>
      <c r="G515" s="3">
        <v>45204</v>
      </c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45"/>
      <c r="S515" s="45">
        <f t="shared" si="69"/>
        <v>0</v>
      </c>
      <c r="T515" s="18"/>
      <c r="U515" s="18"/>
      <c r="V515" s="4"/>
      <c r="W515" s="4"/>
      <c r="X515" s="4"/>
      <c r="Y515" s="2">
        <f>COUNTIFS(Maturation!$E$3:$E$323, Ad_Density!G515, Maturation!$B$3:$B$323, Ad_Density!C515, Maturation!$C$3:$C$323, D515, Maturation!$D$3:$D$323, "male")</f>
        <v>0</v>
      </c>
      <c r="Z515" s="5">
        <f>COUNTIFS(Maturation!$E$3:$E$323, Ad_Density!G515, Maturation!$B$3:$B$323, Ad_Density!C515, Maturation!$C$3:$C$323, D515, Maturation!$D$3:$D$323, "female")</f>
        <v>0</v>
      </c>
      <c r="AA515" s="5">
        <f t="shared" si="70"/>
        <v>0</v>
      </c>
      <c r="AB515" s="5"/>
      <c r="AC515" s="5"/>
    </row>
    <row r="516" spans="3:29" x14ac:dyDescent="0.35">
      <c r="C516" s="1" t="s">
        <v>20</v>
      </c>
      <c r="D516" s="1">
        <v>2</v>
      </c>
      <c r="E516" s="2">
        <v>7</v>
      </c>
      <c r="F516" s="2">
        <f t="shared" si="67"/>
        <v>43</v>
      </c>
      <c r="G516" s="3">
        <v>45204</v>
      </c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45">
        <f>26+Z497</f>
        <v>26</v>
      </c>
      <c r="S516" s="45">
        <f t="shared" si="69"/>
        <v>1</v>
      </c>
      <c r="T516" s="18"/>
      <c r="U516" s="18"/>
      <c r="V516" s="4"/>
      <c r="W516" s="4"/>
      <c r="X516" s="4"/>
      <c r="Y516" s="2">
        <f>COUNTIFS(Maturation!$E$3:$E$323, Ad_Density!G516, Maturation!$B$3:$B$323, Ad_Density!C516, Maturation!$C$3:$C$323, D516, Maturation!$D$3:$D$323, "male")</f>
        <v>0</v>
      </c>
      <c r="Z516" s="5">
        <f>COUNTIFS(Maturation!$E$3:$E$323, Ad_Density!G516, Maturation!$B$3:$B$323, Ad_Density!C516, Maturation!$C$3:$C$323, D516, Maturation!$D$3:$D$323, "female")</f>
        <v>0</v>
      </c>
      <c r="AA516" s="5">
        <f t="shared" si="70"/>
        <v>0</v>
      </c>
      <c r="AB516" s="5"/>
      <c r="AC516" s="5"/>
    </row>
    <row r="517" spans="3:29" x14ac:dyDescent="0.35">
      <c r="C517" s="6" t="s">
        <v>21</v>
      </c>
      <c r="D517" s="6">
        <v>1</v>
      </c>
      <c r="E517" s="7">
        <v>7</v>
      </c>
      <c r="F517" s="7">
        <f t="shared" si="67"/>
        <v>43</v>
      </c>
      <c r="G517" s="8">
        <v>45204</v>
      </c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46"/>
      <c r="S517" s="46">
        <f t="shared" si="69"/>
        <v>0</v>
      </c>
      <c r="T517" s="19"/>
      <c r="U517" s="19"/>
      <c r="V517" s="9"/>
      <c r="W517" s="9"/>
      <c r="X517" s="9"/>
      <c r="Y517" s="7">
        <f>COUNTIFS(Maturation!$E$3:$E$323, Ad_Density!G517, Maturation!$B$3:$B$323, Ad_Density!C517, Maturation!$C$3:$C$323, D517, Maturation!$D$3:$D$323, "male")</f>
        <v>0</v>
      </c>
      <c r="Z517" s="7">
        <f>COUNTIFS(Maturation!$E$3:$E$323, Ad_Density!G517, Maturation!$B$3:$B$323, Ad_Density!C517, Maturation!$C$3:$C$323, D517, Maturation!$D$3:$D$323, "female")</f>
        <v>0</v>
      </c>
      <c r="AA517" s="7">
        <f t="shared" si="70"/>
        <v>0</v>
      </c>
      <c r="AB517" s="7"/>
      <c r="AC517" s="7"/>
    </row>
    <row r="518" spans="3:29" x14ac:dyDescent="0.35">
      <c r="C518" s="10" t="s">
        <v>16</v>
      </c>
      <c r="D518" s="10">
        <v>1</v>
      </c>
      <c r="E518" s="11">
        <v>7</v>
      </c>
      <c r="F518" s="11">
        <f t="shared" ref="F518:F581" si="71">_xlfn.DAYS(G518,$H$1)</f>
        <v>43</v>
      </c>
      <c r="G518" s="12">
        <v>45204</v>
      </c>
      <c r="H518" s="13"/>
      <c r="I518" s="13"/>
      <c r="J518" s="13"/>
      <c r="K518" s="11"/>
      <c r="L518" s="13"/>
      <c r="M518" s="13"/>
      <c r="N518" s="13"/>
      <c r="O518" s="13"/>
      <c r="P518" s="13"/>
      <c r="Q518" s="13"/>
      <c r="R518" s="47">
        <v>9</v>
      </c>
      <c r="S518" s="47">
        <f t="shared" si="69"/>
        <v>0</v>
      </c>
      <c r="T518" s="20"/>
      <c r="U518" s="20"/>
      <c r="V518" s="13"/>
      <c r="W518" s="13"/>
      <c r="X518" s="13"/>
      <c r="Y518" s="13">
        <f>COUNTIFS(Maturation!$E$3:$E$323, Ad_Density!G518, Maturation!$B$3:$B$323, Ad_Density!C518, Maturation!$C$3:$C$323, D518, Maturation!$D$3:$D$323, "male")</f>
        <v>0</v>
      </c>
      <c r="Z518" s="13">
        <f>COUNTIFS(Maturation!$E$3:$E$323, Ad_Density!G518, Maturation!$B$3:$B$323, Ad_Density!C518, Maturation!$C$3:$C$323, D518, Maturation!$D$3:$D$323, "female")</f>
        <v>0</v>
      </c>
      <c r="AA518" s="13">
        <f t="shared" si="70"/>
        <v>0</v>
      </c>
      <c r="AB518" s="13"/>
      <c r="AC518" s="13"/>
    </row>
    <row r="519" spans="3:29" x14ac:dyDescent="0.35">
      <c r="C519" s="10" t="s">
        <v>16</v>
      </c>
      <c r="D519" s="10">
        <v>2</v>
      </c>
      <c r="E519" s="11">
        <v>7</v>
      </c>
      <c r="F519" s="11">
        <f t="shared" si="71"/>
        <v>43</v>
      </c>
      <c r="G519" s="12">
        <v>45204</v>
      </c>
      <c r="H519" s="13"/>
      <c r="I519" s="13"/>
      <c r="J519" s="13"/>
      <c r="K519" s="11"/>
      <c r="L519" s="13"/>
      <c r="M519" s="13"/>
      <c r="N519" s="13"/>
      <c r="O519" s="13"/>
      <c r="P519" s="13"/>
      <c r="Q519" s="13"/>
      <c r="R519" s="47">
        <v>7</v>
      </c>
      <c r="S519" s="47">
        <f t="shared" si="69"/>
        <v>0</v>
      </c>
      <c r="T519" s="20"/>
      <c r="U519" s="20"/>
      <c r="V519" s="13"/>
      <c r="W519" s="13"/>
      <c r="X519" s="13"/>
      <c r="Y519" s="13">
        <f>COUNTIFS(Maturation!$E$3:$E$323, Ad_Density!G519, Maturation!$B$3:$B$323, Ad_Density!C519, Maturation!$C$3:$C$323, D519, Maturation!$D$3:$D$323, "male")</f>
        <v>0</v>
      </c>
      <c r="Z519" s="13">
        <f>COUNTIFS(Maturation!$E$3:$E$323, Ad_Density!G519, Maturation!$B$3:$B$323, Ad_Density!C519, Maturation!$C$3:$C$323, D519, Maturation!$D$3:$D$323, "female")</f>
        <v>0</v>
      </c>
      <c r="AA519" s="13">
        <f t="shared" si="70"/>
        <v>0</v>
      </c>
      <c r="AB519" s="13"/>
      <c r="AC519" s="13"/>
    </row>
    <row r="520" spans="3:29" x14ac:dyDescent="0.35">
      <c r="C520" s="10" t="s">
        <v>16</v>
      </c>
      <c r="D520" s="10">
        <v>3</v>
      </c>
      <c r="E520" s="11">
        <v>7</v>
      </c>
      <c r="F520" s="11">
        <f t="shared" si="71"/>
        <v>43</v>
      </c>
      <c r="G520" s="12">
        <v>45204</v>
      </c>
      <c r="H520" s="13"/>
      <c r="I520" s="13"/>
      <c r="J520" s="13"/>
      <c r="K520" s="11"/>
      <c r="L520" s="13"/>
      <c r="M520" s="13"/>
      <c r="N520" s="13"/>
      <c r="O520" s="13"/>
      <c r="P520" s="13"/>
      <c r="Q520" s="13"/>
      <c r="R520" s="47">
        <v>9</v>
      </c>
      <c r="S520" s="47">
        <f t="shared" si="69"/>
        <v>0</v>
      </c>
      <c r="T520" s="20"/>
      <c r="U520" s="20"/>
      <c r="V520" s="13"/>
      <c r="W520" s="13"/>
      <c r="X520" s="13"/>
      <c r="Y520" s="13">
        <f>COUNTIFS(Maturation!$E$3:$E$323, Ad_Density!G520, Maturation!$B$3:$B$323, Ad_Density!C520, Maturation!$C$3:$C$323, D520, Maturation!$D$3:$D$323, "male")</f>
        <v>0</v>
      </c>
      <c r="Z520" s="13">
        <f>COUNTIFS(Maturation!$E$3:$E$323, Ad_Density!G520, Maturation!$B$3:$B$323, Ad_Density!C520, Maturation!$C$3:$C$323, D520, Maturation!$D$3:$D$323, "female")</f>
        <v>0</v>
      </c>
      <c r="AA520" s="13">
        <f t="shared" si="70"/>
        <v>0</v>
      </c>
      <c r="AB520" s="13"/>
      <c r="AC520" s="13"/>
    </row>
    <row r="521" spans="3:29" x14ac:dyDescent="0.35">
      <c r="C521" s="10" t="s">
        <v>16</v>
      </c>
      <c r="D521" s="10">
        <v>4</v>
      </c>
      <c r="E521" s="11">
        <v>7</v>
      </c>
      <c r="F521" s="11">
        <f t="shared" si="71"/>
        <v>43</v>
      </c>
      <c r="G521" s="12">
        <v>45204</v>
      </c>
      <c r="H521" s="13"/>
      <c r="I521" s="13"/>
      <c r="J521" s="13"/>
      <c r="K521" s="11"/>
      <c r="L521" s="13"/>
      <c r="M521" s="13"/>
      <c r="N521" s="13"/>
      <c r="O521" s="13"/>
      <c r="P521" s="13"/>
      <c r="Q521" s="13"/>
      <c r="R521" s="47">
        <v>7</v>
      </c>
      <c r="S521" s="47">
        <f t="shared" si="69"/>
        <v>0</v>
      </c>
      <c r="T521" s="20"/>
      <c r="U521" s="20"/>
      <c r="V521" s="13"/>
      <c r="W521" s="13"/>
      <c r="X521" s="13"/>
      <c r="Y521" s="13">
        <f>COUNTIFS(Maturation!$E$3:$E$323, Ad_Density!G521, Maturation!$B$3:$B$323, Ad_Density!C521, Maturation!$C$3:$C$323, D521, Maturation!$D$3:$D$323, "male")</f>
        <v>0</v>
      </c>
      <c r="Z521" s="13">
        <f>COUNTIFS(Maturation!$E$3:$E$323, Ad_Density!G521, Maturation!$B$3:$B$323, Ad_Density!C521, Maturation!$C$3:$C$323, D521, Maturation!$D$3:$D$323, "female")</f>
        <v>0</v>
      </c>
      <c r="AA521" s="13">
        <f t="shared" si="70"/>
        <v>0</v>
      </c>
      <c r="AB521" s="13"/>
      <c r="AC521" s="13"/>
    </row>
    <row r="522" spans="3:29" x14ac:dyDescent="0.35">
      <c r="C522" s="10" t="s">
        <v>16</v>
      </c>
      <c r="D522" s="10">
        <v>5</v>
      </c>
      <c r="E522" s="11">
        <v>7</v>
      </c>
      <c r="F522" s="11">
        <f t="shared" si="71"/>
        <v>43</v>
      </c>
      <c r="G522" s="12">
        <v>45204</v>
      </c>
      <c r="H522" s="13"/>
      <c r="I522" s="13"/>
      <c r="J522" s="13"/>
      <c r="K522" s="11"/>
      <c r="L522" s="13"/>
      <c r="M522" s="13"/>
      <c r="N522" s="13"/>
      <c r="O522" s="13"/>
      <c r="P522" s="13"/>
      <c r="Q522" s="13"/>
      <c r="R522" s="47">
        <v>6</v>
      </c>
      <c r="S522" s="47">
        <f t="shared" si="69"/>
        <v>0</v>
      </c>
      <c r="T522" s="20"/>
      <c r="U522" s="20"/>
      <c r="V522" s="13"/>
      <c r="W522" s="13"/>
      <c r="X522" s="13"/>
      <c r="Y522" s="13">
        <f>COUNTIFS(Maturation!$E$3:$E$323, Ad_Density!G522, Maturation!$B$3:$B$323, Ad_Density!C522, Maturation!$C$3:$C$323, D522, Maturation!$D$3:$D$323, "male")</f>
        <v>0</v>
      </c>
      <c r="Z522" s="13">
        <f>COUNTIFS(Maturation!$E$3:$E$323, Ad_Density!G522, Maturation!$B$3:$B$323, Ad_Density!C522, Maturation!$C$3:$C$323, D522, Maturation!$D$3:$D$323, "female")</f>
        <v>0</v>
      </c>
      <c r="AA522" s="13">
        <f t="shared" si="70"/>
        <v>0</v>
      </c>
      <c r="AB522" s="13"/>
      <c r="AC522" s="13"/>
    </row>
    <row r="523" spans="3:29" x14ac:dyDescent="0.35">
      <c r="C523" s="10" t="s">
        <v>16</v>
      </c>
      <c r="D523" s="10">
        <v>6</v>
      </c>
      <c r="E523" s="11">
        <v>7</v>
      </c>
      <c r="F523" s="11">
        <f t="shared" si="71"/>
        <v>43</v>
      </c>
      <c r="G523" s="12">
        <v>45204</v>
      </c>
      <c r="H523" s="13"/>
      <c r="I523" s="13"/>
      <c r="J523" s="13"/>
      <c r="K523" s="11"/>
      <c r="L523" s="13"/>
      <c r="M523" s="13"/>
      <c r="N523" s="13"/>
      <c r="O523" s="13"/>
      <c r="P523" s="13"/>
      <c r="Q523" s="13"/>
      <c r="R523" s="47">
        <v>10</v>
      </c>
      <c r="S523" s="47">
        <f t="shared" si="69"/>
        <v>0</v>
      </c>
      <c r="T523" s="20"/>
      <c r="U523" s="20"/>
      <c r="V523" s="13"/>
      <c r="W523" s="13"/>
      <c r="X523" s="13"/>
      <c r="Y523" s="13">
        <f>COUNTIFS(Maturation!$E$3:$E$323, Ad_Density!G523, Maturation!$B$3:$B$323, Ad_Density!C523, Maturation!$C$3:$C$323, D523, Maturation!$D$3:$D$323, "male")</f>
        <v>0</v>
      </c>
      <c r="Z523" s="13">
        <f>COUNTIFS(Maturation!$E$3:$E$323, Ad_Density!G523, Maturation!$B$3:$B$323, Ad_Density!C523, Maturation!$C$3:$C$323, D523, Maturation!$D$3:$D$323, "female")</f>
        <v>0</v>
      </c>
      <c r="AA523" s="13">
        <f t="shared" si="70"/>
        <v>0</v>
      </c>
      <c r="AB523" s="13"/>
      <c r="AC523" s="13"/>
    </row>
    <row r="524" spans="3:29" x14ac:dyDescent="0.35">
      <c r="C524" s="10" t="s">
        <v>17</v>
      </c>
      <c r="D524" s="10">
        <v>1</v>
      </c>
      <c r="E524" s="11">
        <v>7</v>
      </c>
      <c r="F524" s="11">
        <f t="shared" si="71"/>
        <v>43</v>
      </c>
      <c r="G524" s="12">
        <v>45204</v>
      </c>
      <c r="H524" s="13"/>
      <c r="I524" s="13"/>
      <c r="J524" s="13"/>
      <c r="K524" s="11"/>
      <c r="L524" s="13"/>
      <c r="M524" s="13"/>
      <c r="N524" s="13"/>
      <c r="O524" s="13"/>
      <c r="P524" s="13"/>
      <c r="Q524" s="13"/>
      <c r="R524" s="47">
        <v>13</v>
      </c>
      <c r="S524" s="47">
        <f t="shared" si="69"/>
        <v>0</v>
      </c>
      <c r="T524" s="20"/>
      <c r="U524" s="20"/>
      <c r="V524" s="13"/>
      <c r="W524" s="13"/>
      <c r="X524" s="13"/>
      <c r="Y524" s="13">
        <f>COUNTIFS(Maturation!$E$3:$E$323, Ad_Density!G524, Maturation!$B$3:$B$323, Ad_Density!C524, Maturation!$C$3:$C$323, D524, Maturation!$D$3:$D$323, "male")</f>
        <v>0</v>
      </c>
      <c r="Z524" s="13">
        <f>COUNTIFS(Maturation!$E$3:$E$323, Ad_Density!G524, Maturation!$B$3:$B$323, Ad_Density!C524, Maturation!$C$3:$C$323, D524, Maturation!$D$3:$D$323, "female")</f>
        <v>0</v>
      </c>
      <c r="AA524" s="13">
        <f t="shared" si="70"/>
        <v>0</v>
      </c>
      <c r="AB524" s="13"/>
      <c r="AC524" s="13"/>
    </row>
    <row r="525" spans="3:29" x14ac:dyDescent="0.35">
      <c r="C525" s="10" t="s">
        <v>17</v>
      </c>
      <c r="D525" s="10">
        <v>2</v>
      </c>
      <c r="E525" s="11">
        <v>7</v>
      </c>
      <c r="F525" s="11">
        <f t="shared" si="71"/>
        <v>43</v>
      </c>
      <c r="G525" s="12">
        <v>45204</v>
      </c>
      <c r="H525" s="13"/>
      <c r="I525" s="13"/>
      <c r="J525" s="13"/>
      <c r="K525" s="11"/>
      <c r="L525" s="13"/>
      <c r="M525" s="13"/>
      <c r="N525" s="13"/>
      <c r="O525" s="13"/>
      <c r="P525" s="13"/>
      <c r="Q525" s="13"/>
      <c r="R525" s="47">
        <v>16</v>
      </c>
      <c r="S525" s="47">
        <f t="shared" si="69"/>
        <v>0</v>
      </c>
      <c r="T525" s="20"/>
      <c r="U525" s="20"/>
      <c r="V525" s="13"/>
      <c r="W525" s="13"/>
      <c r="X525" s="13"/>
      <c r="Y525" s="13">
        <f>COUNTIFS(Maturation!$E$3:$E$323, Ad_Density!G525, Maturation!$B$3:$B$323, Ad_Density!C525, Maturation!$C$3:$C$323, D525, Maturation!$D$3:$D$323, "male")</f>
        <v>0</v>
      </c>
      <c r="Z525" s="13">
        <f>COUNTIFS(Maturation!$E$3:$E$323, Ad_Density!G525, Maturation!$B$3:$B$323, Ad_Density!C525, Maturation!$C$3:$C$323, D525, Maturation!$D$3:$D$323, "female")</f>
        <v>0</v>
      </c>
      <c r="AA525" s="13">
        <f t="shared" si="70"/>
        <v>0</v>
      </c>
      <c r="AB525" s="13"/>
      <c r="AC525" s="13"/>
    </row>
    <row r="526" spans="3:29" x14ac:dyDescent="0.35">
      <c r="C526" s="14" t="s">
        <v>18</v>
      </c>
      <c r="D526" s="14">
        <v>1</v>
      </c>
      <c r="E526" s="15">
        <v>7</v>
      </c>
      <c r="F526" s="15">
        <f t="shared" si="71"/>
        <v>43</v>
      </c>
      <c r="G526" s="16">
        <v>45204</v>
      </c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48"/>
      <c r="S526" s="48">
        <f t="shared" si="69"/>
        <v>0</v>
      </c>
      <c r="T526" s="21"/>
      <c r="U526" s="21"/>
      <c r="V526" s="15"/>
      <c r="W526" s="15"/>
      <c r="X526" s="15"/>
      <c r="Y526" s="15">
        <f>COUNTIFS(Maturation!$E$3:$E$323, Ad_Density!G526, Maturation!$B$3:$B$323, Ad_Density!C526, Maturation!$C$3:$C$323, D526, Maturation!$D$3:$D$323, "male")</f>
        <v>0</v>
      </c>
      <c r="Z526" s="15">
        <f>COUNTIFS(Maturation!$E$3:$E$323, Ad_Density!G526, Maturation!$B$3:$B$323, Ad_Density!C526, Maturation!$C$3:$C$323, D526, Maturation!$D$3:$D$323, "female")</f>
        <v>0</v>
      </c>
      <c r="AA526" s="15">
        <f t="shared" si="70"/>
        <v>0</v>
      </c>
      <c r="AB526" s="15"/>
      <c r="AC526" s="15"/>
    </row>
    <row r="527" spans="3:29" x14ac:dyDescent="0.35">
      <c r="C527" s="1" t="s">
        <v>19</v>
      </c>
      <c r="D527" s="1">
        <v>1</v>
      </c>
      <c r="E527" s="2">
        <v>8</v>
      </c>
      <c r="F527" s="2">
        <f t="shared" si="71"/>
        <v>44</v>
      </c>
      <c r="G527" s="3">
        <v>45205</v>
      </c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45">
        <v>5</v>
      </c>
      <c r="S527" s="45">
        <f t="shared" ref="S527:S544" si="72">R509-R527</f>
        <v>0</v>
      </c>
      <c r="T527" s="18"/>
      <c r="U527" s="18"/>
      <c r="V527" s="4"/>
      <c r="W527" s="4"/>
      <c r="X527" s="4"/>
      <c r="Y527" s="2">
        <f>COUNTIFS(Maturation!$E$3:$E$323, Ad_Density!G527, Maturation!$B$3:$B$323, Ad_Density!C527, Maturation!$C$3:$C$323, D527, Maturation!$D$3:$D$323, "male")</f>
        <v>0</v>
      </c>
      <c r="Z527" s="5">
        <f>COUNTIFS(Maturation!$E$3:$E$323, Ad_Density!G527, Maturation!$B$3:$B$323, Ad_Density!C527, Maturation!$C$3:$C$323, D527, Maturation!$D$3:$D$323, "female")</f>
        <v>0</v>
      </c>
      <c r="AA527" s="5">
        <f t="shared" ref="AA527:AA544" si="73">Y527+Z527</f>
        <v>0</v>
      </c>
      <c r="AB527" s="5"/>
      <c r="AC527" s="5"/>
    </row>
    <row r="528" spans="3:29" x14ac:dyDescent="0.35">
      <c r="C528" s="1" t="s">
        <v>19</v>
      </c>
      <c r="D528" s="1">
        <v>2</v>
      </c>
      <c r="E528" s="2">
        <v>8</v>
      </c>
      <c r="F528" s="2">
        <f t="shared" si="71"/>
        <v>44</v>
      </c>
      <c r="G528" s="3">
        <v>45205</v>
      </c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45">
        <v>3</v>
      </c>
      <c r="S528" s="45">
        <f t="shared" si="72"/>
        <v>0</v>
      </c>
      <c r="T528" s="18"/>
      <c r="U528" s="18"/>
      <c r="V528" s="4"/>
      <c r="W528" s="4"/>
      <c r="X528" s="4"/>
      <c r="Y528" s="2">
        <f>COUNTIFS(Maturation!$E$3:$E$323, Ad_Density!G528, Maturation!$B$3:$B$323, Ad_Density!C528, Maturation!$C$3:$C$323, D528, Maturation!$D$3:$D$323, "male")</f>
        <v>0</v>
      </c>
      <c r="Z528" s="5">
        <f>COUNTIFS(Maturation!$E$3:$E$323, Ad_Density!G528, Maturation!$B$3:$B$323, Ad_Density!C528, Maturation!$C$3:$C$323, D528, Maturation!$D$3:$D$323, "female")</f>
        <v>1</v>
      </c>
      <c r="AA528" s="5">
        <f t="shared" si="73"/>
        <v>1</v>
      </c>
      <c r="AB528" s="5"/>
      <c r="AC528" s="5"/>
    </row>
    <row r="529" spans="3:29" x14ac:dyDescent="0.35">
      <c r="C529" s="1" t="s">
        <v>19</v>
      </c>
      <c r="D529" s="1">
        <v>3</v>
      </c>
      <c r="E529" s="2">
        <v>8</v>
      </c>
      <c r="F529" s="2">
        <f t="shared" si="71"/>
        <v>44</v>
      </c>
      <c r="G529" s="3">
        <v>45205</v>
      </c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45">
        <v>3</v>
      </c>
      <c r="S529" s="45">
        <f t="shared" si="72"/>
        <v>0</v>
      </c>
      <c r="T529" s="18"/>
      <c r="U529" s="18"/>
      <c r="V529" s="4"/>
      <c r="W529" s="4"/>
      <c r="X529" s="4"/>
      <c r="Y529" s="2">
        <f>COUNTIFS(Maturation!$E$3:$E$323, Ad_Density!G529, Maturation!$B$3:$B$323, Ad_Density!C529, Maturation!$C$3:$C$323, D529, Maturation!$D$3:$D$323, "male")</f>
        <v>0</v>
      </c>
      <c r="Z529" s="5">
        <f>COUNTIFS(Maturation!$E$3:$E$323, Ad_Density!G529, Maturation!$B$3:$B$323, Ad_Density!C529, Maturation!$C$3:$C$323, D529, Maturation!$D$3:$D$323, "female")</f>
        <v>0</v>
      </c>
      <c r="AA529" s="5">
        <f t="shared" si="73"/>
        <v>0</v>
      </c>
      <c r="AB529" s="5"/>
      <c r="AC529" s="5"/>
    </row>
    <row r="530" spans="3:29" x14ac:dyDescent="0.35">
      <c r="C530" s="1" t="s">
        <v>19</v>
      </c>
      <c r="D530" s="1">
        <v>4</v>
      </c>
      <c r="E530" s="2">
        <v>8</v>
      </c>
      <c r="F530" s="2">
        <f t="shared" si="71"/>
        <v>44</v>
      </c>
      <c r="G530" s="3">
        <v>45205</v>
      </c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45">
        <v>3</v>
      </c>
      <c r="S530" s="45">
        <f t="shared" si="72"/>
        <v>0</v>
      </c>
      <c r="T530" s="18"/>
      <c r="U530" s="18"/>
      <c r="V530" s="4"/>
      <c r="W530" s="4"/>
      <c r="X530" s="4"/>
      <c r="Y530" s="2">
        <f>COUNTIFS(Maturation!$E$3:$E$323, Ad_Density!G530, Maturation!$B$3:$B$323, Ad_Density!C530, Maturation!$C$3:$C$323, D530, Maturation!$D$3:$D$323, "male")</f>
        <v>0</v>
      </c>
      <c r="Z530" s="5">
        <f>COUNTIFS(Maturation!$E$3:$E$323, Ad_Density!G530, Maturation!$B$3:$B$323, Ad_Density!C530, Maturation!$C$3:$C$323, D530, Maturation!$D$3:$D$323, "female")</f>
        <v>0</v>
      </c>
      <c r="AA530" s="5">
        <f t="shared" si="73"/>
        <v>0</v>
      </c>
      <c r="AB530" s="5"/>
      <c r="AC530" s="5"/>
    </row>
    <row r="531" spans="3:29" x14ac:dyDescent="0.35">
      <c r="C531" s="1" t="s">
        <v>19</v>
      </c>
      <c r="D531" s="1">
        <v>5</v>
      </c>
      <c r="E531" s="2">
        <v>8</v>
      </c>
      <c r="F531" s="2">
        <f t="shared" si="71"/>
        <v>44</v>
      </c>
      <c r="G531" s="3">
        <v>45205</v>
      </c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45">
        <v>7</v>
      </c>
      <c r="S531" s="45">
        <f t="shared" si="72"/>
        <v>0</v>
      </c>
      <c r="T531" s="18"/>
      <c r="U531" s="18"/>
      <c r="V531" s="4"/>
      <c r="W531" s="4"/>
      <c r="X531" s="4"/>
      <c r="Y531" s="2">
        <f>COUNTIFS(Maturation!$E$3:$E$323, Ad_Density!G531, Maturation!$B$3:$B$323, Ad_Density!C531, Maturation!$C$3:$C$323, D531, Maturation!$D$3:$D$323, "male")</f>
        <v>0</v>
      </c>
      <c r="Z531" s="5">
        <f>COUNTIFS(Maturation!$E$3:$E$323, Ad_Density!G531, Maturation!$B$3:$B$323, Ad_Density!C531, Maturation!$C$3:$C$323, D531, Maturation!$D$3:$D$323, "female")</f>
        <v>0</v>
      </c>
      <c r="AA531" s="5">
        <f t="shared" si="73"/>
        <v>0</v>
      </c>
      <c r="AB531" s="5"/>
      <c r="AC531" s="5"/>
    </row>
    <row r="532" spans="3:29" x14ac:dyDescent="0.35">
      <c r="C532" s="1" t="s">
        <v>19</v>
      </c>
      <c r="D532" s="1">
        <v>6</v>
      </c>
      <c r="E532" s="2">
        <v>8</v>
      </c>
      <c r="F532" s="2">
        <f t="shared" si="71"/>
        <v>44</v>
      </c>
      <c r="G532" s="3">
        <v>45205</v>
      </c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45">
        <v>5</v>
      </c>
      <c r="S532" s="45">
        <f t="shared" si="72"/>
        <v>0</v>
      </c>
      <c r="T532" s="18"/>
      <c r="U532" s="18"/>
      <c r="V532" s="4"/>
      <c r="W532" s="4"/>
      <c r="X532" s="4"/>
      <c r="Y532" s="2">
        <f>COUNTIFS(Maturation!$E$3:$E$323, Ad_Density!G532, Maturation!$B$3:$B$323, Ad_Density!C532, Maturation!$C$3:$C$323, D532, Maturation!$D$3:$D$323, "male")</f>
        <v>0</v>
      </c>
      <c r="Z532" s="5">
        <f>COUNTIFS(Maturation!$E$3:$E$323, Ad_Density!G532, Maturation!$B$3:$B$323, Ad_Density!C532, Maturation!$C$3:$C$323, D532, Maturation!$D$3:$D$323, "female")</f>
        <v>1</v>
      </c>
      <c r="AA532" s="5">
        <f t="shared" si="73"/>
        <v>1</v>
      </c>
      <c r="AB532" s="5"/>
      <c r="AC532" s="5"/>
    </row>
    <row r="533" spans="3:29" x14ac:dyDescent="0.35">
      <c r="C533" s="1" t="s">
        <v>20</v>
      </c>
      <c r="D533" s="1">
        <v>1</v>
      </c>
      <c r="E533" s="2">
        <v>8</v>
      </c>
      <c r="F533" s="2">
        <f t="shared" si="71"/>
        <v>44</v>
      </c>
      <c r="G533" s="3">
        <v>45205</v>
      </c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45"/>
      <c r="S533" s="45">
        <f t="shared" si="72"/>
        <v>0</v>
      </c>
      <c r="T533" s="18"/>
      <c r="U533" s="18"/>
      <c r="V533" s="4"/>
      <c r="W533" s="4"/>
      <c r="X533" s="4"/>
      <c r="Y533" s="2">
        <f>COUNTIFS(Maturation!$E$3:$E$323, Ad_Density!G533, Maturation!$B$3:$B$323, Ad_Density!C533, Maturation!$C$3:$C$323, D533, Maturation!$D$3:$D$323, "male")</f>
        <v>1</v>
      </c>
      <c r="Z533" s="5">
        <f>COUNTIFS(Maturation!$E$3:$E$323, Ad_Density!G533, Maturation!$B$3:$B$323, Ad_Density!C533, Maturation!$C$3:$C$323, D533, Maturation!$D$3:$D$323, "female")</f>
        <v>0</v>
      </c>
      <c r="AA533" s="5">
        <f t="shared" si="73"/>
        <v>1</v>
      </c>
      <c r="AB533" s="5"/>
      <c r="AC533" s="5"/>
    </row>
    <row r="534" spans="3:29" x14ac:dyDescent="0.35">
      <c r="C534" s="1" t="s">
        <v>20</v>
      </c>
      <c r="D534" s="1">
        <v>2</v>
      </c>
      <c r="E534" s="2">
        <v>8</v>
      </c>
      <c r="F534" s="2">
        <f t="shared" si="71"/>
        <v>44</v>
      </c>
      <c r="G534" s="3">
        <v>45205</v>
      </c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45">
        <f>26+Z515</f>
        <v>26</v>
      </c>
      <c r="S534" s="45">
        <f t="shared" si="72"/>
        <v>0</v>
      </c>
      <c r="T534" s="18"/>
      <c r="U534" s="18"/>
      <c r="V534" s="4"/>
      <c r="W534" s="4"/>
      <c r="X534" s="4"/>
      <c r="Y534" s="2">
        <f>COUNTIFS(Maturation!$E$3:$E$323, Ad_Density!G534, Maturation!$B$3:$B$323, Ad_Density!C534, Maturation!$C$3:$C$323, D534, Maturation!$D$3:$D$323, "male")</f>
        <v>0</v>
      </c>
      <c r="Z534" s="5">
        <f>COUNTIFS(Maturation!$E$3:$E$323, Ad_Density!G534, Maturation!$B$3:$B$323, Ad_Density!C534, Maturation!$C$3:$C$323, D534, Maturation!$D$3:$D$323, "female")</f>
        <v>0</v>
      </c>
      <c r="AA534" s="5">
        <f t="shared" si="73"/>
        <v>0</v>
      </c>
      <c r="AB534" s="5"/>
      <c r="AC534" s="5"/>
    </row>
    <row r="535" spans="3:29" x14ac:dyDescent="0.35">
      <c r="C535" s="6" t="s">
        <v>21</v>
      </c>
      <c r="D535" s="6">
        <v>1</v>
      </c>
      <c r="E535" s="7">
        <v>8</v>
      </c>
      <c r="F535" s="7">
        <f t="shared" si="71"/>
        <v>44</v>
      </c>
      <c r="G535" s="8">
        <v>45205</v>
      </c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46"/>
      <c r="S535" s="46">
        <f t="shared" si="72"/>
        <v>0</v>
      </c>
      <c r="T535" s="19"/>
      <c r="U535" s="19"/>
      <c r="V535" s="9"/>
      <c r="W535" s="9"/>
      <c r="X535" s="9"/>
      <c r="Y535" s="7">
        <f>COUNTIFS(Maturation!$E$3:$E$323, Ad_Density!G535, Maturation!$B$3:$B$323, Ad_Density!C535, Maturation!$C$3:$C$323, D535, Maturation!$D$3:$D$323, "male")</f>
        <v>3</v>
      </c>
      <c r="Z535" s="7">
        <f>COUNTIFS(Maturation!$E$3:$E$323, Ad_Density!G535, Maturation!$B$3:$B$323, Ad_Density!C535, Maturation!$C$3:$C$323, D535, Maturation!$D$3:$D$323, "female")</f>
        <v>2</v>
      </c>
      <c r="AA535" s="7">
        <f t="shared" si="73"/>
        <v>5</v>
      </c>
      <c r="AB535" s="7"/>
      <c r="AC535" s="7"/>
    </row>
    <row r="536" spans="3:29" x14ac:dyDescent="0.35">
      <c r="C536" s="10" t="s">
        <v>16</v>
      </c>
      <c r="D536" s="10">
        <v>1</v>
      </c>
      <c r="E536" s="11">
        <v>8</v>
      </c>
      <c r="F536" s="11">
        <f t="shared" si="71"/>
        <v>44</v>
      </c>
      <c r="G536" s="12">
        <v>45205</v>
      </c>
      <c r="H536" s="13"/>
      <c r="I536" s="13"/>
      <c r="J536" s="13"/>
      <c r="K536" s="11"/>
      <c r="L536" s="13"/>
      <c r="M536" s="13"/>
      <c r="N536" s="13"/>
      <c r="O536" s="13"/>
      <c r="P536" s="13"/>
      <c r="Q536" s="13"/>
      <c r="R536" s="47">
        <v>9</v>
      </c>
      <c r="S536" s="47">
        <f t="shared" si="72"/>
        <v>0</v>
      </c>
      <c r="T536" s="20"/>
      <c r="U536" s="20"/>
      <c r="V536" s="13"/>
      <c r="W536" s="13"/>
      <c r="X536" s="13"/>
      <c r="Y536" s="13">
        <f>COUNTIFS(Maturation!$E$3:$E$323, Ad_Density!G536, Maturation!$B$3:$B$323, Ad_Density!C536, Maturation!$C$3:$C$323, D536, Maturation!$D$3:$D$323, "male")</f>
        <v>0</v>
      </c>
      <c r="Z536" s="13">
        <f>COUNTIFS(Maturation!$E$3:$E$323, Ad_Density!G536, Maturation!$B$3:$B$323, Ad_Density!C536, Maturation!$C$3:$C$323, D536, Maturation!$D$3:$D$323, "female")</f>
        <v>0</v>
      </c>
      <c r="AA536" s="13">
        <f t="shared" si="73"/>
        <v>0</v>
      </c>
      <c r="AB536" s="13"/>
      <c r="AC536" s="13"/>
    </row>
    <row r="537" spans="3:29" x14ac:dyDescent="0.35">
      <c r="C537" s="10" t="s">
        <v>16</v>
      </c>
      <c r="D537" s="10">
        <v>2</v>
      </c>
      <c r="E537" s="11">
        <v>8</v>
      </c>
      <c r="F537" s="11">
        <f t="shared" si="71"/>
        <v>44</v>
      </c>
      <c r="G537" s="12">
        <v>45205</v>
      </c>
      <c r="H537" s="13"/>
      <c r="I537" s="13"/>
      <c r="J537" s="13"/>
      <c r="K537" s="11"/>
      <c r="L537" s="13"/>
      <c r="M537" s="13"/>
      <c r="N537" s="13"/>
      <c r="O537" s="13"/>
      <c r="P537" s="13"/>
      <c r="Q537" s="13"/>
      <c r="R537" s="47">
        <v>7</v>
      </c>
      <c r="S537" s="47">
        <f t="shared" si="72"/>
        <v>0</v>
      </c>
      <c r="T537" s="20"/>
      <c r="U537" s="20"/>
      <c r="V537" s="13"/>
      <c r="W537" s="13"/>
      <c r="X537" s="13"/>
      <c r="Y537" s="13">
        <f>COUNTIFS(Maturation!$E$3:$E$323, Ad_Density!G537, Maturation!$B$3:$B$323, Ad_Density!C537, Maturation!$C$3:$C$323, D537, Maturation!$D$3:$D$323, "male")</f>
        <v>0</v>
      </c>
      <c r="Z537" s="13">
        <f>COUNTIFS(Maturation!$E$3:$E$323, Ad_Density!G537, Maturation!$B$3:$B$323, Ad_Density!C537, Maturation!$C$3:$C$323, D537, Maturation!$D$3:$D$323, "female")</f>
        <v>0</v>
      </c>
      <c r="AA537" s="13">
        <f t="shared" si="73"/>
        <v>0</v>
      </c>
      <c r="AB537" s="13"/>
      <c r="AC537" s="13"/>
    </row>
    <row r="538" spans="3:29" x14ac:dyDescent="0.35">
      <c r="C538" s="10" t="s">
        <v>16</v>
      </c>
      <c r="D538" s="10">
        <v>3</v>
      </c>
      <c r="E538" s="11">
        <v>8</v>
      </c>
      <c r="F538" s="11">
        <f t="shared" si="71"/>
        <v>44</v>
      </c>
      <c r="G538" s="12">
        <v>45205</v>
      </c>
      <c r="H538" s="13"/>
      <c r="I538" s="13"/>
      <c r="J538" s="13"/>
      <c r="K538" s="11"/>
      <c r="L538" s="13"/>
      <c r="M538" s="13"/>
      <c r="N538" s="13"/>
      <c r="O538" s="13"/>
      <c r="P538" s="13"/>
      <c r="Q538" s="13"/>
      <c r="R538" s="47">
        <v>9</v>
      </c>
      <c r="S538" s="47">
        <f t="shared" si="72"/>
        <v>0</v>
      </c>
      <c r="T538" s="20"/>
      <c r="U538" s="20"/>
      <c r="V538" s="13"/>
      <c r="W538" s="13"/>
      <c r="X538" s="13"/>
      <c r="Y538" s="13">
        <f>COUNTIFS(Maturation!$E$3:$E$323, Ad_Density!G538, Maturation!$B$3:$B$323, Ad_Density!C538, Maturation!$C$3:$C$323, D538, Maturation!$D$3:$D$323, "male")</f>
        <v>1</v>
      </c>
      <c r="Z538" s="13">
        <f>COUNTIFS(Maturation!$E$3:$E$323, Ad_Density!G538, Maturation!$B$3:$B$323, Ad_Density!C538, Maturation!$C$3:$C$323, D538, Maturation!$D$3:$D$323, "female")</f>
        <v>0</v>
      </c>
      <c r="AA538" s="13">
        <f t="shared" si="73"/>
        <v>1</v>
      </c>
      <c r="AB538" s="13"/>
      <c r="AC538" s="13"/>
    </row>
    <row r="539" spans="3:29" x14ac:dyDescent="0.35">
      <c r="C539" s="10" t="s">
        <v>16</v>
      </c>
      <c r="D539" s="10">
        <v>4</v>
      </c>
      <c r="E539" s="11">
        <v>8</v>
      </c>
      <c r="F539" s="11">
        <f t="shared" si="71"/>
        <v>44</v>
      </c>
      <c r="G539" s="12">
        <v>45205</v>
      </c>
      <c r="H539" s="13"/>
      <c r="I539" s="13"/>
      <c r="J539" s="13"/>
      <c r="K539" s="11"/>
      <c r="L539" s="13"/>
      <c r="M539" s="13"/>
      <c r="N539" s="13"/>
      <c r="O539" s="13"/>
      <c r="P539" s="13"/>
      <c r="Q539" s="13"/>
      <c r="R539" s="47">
        <v>7</v>
      </c>
      <c r="S539" s="47">
        <f t="shared" si="72"/>
        <v>0</v>
      </c>
      <c r="T539" s="20"/>
      <c r="U539" s="20"/>
      <c r="V539" s="13"/>
      <c r="W539" s="13"/>
      <c r="X539" s="13"/>
      <c r="Y539" s="13">
        <f>COUNTIFS(Maturation!$E$3:$E$323, Ad_Density!G539, Maturation!$B$3:$B$323, Ad_Density!C539, Maturation!$C$3:$C$323, D539, Maturation!$D$3:$D$323, "male")</f>
        <v>0</v>
      </c>
      <c r="Z539" s="13">
        <f>COUNTIFS(Maturation!$E$3:$E$323, Ad_Density!G539, Maturation!$B$3:$B$323, Ad_Density!C539, Maturation!$C$3:$C$323, D539, Maturation!$D$3:$D$323, "female")</f>
        <v>0</v>
      </c>
      <c r="AA539" s="13">
        <f t="shared" si="73"/>
        <v>0</v>
      </c>
      <c r="AB539" s="13"/>
      <c r="AC539" s="13"/>
    </row>
    <row r="540" spans="3:29" x14ac:dyDescent="0.35">
      <c r="C540" s="10" t="s">
        <v>16</v>
      </c>
      <c r="D540" s="10">
        <v>5</v>
      </c>
      <c r="E540" s="11">
        <v>8</v>
      </c>
      <c r="F540" s="11">
        <f t="shared" si="71"/>
        <v>44</v>
      </c>
      <c r="G540" s="12">
        <v>45205</v>
      </c>
      <c r="H540" s="13"/>
      <c r="I540" s="13"/>
      <c r="J540" s="13"/>
      <c r="K540" s="11"/>
      <c r="L540" s="13"/>
      <c r="M540" s="13"/>
      <c r="N540" s="13"/>
      <c r="O540" s="13"/>
      <c r="P540" s="13"/>
      <c r="Q540" s="13"/>
      <c r="R540" s="47">
        <v>6</v>
      </c>
      <c r="S540" s="47">
        <f t="shared" si="72"/>
        <v>0</v>
      </c>
      <c r="T540" s="20"/>
      <c r="U540" s="20"/>
      <c r="V540" s="13"/>
      <c r="W540" s="13"/>
      <c r="X540" s="13"/>
      <c r="Y540" s="13">
        <f>COUNTIFS(Maturation!$E$3:$E$323, Ad_Density!G540, Maturation!$B$3:$B$323, Ad_Density!C540, Maturation!$C$3:$C$323, D540, Maturation!$D$3:$D$323, "male")</f>
        <v>0</v>
      </c>
      <c r="Z540" s="13">
        <f>COUNTIFS(Maturation!$E$3:$E$323, Ad_Density!G540, Maturation!$B$3:$B$323, Ad_Density!C540, Maturation!$C$3:$C$323, D540, Maturation!$D$3:$D$323, "female")</f>
        <v>1</v>
      </c>
      <c r="AA540" s="13">
        <f t="shared" si="73"/>
        <v>1</v>
      </c>
      <c r="AB540" s="13"/>
      <c r="AC540" s="13"/>
    </row>
    <row r="541" spans="3:29" x14ac:dyDescent="0.35">
      <c r="C541" s="10" t="s">
        <v>16</v>
      </c>
      <c r="D541" s="10">
        <v>6</v>
      </c>
      <c r="E541" s="11">
        <v>8</v>
      </c>
      <c r="F541" s="11">
        <f t="shared" si="71"/>
        <v>44</v>
      </c>
      <c r="G541" s="12">
        <v>45205</v>
      </c>
      <c r="H541" s="13"/>
      <c r="I541" s="13"/>
      <c r="J541" s="13"/>
      <c r="K541" s="11"/>
      <c r="L541" s="13"/>
      <c r="M541" s="13"/>
      <c r="N541" s="13"/>
      <c r="O541" s="13"/>
      <c r="P541" s="13"/>
      <c r="Q541" s="13"/>
      <c r="R541" s="47">
        <v>10</v>
      </c>
      <c r="S541" s="47">
        <f t="shared" si="72"/>
        <v>0</v>
      </c>
      <c r="T541" s="20"/>
      <c r="U541" s="20"/>
      <c r="V541" s="13"/>
      <c r="W541" s="13"/>
      <c r="X541" s="13"/>
      <c r="Y541" s="13">
        <f>COUNTIFS(Maturation!$E$3:$E$323, Ad_Density!G541, Maturation!$B$3:$B$323, Ad_Density!C541, Maturation!$C$3:$C$323, D541, Maturation!$D$3:$D$323, "male")</f>
        <v>0</v>
      </c>
      <c r="Z541" s="13">
        <f>COUNTIFS(Maturation!$E$3:$E$323, Ad_Density!G541, Maturation!$B$3:$B$323, Ad_Density!C541, Maturation!$C$3:$C$323, D541, Maturation!$D$3:$D$323, "female")</f>
        <v>0</v>
      </c>
      <c r="AA541" s="13">
        <f t="shared" si="73"/>
        <v>0</v>
      </c>
      <c r="AB541" s="13"/>
      <c r="AC541" s="13"/>
    </row>
    <row r="542" spans="3:29" x14ac:dyDescent="0.35">
      <c r="C542" s="10" t="s">
        <v>17</v>
      </c>
      <c r="D542" s="10">
        <v>1</v>
      </c>
      <c r="E542" s="11">
        <v>8</v>
      </c>
      <c r="F542" s="11">
        <f t="shared" si="71"/>
        <v>44</v>
      </c>
      <c r="G542" s="12">
        <v>45205</v>
      </c>
      <c r="H542" s="13"/>
      <c r="I542" s="13"/>
      <c r="J542" s="13"/>
      <c r="K542" s="11"/>
      <c r="L542" s="13"/>
      <c r="M542" s="13"/>
      <c r="N542" s="13"/>
      <c r="O542" s="13"/>
      <c r="P542" s="13"/>
      <c r="Q542" s="13"/>
      <c r="R542" s="47">
        <v>13</v>
      </c>
      <c r="S542" s="47">
        <f t="shared" si="72"/>
        <v>0</v>
      </c>
      <c r="T542" s="20"/>
      <c r="U542" s="20"/>
      <c r="V542" s="13"/>
      <c r="W542" s="13"/>
      <c r="X542" s="13"/>
      <c r="Y542" s="13">
        <f>COUNTIFS(Maturation!$E$3:$E$323, Ad_Density!G542, Maturation!$B$3:$B$323, Ad_Density!C542, Maturation!$C$3:$C$323, D542, Maturation!$D$3:$D$323, "male")</f>
        <v>1</v>
      </c>
      <c r="Z542" s="13">
        <f>COUNTIFS(Maturation!$E$3:$E$323, Ad_Density!G542, Maturation!$B$3:$B$323, Ad_Density!C542, Maturation!$C$3:$C$323, D542, Maturation!$D$3:$D$323, "female")</f>
        <v>0</v>
      </c>
      <c r="AA542" s="13">
        <f t="shared" si="73"/>
        <v>1</v>
      </c>
      <c r="AB542" s="13"/>
      <c r="AC542" s="13"/>
    </row>
    <row r="543" spans="3:29" x14ac:dyDescent="0.35">
      <c r="C543" s="10" t="s">
        <v>17</v>
      </c>
      <c r="D543" s="10">
        <v>2</v>
      </c>
      <c r="E543" s="11">
        <v>8</v>
      </c>
      <c r="F543" s="11">
        <f t="shared" si="71"/>
        <v>44</v>
      </c>
      <c r="G543" s="12">
        <v>45205</v>
      </c>
      <c r="H543" s="13"/>
      <c r="I543" s="13"/>
      <c r="J543" s="13"/>
      <c r="K543" s="11"/>
      <c r="L543" s="13"/>
      <c r="M543" s="13"/>
      <c r="N543" s="13"/>
      <c r="O543" s="13"/>
      <c r="P543" s="13"/>
      <c r="Q543" s="13"/>
      <c r="R543" s="47">
        <v>16</v>
      </c>
      <c r="S543" s="47">
        <f t="shared" si="72"/>
        <v>0</v>
      </c>
      <c r="T543" s="20"/>
      <c r="U543" s="20"/>
      <c r="V543" s="13"/>
      <c r="W543" s="13"/>
      <c r="X543" s="13"/>
      <c r="Y543" s="13">
        <f>COUNTIFS(Maturation!$E$3:$E$323, Ad_Density!G543, Maturation!$B$3:$B$323, Ad_Density!C543, Maturation!$C$3:$C$323, D543, Maturation!$D$3:$D$323, "male")</f>
        <v>0</v>
      </c>
      <c r="Z543" s="13">
        <f>COUNTIFS(Maturation!$E$3:$E$323, Ad_Density!G543, Maturation!$B$3:$B$323, Ad_Density!C543, Maturation!$C$3:$C$323, D543, Maturation!$D$3:$D$323, "female")</f>
        <v>2</v>
      </c>
      <c r="AA543" s="13">
        <f t="shared" si="73"/>
        <v>2</v>
      </c>
      <c r="AB543" s="13"/>
      <c r="AC543" s="13"/>
    </row>
    <row r="544" spans="3:29" x14ac:dyDescent="0.35">
      <c r="C544" s="14" t="s">
        <v>18</v>
      </c>
      <c r="D544" s="14">
        <v>1</v>
      </c>
      <c r="E544" s="15">
        <v>8</v>
      </c>
      <c r="F544" s="15">
        <f t="shared" si="71"/>
        <v>44</v>
      </c>
      <c r="G544" s="16">
        <v>45205</v>
      </c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48"/>
      <c r="S544" s="48">
        <f t="shared" si="72"/>
        <v>0</v>
      </c>
      <c r="T544" s="21"/>
      <c r="U544" s="21"/>
      <c r="V544" s="15"/>
      <c r="W544" s="15"/>
      <c r="X544" s="15"/>
      <c r="Y544" s="15">
        <f>COUNTIFS(Maturation!$E$3:$E$323, Ad_Density!G544, Maturation!$B$3:$B$323, Ad_Density!C544, Maturation!$C$3:$C$323, D544, Maturation!$D$3:$D$323, "male")</f>
        <v>2</v>
      </c>
      <c r="Z544" s="15">
        <f>COUNTIFS(Maturation!$E$3:$E$323, Ad_Density!G544, Maturation!$B$3:$B$323, Ad_Density!C544, Maturation!$C$3:$C$323, D544, Maturation!$D$3:$D$323, "female")</f>
        <v>2</v>
      </c>
      <c r="AA544" s="15">
        <f t="shared" si="73"/>
        <v>4</v>
      </c>
      <c r="AB544" s="15"/>
      <c r="AC544" s="15"/>
    </row>
    <row r="545" spans="3:29" x14ac:dyDescent="0.35">
      <c r="C545" s="1" t="s">
        <v>19</v>
      </c>
      <c r="D545" s="1">
        <v>1</v>
      </c>
      <c r="E545" s="2"/>
      <c r="F545" s="2">
        <f t="shared" si="71"/>
        <v>45</v>
      </c>
      <c r="G545" s="3">
        <v>45206</v>
      </c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45">
        <v>5</v>
      </c>
      <c r="S545" s="45">
        <f t="shared" ref="S545:S562" si="74">R527-R545</f>
        <v>0</v>
      </c>
      <c r="T545" s="18"/>
      <c r="U545" s="18"/>
      <c r="V545" s="4"/>
      <c r="W545" s="4"/>
      <c r="X545" s="4"/>
      <c r="Y545" s="2">
        <f>COUNTIFS(Maturation!$E$3:$E$323, Ad_Density!G545, Maturation!$B$3:$B$323, Ad_Density!C545, Maturation!$C$3:$C$323, D545, Maturation!$D$3:$D$323, "male")</f>
        <v>0</v>
      </c>
      <c r="Z545" s="5">
        <f>COUNTIFS(Maturation!$E$3:$E$323, Ad_Density!G545, Maturation!$B$3:$B$323, Ad_Density!C545, Maturation!$C$3:$C$323, D545, Maturation!$D$3:$D$323, "female")</f>
        <v>0</v>
      </c>
      <c r="AA545" s="5">
        <f t="shared" ref="AA545:AA562" si="75">Y545+Z545</f>
        <v>0</v>
      </c>
      <c r="AB545" s="5"/>
      <c r="AC545" s="5"/>
    </row>
    <row r="546" spans="3:29" x14ac:dyDescent="0.35">
      <c r="C546" s="1" t="s">
        <v>19</v>
      </c>
      <c r="D546" s="1">
        <v>2</v>
      </c>
      <c r="E546" s="2"/>
      <c r="F546" s="2">
        <f t="shared" si="71"/>
        <v>45</v>
      </c>
      <c r="G546" s="3">
        <v>45206</v>
      </c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45">
        <v>3</v>
      </c>
      <c r="S546" s="45">
        <f t="shared" si="74"/>
        <v>0</v>
      </c>
      <c r="T546" s="18"/>
      <c r="U546" s="18"/>
      <c r="V546" s="4"/>
      <c r="W546" s="4"/>
      <c r="X546" s="4"/>
      <c r="Y546" s="2">
        <f>COUNTIFS(Maturation!$E$3:$E$323, Ad_Density!G546, Maturation!$B$3:$B$323, Ad_Density!C546, Maturation!$C$3:$C$323, D546, Maturation!$D$3:$D$323, "male")</f>
        <v>0</v>
      </c>
      <c r="Z546" s="5">
        <f>COUNTIFS(Maturation!$E$3:$E$323, Ad_Density!G546, Maturation!$B$3:$B$323, Ad_Density!C546, Maturation!$C$3:$C$323, D546, Maturation!$D$3:$D$323, "female")</f>
        <v>0</v>
      </c>
      <c r="AA546" s="5">
        <f t="shared" si="75"/>
        <v>0</v>
      </c>
      <c r="AB546" s="5"/>
      <c r="AC546" s="5"/>
    </row>
    <row r="547" spans="3:29" x14ac:dyDescent="0.35">
      <c r="C547" s="1" t="s">
        <v>19</v>
      </c>
      <c r="D547" s="1">
        <v>3</v>
      </c>
      <c r="E547" s="2"/>
      <c r="F547" s="2">
        <f t="shared" si="71"/>
        <v>45</v>
      </c>
      <c r="G547" s="3">
        <v>45206</v>
      </c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45">
        <v>3</v>
      </c>
      <c r="S547" s="45">
        <f t="shared" si="74"/>
        <v>0</v>
      </c>
      <c r="T547" s="18"/>
      <c r="U547" s="18"/>
      <c r="V547" s="4"/>
      <c r="W547" s="4"/>
      <c r="X547" s="4"/>
      <c r="Y547" s="2">
        <f>COUNTIFS(Maturation!$E$3:$E$323, Ad_Density!G547, Maturation!$B$3:$B$323, Ad_Density!C547, Maturation!$C$3:$C$323, D547, Maturation!$D$3:$D$323, "male")</f>
        <v>0</v>
      </c>
      <c r="Z547" s="5">
        <f>COUNTIFS(Maturation!$E$3:$E$323, Ad_Density!G547, Maturation!$B$3:$B$323, Ad_Density!C547, Maturation!$C$3:$C$323, D547, Maturation!$D$3:$D$323, "female")</f>
        <v>0</v>
      </c>
      <c r="AA547" s="5">
        <f t="shared" si="75"/>
        <v>0</v>
      </c>
      <c r="AB547" s="5"/>
      <c r="AC547" s="5"/>
    </row>
    <row r="548" spans="3:29" x14ac:dyDescent="0.35">
      <c r="C548" s="1" t="s">
        <v>19</v>
      </c>
      <c r="D548" s="1">
        <v>4</v>
      </c>
      <c r="E548" s="2"/>
      <c r="F548" s="2">
        <f t="shared" si="71"/>
        <v>45</v>
      </c>
      <c r="G548" s="3">
        <v>45206</v>
      </c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45">
        <v>3</v>
      </c>
      <c r="S548" s="45">
        <f t="shared" si="74"/>
        <v>0</v>
      </c>
      <c r="T548" s="18"/>
      <c r="U548" s="18"/>
      <c r="V548" s="4"/>
      <c r="W548" s="4"/>
      <c r="X548" s="4"/>
      <c r="Y548" s="2">
        <f>COUNTIFS(Maturation!$E$3:$E$323, Ad_Density!G548, Maturation!$B$3:$B$323, Ad_Density!C548, Maturation!$C$3:$C$323, D548, Maturation!$D$3:$D$323, "male")</f>
        <v>0</v>
      </c>
      <c r="Z548" s="5">
        <f>COUNTIFS(Maturation!$E$3:$E$323, Ad_Density!G548, Maturation!$B$3:$B$323, Ad_Density!C548, Maturation!$C$3:$C$323, D548, Maturation!$D$3:$D$323, "female")</f>
        <v>0</v>
      </c>
      <c r="AA548" s="5">
        <f t="shared" si="75"/>
        <v>0</v>
      </c>
      <c r="AB548" s="5"/>
      <c r="AC548" s="5"/>
    </row>
    <row r="549" spans="3:29" x14ac:dyDescent="0.35">
      <c r="C549" s="1" t="s">
        <v>19</v>
      </c>
      <c r="D549" s="1">
        <v>5</v>
      </c>
      <c r="E549" s="2"/>
      <c r="F549" s="2">
        <f t="shared" si="71"/>
        <v>45</v>
      </c>
      <c r="G549" s="3">
        <v>45206</v>
      </c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45">
        <v>7</v>
      </c>
      <c r="S549" s="45">
        <f t="shared" si="74"/>
        <v>0</v>
      </c>
      <c r="T549" s="18"/>
      <c r="U549" s="18"/>
      <c r="V549" s="4"/>
      <c r="W549" s="4"/>
      <c r="X549" s="4"/>
      <c r="Y549" s="2">
        <f>COUNTIFS(Maturation!$E$3:$E$323, Ad_Density!G549, Maturation!$B$3:$B$323, Ad_Density!C549, Maturation!$C$3:$C$323, D549, Maturation!$D$3:$D$323, "male")</f>
        <v>0</v>
      </c>
      <c r="Z549" s="5">
        <f>COUNTIFS(Maturation!$E$3:$E$323, Ad_Density!G549, Maturation!$B$3:$B$323, Ad_Density!C549, Maturation!$C$3:$C$323, D549, Maturation!$D$3:$D$323, "female")</f>
        <v>0</v>
      </c>
      <c r="AA549" s="5">
        <f t="shared" si="75"/>
        <v>0</v>
      </c>
      <c r="AB549" s="5"/>
      <c r="AC549" s="5"/>
    </row>
    <row r="550" spans="3:29" x14ac:dyDescent="0.35">
      <c r="C550" s="1" t="s">
        <v>19</v>
      </c>
      <c r="D550" s="1">
        <v>6</v>
      </c>
      <c r="E550" s="2"/>
      <c r="F550" s="2">
        <f t="shared" si="71"/>
        <v>45</v>
      </c>
      <c r="G550" s="3">
        <v>45206</v>
      </c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45">
        <v>5</v>
      </c>
      <c r="S550" s="45">
        <f t="shared" si="74"/>
        <v>0</v>
      </c>
      <c r="T550" s="18"/>
      <c r="U550" s="18"/>
      <c r="V550" s="4"/>
      <c r="W550" s="4"/>
      <c r="X550" s="4"/>
      <c r="Y550" s="2">
        <f>COUNTIFS(Maturation!$E$3:$E$323, Ad_Density!G550, Maturation!$B$3:$B$323, Ad_Density!C550, Maturation!$C$3:$C$323, D550, Maturation!$D$3:$D$323, "male")</f>
        <v>0</v>
      </c>
      <c r="Z550" s="5">
        <f>COUNTIFS(Maturation!$E$3:$E$323, Ad_Density!G550, Maturation!$B$3:$B$323, Ad_Density!C550, Maturation!$C$3:$C$323, D550, Maturation!$D$3:$D$323, "female")</f>
        <v>0</v>
      </c>
      <c r="AA550" s="5">
        <f t="shared" si="75"/>
        <v>0</v>
      </c>
      <c r="AB550" s="5"/>
      <c r="AC550" s="5"/>
    </row>
    <row r="551" spans="3:29" x14ac:dyDescent="0.35">
      <c r="C551" s="1" t="s">
        <v>20</v>
      </c>
      <c r="D551" s="1">
        <v>1</v>
      </c>
      <c r="E551" s="2"/>
      <c r="F551" s="2">
        <f t="shared" si="71"/>
        <v>45</v>
      </c>
      <c r="G551" s="3">
        <v>45206</v>
      </c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45"/>
      <c r="S551" s="45">
        <f t="shared" si="74"/>
        <v>0</v>
      </c>
      <c r="T551" s="18"/>
      <c r="U551" s="18"/>
      <c r="V551" s="4"/>
      <c r="W551" s="4"/>
      <c r="X551" s="4"/>
      <c r="Y551" s="2">
        <f>COUNTIFS(Maturation!$E$3:$E$323, Ad_Density!G551, Maturation!$B$3:$B$323, Ad_Density!C551, Maturation!$C$3:$C$323, D551, Maturation!$D$3:$D$323, "male")</f>
        <v>4</v>
      </c>
      <c r="Z551" s="5">
        <f>COUNTIFS(Maturation!$E$3:$E$323, Ad_Density!G551, Maturation!$B$3:$B$323, Ad_Density!C551, Maturation!$C$3:$C$323, D551, Maturation!$D$3:$D$323, "female")</f>
        <v>1</v>
      </c>
      <c r="AA551" s="5">
        <f t="shared" si="75"/>
        <v>5</v>
      </c>
      <c r="AB551" s="5"/>
      <c r="AC551" s="5"/>
    </row>
    <row r="552" spans="3:29" x14ac:dyDescent="0.35">
      <c r="C552" s="1" t="s">
        <v>20</v>
      </c>
      <c r="D552" s="1">
        <v>2</v>
      </c>
      <c r="E552" s="2"/>
      <c r="F552" s="2">
        <f t="shared" si="71"/>
        <v>45</v>
      </c>
      <c r="G552" s="3">
        <v>45206</v>
      </c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45">
        <f>26+Z533</f>
        <v>26</v>
      </c>
      <c r="S552" s="45">
        <f t="shared" si="74"/>
        <v>0</v>
      </c>
      <c r="T552" s="18"/>
      <c r="U552" s="18"/>
      <c r="V552" s="4"/>
      <c r="W552" s="4"/>
      <c r="X552" s="4"/>
      <c r="Y552" s="2">
        <f>COUNTIFS(Maturation!$E$3:$E$323, Ad_Density!G552, Maturation!$B$3:$B$323, Ad_Density!C552, Maturation!$C$3:$C$323, D552, Maturation!$D$3:$D$323, "male")</f>
        <v>1</v>
      </c>
      <c r="Z552" s="5">
        <f>COUNTIFS(Maturation!$E$3:$E$323, Ad_Density!G552, Maturation!$B$3:$B$323, Ad_Density!C552, Maturation!$C$3:$C$323, D552, Maturation!$D$3:$D$323, "female")</f>
        <v>0</v>
      </c>
      <c r="AA552" s="5">
        <f t="shared" si="75"/>
        <v>1</v>
      </c>
      <c r="AB552" s="5"/>
      <c r="AC552" s="5"/>
    </row>
    <row r="553" spans="3:29" x14ac:dyDescent="0.35">
      <c r="C553" s="6" t="s">
        <v>21</v>
      </c>
      <c r="D553" s="6">
        <v>1</v>
      </c>
      <c r="E553" s="7"/>
      <c r="F553" s="7">
        <f t="shared" si="71"/>
        <v>45</v>
      </c>
      <c r="G553" s="8">
        <v>45206</v>
      </c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46"/>
      <c r="S553" s="46">
        <f t="shared" si="74"/>
        <v>0</v>
      </c>
      <c r="T553" s="19"/>
      <c r="U553" s="19"/>
      <c r="V553" s="9"/>
      <c r="W553" s="9"/>
      <c r="X553" s="9"/>
      <c r="Y553" s="7">
        <f>COUNTIFS(Maturation!$E$3:$E$323, Ad_Density!G553, Maturation!$B$3:$B$323, Ad_Density!C553, Maturation!$C$3:$C$323, D553, Maturation!$D$3:$D$323, "male")</f>
        <v>0</v>
      </c>
      <c r="Z553" s="7">
        <f>COUNTIFS(Maturation!$E$3:$E$323, Ad_Density!G553, Maturation!$B$3:$B$323, Ad_Density!C553, Maturation!$C$3:$C$323, D553, Maturation!$D$3:$D$323, "female")</f>
        <v>0</v>
      </c>
      <c r="AA553" s="7">
        <f t="shared" si="75"/>
        <v>0</v>
      </c>
      <c r="AB553" s="7"/>
      <c r="AC553" s="7"/>
    </row>
    <row r="554" spans="3:29" x14ac:dyDescent="0.35">
      <c r="C554" s="10" t="s">
        <v>16</v>
      </c>
      <c r="D554" s="10">
        <v>1</v>
      </c>
      <c r="E554" s="11"/>
      <c r="F554" s="11">
        <f t="shared" si="71"/>
        <v>45</v>
      </c>
      <c r="G554" s="12">
        <v>45206</v>
      </c>
      <c r="H554" s="13"/>
      <c r="I554" s="13"/>
      <c r="J554" s="13"/>
      <c r="K554" s="11"/>
      <c r="L554" s="13"/>
      <c r="M554" s="13"/>
      <c r="N554" s="13"/>
      <c r="O554" s="13"/>
      <c r="P554" s="13"/>
      <c r="Q554" s="13"/>
      <c r="R554" s="47">
        <v>9</v>
      </c>
      <c r="S554" s="47">
        <f t="shared" si="74"/>
        <v>0</v>
      </c>
      <c r="T554" s="20"/>
      <c r="U554" s="20"/>
      <c r="V554" s="13"/>
      <c r="W554" s="13"/>
      <c r="X554" s="13"/>
      <c r="Y554" s="13">
        <f>COUNTIFS(Maturation!$E$3:$E$323, Ad_Density!G554, Maturation!$B$3:$B$323, Ad_Density!C554, Maturation!$C$3:$C$323, D554, Maturation!$D$3:$D$323, "male")</f>
        <v>0</v>
      </c>
      <c r="Z554" s="13">
        <f>COUNTIFS(Maturation!$E$3:$E$323, Ad_Density!G554, Maturation!$B$3:$B$323, Ad_Density!C554, Maturation!$C$3:$C$323, D554, Maturation!$D$3:$D$323, "female")</f>
        <v>0</v>
      </c>
      <c r="AA554" s="13">
        <f t="shared" si="75"/>
        <v>0</v>
      </c>
      <c r="AB554" s="13"/>
      <c r="AC554" s="13"/>
    </row>
    <row r="555" spans="3:29" x14ac:dyDescent="0.35">
      <c r="C555" s="10" t="s">
        <v>16</v>
      </c>
      <c r="D555" s="10">
        <v>2</v>
      </c>
      <c r="E555" s="11"/>
      <c r="F555" s="11">
        <f t="shared" si="71"/>
        <v>45</v>
      </c>
      <c r="G555" s="12">
        <v>45206</v>
      </c>
      <c r="H555" s="13"/>
      <c r="I555" s="13"/>
      <c r="J555" s="13"/>
      <c r="K555" s="11"/>
      <c r="L555" s="13"/>
      <c r="M555" s="13"/>
      <c r="N555" s="13"/>
      <c r="O555" s="13"/>
      <c r="P555" s="13"/>
      <c r="Q555" s="13"/>
      <c r="R555" s="47">
        <v>7</v>
      </c>
      <c r="S555" s="47">
        <f t="shared" si="74"/>
        <v>0</v>
      </c>
      <c r="T555" s="20"/>
      <c r="U555" s="20"/>
      <c r="V555" s="13"/>
      <c r="W555" s="13"/>
      <c r="X555" s="13"/>
      <c r="Y555" s="13">
        <f>COUNTIFS(Maturation!$E$3:$E$323, Ad_Density!G555, Maturation!$B$3:$B$323, Ad_Density!C555, Maturation!$C$3:$C$323, D555, Maturation!$D$3:$D$323, "male")</f>
        <v>1</v>
      </c>
      <c r="Z555" s="13">
        <f>COUNTIFS(Maturation!$E$3:$E$323, Ad_Density!G555, Maturation!$B$3:$B$323, Ad_Density!C555, Maturation!$C$3:$C$323, D555, Maturation!$D$3:$D$323, "female")</f>
        <v>1</v>
      </c>
      <c r="AA555" s="13">
        <f t="shared" si="75"/>
        <v>2</v>
      </c>
      <c r="AB555" s="13"/>
      <c r="AC555" s="13"/>
    </row>
    <row r="556" spans="3:29" x14ac:dyDescent="0.35">
      <c r="C556" s="10" t="s">
        <v>16</v>
      </c>
      <c r="D556" s="10">
        <v>3</v>
      </c>
      <c r="E556" s="11"/>
      <c r="F556" s="11">
        <f t="shared" si="71"/>
        <v>45</v>
      </c>
      <c r="G556" s="12">
        <v>45206</v>
      </c>
      <c r="H556" s="13"/>
      <c r="I556" s="13"/>
      <c r="J556" s="13"/>
      <c r="K556" s="11"/>
      <c r="L556" s="13"/>
      <c r="M556" s="13"/>
      <c r="N556" s="13"/>
      <c r="O556" s="13"/>
      <c r="P556" s="13"/>
      <c r="Q556" s="13"/>
      <c r="R556" s="47">
        <v>9</v>
      </c>
      <c r="S556" s="47">
        <f t="shared" si="74"/>
        <v>0</v>
      </c>
      <c r="T556" s="20"/>
      <c r="U556" s="20"/>
      <c r="V556" s="13"/>
      <c r="W556" s="13"/>
      <c r="X556" s="13"/>
      <c r="Y556" s="13">
        <f>COUNTIFS(Maturation!$E$3:$E$323, Ad_Density!G556, Maturation!$B$3:$B$323, Ad_Density!C556, Maturation!$C$3:$C$323, D556, Maturation!$D$3:$D$323, "male")</f>
        <v>2</v>
      </c>
      <c r="Z556" s="13">
        <f>COUNTIFS(Maturation!$E$3:$E$323, Ad_Density!G556, Maturation!$B$3:$B$323, Ad_Density!C556, Maturation!$C$3:$C$323, D556, Maturation!$D$3:$D$323, "female")</f>
        <v>2</v>
      </c>
      <c r="AA556" s="13">
        <f t="shared" si="75"/>
        <v>4</v>
      </c>
      <c r="AB556" s="13"/>
      <c r="AC556" s="13"/>
    </row>
    <row r="557" spans="3:29" x14ac:dyDescent="0.35">
      <c r="C557" s="10" t="s">
        <v>16</v>
      </c>
      <c r="D557" s="10">
        <v>4</v>
      </c>
      <c r="E557" s="11"/>
      <c r="F557" s="11">
        <f t="shared" si="71"/>
        <v>45</v>
      </c>
      <c r="G557" s="12">
        <v>45206</v>
      </c>
      <c r="H557" s="13"/>
      <c r="I557" s="13"/>
      <c r="J557" s="13"/>
      <c r="K557" s="11"/>
      <c r="L557" s="13"/>
      <c r="M557" s="13"/>
      <c r="N557" s="13"/>
      <c r="O557" s="13"/>
      <c r="P557" s="13"/>
      <c r="Q557" s="13"/>
      <c r="R557" s="47">
        <v>7</v>
      </c>
      <c r="S557" s="47">
        <f t="shared" si="74"/>
        <v>0</v>
      </c>
      <c r="T557" s="20"/>
      <c r="U557" s="20"/>
      <c r="V557" s="13"/>
      <c r="W557" s="13"/>
      <c r="X557" s="13"/>
      <c r="Y557" s="13">
        <f>COUNTIFS(Maturation!$E$3:$E$323, Ad_Density!G557, Maturation!$B$3:$B$323, Ad_Density!C557, Maturation!$C$3:$C$323, D557, Maturation!$D$3:$D$323, "male")</f>
        <v>2</v>
      </c>
      <c r="Z557" s="13">
        <f>COUNTIFS(Maturation!$E$3:$E$323, Ad_Density!G557, Maturation!$B$3:$B$323, Ad_Density!C557, Maturation!$C$3:$C$323, D557, Maturation!$D$3:$D$323, "female")</f>
        <v>0</v>
      </c>
      <c r="AA557" s="13">
        <f t="shared" si="75"/>
        <v>2</v>
      </c>
      <c r="AB557" s="13"/>
      <c r="AC557" s="13"/>
    </row>
    <row r="558" spans="3:29" x14ac:dyDescent="0.35">
      <c r="C558" s="10" t="s">
        <v>16</v>
      </c>
      <c r="D558" s="10">
        <v>5</v>
      </c>
      <c r="E558" s="11"/>
      <c r="F558" s="11">
        <f t="shared" si="71"/>
        <v>45</v>
      </c>
      <c r="G558" s="12">
        <v>45206</v>
      </c>
      <c r="H558" s="13"/>
      <c r="I558" s="13"/>
      <c r="J558" s="13"/>
      <c r="K558" s="11"/>
      <c r="L558" s="13"/>
      <c r="M558" s="13"/>
      <c r="N558" s="13"/>
      <c r="O558" s="13"/>
      <c r="P558" s="13"/>
      <c r="Q558" s="13"/>
      <c r="R558" s="47">
        <v>6</v>
      </c>
      <c r="S558" s="47">
        <f t="shared" si="74"/>
        <v>0</v>
      </c>
      <c r="T558" s="20"/>
      <c r="U558" s="20"/>
      <c r="V558" s="13"/>
      <c r="W558" s="13"/>
      <c r="X558" s="13"/>
      <c r="Y558" s="13">
        <f>COUNTIFS(Maturation!$E$3:$E$323, Ad_Density!G558, Maturation!$B$3:$B$323, Ad_Density!C558, Maturation!$C$3:$C$323, D558, Maturation!$D$3:$D$323, "male")</f>
        <v>0</v>
      </c>
      <c r="Z558" s="13">
        <f>COUNTIFS(Maturation!$E$3:$E$323, Ad_Density!G558, Maturation!$B$3:$B$323, Ad_Density!C558, Maturation!$C$3:$C$323, D558, Maturation!$D$3:$D$323, "female")</f>
        <v>0</v>
      </c>
      <c r="AA558" s="13">
        <f t="shared" si="75"/>
        <v>0</v>
      </c>
      <c r="AB558" s="13"/>
      <c r="AC558" s="13"/>
    </row>
    <row r="559" spans="3:29" x14ac:dyDescent="0.35">
      <c r="C559" s="10" t="s">
        <v>16</v>
      </c>
      <c r="D559" s="10">
        <v>6</v>
      </c>
      <c r="E559" s="11"/>
      <c r="F559" s="11">
        <f t="shared" si="71"/>
        <v>45</v>
      </c>
      <c r="G559" s="12">
        <v>45206</v>
      </c>
      <c r="H559" s="13"/>
      <c r="I559" s="13"/>
      <c r="J559" s="13"/>
      <c r="K559" s="11"/>
      <c r="L559" s="13"/>
      <c r="M559" s="13"/>
      <c r="N559" s="13"/>
      <c r="O559" s="13"/>
      <c r="P559" s="13"/>
      <c r="Q559" s="13"/>
      <c r="R559" s="47">
        <v>10</v>
      </c>
      <c r="S559" s="47">
        <f t="shared" si="74"/>
        <v>0</v>
      </c>
      <c r="T559" s="20"/>
      <c r="U559" s="20"/>
      <c r="V559" s="13"/>
      <c r="W559" s="13"/>
      <c r="X559" s="13"/>
      <c r="Y559" s="13">
        <f>COUNTIFS(Maturation!$E$3:$E$323, Ad_Density!G559, Maturation!$B$3:$B$323, Ad_Density!C559, Maturation!$C$3:$C$323, D559, Maturation!$D$3:$D$323, "male")</f>
        <v>0</v>
      </c>
      <c r="Z559" s="13">
        <f>COUNTIFS(Maturation!$E$3:$E$323, Ad_Density!G559, Maturation!$B$3:$B$323, Ad_Density!C559, Maturation!$C$3:$C$323, D559, Maturation!$D$3:$D$323, "female")</f>
        <v>1</v>
      </c>
      <c r="AA559" s="13">
        <f t="shared" si="75"/>
        <v>1</v>
      </c>
      <c r="AB559" s="13"/>
      <c r="AC559" s="13"/>
    </row>
    <row r="560" spans="3:29" x14ac:dyDescent="0.35">
      <c r="C560" s="10" t="s">
        <v>17</v>
      </c>
      <c r="D560" s="10">
        <v>1</v>
      </c>
      <c r="E560" s="11"/>
      <c r="F560" s="11">
        <f t="shared" si="71"/>
        <v>45</v>
      </c>
      <c r="G560" s="12">
        <v>45206</v>
      </c>
      <c r="H560" s="13"/>
      <c r="I560" s="13"/>
      <c r="J560" s="13"/>
      <c r="K560" s="11"/>
      <c r="L560" s="13"/>
      <c r="M560" s="13"/>
      <c r="N560" s="13"/>
      <c r="O560" s="13"/>
      <c r="P560" s="13"/>
      <c r="Q560" s="13"/>
      <c r="R560" s="47">
        <v>13</v>
      </c>
      <c r="S560" s="47">
        <f t="shared" si="74"/>
        <v>0</v>
      </c>
      <c r="T560" s="20"/>
      <c r="U560" s="20"/>
      <c r="V560" s="13"/>
      <c r="W560" s="13"/>
      <c r="X560" s="13"/>
      <c r="Y560" s="13">
        <f>COUNTIFS(Maturation!$E$3:$E$323, Ad_Density!G560, Maturation!$B$3:$B$323, Ad_Density!C560, Maturation!$C$3:$C$323, D560, Maturation!$D$3:$D$323, "male")</f>
        <v>2</v>
      </c>
      <c r="Z560" s="13">
        <f>COUNTIFS(Maturation!$E$3:$E$323, Ad_Density!G560, Maturation!$B$3:$B$323, Ad_Density!C560, Maturation!$C$3:$C$323, D560, Maturation!$D$3:$D$323, "female")</f>
        <v>1</v>
      </c>
      <c r="AA560" s="13">
        <f t="shared" si="75"/>
        <v>3</v>
      </c>
      <c r="AB560" s="13"/>
      <c r="AC560" s="13"/>
    </row>
    <row r="561" spans="3:29" x14ac:dyDescent="0.35">
      <c r="C561" s="10" t="s">
        <v>17</v>
      </c>
      <c r="D561" s="10">
        <v>2</v>
      </c>
      <c r="E561" s="11"/>
      <c r="F561" s="11">
        <f t="shared" si="71"/>
        <v>45</v>
      </c>
      <c r="G561" s="12">
        <v>45206</v>
      </c>
      <c r="H561" s="13"/>
      <c r="I561" s="13"/>
      <c r="J561" s="13"/>
      <c r="K561" s="11"/>
      <c r="L561" s="13"/>
      <c r="M561" s="13"/>
      <c r="N561" s="13"/>
      <c r="O561" s="13"/>
      <c r="P561" s="13"/>
      <c r="Q561" s="13"/>
      <c r="R561" s="47">
        <v>16</v>
      </c>
      <c r="S561" s="47">
        <f t="shared" si="74"/>
        <v>0</v>
      </c>
      <c r="T561" s="20"/>
      <c r="U561" s="20"/>
      <c r="V561" s="13"/>
      <c r="W561" s="13"/>
      <c r="X561" s="13"/>
      <c r="Y561" s="13">
        <f>COUNTIFS(Maturation!$E$3:$E$323, Ad_Density!G561, Maturation!$B$3:$B$323, Ad_Density!C561, Maturation!$C$3:$C$323, D561, Maturation!$D$3:$D$323, "male")</f>
        <v>1</v>
      </c>
      <c r="Z561" s="13">
        <f>COUNTIFS(Maturation!$E$3:$E$323, Ad_Density!G561, Maturation!$B$3:$B$323, Ad_Density!C561, Maturation!$C$3:$C$323, D561, Maturation!$D$3:$D$323, "female")</f>
        <v>0</v>
      </c>
      <c r="AA561" s="13">
        <f t="shared" si="75"/>
        <v>1</v>
      </c>
      <c r="AB561" s="13"/>
      <c r="AC561" s="13"/>
    </row>
    <row r="562" spans="3:29" x14ac:dyDescent="0.35">
      <c r="C562" s="14" t="s">
        <v>18</v>
      </c>
      <c r="D562" s="14">
        <v>1</v>
      </c>
      <c r="E562" s="15"/>
      <c r="F562" s="15">
        <f t="shared" si="71"/>
        <v>45</v>
      </c>
      <c r="G562" s="16">
        <v>45206</v>
      </c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48"/>
      <c r="S562" s="48">
        <f t="shared" si="74"/>
        <v>0</v>
      </c>
      <c r="T562" s="21"/>
      <c r="U562" s="21"/>
      <c r="V562" s="15"/>
      <c r="W562" s="15"/>
      <c r="X562" s="15"/>
      <c r="Y562" s="15">
        <f>COUNTIFS(Maturation!$E$3:$E$323, Ad_Density!G562, Maturation!$B$3:$B$323, Ad_Density!C562, Maturation!$C$3:$C$323, D562, Maturation!$D$3:$D$323, "male")</f>
        <v>0</v>
      </c>
      <c r="Z562" s="15">
        <f>COUNTIFS(Maturation!$E$3:$E$323, Ad_Density!G562, Maturation!$B$3:$B$323, Ad_Density!C562, Maturation!$C$3:$C$323, D562, Maturation!$D$3:$D$323, "female")</f>
        <v>0</v>
      </c>
      <c r="AA562" s="15">
        <f t="shared" si="75"/>
        <v>0</v>
      </c>
      <c r="AB562" s="15"/>
      <c r="AC562" s="15"/>
    </row>
    <row r="563" spans="3:29" x14ac:dyDescent="0.35">
      <c r="C563" s="1" t="s">
        <v>19</v>
      </c>
      <c r="D563" s="1">
        <v>1</v>
      </c>
      <c r="E563" s="2"/>
      <c r="F563" s="2">
        <f t="shared" si="71"/>
        <v>46</v>
      </c>
      <c r="G563" s="3">
        <v>45207</v>
      </c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45">
        <v>5</v>
      </c>
      <c r="S563" s="45">
        <f t="shared" ref="S563:S580" si="76">R545-R563</f>
        <v>0</v>
      </c>
      <c r="T563" s="18"/>
      <c r="U563" s="18"/>
      <c r="V563" s="4"/>
      <c r="W563" s="4"/>
      <c r="X563" s="4"/>
      <c r="Y563" s="2">
        <f>COUNTIFS(Maturation!$E$3:$E$323, Ad_Density!G563, Maturation!$B$3:$B$323, Ad_Density!C563, Maturation!$C$3:$C$323, D563, Maturation!$D$3:$D$323, "male")</f>
        <v>2</v>
      </c>
      <c r="Z563" s="5">
        <f>COUNTIFS(Maturation!$E$3:$E$323, Ad_Density!G563, Maturation!$B$3:$B$323, Ad_Density!C563, Maturation!$C$3:$C$323, D563, Maturation!$D$3:$D$323, "female")</f>
        <v>0</v>
      </c>
      <c r="AA563" s="5">
        <f t="shared" ref="AA563:AA580" si="77">Y563+Z563</f>
        <v>2</v>
      </c>
      <c r="AB563" s="5"/>
      <c r="AC563" s="5"/>
    </row>
    <row r="564" spans="3:29" x14ac:dyDescent="0.35">
      <c r="C564" s="1" t="s">
        <v>19</v>
      </c>
      <c r="D564" s="1">
        <v>2</v>
      </c>
      <c r="E564" s="2"/>
      <c r="F564" s="2">
        <f t="shared" si="71"/>
        <v>46</v>
      </c>
      <c r="G564" s="3">
        <v>45207</v>
      </c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45">
        <v>3</v>
      </c>
      <c r="S564" s="45">
        <f t="shared" si="76"/>
        <v>0</v>
      </c>
      <c r="T564" s="18"/>
      <c r="U564" s="18"/>
      <c r="V564" s="4"/>
      <c r="W564" s="4"/>
      <c r="X564" s="4"/>
      <c r="Y564" s="2">
        <f>COUNTIFS(Maturation!$E$3:$E$323, Ad_Density!G564, Maturation!$B$3:$B$323, Ad_Density!C564, Maturation!$C$3:$C$323, D564, Maturation!$D$3:$D$323, "male")</f>
        <v>0</v>
      </c>
      <c r="Z564" s="5">
        <f>COUNTIFS(Maturation!$E$3:$E$323, Ad_Density!G564, Maturation!$B$3:$B$323, Ad_Density!C564, Maturation!$C$3:$C$323, D564, Maturation!$D$3:$D$323, "female")</f>
        <v>0</v>
      </c>
      <c r="AA564" s="5">
        <f t="shared" si="77"/>
        <v>0</v>
      </c>
      <c r="AB564" s="5"/>
      <c r="AC564" s="5"/>
    </row>
    <row r="565" spans="3:29" x14ac:dyDescent="0.35">
      <c r="C565" s="1" t="s">
        <v>19</v>
      </c>
      <c r="D565" s="1">
        <v>3</v>
      </c>
      <c r="E565" s="2"/>
      <c r="F565" s="2">
        <f t="shared" si="71"/>
        <v>46</v>
      </c>
      <c r="G565" s="3">
        <v>45207</v>
      </c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45">
        <v>3</v>
      </c>
      <c r="S565" s="45">
        <f t="shared" si="76"/>
        <v>0</v>
      </c>
      <c r="T565" s="18"/>
      <c r="U565" s="18"/>
      <c r="V565" s="4"/>
      <c r="W565" s="4"/>
      <c r="X565" s="4"/>
      <c r="Y565" s="2">
        <f>COUNTIFS(Maturation!$E$3:$E$323, Ad_Density!G565, Maturation!$B$3:$B$323, Ad_Density!C565, Maturation!$C$3:$C$323, D565, Maturation!$D$3:$D$323, "male")</f>
        <v>0</v>
      </c>
      <c r="Z565" s="5">
        <f>COUNTIFS(Maturation!$E$3:$E$323, Ad_Density!G565, Maturation!$B$3:$B$323, Ad_Density!C565, Maturation!$C$3:$C$323, D565, Maturation!$D$3:$D$323, "female")</f>
        <v>0</v>
      </c>
      <c r="AA565" s="5">
        <f t="shared" si="77"/>
        <v>0</v>
      </c>
      <c r="AB565" s="5"/>
      <c r="AC565" s="5"/>
    </row>
    <row r="566" spans="3:29" x14ac:dyDescent="0.35">
      <c r="C566" s="1" t="s">
        <v>19</v>
      </c>
      <c r="D566" s="1">
        <v>4</v>
      </c>
      <c r="E566" s="2"/>
      <c r="F566" s="2">
        <f t="shared" si="71"/>
        <v>46</v>
      </c>
      <c r="G566" s="3">
        <v>45207</v>
      </c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45">
        <v>3</v>
      </c>
      <c r="S566" s="45">
        <f t="shared" si="76"/>
        <v>0</v>
      </c>
      <c r="T566" s="18"/>
      <c r="U566" s="18"/>
      <c r="V566" s="4"/>
      <c r="W566" s="4"/>
      <c r="X566" s="4"/>
      <c r="Y566" s="2">
        <f>COUNTIFS(Maturation!$E$3:$E$323, Ad_Density!G566, Maturation!$B$3:$B$323, Ad_Density!C566, Maturation!$C$3:$C$323, D566, Maturation!$D$3:$D$323, "male")</f>
        <v>1</v>
      </c>
      <c r="Z566" s="5">
        <f>COUNTIFS(Maturation!$E$3:$E$323, Ad_Density!G566, Maturation!$B$3:$B$323, Ad_Density!C566, Maturation!$C$3:$C$323, D566, Maturation!$D$3:$D$323, "female")</f>
        <v>0</v>
      </c>
      <c r="AA566" s="5">
        <f t="shared" si="77"/>
        <v>1</v>
      </c>
      <c r="AB566" s="5"/>
      <c r="AC566" s="5"/>
    </row>
    <row r="567" spans="3:29" x14ac:dyDescent="0.35">
      <c r="C567" s="1" t="s">
        <v>19</v>
      </c>
      <c r="D567" s="1">
        <v>5</v>
      </c>
      <c r="E567" s="2"/>
      <c r="F567" s="2">
        <f t="shared" si="71"/>
        <v>46</v>
      </c>
      <c r="G567" s="3">
        <v>45207</v>
      </c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45">
        <v>7</v>
      </c>
      <c r="S567" s="45">
        <f t="shared" si="76"/>
        <v>0</v>
      </c>
      <c r="T567" s="18"/>
      <c r="U567" s="18"/>
      <c r="V567" s="4"/>
      <c r="W567" s="4"/>
      <c r="X567" s="4"/>
      <c r="Y567" s="2">
        <f>COUNTIFS(Maturation!$E$3:$E$323, Ad_Density!G567, Maturation!$B$3:$B$323, Ad_Density!C567, Maturation!$C$3:$C$323, D567, Maturation!$D$3:$D$323, "male")</f>
        <v>0</v>
      </c>
      <c r="Z567" s="5">
        <f>COUNTIFS(Maturation!$E$3:$E$323, Ad_Density!G567, Maturation!$B$3:$B$323, Ad_Density!C567, Maturation!$C$3:$C$323, D567, Maturation!$D$3:$D$323, "female")</f>
        <v>0</v>
      </c>
      <c r="AA567" s="5">
        <f t="shared" si="77"/>
        <v>0</v>
      </c>
      <c r="AB567" s="5"/>
      <c r="AC567" s="5"/>
    </row>
    <row r="568" spans="3:29" x14ac:dyDescent="0.35">
      <c r="C568" s="1" t="s">
        <v>19</v>
      </c>
      <c r="D568" s="1">
        <v>6</v>
      </c>
      <c r="E568" s="2"/>
      <c r="F568" s="2">
        <f t="shared" si="71"/>
        <v>46</v>
      </c>
      <c r="G568" s="3">
        <v>45207</v>
      </c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45">
        <v>5</v>
      </c>
      <c r="S568" s="45">
        <f t="shared" si="76"/>
        <v>0</v>
      </c>
      <c r="T568" s="18"/>
      <c r="U568" s="18"/>
      <c r="V568" s="4"/>
      <c r="W568" s="4"/>
      <c r="X568" s="4"/>
      <c r="Y568" s="2">
        <f>COUNTIFS(Maturation!$E$3:$E$323, Ad_Density!G568, Maturation!$B$3:$B$323, Ad_Density!C568, Maturation!$C$3:$C$323, D568, Maturation!$D$3:$D$323, "male")</f>
        <v>0</v>
      </c>
      <c r="Z568" s="5">
        <f>COUNTIFS(Maturation!$E$3:$E$323, Ad_Density!G568, Maturation!$B$3:$B$323, Ad_Density!C568, Maturation!$C$3:$C$323, D568, Maturation!$D$3:$D$323, "female")</f>
        <v>0</v>
      </c>
      <c r="AA568" s="5">
        <f t="shared" si="77"/>
        <v>0</v>
      </c>
      <c r="AB568" s="5"/>
      <c r="AC568" s="5"/>
    </row>
    <row r="569" spans="3:29" x14ac:dyDescent="0.35">
      <c r="C569" s="1" t="s">
        <v>20</v>
      </c>
      <c r="D569" s="1">
        <v>1</v>
      </c>
      <c r="E569" s="2"/>
      <c r="F569" s="2">
        <f t="shared" si="71"/>
        <v>46</v>
      </c>
      <c r="G569" s="3">
        <v>45207</v>
      </c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45"/>
      <c r="S569" s="45">
        <f t="shared" si="76"/>
        <v>0</v>
      </c>
      <c r="T569" s="18"/>
      <c r="U569" s="18"/>
      <c r="V569" s="4"/>
      <c r="W569" s="4"/>
      <c r="X569" s="4"/>
      <c r="Y569" s="2">
        <f>COUNTIFS(Maturation!$E$3:$E$323, Ad_Density!G569, Maturation!$B$3:$B$323, Ad_Density!C569, Maturation!$C$3:$C$323, D569, Maturation!$D$3:$D$323, "male")</f>
        <v>0</v>
      </c>
      <c r="Z569" s="5">
        <f>COUNTIFS(Maturation!$E$3:$E$323, Ad_Density!G569, Maturation!$B$3:$B$323, Ad_Density!C569, Maturation!$C$3:$C$323, D569, Maturation!$D$3:$D$323, "female")</f>
        <v>1</v>
      </c>
      <c r="AA569" s="5">
        <f t="shared" si="77"/>
        <v>1</v>
      </c>
      <c r="AB569" s="5"/>
      <c r="AC569" s="5"/>
    </row>
    <row r="570" spans="3:29" x14ac:dyDescent="0.35">
      <c r="C570" s="1" t="s">
        <v>20</v>
      </c>
      <c r="D570" s="1">
        <v>2</v>
      </c>
      <c r="E570" s="2"/>
      <c r="F570" s="2">
        <f t="shared" si="71"/>
        <v>46</v>
      </c>
      <c r="G570" s="3">
        <v>45207</v>
      </c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45">
        <f>26+Z551</f>
        <v>27</v>
      </c>
      <c r="S570" s="45">
        <f t="shared" si="76"/>
        <v>-1</v>
      </c>
      <c r="T570" s="18"/>
      <c r="U570" s="18"/>
      <c r="V570" s="4"/>
      <c r="W570" s="4"/>
      <c r="X570" s="4"/>
      <c r="Y570" s="2">
        <f>COUNTIFS(Maturation!$E$3:$E$323, Ad_Density!G570, Maturation!$B$3:$B$323, Ad_Density!C570, Maturation!$C$3:$C$323, D570, Maturation!$D$3:$D$323, "male")</f>
        <v>1</v>
      </c>
      <c r="Z570" s="5">
        <f>COUNTIFS(Maturation!$E$3:$E$323, Ad_Density!G570, Maturation!$B$3:$B$323, Ad_Density!C570, Maturation!$C$3:$C$323, D570, Maturation!$D$3:$D$323, "female")</f>
        <v>0</v>
      </c>
      <c r="AA570" s="5">
        <f t="shared" si="77"/>
        <v>1</v>
      </c>
      <c r="AB570" s="5"/>
      <c r="AC570" s="5"/>
    </row>
    <row r="571" spans="3:29" x14ac:dyDescent="0.35">
      <c r="C571" s="6" t="s">
        <v>21</v>
      </c>
      <c r="D571" s="6">
        <v>1</v>
      </c>
      <c r="E571" s="7"/>
      <c r="F571" s="7">
        <f t="shared" si="71"/>
        <v>46</v>
      </c>
      <c r="G571" s="8">
        <v>45207</v>
      </c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46"/>
      <c r="S571" s="46">
        <f t="shared" si="76"/>
        <v>0</v>
      </c>
      <c r="T571" s="19"/>
      <c r="U571" s="19"/>
      <c r="V571" s="9"/>
      <c r="W571" s="9"/>
      <c r="X571" s="9"/>
      <c r="Y571" s="7">
        <f>COUNTIFS(Maturation!$E$3:$E$323, Ad_Density!G571, Maturation!$B$3:$B$323, Ad_Density!C571, Maturation!$C$3:$C$323, D571, Maturation!$D$3:$D$323, "male")</f>
        <v>1</v>
      </c>
      <c r="Z571" s="7">
        <f>COUNTIFS(Maturation!$E$3:$E$323, Ad_Density!G571, Maturation!$B$3:$B$323, Ad_Density!C571, Maturation!$C$3:$C$323, D571, Maturation!$D$3:$D$323, "female")</f>
        <v>0</v>
      </c>
      <c r="AA571" s="7">
        <f t="shared" si="77"/>
        <v>1</v>
      </c>
      <c r="AB571" s="7"/>
      <c r="AC571" s="7"/>
    </row>
    <row r="572" spans="3:29" x14ac:dyDescent="0.35">
      <c r="C572" s="10" t="s">
        <v>16</v>
      </c>
      <c r="D572" s="10">
        <v>1</v>
      </c>
      <c r="E572" s="11"/>
      <c r="F572" s="11">
        <f t="shared" si="71"/>
        <v>46</v>
      </c>
      <c r="G572" s="12">
        <v>45207</v>
      </c>
      <c r="H572" s="13"/>
      <c r="I572" s="13"/>
      <c r="J572" s="13"/>
      <c r="K572" s="11"/>
      <c r="L572" s="13"/>
      <c r="M572" s="13"/>
      <c r="N572" s="13"/>
      <c r="O572" s="13"/>
      <c r="P572" s="13"/>
      <c r="Q572" s="13"/>
      <c r="R572" s="47">
        <v>9</v>
      </c>
      <c r="S572" s="47">
        <f t="shared" si="76"/>
        <v>0</v>
      </c>
      <c r="T572" s="20"/>
      <c r="U572" s="20"/>
      <c r="V572" s="13"/>
      <c r="W572" s="13"/>
      <c r="X572" s="13"/>
      <c r="Y572" s="13">
        <f>COUNTIFS(Maturation!$E$3:$E$323, Ad_Density!G572, Maturation!$B$3:$B$323, Ad_Density!C572, Maturation!$C$3:$C$323, D572, Maturation!$D$3:$D$323, "male")</f>
        <v>2</v>
      </c>
      <c r="Z572" s="13">
        <f>COUNTIFS(Maturation!$E$3:$E$323, Ad_Density!G572, Maturation!$B$3:$B$323, Ad_Density!C572, Maturation!$C$3:$C$323, D572, Maturation!$D$3:$D$323, "female")</f>
        <v>0</v>
      </c>
      <c r="AA572" s="13">
        <f t="shared" si="77"/>
        <v>2</v>
      </c>
      <c r="AB572" s="13"/>
      <c r="AC572" s="13"/>
    </row>
    <row r="573" spans="3:29" x14ac:dyDescent="0.35">
      <c r="C573" s="10" t="s">
        <v>16</v>
      </c>
      <c r="D573" s="10">
        <v>2</v>
      </c>
      <c r="E573" s="11"/>
      <c r="F573" s="11">
        <f t="shared" si="71"/>
        <v>46</v>
      </c>
      <c r="G573" s="12">
        <v>45207</v>
      </c>
      <c r="H573" s="13"/>
      <c r="I573" s="13"/>
      <c r="J573" s="13"/>
      <c r="K573" s="11"/>
      <c r="L573" s="13"/>
      <c r="M573" s="13"/>
      <c r="N573" s="13"/>
      <c r="O573" s="13"/>
      <c r="P573" s="13"/>
      <c r="Q573" s="13"/>
      <c r="R573" s="47">
        <v>7</v>
      </c>
      <c r="S573" s="47">
        <f t="shared" si="76"/>
        <v>0</v>
      </c>
      <c r="T573" s="20"/>
      <c r="U573" s="20"/>
      <c r="V573" s="13"/>
      <c r="W573" s="13"/>
      <c r="X573" s="13"/>
      <c r="Y573" s="13">
        <f>COUNTIFS(Maturation!$E$3:$E$323, Ad_Density!G573, Maturation!$B$3:$B$323, Ad_Density!C573, Maturation!$C$3:$C$323, D573, Maturation!$D$3:$D$323, "male")</f>
        <v>0</v>
      </c>
      <c r="Z573" s="13">
        <f>COUNTIFS(Maturation!$E$3:$E$323, Ad_Density!G573, Maturation!$B$3:$B$323, Ad_Density!C573, Maturation!$C$3:$C$323, D573, Maturation!$D$3:$D$323, "female")</f>
        <v>0</v>
      </c>
      <c r="AA573" s="13">
        <f t="shared" si="77"/>
        <v>0</v>
      </c>
      <c r="AB573" s="13"/>
      <c r="AC573" s="13"/>
    </row>
    <row r="574" spans="3:29" x14ac:dyDescent="0.35">
      <c r="C574" s="10" t="s">
        <v>16</v>
      </c>
      <c r="D574" s="10">
        <v>3</v>
      </c>
      <c r="E574" s="11"/>
      <c r="F574" s="11">
        <f t="shared" si="71"/>
        <v>46</v>
      </c>
      <c r="G574" s="12">
        <v>45207</v>
      </c>
      <c r="H574" s="13"/>
      <c r="I574" s="13"/>
      <c r="J574" s="13"/>
      <c r="K574" s="11"/>
      <c r="L574" s="13"/>
      <c r="M574" s="13"/>
      <c r="N574" s="13"/>
      <c r="O574" s="13"/>
      <c r="P574" s="13"/>
      <c r="Q574" s="13"/>
      <c r="R574" s="47">
        <v>9</v>
      </c>
      <c r="S574" s="47">
        <f t="shared" si="76"/>
        <v>0</v>
      </c>
      <c r="T574" s="20"/>
      <c r="U574" s="20"/>
      <c r="V574" s="13"/>
      <c r="W574" s="13"/>
      <c r="X574" s="13"/>
      <c r="Y574" s="13">
        <f>COUNTIFS(Maturation!$E$3:$E$323, Ad_Density!G574, Maturation!$B$3:$B$323, Ad_Density!C574, Maturation!$C$3:$C$323, D574, Maturation!$D$3:$D$323, "male")</f>
        <v>0</v>
      </c>
      <c r="Z574" s="13">
        <f>COUNTIFS(Maturation!$E$3:$E$323, Ad_Density!G574, Maturation!$B$3:$B$323, Ad_Density!C574, Maturation!$C$3:$C$323, D574, Maturation!$D$3:$D$323, "female")</f>
        <v>0</v>
      </c>
      <c r="AA574" s="13">
        <f t="shared" si="77"/>
        <v>0</v>
      </c>
      <c r="AB574" s="13"/>
      <c r="AC574" s="13"/>
    </row>
    <row r="575" spans="3:29" x14ac:dyDescent="0.35">
      <c r="C575" s="10" t="s">
        <v>16</v>
      </c>
      <c r="D575" s="10">
        <v>4</v>
      </c>
      <c r="E575" s="11"/>
      <c r="F575" s="11">
        <f t="shared" si="71"/>
        <v>46</v>
      </c>
      <c r="G575" s="12">
        <v>45207</v>
      </c>
      <c r="H575" s="13"/>
      <c r="I575" s="13"/>
      <c r="J575" s="13"/>
      <c r="K575" s="11"/>
      <c r="L575" s="13"/>
      <c r="M575" s="13"/>
      <c r="N575" s="13"/>
      <c r="O575" s="13"/>
      <c r="P575" s="13"/>
      <c r="Q575" s="13"/>
      <c r="R575" s="47">
        <v>7</v>
      </c>
      <c r="S575" s="47">
        <f t="shared" si="76"/>
        <v>0</v>
      </c>
      <c r="T575" s="20"/>
      <c r="U575" s="20"/>
      <c r="V575" s="13"/>
      <c r="W575" s="13"/>
      <c r="X575" s="13"/>
      <c r="Y575" s="13">
        <f>COUNTIFS(Maturation!$E$3:$E$323, Ad_Density!G575, Maturation!$B$3:$B$323, Ad_Density!C575, Maturation!$C$3:$C$323, D575, Maturation!$D$3:$D$323, "male")</f>
        <v>0</v>
      </c>
      <c r="Z575" s="13">
        <f>COUNTIFS(Maturation!$E$3:$E$323, Ad_Density!G575, Maturation!$B$3:$B$323, Ad_Density!C575, Maturation!$C$3:$C$323, D575, Maturation!$D$3:$D$323, "female")</f>
        <v>0</v>
      </c>
      <c r="AA575" s="13">
        <f t="shared" si="77"/>
        <v>0</v>
      </c>
      <c r="AB575" s="13"/>
      <c r="AC575" s="13"/>
    </row>
    <row r="576" spans="3:29" x14ac:dyDescent="0.35">
      <c r="C576" s="10" t="s">
        <v>16</v>
      </c>
      <c r="D576" s="10">
        <v>5</v>
      </c>
      <c r="E576" s="11"/>
      <c r="F576" s="11">
        <f t="shared" si="71"/>
        <v>46</v>
      </c>
      <c r="G576" s="12">
        <v>45207</v>
      </c>
      <c r="H576" s="13"/>
      <c r="I576" s="13"/>
      <c r="J576" s="13"/>
      <c r="K576" s="11"/>
      <c r="L576" s="13"/>
      <c r="M576" s="13"/>
      <c r="N576" s="13"/>
      <c r="O576" s="13"/>
      <c r="P576" s="13"/>
      <c r="Q576" s="13"/>
      <c r="R576" s="47">
        <v>6</v>
      </c>
      <c r="S576" s="47">
        <f t="shared" si="76"/>
        <v>0</v>
      </c>
      <c r="T576" s="20"/>
      <c r="U576" s="20"/>
      <c r="V576" s="13"/>
      <c r="W576" s="13"/>
      <c r="X576" s="13"/>
      <c r="Y576" s="13">
        <f>COUNTIFS(Maturation!$E$3:$E$323, Ad_Density!G576, Maturation!$B$3:$B$323, Ad_Density!C576, Maturation!$C$3:$C$323, D576, Maturation!$D$3:$D$323, "male")</f>
        <v>0</v>
      </c>
      <c r="Z576" s="13">
        <f>COUNTIFS(Maturation!$E$3:$E$323, Ad_Density!G576, Maturation!$B$3:$B$323, Ad_Density!C576, Maturation!$C$3:$C$323, D576, Maturation!$D$3:$D$323, "female")</f>
        <v>0</v>
      </c>
      <c r="AA576" s="13">
        <f t="shared" si="77"/>
        <v>0</v>
      </c>
      <c r="AB576" s="13"/>
      <c r="AC576" s="13"/>
    </row>
    <row r="577" spans="3:29" x14ac:dyDescent="0.35">
      <c r="C577" s="10" t="s">
        <v>16</v>
      </c>
      <c r="D577" s="10">
        <v>6</v>
      </c>
      <c r="E577" s="11"/>
      <c r="F577" s="11">
        <f t="shared" si="71"/>
        <v>46</v>
      </c>
      <c r="G577" s="12">
        <v>45207</v>
      </c>
      <c r="H577" s="13"/>
      <c r="I577" s="13"/>
      <c r="J577" s="13"/>
      <c r="K577" s="11"/>
      <c r="L577" s="13"/>
      <c r="M577" s="13"/>
      <c r="N577" s="13"/>
      <c r="O577" s="13"/>
      <c r="P577" s="13"/>
      <c r="Q577" s="13"/>
      <c r="R577" s="47">
        <v>10</v>
      </c>
      <c r="S577" s="47">
        <f t="shared" si="76"/>
        <v>0</v>
      </c>
      <c r="T577" s="20"/>
      <c r="U577" s="20"/>
      <c r="V577" s="13"/>
      <c r="W577" s="13"/>
      <c r="X577" s="13"/>
      <c r="Y577" s="13">
        <f>COUNTIFS(Maturation!$E$3:$E$323, Ad_Density!G577, Maturation!$B$3:$B$323, Ad_Density!C577, Maturation!$C$3:$C$323, D577, Maturation!$D$3:$D$323, "male")</f>
        <v>1</v>
      </c>
      <c r="Z577" s="13">
        <f>COUNTIFS(Maturation!$E$3:$E$323, Ad_Density!G577, Maturation!$B$3:$B$323, Ad_Density!C577, Maturation!$C$3:$C$323, D577, Maturation!$D$3:$D$323, "female")</f>
        <v>0</v>
      </c>
      <c r="AA577" s="13">
        <f t="shared" si="77"/>
        <v>1</v>
      </c>
      <c r="AB577" s="13"/>
      <c r="AC577" s="13"/>
    </row>
    <row r="578" spans="3:29" x14ac:dyDescent="0.35">
      <c r="C578" s="10" t="s">
        <v>17</v>
      </c>
      <c r="D578" s="10">
        <v>1</v>
      </c>
      <c r="E578" s="11"/>
      <c r="F578" s="11">
        <f t="shared" si="71"/>
        <v>46</v>
      </c>
      <c r="G578" s="12">
        <v>45207</v>
      </c>
      <c r="H578" s="13"/>
      <c r="I578" s="13"/>
      <c r="J578" s="13"/>
      <c r="K578" s="11"/>
      <c r="L578" s="13"/>
      <c r="M578" s="13"/>
      <c r="N578" s="13"/>
      <c r="O578" s="13"/>
      <c r="P578" s="13"/>
      <c r="Q578" s="13"/>
      <c r="R578" s="47">
        <v>13</v>
      </c>
      <c r="S578" s="47">
        <f t="shared" si="76"/>
        <v>0</v>
      </c>
      <c r="T578" s="20"/>
      <c r="U578" s="20"/>
      <c r="V578" s="13"/>
      <c r="W578" s="13"/>
      <c r="X578" s="13"/>
      <c r="Y578" s="13">
        <f>COUNTIFS(Maturation!$E$3:$E$323, Ad_Density!G578, Maturation!$B$3:$B$323, Ad_Density!C578, Maturation!$C$3:$C$323, D578, Maturation!$D$3:$D$323, "male")</f>
        <v>2</v>
      </c>
      <c r="Z578" s="13">
        <f>COUNTIFS(Maturation!$E$3:$E$323, Ad_Density!G578, Maturation!$B$3:$B$323, Ad_Density!C578, Maturation!$C$3:$C$323, D578, Maturation!$D$3:$D$323, "female")</f>
        <v>0</v>
      </c>
      <c r="AA578" s="13">
        <f t="shared" si="77"/>
        <v>2</v>
      </c>
      <c r="AB578" s="13"/>
      <c r="AC578" s="13"/>
    </row>
    <row r="579" spans="3:29" x14ac:dyDescent="0.35">
      <c r="C579" s="10" t="s">
        <v>17</v>
      </c>
      <c r="D579" s="10">
        <v>2</v>
      </c>
      <c r="E579" s="11"/>
      <c r="F579" s="11">
        <f t="shared" si="71"/>
        <v>46</v>
      </c>
      <c r="G579" s="12">
        <v>45207</v>
      </c>
      <c r="H579" s="13"/>
      <c r="I579" s="13"/>
      <c r="J579" s="13"/>
      <c r="K579" s="11"/>
      <c r="L579" s="13"/>
      <c r="M579" s="13"/>
      <c r="N579" s="13"/>
      <c r="O579" s="13"/>
      <c r="P579" s="13"/>
      <c r="Q579" s="13"/>
      <c r="R579" s="47">
        <v>16</v>
      </c>
      <c r="S579" s="47">
        <f t="shared" si="76"/>
        <v>0</v>
      </c>
      <c r="T579" s="20"/>
      <c r="U579" s="20"/>
      <c r="V579" s="13"/>
      <c r="W579" s="13"/>
      <c r="X579" s="13"/>
      <c r="Y579" s="13">
        <f>COUNTIFS(Maturation!$E$3:$E$323, Ad_Density!G579, Maturation!$B$3:$B$323, Ad_Density!C579, Maturation!$C$3:$C$323, D579, Maturation!$D$3:$D$323, "male")</f>
        <v>1</v>
      </c>
      <c r="Z579" s="13">
        <f>COUNTIFS(Maturation!$E$3:$E$323, Ad_Density!G579, Maturation!$B$3:$B$323, Ad_Density!C579, Maturation!$C$3:$C$323, D579, Maturation!$D$3:$D$323, "female")</f>
        <v>0</v>
      </c>
      <c r="AA579" s="13">
        <f t="shared" si="77"/>
        <v>1</v>
      </c>
      <c r="AB579" s="13"/>
      <c r="AC579" s="13"/>
    </row>
    <row r="580" spans="3:29" x14ac:dyDescent="0.35">
      <c r="C580" s="14" t="s">
        <v>18</v>
      </c>
      <c r="D580" s="14">
        <v>1</v>
      </c>
      <c r="E580" s="15"/>
      <c r="F580" s="15">
        <f t="shared" si="71"/>
        <v>46</v>
      </c>
      <c r="G580" s="16">
        <v>45207</v>
      </c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48"/>
      <c r="S580" s="48">
        <f t="shared" si="76"/>
        <v>0</v>
      </c>
      <c r="T580" s="21"/>
      <c r="U580" s="21"/>
      <c r="V580" s="15"/>
      <c r="W580" s="15"/>
      <c r="X580" s="15"/>
      <c r="Y580" s="15">
        <f>COUNTIFS(Maturation!$E$3:$E$323, Ad_Density!G580, Maturation!$B$3:$B$323, Ad_Density!C580, Maturation!$C$3:$C$323, D580, Maturation!$D$3:$D$323, "male")</f>
        <v>1</v>
      </c>
      <c r="Z580" s="15">
        <f>COUNTIFS(Maturation!$E$3:$E$323, Ad_Density!G580, Maturation!$B$3:$B$323, Ad_Density!C580, Maturation!$C$3:$C$323, D580, Maturation!$D$3:$D$323, "female")</f>
        <v>0</v>
      </c>
      <c r="AA580" s="15">
        <f t="shared" si="77"/>
        <v>1</v>
      </c>
      <c r="AB580" s="15"/>
      <c r="AC580" s="15"/>
    </row>
    <row r="581" spans="3:29" x14ac:dyDescent="0.35">
      <c r="C581" s="1" t="s">
        <v>19</v>
      </c>
      <c r="D581" s="1">
        <v>1</v>
      </c>
      <c r="E581" s="2"/>
      <c r="F581" s="2">
        <f t="shared" si="71"/>
        <v>47</v>
      </c>
      <c r="G581" s="3">
        <v>45208</v>
      </c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45">
        <v>5</v>
      </c>
      <c r="S581" s="45">
        <f t="shared" ref="S581:S598" si="78">R563-R581</f>
        <v>0</v>
      </c>
      <c r="T581" s="18"/>
      <c r="U581" s="18"/>
      <c r="V581" s="4"/>
      <c r="W581" s="4"/>
      <c r="X581" s="4"/>
      <c r="Y581" s="2">
        <f>COUNTIFS(Maturation!$E$3:$E$323, Ad_Density!G581, Maturation!$B$3:$B$323, Ad_Density!C581, Maturation!$C$3:$C$323, D581, Maturation!$D$3:$D$323, "male")</f>
        <v>0</v>
      </c>
      <c r="Z581" s="5">
        <f>COUNTIFS(Maturation!$E$3:$E$323, Ad_Density!G581, Maturation!$B$3:$B$323, Ad_Density!C581, Maturation!$C$3:$C$323, D581, Maturation!$D$3:$D$323, "female")</f>
        <v>0</v>
      </c>
      <c r="AA581" s="5">
        <f t="shared" ref="AA581:AA598" si="79">Y581+Z581</f>
        <v>0</v>
      </c>
      <c r="AB581" s="5"/>
      <c r="AC581" s="5"/>
    </row>
    <row r="582" spans="3:29" x14ac:dyDescent="0.35">
      <c r="C582" s="1" t="s">
        <v>19</v>
      </c>
      <c r="D582" s="1">
        <v>2</v>
      </c>
      <c r="E582" s="2"/>
      <c r="F582" s="2">
        <f t="shared" ref="F582:F645" si="80">_xlfn.DAYS(G582,$H$1)</f>
        <v>47</v>
      </c>
      <c r="G582" s="3">
        <v>45208</v>
      </c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45">
        <v>3</v>
      </c>
      <c r="S582" s="45">
        <f t="shared" si="78"/>
        <v>0</v>
      </c>
      <c r="T582" s="18"/>
      <c r="U582" s="18"/>
      <c r="V582" s="4"/>
      <c r="W582" s="4"/>
      <c r="X582" s="4"/>
      <c r="Y582" s="2">
        <f>COUNTIFS(Maturation!$E$3:$E$323, Ad_Density!G582, Maturation!$B$3:$B$323, Ad_Density!C582, Maturation!$C$3:$C$323, D582, Maturation!$D$3:$D$323, "male")</f>
        <v>0</v>
      </c>
      <c r="Z582" s="5">
        <f>COUNTIFS(Maturation!$E$3:$E$323, Ad_Density!G582, Maturation!$B$3:$B$323, Ad_Density!C582, Maturation!$C$3:$C$323, D582, Maturation!$D$3:$D$323, "female")</f>
        <v>0</v>
      </c>
      <c r="AA582" s="5">
        <f t="shared" si="79"/>
        <v>0</v>
      </c>
      <c r="AB582" s="5"/>
      <c r="AC582" s="5"/>
    </row>
    <row r="583" spans="3:29" x14ac:dyDescent="0.35">
      <c r="C583" s="1" t="s">
        <v>19</v>
      </c>
      <c r="D583" s="1">
        <v>3</v>
      </c>
      <c r="E583" s="2"/>
      <c r="F583" s="2">
        <f t="shared" si="80"/>
        <v>47</v>
      </c>
      <c r="G583" s="3">
        <v>45208</v>
      </c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45">
        <v>3</v>
      </c>
      <c r="S583" s="45">
        <f t="shared" si="78"/>
        <v>0</v>
      </c>
      <c r="T583" s="18"/>
      <c r="U583" s="18"/>
      <c r="V583" s="4"/>
      <c r="W583" s="4"/>
      <c r="X583" s="4"/>
      <c r="Y583" s="2">
        <f>COUNTIFS(Maturation!$E$3:$E$323, Ad_Density!G583, Maturation!$B$3:$B$323, Ad_Density!C583, Maturation!$C$3:$C$323, D583, Maturation!$D$3:$D$323, "male")</f>
        <v>0</v>
      </c>
      <c r="Z583" s="5">
        <f>COUNTIFS(Maturation!$E$3:$E$323, Ad_Density!G583, Maturation!$B$3:$B$323, Ad_Density!C583, Maturation!$C$3:$C$323, D583, Maturation!$D$3:$D$323, "female")</f>
        <v>1</v>
      </c>
      <c r="AA583" s="5">
        <f t="shared" si="79"/>
        <v>1</v>
      </c>
      <c r="AB583" s="5"/>
      <c r="AC583" s="5"/>
    </row>
    <row r="584" spans="3:29" x14ac:dyDescent="0.35">
      <c r="C584" s="1" t="s">
        <v>19</v>
      </c>
      <c r="D584" s="1">
        <v>4</v>
      </c>
      <c r="E584" s="2"/>
      <c r="F584" s="2">
        <f t="shared" si="80"/>
        <v>47</v>
      </c>
      <c r="G584" s="3">
        <v>45208</v>
      </c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45">
        <v>3</v>
      </c>
      <c r="S584" s="45">
        <f t="shared" si="78"/>
        <v>0</v>
      </c>
      <c r="T584" s="18"/>
      <c r="U584" s="18"/>
      <c r="V584" s="4"/>
      <c r="W584" s="4"/>
      <c r="X584" s="4"/>
      <c r="Y584" s="2">
        <f>COUNTIFS(Maturation!$E$3:$E$323, Ad_Density!G584, Maturation!$B$3:$B$323, Ad_Density!C584, Maturation!$C$3:$C$323, D584, Maturation!$D$3:$D$323, "male")</f>
        <v>0</v>
      </c>
      <c r="Z584" s="5">
        <f>COUNTIFS(Maturation!$E$3:$E$323, Ad_Density!G584, Maturation!$B$3:$B$323, Ad_Density!C584, Maturation!$C$3:$C$323, D584, Maturation!$D$3:$D$323, "female")</f>
        <v>0</v>
      </c>
      <c r="AA584" s="5">
        <f t="shared" si="79"/>
        <v>0</v>
      </c>
      <c r="AB584" s="5"/>
      <c r="AC584" s="5"/>
    </row>
    <row r="585" spans="3:29" x14ac:dyDescent="0.35">
      <c r="C585" s="1" t="s">
        <v>19</v>
      </c>
      <c r="D585" s="1">
        <v>5</v>
      </c>
      <c r="E585" s="2"/>
      <c r="F585" s="2">
        <f t="shared" si="80"/>
        <v>47</v>
      </c>
      <c r="G585" s="3">
        <v>45208</v>
      </c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45">
        <v>7</v>
      </c>
      <c r="S585" s="45">
        <f t="shared" si="78"/>
        <v>0</v>
      </c>
      <c r="T585" s="18"/>
      <c r="U585" s="18"/>
      <c r="V585" s="4"/>
      <c r="W585" s="4"/>
      <c r="X585" s="4"/>
      <c r="Y585" s="2">
        <f>COUNTIFS(Maturation!$E$3:$E$323, Ad_Density!G585, Maturation!$B$3:$B$323, Ad_Density!C585, Maturation!$C$3:$C$323, D585, Maturation!$D$3:$D$323, "male")</f>
        <v>1</v>
      </c>
      <c r="Z585" s="5">
        <f>COUNTIFS(Maturation!$E$3:$E$323, Ad_Density!G585, Maturation!$B$3:$B$323, Ad_Density!C585, Maturation!$C$3:$C$323, D585, Maturation!$D$3:$D$323, "female")</f>
        <v>0</v>
      </c>
      <c r="AA585" s="5">
        <f t="shared" si="79"/>
        <v>1</v>
      </c>
      <c r="AB585" s="5"/>
      <c r="AC585" s="5"/>
    </row>
    <row r="586" spans="3:29" x14ac:dyDescent="0.35">
      <c r="C586" s="1" t="s">
        <v>19</v>
      </c>
      <c r="D586" s="1">
        <v>6</v>
      </c>
      <c r="E586" s="2"/>
      <c r="F586" s="2">
        <f t="shared" si="80"/>
        <v>47</v>
      </c>
      <c r="G586" s="3">
        <v>45208</v>
      </c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45">
        <v>5</v>
      </c>
      <c r="S586" s="45">
        <f t="shared" si="78"/>
        <v>0</v>
      </c>
      <c r="T586" s="18"/>
      <c r="U586" s="18"/>
      <c r="V586" s="4"/>
      <c r="W586" s="4"/>
      <c r="X586" s="4"/>
      <c r="Y586" s="2">
        <f>COUNTIFS(Maturation!$E$3:$E$323, Ad_Density!G586, Maturation!$B$3:$B$323, Ad_Density!C586, Maturation!$C$3:$C$323, D586, Maturation!$D$3:$D$323, "male")</f>
        <v>0</v>
      </c>
      <c r="Z586" s="5">
        <f>COUNTIFS(Maturation!$E$3:$E$323, Ad_Density!G586, Maturation!$B$3:$B$323, Ad_Density!C586, Maturation!$C$3:$C$323, D586, Maturation!$D$3:$D$323, "female")</f>
        <v>0</v>
      </c>
      <c r="AA586" s="5">
        <f t="shared" si="79"/>
        <v>0</v>
      </c>
      <c r="AB586" s="5"/>
      <c r="AC586" s="5"/>
    </row>
    <row r="587" spans="3:29" x14ac:dyDescent="0.35">
      <c r="C587" s="1" t="s">
        <v>20</v>
      </c>
      <c r="D587" s="1">
        <v>1</v>
      </c>
      <c r="E587" s="2"/>
      <c r="F587" s="2">
        <f t="shared" si="80"/>
        <v>47</v>
      </c>
      <c r="G587" s="3">
        <v>45208</v>
      </c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45"/>
      <c r="S587" s="45">
        <f t="shared" si="78"/>
        <v>0</v>
      </c>
      <c r="T587" s="18"/>
      <c r="U587" s="18"/>
      <c r="V587" s="4"/>
      <c r="W587" s="4"/>
      <c r="X587" s="4"/>
      <c r="Y587" s="2">
        <f>COUNTIFS(Maturation!$E$3:$E$323, Ad_Density!G587, Maturation!$B$3:$B$323, Ad_Density!C587, Maturation!$C$3:$C$323, D587, Maturation!$D$3:$D$323, "male")</f>
        <v>1</v>
      </c>
      <c r="Z587" s="5">
        <f>COUNTIFS(Maturation!$E$3:$E$323, Ad_Density!G587, Maturation!$B$3:$B$323, Ad_Density!C587, Maturation!$C$3:$C$323, D587, Maturation!$D$3:$D$323, "female")</f>
        <v>0</v>
      </c>
      <c r="AA587" s="5">
        <f t="shared" si="79"/>
        <v>1</v>
      </c>
      <c r="AB587" s="5"/>
      <c r="AC587" s="5"/>
    </row>
    <row r="588" spans="3:29" x14ac:dyDescent="0.35">
      <c r="C588" s="1" t="s">
        <v>20</v>
      </c>
      <c r="D588" s="1">
        <v>2</v>
      </c>
      <c r="E588" s="2"/>
      <c r="F588" s="2">
        <f t="shared" si="80"/>
        <v>47</v>
      </c>
      <c r="G588" s="3">
        <v>45208</v>
      </c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45">
        <f>26+Z569</f>
        <v>27</v>
      </c>
      <c r="S588" s="45">
        <f t="shared" si="78"/>
        <v>0</v>
      </c>
      <c r="T588" s="18"/>
      <c r="U588" s="18"/>
      <c r="V588" s="4"/>
      <c r="W588" s="4"/>
      <c r="X588" s="4"/>
      <c r="Y588" s="2">
        <f>COUNTIFS(Maturation!$E$3:$E$323, Ad_Density!G588, Maturation!$B$3:$B$323, Ad_Density!C588, Maturation!$C$3:$C$323, D588, Maturation!$D$3:$D$323, "male")</f>
        <v>0</v>
      </c>
      <c r="Z588" s="5">
        <f>COUNTIFS(Maturation!$E$3:$E$323, Ad_Density!G588, Maturation!$B$3:$B$323, Ad_Density!C588, Maturation!$C$3:$C$323, D588, Maturation!$D$3:$D$323, "female")</f>
        <v>0</v>
      </c>
      <c r="AA588" s="5">
        <f t="shared" si="79"/>
        <v>0</v>
      </c>
      <c r="AB588" s="5"/>
      <c r="AC588" s="5"/>
    </row>
    <row r="589" spans="3:29" x14ac:dyDescent="0.35">
      <c r="C589" s="6" t="s">
        <v>21</v>
      </c>
      <c r="D589" s="6">
        <v>1</v>
      </c>
      <c r="E589" s="7"/>
      <c r="F589" s="7">
        <f t="shared" si="80"/>
        <v>47</v>
      </c>
      <c r="G589" s="8">
        <v>45208</v>
      </c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46"/>
      <c r="S589" s="46">
        <f t="shared" si="78"/>
        <v>0</v>
      </c>
      <c r="T589" s="19"/>
      <c r="U589" s="19"/>
      <c r="V589" s="9"/>
      <c r="W589" s="9"/>
      <c r="X589" s="9"/>
      <c r="Y589" s="7">
        <f>COUNTIFS(Maturation!$E$3:$E$323, Ad_Density!G589, Maturation!$B$3:$B$323, Ad_Density!C589, Maturation!$C$3:$C$323, D589, Maturation!$D$3:$D$323, "male")</f>
        <v>1</v>
      </c>
      <c r="Z589" s="7">
        <f>COUNTIFS(Maturation!$E$3:$E$323, Ad_Density!G589, Maturation!$B$3:$B$323, Ad_Density!C589, Maturation!$C$3:$C$323, D589, Maturation!$D$3:$D$323, "female")</f>
        <v>0</v>
      </c>
      <c r="AA589" s="7">
        <f t="shared" si="79"/>
        <v>1</v>
      </c>
      <c r="AB589" s="7"/>
      <c r="AC589" s="7"/>
    </row>
    <row r="590" spans="3:29" x14ac:dyDescent="0.35">
      <c r="C590" s="10" t="s">
        <v>16</v>
      </c>
      <c r="D590" s="10">
        <v>1</v>
      </c>
      <c r="E590" s="11"/>
      <c r="F590" s="11">
        <f t="shared" si="80"/>
        <v>47</v>
      </c>
      <c r="G590" s="12">
        <v>45208</v>
      </c>
      <c r="H590" s="13"/>
      <c r="I590" s="13"/>
      <c r="J590" s="13"/>
      <c r="K590" s="11"/>
      <c r="L590" s="13"/>
      <c r="M590" s="13"/>
      <c r="N590" s="13"/>
      <c r="O590" s="13"/>
      <c r="P590" s="13"/>
      <c r="Q590" s="13"/>
      <c r="R590" s="47">
        <v>9</v>
      </c>
      <c r="S590" s="47">
        <f t="shared" si="78"/>
        <v>0</v>
      </c>
      <c r="T590" s="20"/>
      <c r="U590" s="20"/>
      <c r="V590" s="13"/>
      <c r="W590" s="13"/>
      <c r="X590" s="13"/>
      <c r="Y590" s="13">
        <f>COUNTIFS(Maturation!$E$3:$E$323, Ad_Density!G590, Maturation!$B$3:$B$323, Ad_Density!C590, Maturation!$C$3:$C$323, D590, Maturation!$D$3:$D$323, "male")</f>
        <v>1</v>
      </c>
      <c r="Z590" s="13">
        <f>COUNTIFS(Maturation!$E$3:$E$323, Ad_Density!G590, Maturation!$B$3:$B$323, Ad_Density!C590, Maturation!$C$3:$C$323, D590, Maturation!$D$3:$D$323, "female")</f>
        <v>0</v>
      </c>
      <c r="AA590" s="13">
        <f t="shared" si="79"/>
        <v>1</v>
      </c>
      <c r="AB590" s="13"/>
      <c r="AC590" s="13"/>
    </row>
    <row r="591" spans="3:29" x14ac:dyDescent="0.35">
      <c r="C591" s="10" t="s">
        <v>16</v>
      </c>
      <c r="D591" s="10">
        <v>2</v>
      </c>
      <c r="E591" s="11"/>
      <c r="F591" s="11">
        <f t="shared" si="80"/>
        <v>47</v>
      </c>
      <c r="G591" s="12">
        <v>45208</v>
      </c>
      <c r="H591" s="13"/>
      <c r="I591" s="13"/>
      <c r="J591" s="13"/>
      <c r="K591" s="11"/>
      <c r="L591" s="13"/>
      <c r="M591" s="13"/>
      <c r="N591" s="13"/>
      <c r="O591" s="13"/>
      <c r="P591" s="13"/>
      <c r="Q591" s="13"/>
      <c r="R591" s="47">
        <v>7</v>
      </c>
      <c r="S591" s="47">
        <f t="shared" si="78"/>
        <v>0</v>
      </c>
      <c r="T591" s="20"/>
      <c r="U591" s="20"/>
      <c r="V591" s="13"/>
      <c r="W591" s="13"/>
      <c r="X591" s="13"/>
      <c r="Y591" s="13">
        <f>COUNTIFS(Maturation!$E$3:$E$323, Ad_Density!G591, Maturation!$B$3:$B$323, Ad_Density!C591, Maturation!$C$3:$C$323, D591, Maturation!$D$3:$D$323, "male")</f>
        <v>1</v>
      </c>
      <c r="Z591" s="13">
        <f>COUNTIFS(Maturation!$E$3:$E$323, Ad_Density!G591, Maturation!$B$3:$B$323, Ad_Density!C591, Maturation!$C$3:$C$323, D591, Maturation!$D$3:$D$323, "female")</f>
        <v>0</v>
      </c>
      <c r="AA591" s="13">
        <f t="shared" si="79"/>
        <v>1</v>
      </c>
      <c r="AB591" s="13"/>
      <c r="AC591" s="13"/>
    </row>
    <row r="592" spans="3:29" x14ac:dyDescent="0.35">
      <c r="C592" s="10" t="s">
        <v>16</v>
      </c>
      <c r="D592" s="10">
        <v>3</v>
      </c>
      <c r="E592" s="11"/>
      <c r="F592" s="11">
        <f t="shared" si="80"/>
        <v>47</v>
      </c>
      <c r="G592" s="12">
        <v>45208</v>
      </c>
      <c r="H592" s="13"/>
      <c r="I592" s="13"/>
      <c r="J592" s="13"/>
      <c r="K592" s="11"/>
      <c r="L592" s="13"/>
      <c r="M592" s="13"/>
      <c r="N592" s="13"/>
      <c r="O592" s="13"/>
      <c r="P592" s="13"/>
      <c r="Q592" s="13"/>
      <c r="R592" s="47">
        <v>9</v>
      </c>
      <c r="S592" s="47">
        <f t="shared" si="78"/>
        <v>0</v>
      </c>
      <c r="T592" s="20"/>
      <c r="U592" s="20"/>
      <c r="V592" s="13"/>
      <c r="W592" s="13"/>
      <c r="X592" s="13"/>
      <c r="Y592" s="13">
        <f>COUNTIFS(Maturation!$E$3:$E$323, Ad_Density!G592, Maturation!$B$3:$B$323, Ad_Density!C592, Maturation!$C$3:$C$323, D592, Maturation!$D$3:$D$323, "male")</f>
        <v>0</v>
      </c>
      <c r="Z592" s="13">
        <f>COUNTIFS(Maturation!$E$3:$E$323, Ad_Density!G592, Maturation!$B$3:$B$323, Ad_Density!C592, Maturation!$C$3:$C$323, D592, Maturation!$D$3:$D$323, "female")</f>
        <v>0</v>
      </c>
      <c r="AA592" s="13">
        <f t="shared" si="79"/>
        <v>0</v>
      </c>
      <c r="AB592" s="13"/>
      <c r="AC592" s="13"/>
    </row>
    <row r="593" spans="3:29" x14ac:dyDescent="0.35">
      <c r="C593" s="10" t="s">
        <v>16</v>
      </c>
      <c r="D593" s="10">
        <v>4</v>
      </c>
      <c r="E593" s="11"/>
      <c r="F593" s="11">
        <f t="shared" si="80"/>
        <v>47</v>
      </c>
      <c r="G593" s="12">
        <v>45208</v>
      </c>
      <c r="H593" s="13"/>
      <c r="I593" s="13"/>
      <c r="J593" s="13"/>
      <c r="K593" s="11"/>
      <c r="L593" s="13"/>
      <c r="M593" s="13"/>
      <c r="N593" s="13"/>
      <c r="O593" s="13"/>
      <c r="P593" s="13"/>
      <c r="Q593" s="13"/>
      <c r="R593" s="47">
        <v>7</v>
      </c>
      <c r="S593" s="47">
        <f t="shared" si="78"/>
        <v>0</v>
      </c>
      <c r="T593" s="20"/>
      <c r="U593" s="20"/>
      <c r="V593" s="13"/>
      <c r="W593" s="13"/>
      <c r="X593" s="13"/>
      <c r="Y593" s="13">
        <f>COUNTIFS(Maturation!$E$3:$E$323, Ad_Density!G593, Maturation!$B$3:$B$323, Ad_Density!C593, Maturation!$C$3:$C$323, D593, Maturation!$D$3:$D$323, "male")</f>
        <v>0</v>
      </c>
      <c r="Z593" s="13">
        <f>COUNTIFS(Maturation!$E$3:$E$323, Ad_Density!G593, Maturation!$B$3:$B$323, Ad_Density!C593, Maturation!$C$3:$C$323, D593, Maturation!$D$3:$D$323, "female")</f>
        <v>0</v>
      </c>
      <c r="AA593" s="13">
        <f t="shared" si="79"/>
        <v>0</v>
      </c>
      <c r="AB593" s="13"/>
      <c r="AC593" s="13"/>
    </row>
    <row r="594" spans="3:29" x14ac:dyDescent="0.35">
      <c r="C594" s="10" t="s">
        <v>16</v>
      </c>
      <c r="D594" s="10">
        <v>5</v>
      </c>
      <c r="E594" s="11"/>
      <c r="F594" s="11">
        <f t="shared" si="80"/>
        <v>47</v>
      </c>
      <c r="G594" s="12">
        <v>45208</v>
      </c>
      <c r="H594" s="13"/>
      <c r="I594" s="13"/>
      <c r="J594" s="13"/>
      <c r="K594" s="11"/>
      <c r="L594" s="13"/>
      <c r="M594" s="13"/>
      <c r="N594" s="13"/>
      <c r="O594" s="13"/>
      <c r="P594" s="13"/>
      <c r="Q594" s="13"/>
      <c r="R594" s="47">
        <v>6</v>
      </c>
      <c r="S594" s="47">
        <f t="shared" si="78"/>
        <v>0</v>
      </c>
      <c r="T594" s="20"/>
      <c r="U594" s="20"/>
      <c r="V594" s="13"/>
      <c r="W594" s="13"/>
      <c r="X594" s="13"/>
      <c r="Y594" s="13">
        <f>COUNTIFS(Maturation!$E$3:$E$323, Ad_Density!G594, Maturation!$B$3:$B$323, Ad_Density!C594, Maturation!$C$3:$C$323, D594, Maturation!$D$3:$D$323, "male")</f>
        <v>0</v>
      </c>
      <c r="Z594" s="13">
        <f>COUNTIFS(Maturation!$E$3:$E$323, Ad_Density!G594, Maturation!$B$3:$B$323, Ad_Density!C594, Maturation!$C$3:$C$323, D594, Maturation!$D$3:$D$323, "female")</f>
        <v>0</v>
      </c>
      <c r="AA594" s="13">
        <f t="shared" si="79"/>
        <v>0</v>
      </c>
      <c r="AB594" s="13"/>
      <c r="AC594" s="13"/>
    </row>
    <row r="595" spans="3:29" x14ac:dyDescent="0.35">
      <c r="C595" s="10" t="s">
        <v>16</v>
      </c>
      <c r="D595" s="10">
        <v>6</v>
      </c>
      <c r="E595" s="11"/>
      <c r="F595" s="11">
        <f t="shared" si="80"/>
        <v>47</v>
      </c>
      <c r="G595" s="12">
        <v>45208</v>
      </c>
      <c r="H595" s="13"/>
      <c r="I595" s="13"/>
      <c r="J595" s="13"/>
      <c r="K595" s="11"/>
      <c r="L595" s="13"/>
      <c r="M595" s="13"/>
      <c r="N595" s="13"/>
      <c r="O595" s="13"/>
      <c r="P595" s="13"/>
      <c r="Q595" s="13"/>
      <c r="R595" s="47">
        <v>10</v>
      </c>
      <c r="S595" s="47">
        <f t="shared" si="78"/>
        <v>0</v>
      </c>
      <c r="T595" s="20"/>
      <c r="U595" s="20"/>
      <c r="V595" s="13"/>
      <c r="W595" s="13"/>
      <c r="X595" s="13"/>
      <c r="Y595" s="13">
        <f>COUNTIFS(Maturation!$E$3:$E$323, Ad_Density!G595, Maturation!$B$3:$B$323, Ad_Density!C595, Maturation!$C$3:$C$323, D595, Maturation!$D$3:$D$323, "male")</f>
        <v>1</v>
      </c>
      <c r="Z595" s="13">
        <f>COUNTIFS(Maturation!$E$3:$E$323, Ad_Density!G595, Maturation!$B$3:$B$323, Ad_Density!C595, Maturation!$C$3:$C$323, D595, Maturation!$D$3:$D$323, "female")</f>
        <v>0</v>
      </c>
      <c r="AA595" s="13">
        <f t="shared" si="79"/>
        <v>1</v>
      </c>
      <c r="AB595" s="13"/>
      <c r="AC595" s="13"/>
    </row>
    <row r="596" spans="3:29" x14ac:dyDescent="0.35">
      <c r="C596" s="10" t="s">
        <v>17</v>
      </c>
      <c r="D596" s="10">
        <v>1</v>
      </c>
      <c r="E596" s="11"/>
      <c r="F596" s="11">
        <f t="shared" si="80"/>
        <v>47</v>
      </c>
      <c r="G596" s="12">
        <v>45208</v>
      </c>
      <c r="H596" s="13"/>
      <c r="I596" s="13"/>
      <c r="J596" s="13"/>
      <c r="K596" s="11"/>
      <c r="L596" s="13"/>
      <c r="M596" s="13"/>
      <c r="N596" s="13"/>
      <c r="O596" s="13"/>
      <c r="P596" s="13"/>
      <c r="Q596" s="13"/>
      <c r="R596" s="47">
        <v>13</v>
      </c>
      <c r="S596" s="47">
        <f t="shared" si="78"/>
        <v>0</v>
      </c>
      <c r="T596" s="20"/>
      <c r="U596" s="20"/>
      <c r="V596" s="13"/>
      <c r="W596" s="13"/>
      <c r="X596" s="13"/>
      <c r="Y596" s="13">
        <f>COUNTIFS(Maturation!$E$3:$E$323, Ad_Density!G596, Maturation!$B$3:$B$323, Ad_Density!C596, Maturation!$C$3:$C$323, D596, Maturation!$D$3:$D$323, "male")</f>
        <v>0</v>
      </c>
      <c r="Z596" s="13">
        <f>COUNTIFS(Maturation!$E$3:$E$323, Ad_Density!G596, Maturation!$B$3:$B$323, Ad_Density!C596, Maturation!$C$3:$C$323, D596, Maturation!$D$3:$D$323, "female")</f>
        <v>1</v>
      </c>
      <c r="AA596" s="13">
        <f t="shared" si="79"/>
        <v>1</v>
      </c>
      <c r="AB596" s="13"/>
      <c r="AC596" s="13"/>
    </row>
    <row r="597" spans="3:29" x14ac:dyDescent="0.35">
      <c r="C597" s="10" t="s">
        <v>17</v>
      </c>
      <c r="D597" s="10">
        <v>2</v>
      </c>
      <c r="E597" s="11"/>
      <c r="F597" s="11">
        <f t="shared" si="80"/>
        <v>47</v>
      </c>
      <c r="G597" s="12">
        <v>45208</v>
      </c>
      <c r="H597" s="13"/>
      <c r="I597" s="13"/>
      <c r="J597" s="13"/>
      <c r="K597" s="11"/>
      <c r="L597" s="13"/>
      <c r="M597" s="13"/>
      <c r="N597" s="13"/>
      <c r="O597" s="13"/>
      <c r="P597" s="13"/>
      <c r="Q597" s="13"/>
      <c r="R597" s="47">
        <v>16</v>
      </c>
      <c r="S597" s="47">
        <f t="shared" si="78"/>
        <v>0</v>
      </c>
      <c r="T597" s="20"/>
      <c r="U597" s="20"/>
      <c r="V597" s="13"/>
      <c r="W597" s="13"/>
      <c r="X597" s="13"/>
      <c r="Y597" s="13">
        <f>COUNTIFS(Maturation!$E$3:$E$323, Ad_Density!G597, Maturation!$B$3:$B$323, Ad_Density!C597, Maturation!$C$3:$C$323, D597, Maturation!$D$3:$D$323, "male")</f>
        <v>0</v>
      </c>
      <c r="Z597" s="13">
        <f>COUNTIFS(Maturation!$E$3:$E$323, Ad_Density!G597, Maturation!$B$3:$B$323, Ad_Density!C597, Maturation!$C$3:$C$323, D597, Maturation!$D$3:$D$323, "female")</f>
        <v>0</v>
      </c>
      <c r="AA597" s="13">
        <f t="shared" si="79"/>
        <v>0</v>
      </c>
      <c r="AB597" s="13"/>
      <c r="AC597" s="13"/>
    </row>
    <row r="598" spans="3:29" x14ac:dyDescent="0.35">
      <c r="C598" s="14" t="s">
        <v>18</v>
      </c>
      <c r="D598" s="14">
        <v>1</v>
      </c>
      <c r="E598" s="15"/>
      <c r="F598" s="15">
        <f t="shared" si="80"/>
        <v>47</v>
      </c>
      <c r="G598" s="16">
        <v>45208</v>
      </c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48"/>
      <c r="S598" s="48">
        <f t="shared" si="78"/>
        <v>0</v>
      </c>
      <c r="T598" s="21"/>
      <c r="U598" s="21"/>
      <c r="V598" s="15"/>
      <c r="W598" s="15"/>
      <c r="X598" s="15"/>
      <c r="Y598" s="15">
        <f>COUNTIFS(Maturation!$E$3:$E$323, Ad_Density!G598, Maturation!$B$3:$B$323, Ad_Density!C598, Maturation!$C$3:$C$323, D598, Maturation!$D$3:$D$323, "male")</f>
        <v>0</v>
      </c>
      <c r="Z598" s="15">
        <f>COUNTIFS(Maturation!$E$3:$E$323, Ad_Density!G598, Maturation!$B$3:$B$323, Ad_Density!C598, Maturation!$C$3:$C$323, D598, Maturation!$D$3:$D$323, "female")</f>
        <v>0</v>
      </c>
      <c r="AA598" s="15">
        <f t="shared" si="79"/>
        <v>0</v>
      </c>
      <c r="AB598" s="15"/>
      <c r="AC598" s="15"/>
    </row>
    <row r="599" spans="3:29" x14ac:dyDescent="0.35">
      <c r="C599" s="1" t="s">
        <v>19</v>
      </c>
      <c r="D599" s="1">
        <v>1</v>
      </c>
      <c r="E599" s="2"/>
      <c r="F599" s="2">
        <f t="shared" si="80"/>
        <v>48</v>
      </c>
      <c r="G599" s="3">
        <v>45209</v>
      </c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45">
        <v>5</v>
      </c>
      <c r="S599" s="45">
        <f t="shared" ref="S599:S616" si="81">R581-R599</f>
        <v>0</v>
      </c>
      <c r="T599" s="18"/>
      <c r="U599" s="18"/>
      <c r="V599" s="4"/>
      <c r="W599" s="4"/>
      <c r="X599" s="4"/>
      <c r="Y599" s="2">
        <f>COUNTIFS(Maturation!$E$3:$E$323, Ad_Density!G599, Maturation!$B$3:$B$323, Ad_Density!C599, Maturation!$C$3:$C$323, D599, Maturation!$D$3:$D$323, "male")</f>
        <v>0</v>
      </c>
      <c r="Z599" s="5">
        <f>COUNTIFS(Maturation!$E$3:$E$323, Ad_Density!G599, Maturation!$B$3:$B$323, Ad_Density!C599, Maturation!$C$3:$C$323, D599, Maturation!$D$3:$D$323, "female")</f>
        <v>0</v>
      </c>
      <c r="AA599" s="5">
        <f t="shared" ref="AA599:AA616" si="82">Y599+Z599</f>
        <v>0</v>
      </c>
      <c r="AB599" s="5"/>
      <c r="AC599" s="5"/>
    </row>
    <row r="600" spans="3:29" x14ac:dyDescent="0.35">
      <c r="C600" s="1" t="s">
        <v>19</v>
      </c>
      <c r="D600" s="1">
        <v>2</v>
      </c>
      <c r="E600" s="2"/>
      <c r="F600" s="2">
        <f t="shared" si="80"/>
        <v>48</v>
      </c>
      <c r="G600" s="3">
        <v>45209</v>
      </c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45">
        <v>3</v>
      </c>
      <c r="S600" s="45">
        <f t="shared" si="81"/>
        <v>0</v>
      </c>
      <c r="T600" s="18"/>
      <c r="U600" s="18"/>
      <c r="V600" s="4"/>
      <c r="W600" s="4"/>
      <c r="X600" s="4"/>
      <c r="Y600" s="2">
        <f>COUNTIFS(Maturation!$E$3:$E$323, Ad_Density!G600, Maturation!$B$3:$B$323, Ad_Density!C600, Maturation!$C$3:$C$323, D600, Maturation!$D$3:$D$323, "male")</f>
        <v>0</v>
      </c>
      <c r="Z600" s="5">
        <f>COUNTIFS(Maturation!$E$3:$E$323, Ad_Density!G600, Maturation!$B$3:$B$323, Ad_Density!C600, Maturation!$C$3:$C$323, D600, Maturation!$D$3:$D$323, "female")</f>
        <v>0</v>
      </c>
      <c r="AA600" s="5">
        <f t="shared" si="82"/>
        <v>0</v>
      </c>
      <c r="AB600" s="5"/>
      <c r="AC600" s="5"/>
    </row>
    <row r="601" spans="3:29" x14ac:dyDescent="0.35">
      <c r="C601" s="1" t="s">
        <v>19</v>
      </c>
      <c r="D601" s="1">
        <v>3</v>
      </c>
      <c r="E601" s="2"/>
      <c r="F601" s="2">
        <f t="shared" si="80"/>
        <v>48</v>
      </c>
      <c r="G601" s="3">
        <v>45209</v>
      </c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45">
        <v>3</v>
      </c>
      <c r="S601" s="45">
        <f t="shared" si="81"/>
        <v>0</v>
      </c>
      <c r="T601" s="18"/>
      <c r="U601" s="18"/>
      <c r="V601" s="4"/>
      <c r="W601" s="4"/>
      <c r="X601" s="4"/>
      <c r="Y601" s="2">
        <f>COUNTIFS(Maturation!$E$3:$E$323, Ad_Density!G601, Maturation!$B$3:$B$323, Ad_Density!C601, Maturation!$C$3:$C$323, D601, Maturation!$D$3:$D$323, "male")</f>
        <v>0</v>
      </c>
      <c r="Z601" s="5">
        <f>COUNTIFS(Maturation!$E$3:$E$323, Ad_Density!G601, Maturation!$B$3:$B$323, Ad_Density!C601, Maturation!$C$3:$C$323, D601, Maturation!$D$3:$D$323, "female")</f>
        <v>0</v>
      </c>
      <c r="AA601" s="5">
        <f t="shared" si="82"/>
        <v>0</v>
      </c>
      <c r="AB601" s="5"/>
      <c r="AC601" s="5"/>
    </row>
    <row r="602" spans="3:29" x14ac:dyDescent="0.35">
      <c r="C602" s="1" t="s">
        <v>19</v>
      </c>
      <c r="D602" s="1">
        <v>4</v>
      </c>
      <c r="E602" s="2"/>
      <c r="F602" s="2">
        <f t="shared" si="80"/>
        <v>48</v>
      </c>
      <c r="G602" s="3">
        <v>45209</v>
      </c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45">
        <v>3</v>
      </c>
      <c r="S602" s="45">
        <f t="shared" si="81"/>
        <v>0</v>
      </c>
      <c r="T602" s="18"/>
      <c r="U602" s="18"/>
      <c r="V602" s="4"/>
      <c r="W602" s="4"/>
      <c r="X602" s="4"/>
      <c r="Y602" s="2">
        <f>COUNTIFS(Maturation!$E$3:$E$323, Ad_Density!G602, Maturation!$B$3:$B$323, Ad_Density!C602, Maturation!$C$3:$C$323, D602, Maturation!$D$3:$D$323, "male")</f>
        <v>0</v>
      </c>
      <c r="Z602" s="5">
        <f>COUNTIFS(Maturation!$E$3:$E$323, Ad_Density!G602, Maturation!$B$3:$B$323, Ad_Density!C602, Maturation!$C$3:$C$323, D602, Maturation!$D$3:$D$323, "female")</f>
        <v>0</v>
      </c>
      <c r="AA602" s="5">
        <f t="shared" si="82"/>
        <v>0</v>
      </c>
      <c r="AB602" s="5"/>
      <c r="AC602" s="5"/>
    </row>
    <row r="603" spans="3:29" x14ac:dyDescent="0.35">
      <c r="C603" s="1" t="s">
        <v>19</v>
      </c>
      <c r="D603" s="1">
        <v>5</v>
      </c>
      <c r="E603" s="2"/>
      <c r="F603" s="2">
        <f t="shared" si="80"/>
        <v>48</v>
      </c>
      <c r="G603" s="3">
        <v>45209</v>
      </c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45">
        <v>7</v>
      </c>
      <c r="S603" s="45">
        <f t="shared" si="81"/>
        <v>0</v>
      </c>
      <c r="T603" s="18"/>
      <c r="U603" s="18"/>
      <c r="V603" s="4"/>
      <c r="W603" s="4"/>
      <c r="X603" s="4"/>
      <c r="Y603" s="2">
        <f>COUNTIFS(Maturation!$E$3:$E$323, Ad_Density!G603, Maturation!$B$3:$B$323, Ad_Density!C603, Maturation!$C$3:$C$323, D603, Maturation!$D$3:$D$323, "male")</f>
        <v>0</v>
      </c>
      <c r="Z603" s="5">
        <f>COUNTIFS(Maturation!$E$3:$E$323, Ad_Density!G603, Maturation!$B$3:$B$323, Ad_Density!C603, Maturation!$C$3:$C$323, D603, Maturation!$D$3:$D$323, "female")</f>
        <v>0</v>
      </c>
      <c r="AA603" s="5">
        <f t="shared" si="82"/>
        <v>0</v>
      </c>
      <c r="AB603" s="5"/>
      <c r="AC603" s="5"/>
    </row>
    <row r="604" spans="3:29" x14ac:dyDescent="0.35">
      <c r="C604" s="1" t="s">
        <v>19</v>
      </c>
      <c r="D604" s="1">
        <v>6</v>
      </c>
      <c r="E604" s="2"/>
      <c r="F604" s="2">
        <f t="shared" si="80"/>
        <v>48</v>
      </c>
      <c r="G604" s="3">
        <v>45209</v>
      </c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45">
        <v>5</v>
      </c>
      <c r="S604" s="45">
        <f t="shared" si="81"/>
        <v>0</v>
      </c>
      <c r="T604" s="18"/>
      <c r="U604" s="18"/>
      <c r="V604" s="4"/>
      <c r="W604" s="4"/>
      <c r="X604" s="4"/>
      <c r="Y604" s="2">
        <f>COUNTIFS(Maturation!$E$3:$E$323, Ad_Density!G604, Maturation!$B$3:$B$323, Ad_Density!C604, Maturation!$C$3:$C$323, D604, Maturation!$D$3:$D$323, "male")</f>
        <v>0</v>
      </c>
      <c r="Z604" s="5">
        <f>COUNTIFS(Maturation!$E$3:$E$323, Ad_Density!G604, Maturation!$B$3:$B$323, Ad_Density!C604, Maturation!$C$3:$C$323, D604, Maturation!$D$3:$D$323, "female")</f>
        <v>0</v>
      </c>
      <c r="AA604" s="5">
        <f t="shared" si="82"/>
        <v>0</v>
      </c>
      <c r="AB604" s="5"/>
      <c r="AC604" s="5"/>
    </row>
    <row r="605" spans="3:29" x14ac:dyDescent="0.35">
      <c r="C605" s="1" t="s">
        <v>20</v>
      </c>
      <c r="D605" s="1">
        <v>1</v>
      </c>
      <c r="E605" s="2"/>
      <c r="F605" s="2">
        <f t="shared" si="80"/>
        <v>48</v>
      </c>
      <c r="G605" s="3">
        <v>45209</v>
      </c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45"/>
      <c r="S605" s="45">
        <f t="shared" si="81"/>
        <v>0</v>
      </c>
      <c r="T605" s="18"/>
      <c r="U605" s="18"/>
      <c r="V605" s="4"/>
      <c r="W605" s="4"/>
      <c r="X605" s="4"/>
      <c r="Y605" s="2">
        <f>COUNTIFS(Maturation!$E$3:$E$323, Ad_Density!G605, Maturation!$B$3:$B$323, Ad_Density!C605, Maturation!$C$3:$C$323, D605, Maturation!$D$3:$D$323, "male")</f>
        <v>0</v>
      </c>
      <c r="Z605" s="5">
        <f>COUNTIFS(Maturation!$E$3:$E$323, Ad_Density!G605, Maturation!$B$3:$B$323, Ad_Density!C605, Maturation!$C$3:$C$323, D605, Maturation!$D$3:$D$323, "female")</f>
        <v>0</v>
      </c>
      <c r="AA605" s="5">
        <f t="shared" si="82"/>
        <v>0</v>
      </c>
      <c r="AB605" s="5"/>
      <c r="AC605" s="5"/>
    </row>
    <row r="606" spans="3:29" x14ac:dyDescent="0.35">
      <c r="C606" s="1" t="s">
        <v>20</v>
      </c>
      <c r="D606" s="1">
        <v>2</v>
      </c>
      <c r="E606" s="2"/>
      <c r="F606" s="2">
        <f t="shared" si="80"/>
        <v>48</v>
      </c>
      <c r="G606" s="3">
        <v>45209</v>
      </c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45">
        <f>26+Z587</f>
        <v>26</v>
      </c>
      <c r="S606" s="45">
        <f t="shared" si="81"/>
        <v>1</v>
      </c>
      <c r="T606" s="18"/>
      <c r="U606" s="18"/>
      <c r="V606" s="4"/>
      <c r="W606" s="4"/>
      <c r="X606" s="4"/>
      <c r="Y606" s="2">
        <f>COUNTIFS(Maturation!$E$3:$E$323, Ad_Density!G606, Maturation!$B$3:$B$323, Ad_Density!C606, Maturation!$C$3:$C$323, D606, Maturation!$D$3:$D$323, "male")</f>
        <v>0</v>
      </c>
      <c r="Z606" s="5">
        <f>COUNTIFS(Maturation!$E$3:$E$323, Ad_Density!G606, Maturation!$B$3:$B$323, Ad_Density!C606, Maturation!$C$3:$C$323, D606, Maturation!$D$3:$D$323, "female")</f>
        <v>0</v>
      </c>
      <c r="AA606" s="5">
        <f t="shared" si="82"/>
        <v>0</v>
      </c>
      <c r="AB606" s="5"/>
      <c r="AC606" s="5"/>
    </row>
    <row r="607" spans="3:29" x14ac:dyDescent="0.35">
      <c r="C607" s="6" t="s">
        <v>21</v>
      </c>
      <c r="D607" s="6">
        <v>1</v>
      </c>
      <c r="E607" s="7"/>
      <c r="F607" s="7">
        <f t="shared" si="80"/>
        <v>48</v>
      </c>
      <c r="G607" s="8">
        <v>45209</v>
      </c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46"/>
      <c r="S607" s="46">
        <f t="shared" si="81"/>
        <v>0</v>
      </c>
      <c r="T607" s="19"/>
      <c r="U607" s="19"/>
      <c r="V607" s="9"/>
      <c r="W607" s="9"/>
      <c r="X607" s="9"/>
      <c r="Y607" s="7">
        <f>COUNTIFS(Maturation!$E$3:$E$323, Ad_Density!G607, Maturation!$B$3:$B$323, Ad_Density!C607, Maturation!$C$3:$C$323, D607, Maturation!$D$3:$D$323, "male")</f>
        <v>0</v>
      </c>
      <c r="Z607" s="7">
        <f>COUNTIFS(Maturation!$E$3:$E$323, Ad_Density!G607, Maturation!$B$3:$B$323, Ad_Density!C607, Maturation!$C$3:$C$323, D607, Maturation!$D$3:$D$323, "female")</f>
        <v>0</v>
      </c>
      <c r="AA607" s="7">
        <f t="shared" si="82"/>
        <v>0</v>
      </c>
      <c r="AB607" s="7"/>
      <c r="AC607" s="7"/>
    </row>
    <row r="608" spans="3:29" x14ac:dyDescent="0.35">
      <c r="C608" s="10" t="s">
        <v>16</v>
      </c>
      <c r="D608" s="10">
        <v>1</v>
      </c>
      <c r="E608" s="11"/>
      <c r="F608" s="11">
        <f t="shared" si="80"/>
        <v>48</v>
      </c>
      <c r="G608" s="12">
        <v>45209</v>
      </c>
      <c r="H608" s="13"/>
      <c r="I608" s="13"/>
      <c r="J608" s="13"/>
      <c r="K608" s="11"/>
      <c r="L608" s="13"/>
      <c r="M608" s="13"/>
      <c r="N608" s="13"/>
      <c r="O608" s="13"/>
      <c r="P608" s="13"/>
      <c r="Q608" s="13"/>
      <c r="R608" s="47">
        <v>9</v>
      </c>
      <c r="S608" s="47">
        <f t="shared" si="81"/>
        <v>0</v>
      </c>
      <c r="T608" s="20"/>
      <c r="U608" s="20"/>
      <c r="V608" s="13"/>
      <c r="W608" s="13"/>
      <c r="X608" s="13"/>
      <c r="Y608" s="13">
        <f>COUNTIFS(Maturation!$E$3:$E$323, Ad_Density!G608, Maturation!$B$3:$B$323, Ad_Density!C608, Maturation!$C$3:$C$323, D608, Maturation!$D$3:$D$323, "male")</f>
        <v>0</v>
      </c>
      <c r="Z608" s="13">
        <f>COUNTIFS(Maturation!$E$3:$E$323, Ad_Density!G608, Maturation!$B$3:$B$323, Ad_Density!C608, Maturation!$C$3:$C$323, D608, Maturation!$D$3:$D$323, "female")</f>
        <v>0</v>
      </c>
      <c r="AA608" s="13">
        <f t="shared" si="82"/>
        <v>0</v>
      </c>
      <c r="AB608" s="13"/>
      <c r="AC608" s="13"/>
    </row>
    <row r="609" spans="3:29" x14ac:dyDescent="0.35">
      <c r="C609" s="10" t="s">
        <v>16</v>
      </c>
      <c r="D609" s="10">
        <v>2</v>
      </c>
      <c r="E609" s="11"/>
      <c r="F609" s="11">
        <f t="shared" si="80"/>
        <v>48</v>
      </c>
      <c r="G609" s="12">
        <v>45209</v>
      </c>
      <c r="H609" s="13"/>
      <c r="I609" s="13"/>
      <c r="J609" s="13"/>
      <c r="K609" s="11"/>
      <c r="L609" s="13"/>
      <c r="M609" s="13"/>
      <c r="N609" s="13"/>
      <c r="O609" s="13"/>
      <c r="P609" s="13"/>
      <c r="Q609" s="13"/>
      <c r="R609" s="47">
        <v>7</v>
      </c>
      <c r="S609" s="47">
        <f t="shared" si="81"/>
        <v>0</v>
      </c>
      <c r="T609" s="20"/>
      <c r="U609" s="20"/>
      <c r="V609" s="13"/>
      <c r="W609" s="13"/>
      <c r="X609" s="13"/>
      <c r="Y609" s="13">
        <f>COUNTIFS(Maturation!$E$3:$E$323, Ad_Density!G609, Maturation!$B$3:$B$323, Ad_Density!C609, Maturation!$C$3:$C$323, D609, Maturation!$D$3:$D$323, "male")</f>
        <v>0</v>
      </c>
      <c r="Z609" s="13">
        <f>COUNTIFS(Maturation!$E$3:$E$323, Ad_Density!G609, Maturation!$B$3:$B$323, Ad_Density!C609, Maturation!$C$3:$C$323, D609, Maturation!$D$3:$D$323, "female")</f>
        <v>0</v>
      </c>
      <c r="AA609" s="13">
        <f t="shared" si="82"/>
        <v>0</v>
      </c>
      <c r="AB609" s="13"/>
      <c r="AC609" s="13"/>
    </row>
    <row r="610" spans="3:29" x14ac:dyDescent="0.35">
      <c r="C610" s="10" t="s">
        <v>16</v>
      </c>
      <c r="D610" s="10">
        <v>3</v>
      </c>
      <c r="E610" s="11"/>
      <c r="F610" s="11">
        <f t="shared" si="80"/>
        <v>48</v>
      </c>
      <c r="G610" s="12">
        <v>45209</v>
      </c>
      <c r="H610" s="13"/>
      <c r="I610" s="13"/>
      <c r="J610" s="13"/>
      <c r="K610" s="11"/>
      <c r="L610" s="13"/>
      <c r="M610" s="13"/>
      <c r="N610" s="13"/>
      <c r="O610" s="13"/>
      <c r="P610" s="13"/>
      <c r="Q610" s="13"/>
      <c r="R610" s="47">
        <v>9</v>
      </c>
      <c r="S610" s="47">
        <f t="shared" si="81"/>
        <v>0</v>
      </c>
      <c r="T610" s="20"/>
      <c r="U610" s="20"/>
      <c r="V610" s="13"/>
      <c r="W610" s="13"/>
      <c r="X610" s="13"/>
      <c r="Y610" s="13">
        <f>COUNTIFS(Maturation!$E$3:$E$323, Ad_Density!G610, Maturation!$B$3:$B$323, Ad_Density!C610, Maturation!$C$3:$C$323, D610, Maturation!$D$3:$D$323, "male")</f>
        <v>0</v>
      </c>
      <c r="Z610" s="13">
        <f>COUNTIFS(Maturation!$E$3:$E$323, Ad_Density!G610, Maturation!$B$3:$B$323, Ad_Density!C610, Maturation!$C$3:$C$323, D610, Maturation!$D$3:$D$323, "female")</f>
        <v>0</v>
      </c>
      <c r="AA610" s="13">
        <f t="shared" si="82"/>
        <v>0</v>
      </c>
      <c r="AB610" s="13"/>
      <c r="AC610" s="13"/>
    </row>
    <row r="611" spans="3:29" x14ac:dyDescent="0.35">
      <c r="C611" s="10" t="s">
        <v>16</v>
      </c>
      <c r="D611" s="10">
        <v>4</v>
      </c>
      <c r="E611" s="11"/>
      <c r="F611" s="11">
        <f t="shared" si="80"/>
        <v>48</v>
      </c>
      <c r="G611" s="12">
        <v>45209</v>
      </c>
      <c r="H611" s="13"/>
      <c r="I611" s="13"/>
      <c r="J611" s="13"/>
      <c r="K611" s="11"/>
      <c r="L611" s="13"/>
      <c r="M611" s="13"/>
      <c r="N611" s="13"/>
      <c r="O611" s="13"/>
      <c r="P611" s="13"/>
      <c r="Q611" s="13"/>
      <c r="R611" s="47">
        <v>7</v>
      </c>
      <c r="S611" s="47">
        <f t="shared" si="81"/>
        <v>0</v>
      </c>
      <c r="T611" s="20"/>
      <c r="U611" s="20"/>
      <c r="V611" s="13"/>
      <c r="W611" s="13"/>
      <c r="X611" s="13"/>
      <c r="Y611" s="13">
        <f>COUNTIFS(Maturation!$E$3:$E$323, Ad_Density!G611, Maturation!$B$3:$B$323, Ad_Density!C611, Maturation!$C$3:$C$323, D611, Maturation!$D$3:$D$323, "male")</f>
        <v>0</v>
      </c>
      <c r="Z611" s="13">
        <f>COUNTIFS(Maturation!$E$3:$E$323, Ad_Density!G611, Maturation!$B$3:$B$323, Ad_Density!C611, Maturation!$C$3:$C$323, D611, Maturation!$D$3:$D$323, "female")</f>
        <v>0</v>
      </c>
      <c r="AA611" s="13">
        <f t="shared" si="82"/>
        <v>0</v>
      </c>
      <c r="AB611" s="13"/>
      <c r="AC611" s="13"/>
    </row>
    <row r="612" spans="3:29" x14ac:dyDescent="0.35">
      <c r="C612" s="10" t="s">
        <v>16</v>
      </c>
      <c r="D612" s="10">
        <v>5</v>
      </c>
      <c r="E612" s="11"/>
      <c r="F612" s="11">
        <f t="shared" si="80"/>
        <v>48</v>
      </c>
      <c r="G612" s="12">
        <v>45209</v>
      </c>
      <c r="H612" s="13"/>
      <c r="I612" s="13"/>
      <c r="J612" s="13"/>
      <c r="K612" s="11"/>
      <c r="L612" s="13"/>
      <c r="M612" s="13"/>
      <c r="N612" s="13"/>
      <c r="O612" s="13"/>
      <c r="P612" s="13"/>
      <c r="Q612" s="13"/>
      <c r="R612" s="47">
        <v>6</v>
      </c>
      <c r="S612" s="47">
        <f t="shared" si="81"/>
        <v>0</v>
      </c>
      <c r="T612" s="20"/>
      <c r="U612" s="20"/>
      <c r="V612" s="13"/>
      <c r="W612" s="13"/>
      <c r="X612" s="13"/>
      <c r="Y612" s="13">
        <f>COUNTIFS(Maturation!$E$3:$E$323, Ad_Density!G612, Maturation!$B$3:$B$323, Ad_Density!C612, Maturation!$C$3:$C$323, D612, Maturation!$D$3:$D$323, "male")</f>
        <v>0</v>
      </c>
      <c r="Z612" s="13">
        <f>COUNTIFS(Maturation!$E$3:$E$323, Ad_Density!G612, Maturation!$B$3:$B$323, Ad_Density!C612, Maturation!$C$3:$C$323, D612, Maturation!$D$3:$D$323, "female")</f>
        <v>0</v>
      </c>
      <c r="AA612" s="13">
        <f t="shared" si="82"/>
        <v>0</v>
      </c>
      <c r="AB612" s="13"/>
      <c r="AC612" s="13"/>
    </row>
    <row r="613" spans="3:29" x14ac:dyDescent="0.35">
      <c r="C613" s="10" t="s">
        <v>16</v>
      </c>
      <c r="D613" s="10">
        <v>6</v>
      </c>
      <c r="E613" s="11"/>
      <c r="F613" s="11">
        <f t="shared" si="80"/>
        <v>48</v>
      </c>
      <c r="G613" s="12">
        <v>45209</v>
      </c>
      <c r="H613" s="13"/>
      <c r="I613" s="13"/>
      <c r="J613" s="13"/>
      <c r="K613" s="11"/>
      <c r="L613" s="13"/>
      <c r="M613" s="13"/>
      <c r="N613" s="13"/>
      <c r="O613" s="13"/>
      <c r="P613" s="13"/>
      <c r="Q613" s="13"/>
      <c r="R613" s="47">
        <v>10</v>
      </c>
      <c r="S613" s="47">
        <f t="shared" si="81"/>
        <v>0</v>
      </c>
      <c r="T613" s="20"/>
      <c r="U613" s="20"/>
      <c r="V613" s="13"/>
      <c r="W613" s="13"/>
      <c r="X613" s="13"/>
      <c r="Y613" s="13">
        <f>COUNTIFS(Maturation!$E$3:$E$323, Ad_Density!G613, Maturation!$B$3:$B$323, Ad_Density!C613, Maturation!$C$3:$C$323, D613, Maturation!$D$3:$D$323, "male")</f>
        <v>0</v>
      </c>
      <c r="Z613" s="13">
        <f>COUNTIFS(Maturation!$E$3:$E$323, Ad_Density!G613, Maturation!$B$3:$B$323, Ad_Density!C613, Maturation!$C$3:$C$323, D613, Maturation!$D$3:$D$323, "female")</f>
        <v>0</v>
      </c>
      <c r="AA613" s="13">
        <f t="shared" si="82"/>
        <v>0</v>
      </c>
      <c r="AB613" s="13"/>
      <c r="AC613" s="13"/>
    </row>
    <row r="614" spans="3:29" x14ac:dyDescent="0.35">
      <c r="C614" s="10" t="s">
        <v>17</v>
      </c>
      <c r="D614" s="10">
        <v>1</v>
      </c>
      <c r="E614" s="11"/>
      <c r="F614" s="11">
        <f t="shared" si="80"/>
        <v>48</v>
      </c>
      <c r="G614" s="12">
        <v>45209</v>
      </c>
      <c r="H614" s="13"/>
      <c r="I614" s="13"/>
      <c r="J614" s="13"/>
      <c r="K614" s="11"/>
      <c r="L614" s="13"/>
      <c r="M614" s="13"/>
      <c r="N614" s="13"/>
      <c r="O614" s="13"/>
      <c r="P614" s="13"/>
      <c r="Q614" s="13"/>
      <c r="R614" s="47">
        <v>13</v>
      </c>
      <c r="S614" s="47">
        <f t="shared" si="81"/>
        <v>0</v>
      </c>
      <c r="T614" s="20"/>
      <c r="U614" s="20"/>
      <c r="V614" s="13"/>
      <c r="W614" s="13"/>
      <c r="X614" s="13"/>
      <c r="Y614" s="13">
        <f>COUNTIFS(Maturation!$E$3:$E$323, Ad_Density!G614, Maturation!$B$3:$B$323, Ad_Density!C614, Maturation!$C$3:$C$323, D614, Maturation!$D$3:$D$323, "male")</f>
        <v>0</v>
      </c>
      <c r="Z614" s="13">
        <f>COUNTIFS(Maturation!$E$3:$E$323, Ad_Density!G614, Maturation!$B$3:$B$323, Ad_Density!C614, Maturation!$C$3:$C$323, D614, Maturation!$D$3:$D$323, "female")</f>
        <v>0</v>
      </c>
      <c r="AA614" s="13">
        <f t="shared" si="82"/>
        <v>0</v>
      </c>
      <c r="AB614" s="13"/>
      <c r="AC614" s="13"/>
    </row>
    <row r="615" spans="3:29" x14ac:dyDescent="0.35">
      <c r="C615" s="10" t="s">
        <v>17</v>
      </c>
      <c r="D615" s="10">
        <v>2</v>
      </c>
      <c r="E615" s="11"/>
      <c r="F615" s="11">
        <f t="shared" si="80"/>
        <v>48</v>
      </c>
      <c r="G615" s="12">
        <v>45209</v>
      </c>
      <c r="H615" s="13"/>
      <c r="I615" s="13"/>
      <c r="J615" s="13"/>
      <c r="K615" s="11"/>
      <c r="L615" s="13"/>
      <c r="M615" s="13"/>
      <c r="N615" s="13"/>
      <c r="O615" s="13"/>
      <c r="P615" s="13"/>
      <c r="Q615" s="13"/>
      <c r="R615" s="47">
        <v>16</v>
      </c>
      <c r="S615" s="47">
        <f t="shared" si="81"/>
        <v>0</v>
      </c>
      <c r="T615" s="20"/>
      <c r="U615" s="20"/>
      <c r="V615" s="13"/>
      <c r="W615" s="13"/>
      <c r="X615" s="13"/>
      <c r="Y615" s="13">
        <f>COUNTIFS(Maturation!$E$3:$E$323, Ad_Density!G615, Maturation!$B$3:$B$323, Ad_Density!C615, Maturation!$C$3:$C$323, D615, Maturation!$D$3:$D$323, "male")</f>
        <v>0</v>
      </c>
      <c r="Z615" s="13">
        <f>COUNTIFS(Maturation!$E$3:$E$323, Ad_Density!G615, Maturation!$B$3:$B$323, Ad_Density!C615, Maturation!$C$3:$C$323, D615, Maturation!$D$3:$D$323, "female")</f>
        <v>0</v>
      </c>
      <c r="AA615" s="13">
        <f t="shared" si="82"/>
        <v>0</v>
      </c>
      <c r="AB615" s="13"/>
      <c r="AC615" s="13"/>
    </row>
    <row r="616" spans="3:29" x14ac:dyDescent="0.35">
      <c r="C616" s="14" t="s">
        <v>18</v>
      </c>
      <c r="D616" s="14">
        <v>1</v>
      </c>
      <c r="E616" s="15"/>
      <c r="F616" s="15">
        <f t="shared" si="80"/>
        <v>48</v>
      </c>
      <c r="G616" s="16">
        <v>45209</v>
      </c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48"/>
      <c r="S616" s="48">
        <f t="shared" si="81"/>
        <v>0</v>
      </c>
      <c r="T616" s="21"/>
      <c r="U616" s="21"/>
      <c r="V616" s="15"/>
      <c r="W616" s="15"/>
      <c r="X616" s="15"/>
      <c r="Y616" s="15">
        <f>COUNTIFS(Maturation!$E$3:$E$323, Ad_Density!G616, Maturation!$B$3:$B$323, Ad_Density!C616, Maturation!$C$3:$C$323, D616, Maturation!$D$3:$D$323, "male")</f>
        <v>0</v>
      </c>
      <c r="Z616" s="15">
        <f>COUNTIFS(Maturation!$E$3:$E$323, Ad_Density!G616, Maturation!$B$3:$B$323, Ad_Density!C616, Maturation!$C$3:$C$323, D616, Maturation!$D$3:$D$323, "female")</f>
        <v>0</v>
      </c>
      <c r="AA616" s="15">
        <f t="shared" si="82"/>
        <v>0</v>
      </c>
      <c r="AB616" s="15"/>
      <c r="AC616" s="15"/>
    </row>
    <row r="617" spans="3:29" x14ac:dyDescent="0.35">
      <c r="C617" s="1" t="s">
        <v>19</v>
      </c>
      <c r="D617" s="1">
        <v>1</v>
      </c>
      <c r="E617" s="2"/>
      <c r="F617" s="2">
        <f t="shared" si="80"/>
        <v>49</v>
      </c>
      <c r="G617" s="3">
        <v>45210</v>
      </c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45">
        <v>5</v>
      </c>
      <c r="S617" s="45">
        <f t="shared" ref="S617:S634" si="83">R599-R617</f>
        <v>0</v>
      </c>
      <c r="T617" s="18"/>
      <c r="U617" s="18"/>
      <c r="V617" s="4"/>
      <c r="W617" s="4"/>
      <c r="X617" s="4"/>
      <c r="Y617" s="2">
        <f>COUNTIFS(Maturation!$E$3:$E$323, Ad_Density!G617, Maturation!$B$3:$B$323, Ad_Density!C617, Maturation!$C$3:$C$323, D617, Maturation!$D$3:$D$323, "male")</f>
        <v>0</v>
      </c>
      <c r="Z617" s="5">
        <f>COUNTIFS(Maturation!$E$3:$E$323, Ad_Density!G617, Maturation!$B$3:$B$323, Ad_Density!C617, Maturation!$C$3:$C$323, D617, Maturation!$D$3:$D$323, "female")</f>
        <v>0</v>
      </c>
      <c r="AA617" s="5">
        <f t="shared" ref="AA617:AA634" si="84">Y617+Z617</f>
        <v>0</v>
      </c>
      <c r="AB617" s="5"/>
      <c r="AC617" s="5"/>
    </row>
    <row r="618" spans="3:29" x14ac:dyDescent="0.35">
      <c r="C618" s="1" t="s">
        <v>19</v>
      </c>
      <c r="D618" s="1">
        <v>2</v>
      </c>
      <c r="E618" s="2"/>
      <c r="F618" s="2">
        <f t="shared" si="80"/>
        <v>49</v>
      </c>
      <c r="G618" s="3">
        <v>45210</v>
      </c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45">
        <v>3</v>
      </c>
      <c r="S618" s="45">
        <f t="shared" si="83"/>
        <v>0</v>
      </c>
      <c r="T618" s="18"/>
      <c r="U618" s="18"/>
      <c r="V618" s="4"/>
      <c r="W618" s="4"/>
      <c r="X618" s="4"/>
      <c r="Y618" s="2">
        <f>COUNTIFS(Maturation!$E$3:$E$323, Ad_Density!G618, Maturation!$B$3:$B$323, Ad_Density!C618, Maturation!$C$3:$C$323, D618, Maturation!$D$3:$D$323, "male")</f>
        <v>0</v>
      </c>
      <c r="Z618" s="5">
        <f>COUNTIFS(Maturation!$E$3:$E$323, Ad_Density!G618, Maturation!$B$3:$B$323, Ad_Density!C618, Maturation!$C$3:$C$323, D618, Maturation!$D$3:$D$323, "female")</f>
        <v>0</v>
      </c>
      <c r="AA618" s="5">
        <f t="shared" si="84"/>
        <v>0</v>
      </c>
      <c r="AB618" s="5"/>
      <c r="AC618" s="5"/>
    </row>
    <row r="619" spans="3:29" x14ac:dyDescent="0.35">
      <c r="C619" s="1" t="s">
        <v>19</v>
      </c>
      <c r="D619" s="1">
        <v>3</v>
      </c>
      <c r="E619" s="2"/>
      <c r="F619" s="2">
        <f t="shared" si="80"/>
        <v>49</v>
      </c>
      <c r="G619" s="3">
        <v>45210</v>
      </c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45">
        <v>3</v>
      </c>
      <c r="S619" s="45">
        <f t="shared" si="83"/>
        <v>0</v>
      </c>
      <c r="T619" s="18"/>
      <c r="U619" s="18"/>
      <c r="V619" s="4"/>
      <c r="W619" s="4"/>
      <c r="X619" s="4"/>
      <c r="Y619" s="2">
        <f>COUNTIFS(Maturation!$E$3:$E$323, Ad_Density!G619, Maturation!$B$3:$B$323, Ad_Density!C619, Maturation!$C$3:$C$323, D619, Maturation!$D$3:$D$323, "male")</f>
        <v>0</v>
      </c>
      <c r="Z619" s="5">
        <f>COUNTIFS(Maturation!$E$3:$E$323, Ad_Density!G619, Maturation!$B$3:$B$323, Ad_Density!C619, Maturation!$C$3:$C$323, D619, Maturation!$D$3:$D$323, "female")</f>
        <v>0</v>
      </c>
      <c r="AA619" s="5">
        <f t="shared" si="84"/>
        <v>0</v>
      </c>
      <c r="AB619" s="5"/>
      <c r="AC619" s="5"/>
    </row>
    <row r="620" spans="3:29" x14ac:dyDescent="0.35">
      <c r="C620" s="1" t="s">
        <v>19</v>
      </c>
      <c r="D620" s="1">
        <v>4</v>
      </c>
      <c r="E620" s="2"/>
      <c r="F620" s="2">
        <f t="shared" si="80"/>
        <v>49</v>
      </c>
      <c r="G620" s="3">
        <v>45210</v>
      </c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45">
        <v>3</v>
      </c>
      <c r="S620" s="45">
        <f t="shared" si="83"/>
        <v>0</v>
      </c>
      <c r="T620" s="18"/>
      <c r="U620" s="18"/>
      <c r="V620" s="4"/>
      <c r="W620" s="4"/>
      <c r="X620" s="4"/>
      <c r="Y620" s="2">
        <f>COUNTIFS(Maturation!$E$3:$E$323, Ad_Density!G620, Maturation!$B$3:$B$323, Ad_Density!C620, Maturation!$C$3:$C$323, D620, Maturation!$D$3:$D$323, "male")</f>
        <v>0</v>
      </c>
      <c r="Z620" s="5">
        <f>COUNTIFS(Maturation!$E$3:$E$323, Ad_Density!G620, Maturation!$B$3:$B$323, Ad_Density!C620, Maturation!$C$3:$C$323, D620, Maturation!$D$3:$D$323, "female")</f>
        <v>0</v>
      </c>
      <c r="AA620" s="5">
        <f t="shared" si="84"/>
        <v>0</v>
      </c>
      <c r="AB620" s="5"/>
      <c r="AC620" s="5"/>
    </row>
    <row r="621" spans="3:29" x14ac:dyDescent="0.35">
      <c r="C621" s="1" t="s">
        <v>19</v>
      </c>
      <c r="D621" s="1">
        <v>5</v>
      </c>
      <c r="E621" s="2"/>
      <c r="F621" s="2">
        <f t="shared" si="80"/>
        <v>49</v>
      </c>
      <c r="G621" s="3">
        <v>45210</v>
      </c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45">
        <v>7</v>
      </c>
      <c r="S621" s="45">
        <f t="shared" si="83"/>
        <v>0</v>
      </c>
      <c r="T621" s="18"/>
      <c r="U621" s="18"/>
      <c r="V621" s="4"/>
      <c r="W621" s="4"/>
      <c r="X621" s="4"/>
      <c r="Y621" s="2">
        <f>COUNTIFS(Maturation!$E$3:$E$323, Ad_Density!G621, Maturation!$B$3:$B$323, Ad_Density!C621, Maturation!$C$3:$C$323, D621, Maturation!$D$3:$D$323, "male")</f>
        <v>0</v>
      </c>
      <c r="Z621" s="5">
        <f>COUNTIFS(Maturation!$E$3:$E$323, Ad_Density!G621, Maturation!$B$3:$B$323, Ad_Density!C621, Maturation!$C$3:$C$323, D621, Maturation!$D$3:$D$323, "female")</f>
        <v>0</v>
      </c>
      <c r="AA621" s="5">
        <f t="shared" si="84"/>
        <v>0</v>
      </c>
      <c r="AB621" s="5"/>
      <c r="AC621" s="5"/>
    </row>
    <row r="622" spans="3:29" x14ac:dyDescent="0.35">
      <c r="C622" s="1" t="s">
        <v>19</v>
      </c>
      <c r="D622" s="1">
        <v>6</v>
      </c>
      <c r="E622" s="2"/>
      <c r="F622" s="2">
        <f t="shared" si="80"/>
        <v>49</v>
      </c>
      <c r="G622" s="3">
        <v>45210</v>
      </c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45">
        <v>5</v>
      </c>
      <c r="S622" s="45">
        <f t="shared" si="83"/>
        <v>0</v>
      </c>
      <c r="T622" s="18"/>
      <c r="U622" s="18"/>
      <c r="V622" s="4"/>
      <c r="W622" s="4"/>
      <c r="X622" s="4"/>
      <c r="Y622" s="2">
        <f>COUNTIFS(Maturation!$E$3:$E$323, Ad_Density!G622, Maturation!$B$3:$B$323, Ad_Density!C622, Maturation!$C$3:$C$323, D622, Maturation!$D$3:$D$323, "male")</f>
        <v>0</v>
      </c>
      <c r="Z622" s="5">
        <f>COUNTIFS(Maturation!$E$3:$E$323, Ad_Density!G622, Maturation!$B$3:$B$323, Ad_Density!C622, Maturation!$C$3:$C$323, D622, Maturation!$D$3:$D$323, "female")</f>
        <v>0</v>
      </c>
      <c r="AA622" s="5">
        <f t="shared" si="84"/>
        <v>0</v>
      </c>
      <c r="AB622" s="5"/>
      <c r="AC622" s="5"/>
    </row>
    <row r="623" spans="3:29" x14ac:dyDescent="0.35">
      <c r="C623" s="1" t="s">
        <v>20</v>
      </c>
      <c r="D623" s="1">
        <v>1</v>
      </c>
      <c r="E623" s="2"/>
      <c r="F623" s="2">
        <f t="shared" si="80"/>
        <v>49</v>
      </c>
      <c r="G623" s="3">
        <v>45210</v>
      </c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45"/>
      <c r="S623" s="45">
        <f t="shared" si="83"/>
        <v>0</v>
      </c>
      <c r="T623" s="18"/>
      <c r="U623" s="18"/>
      <c r="V623" s="4"/>
      <c r="W623" s="4"/>
      <c r="X623" s="4"/>
      <c r="Y623" s="2">
        <f>COUNTIFS(Maturation!$E$3:$E$323, Ad_Density!G623, Maturation!$B$3:$B$323, Ad_Density!C623, Maturation!$C$3:$C$323, D623, Maturation!$D$3:$D$323, "male")</f>
        <v>0</v>
      </c>
      <c r="Z623" s="5">
        <f>COUNTIFS(Maturation!$E$3:$E$323, Ad_Density!G623, Maturation!$B$3:$B$323, Ad_Density!C623, Maturation!$C$3:$C$323, D623, Maturation!$D$3:$D$323, "female")</f>
        <v>0</v>
      </c>
      <c r="AA623" s="5">
        <f t="shared" si="84"/>
        <v>0</v>
      </c>
      <c r="AB623" s="5"/>
      <c r="AC623" s="5"/>
    </row>
    <row r="624" spans="3:29" x14ac:dyDescent="0.35">
      <c r="C624" s="1" t="s">
        <v>20</v>
      </c>
      <c r="D624" s="1">
        <v>2</v>
      </c>
      <c r="E624" s="2"/>
      <c r="F624" s="2">
        <f t="shared" si="80"/>
        <v>49</v>
      </c>
      <c r="G624" s="3">
        <v>45210</v>
      </c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45">
        <f>26+Z605</f>
        <v>26</v>
      </c>
      <c r="S624" s="45">
        <f t="shared" si="83"/>
        <v>0</v>
      </c>
      <c r="T624" s="18"/>
      <c r="U624" s="18"/>
      <c r="V624" s="4"/>
      <c r="W624" s="4"/>
      <c r="X624" s="4"/>
      <c r="Y624" s="2">
        <f>COUNTIFS(Maturation!$E$3:$E$323, Ad_Density!G624, Maturation!$B$3:$B$323, Ad_Density!C624, Maturation!$C$3:$C$323, D624, Maturation!$D$3:$D$323, "male")</f>
        <v>0</v>
      </c>
      <c r="Z624" s="5">
        <f>COUNTIFS(Maturation!$E$3:$E$323, Ad_Density!G624, Maturation!$B$3:$B$323, Ad_Density!C624, Maturation!$C$3:$C$323, D624, Maturation!$D$3:$D$323, "female")</f>
        <v>0</v>
      </c>
      <c r="AA624" s="5">
        <f t="shared" si="84"/>
        <v>0</v>
      </c>
      <c r="AB624" s="5"/>
      <c r="AC624" s="5"/>
    </row>
    <row r="625" spans="3:29" x14ac:dyDescent="0.35">
      <c r="C625" s="6" t="s">
        <v>21</v>
      </c>
      <c r="D625" s="6">
        <v>1</v>
      </c>
      <c r="E625" s="7"/>
      <c r="F625" s="7">
        <f t="shared" si="80"/>
        <v>49</v>
      </c>
      <c r="G625" s="8">
        <v>45210</v>
      </c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46"/>
      <c r="S625" s="46">
        <f t="shared" si="83"/>
        <v>0</v>
      </c>
      <c r="T625" s="19"/>
      <c r="U625" s="19"/>
      <c r="V625" s="9"/>
      <c r="W625" s="9"/>
      <c r="X625" s="9"/>
      <c r="Y625" s="7">
        <f>COUNTIFS(Maturation!$E$3:$E$323, Ad_Density!G625, Maturation!$B$3:$B$323, Ad_Density!C625, Maturation!$C$3:$C$323, D625, Maturation!$D$3:$D$323, "male")</f>
        <v>0</v>
      </c>
      <c r="Z625" s="7">
        <f>COUNTIFS(Maturation!$E$3:$E$323, Ad_Density!G625, Maturation!$B$3:$B$323, Ad_Density!C625, Maturation!$C$3:$C$323, D625, Maturation!$D$3:$D$323, "female")</f>
        <v>0</v>
      </c>
      <c r="AA625" s="7">
        <f t="shared" si="84"/>
        <v>0</v>
      </c>
      <c r="AB625" s="7"/>
      <c r="AC625" s="7"/>
    </row>
    <row r="626" spans="3:29" x14ac:dyDescent="0.35">
      <c r="C626" s="10" t="s">
        <v>16</v>
      </c>
      <c r="D626" s="10">
        <v>1</v>
      </c>
      <c r="E626" s="11"/>
      <c r="F626" s="11">
        <f t="shared" si="80"/>
        <v>49</v>
      </c>
      <c r="G626" s="12">
        <v>45210</v>
      </c>
      <c r="H626" s="13"/>
      <c r="I626" s="13"/>
      <c r="J626" s="13"/>
      <c r="K626" s="11"/>
      <c r="L626" s="13"/>
      <c r="M626" s="13"/>
      <c r="N626" s="13"/>
      <c r="O626" s="13"/>
      <c r="P626" s="13"/>
      <c r="Q626" s="13"/>
      <c r="R626" s="47">
        <v>9</v>
      </c>
      <c r="S626" s="47">
        <f t="shared" si="83"/>
        <v>0</v>
      </c>
      <c r="T626" s="20"/>
      <c r="U626" s="20"/>
      <c r="V626" s="13"/>
      <c r="W626" s="13"/>
      <c r="X626" s="13"/>
      <c r="Y626" s="13">
        <f>COUNTIFS(Maturation!$E$3:$E$323, Ad_Density!G626, Maturation!$B$3:$B$323, Ad_Density!C626, Maturation!$C$3:$C$323, D626, Maturation!$D$3:$D$323, "male")</f>
        <v>0</v>
      </c>
      <c r="Z626" s="13">
        <f>COUNTIFS(Maturation!$E$3:$E$323, Ad_Density!G626, Maturation!$B$3:$B$323, Ad_Density!C626, Maturation!$C$3:$C$323, D626, Maturation!$D$3:$D$323, "female")</f>
        <v>0</v>
      </c>
      <c r="AA626" s="13">
        <f t="shared" si="84"/>
        <v>0</v>
      </c>
      <c r="AB626" s="13"/>
      <c r="AC626" s="13"/>
    </row>
    <row r="627" spans="3:29" x14ac:dyDescent="0.35">
      <c r="C627" s="10" t="s">
        <v>16</v>
      </c>
      <c r="D627" s="10">
        <v>2</v>
      </c>
      <c r="E627" s="11"/>
      <c r="F627" s="11">
        <f t="shared" si="80"/>
        <v>49</v>
      </c>
      <c r="G627" s="12">
        <v>45210</v>
      </c>
      <c r="H627" s="13"/>
      <c r="I627" s="13"/>
      <c r="J627" s="13"/>
      <c r="K627" s="11"/>
      <c r="L627" s="13"/>
      <c r="M627" s="13"/>
      <c r="N627" s="13"/>
      <c r="O627" s="13"/>
      <c r="P627" s="13"/>
      <c r="Q627" s="13"/>
      <c r="R627" s="47">
        <v>7</v>
      </c>
      <c r="S627" s="47">
        <f t="shared" si="83"/>
        <v>0</v>
      </c>
      <c r="T627" s="20"/>
      <c r="U627" s="20"/>
      <c r="V627" s="13"/>
      <c r="W627" s="13"/>
      <c r="X627" s="13"/>
      <c r="Y627" s="13">
        <f>COUNTIFS(Maturation!$E$3:$E$323, Ad_Density!G627, Maturation!$B$3:$B$323, Ad_Density!C627, Maturation!$C$3:$C$323, D627, Maturation!$D$3:$D$323, "male")</f>
        <v>0</v>
      </c>
      <c r="Z627" s="13">
        <f>COUNTIFS(Maturation!$E$3:$E$323, Ad_Density!G627, Maturation!$B$3:$B$323, Ad_Density!C627, Maturation!$C$3:$C$323, D627, Maturation!$D$3:$D$323, "female")</f>
        <v>0</v>
      </c>
      <c r="AA627" s="13">
        <f t="shared" si="84"/>
        <v>0</v>
      </c>
      <c r="AB627" s="13"/>
      <c r="AC627" s="13"/>
    </row>
    <row r="628" spans="3:29" x14ac:dyDescent="0.35">
      <c r="C628" s="10" t="s">
        <v>16</v>
      </c>
      <c r="D628" s="10">
        <v>3</v>
      </c>
      <c r="E628" s="11"/>
      <c r="F628" s="11">
        <f t="shared" si="80"/>
        <v>49</v>
      </c>
      <c r="G628" s="12">
        <v>45210</v>
      </c>
      <c r="H628" s="13"/>
      <c r="I628" s="13"/>
      <c r="J628" s="13"/>
      <c r="K628" s="11"/>
      <c r="L628" s="13"/>
      <c r="M628" s="13"/>
      <c r="N628" s="13"/>
      <c r="O628" s="13"/>
      <c r="P628" s="13"/>
      <c r="Q628" s="13"/>
      <c r="R628" s="47">
        <v>9</v>
      </c>
      <c r="S628" s="47">
        <f t="shared" si="83"/>
        <v>0</v>
      </c>
      <c r="T628" s="20"/>
      <c r="U628" s="20"/>
      <c r="V628" s="13"/>
      <c r="W628" s="13"/>
      <c r="X628" s="13"/>
      <c r="Y628" s="13">
        <f>COUNTIFS(Maturation!$E$3:$E$323, Ad_Density!G628, Maturation!$B$3:$B$323, Ad_Density!C628, Maturation!$C$3:$C$323, D628, Maturation!$D$3:$D$323, "male")</f>
        <v>0</v>
      </c>
      <c r="Z628" s="13">
        <f>COUNTIFS(Maturation!$E$3:$E$323, Ad_Density!G628, Maturation!$B$3:$B$323, Ad_Density!C628, Maturation!$C$3:$C$323, D628, Maturation!$D$3:$D$323, "female")</f>
        <v>0</v>
      </c>
      <c r="AA628" s="13">
        <f t="shared" si="84"/>
        <v>0</v>
      </c>
      <c r="AB628" s="13"/>
      <c r="AC628" s="13"/>
    </row>
    <row r="629" spans="3:29" x14ac:dyDescent="0.35">
      <c r="C629" s="10" t="s">
        <v>16</v>
      </c>
      <c r="D629" s="10">
        <v>4</v>
      </c>
      <c r="E629" s="11"/>
      <c r="F629" s="11">
        <f t="shared" si="80"/>
        <v>49</v>
      </c>
      <c r="G629" s="12">
        <v>45210</v>
      </c>
      <c r="H629" s="13"/>
      <c r="I629" s="13"/>
      <c r="J629" s="13"/>
      <c r="K629" s="11"/>
      <c r="L629" s="13"/>
      <c r="M629" s="13"/>
      <c r="N629" s="13"/>
      <c r="O629" s="13"/>
      <c r="P629" s="13"/>
      <c r="Q629" s="13"/>
      <c r="R629" s="47">
        <v>7</v>
      </c>
      <c r="S629" s="47">
        <f t="shared" si="83"/>
        <v>0</v>
      </c>
      <c r="T629" s="20"/>
      <c r="U629" s="20"/>
      <c r="V629" s="13"/>
      <c r="W629" s="13"/>
      <c r="X629" s="13"/>
      <c r="Y629" s="13">
        <f>COUNTIFS(Maturation!$E$3:$E$323, Ad_Density!G629, Maturation!$B$3:$B$323, Ad_Density!C629, Maturation!$C$3:$C$323, D629, Maturation!$D$3:$D$323, "male")</f>
        <v>0</v>
      </c>
      <c r="Z629" s="13">
        <f>COUNTIFS(Maturation!$E$3:$E$323, Ad_Density!G629, Maturation!$B$3:$B$323, Ad_Density!C629, Maturation!$C$3:$C$323, D629, Maturation!$D$3:$D$323, "female")</f>
        <v>0</v>
      </c>
      <c r="AA629" s="13">
        <f t="shared" si="84"/>
        <v>0</v>
      </c>
      <c r="AB629" s="13"/>
      <c r="AC629" s="13"/>
    </row>
    <row r="630" spans="3:29" x14ac:dyDescent="0.35">
      <c r="C630" s="10" t="s">
        <v>16</v>
      </c>
      <c r="D630" s="10">
        <v>5</v>
      </c>
      <c r="E630" s="11"/>
      <c r="F630" s="11">
        <f t="shared" si="80"/>
        <v>49</v>
      </c>
      <c r="G630" s="12">
        <v>45210</v>
      </c>
      <c r="H630" s="13"/>
      <c r="I630" s="13"/>
      <c r="J630" s="13"/>
      <c r="K630" s="11"/>
      <c r="L630" s="13"/>
      <c r="M630" s="13"/>
      <c r="N630" s="13"/>
      <c r="O630" s="13"/>
      <c r="P630" s="13"/>
      <c r="Q630" s="13"/>
      <c r="R630" s="47">
        <v>6</v>
      </c>
      <c r="S630" s="47">
        <f t="shared" si="83"/>
        <v>0</v>
      </c>
      <c r="T630" s="20"/>
      <c r="U630" s="20"/>
      <c r="V630" s="13"/>
      <c r="W630" s="13"/>
      <c r="X630" s="13"/>
      <c r="Y630" s="13">
        <f>COUNTIFS(Maturation!$E$3:$E$323, Ad_Density!G630, Maturation!$B$3:$B$323, Ad_Density!C630, Maturation!$C$3:$C$323, D630, Maturation!$D$3:$D$323, "male")</f>
        <v>0</v>
      </c>
      <c r="Z630" s="13">
        <f>COUNTIFS(Maturation!$E$3:$E$323, Ad_Density!G630, Maturation!$B$3:$B$323, Ad_Density!C630, Maturation!$C$3:$C$323, D630, Maturation!$D$3:$D$323, "female")</f>
        <v>0</v>
      </c>
      <c r="AA630" s="13">
        <f t="shared" si="84"/>
        <v>0</v>
      </c>
      <c r="AB630" s="13"/>
      <c r="AC630" s="13"/>
    </row>
    <row r="631" spans="3:29" x14ac:dyDescent="0.35">
      <c r="C631" s="10" t="s">
        <v>16</v>
      </c>
      <c r="D631" s="10">
        <v>6</v>
      </c>
      <c r="E631" s="11"/>
      <c r="F631" s="11">
        <f t="shared" si="80"/>
        <v>49</v>
      </c>
      <c r="G631" s="12">
        <v>45210</v>
      </c>
      <c r="H631" s="13"/>
      <c r="I631" s="13"/>
      <c r="J631" s="13"/>
      <c r="K631" s="11"/>
      <c r="L631" s="13"/>
      <c r="M631" s="13"/>
      <c r="N631" s="13"/>
      <c r="O631" s="13"/>
      <c r="P631" s="13"/>
      <c r="Q631" s="13"/>
      <c r="R631" s="47">
        <v>10</v>
      </c>
      <c r="S631" s="47">
        <f t="shared" si="83"/>
        <v>0</v>
      </c>
      <c r="T631" s="20"/>
      <c r="U631" s="20"/>
      <c r="V631" s="13"/>
      <c r="W631" s="13"/>
      <c r="X631" s="13"/>
      <c r="Y631" s="13">
        <f>COUNTIFS(Maturation!$E$3:$E$323, Ad_Density!G631, Maturation!$B$3:$B$323, Ad_Density!C631, Maturation!$C$3:$C$323, D631, Maturation!$D$3:$D$323, "male")</f>
        <v>0</v>
      </c>
      <c r="Z631" s="13">
        <f>COUNTIFS(Maturation!$E$3:$E$323, Ad_Density!G631, Maturation!$B$3:$B$323, Ad_Density!C631, Maturation!$C$3:$C$323, D631, Maturation!$D$3:$D$323, "female")</f>
        <v>0</v>
      </c>
      <c r="AA631" s="13">
        <f t="shared" si="84"/>
        <v>0</v>
      </c>
      <c r="AB631" s="13"/>
      <c r="AC631" s="13"/>
    </row>
    <row r="632" spans="3:29" x14ac:dyDescent="0.35">
      <c r="C632" s="10" t="s">
        <v>17</v>
      </c>
      <c r="D632" s="10">
        <v>1</v>
      </c>
      <c r="E632" s="11"/>
      <c r="F632" s="11">
        <f t="shared" si="80"/>
        <v>49</v>
      </c>
      <c r="G632" s="12">
        <v>45210</v>
      </c>
      <c r="H632" s="13"/>
      <c r="I632" s="13"/>
      <c r="J632" s="13"/>
      <c r="K632" s="11"/>
      <c r="L632" s="13"/>
      <c r="M632" s="13"/>
      <c r="N632" s="13"/>
      <c r="O632" s="13"/>
      <c r="P632" s="13"/>
      <c r="Q632" s="13"/>
      <c r="R632" s="47">
        <v>13</v>
      </c>
      <c r="S632" s="47">
        <f t="shared" si="83"/>
        <v>0</v>
      </c>
      <c r="T632" s="20"/>
      <c r="U632" s="20"/>
      <c r="V632" s="13"/>
      <c r="W632" s="13"/>
      <c r="X632" s="13"/>
      <c r="Y632" s="13">
        <f>COUNTIFS(Maturation!$E$3:$E$323, Ad_Density!G632, Maturation!$B$3:$B$323, Ad_Density!C632, Maturation!$C$3:$C$323, D632, Maturation!$D$3:$D$323, "male")</f>
        <v>0</v>
      </c>
      <c r="Z632" s="13">
        <f>COUNTIFS(Maturation!$E$3:$E$323, Ad_Density!G632, Maturation!$B$3:$B$323, Ad_Density!C632, Maturation!$C$3:$C$323, D632, Maturation!$D$3:$D$323, "female")</f>
        <v>0</v>
      </c>
      <c r="AA632" s="13">
        <f t="shared" si="84"/>
        <v>0</v>
      </c>
      <c r="AB632" s="13"/>
      <c r="AC632" s="13"/>
    </row>
    <row r="633" spans="3:29" x14ac:dyDescent="0.35">
      <c r="C633" s="10" t="s">
        <v>17</v>
      </c>
      <c r="D633" s="10">
        <v>2</v>
      </c>
      <c r="E633" s="11"/>
      <c r="F633" s="11">
        <f t="shared" si="80"/>
        <v>49</v>
      </c>
      <c r="G633" s="12">
        <v>45210</v>
      </c>
      <c r="H633" s="13"/>
      <c r="I633" s="13"/>
      <c r="J633" s="13"/>
      <c r="K633" s="11"/>
      <c r="L633" s="13"/>
      <c r="M633" s="13"/>
      <c r="N633" s="13"/>
      <c r="O633" s="13"/>
      <c r="P633" s="13"/>
      <c r="Q633" s="13"/>
      <c r="R633" s="47">
        <v>16</v>
      </c>
      <c r="S633" s="47">
        <f t="shared" si="83"/>
        <v>0</v>
      </c>
      <c r="T633" s="20"/>
      <c r="U633" s="20"/>
      <c r="V633" s="13"/>
      <c r="W633" s="13"/>
      <c r="X633" s="13"/>
      <c r="Y633" s="13">
        <f>COUNTIFS(Maturation!$E$3:$E$323, Ad_Density!G633, Maturation!$B$3:$B$323, Ad_Density!C633, Maturation!$C$3:$C$323, D633, Maturation!$D$3:$D$323, "male")</f>
        <v>0</v>
      </c>
      <c r="Z633" s="13">
        <f>COUNTIFS(Maturation!$E$3:$E$323, Ad_Density!G633, Maturation!$B$3:$B$323, Ad_Density!C633, Maturation!$C$3:$C$323, D633, Maturation!$D$3:$D$323, "female")</f>
        <v>0</v>
      </c>
      <c r="AA633" s="13">
        <f t="shared" si="84"/>
        <v>0</v>
      </c>
      <c r="AB633" s="13"/>
      <c r="AC633" s="13"/>
    </row>
    <row r="634" spans="3:29" x14ac:dyDescent="0.35">
      <c r="C634" s="14" t="s">
        <v>18</v>
      </c>
      <c r="D634" s="14">
        <v>1</v>
      </c>
      <c r="E634" s="15"/>
      <c r="F634" s="15">
        <f t="shared" si="80"/>
        <v>49</v>
      </c>
      <c r="G634" s="16">
        <v>45210</v>
      </c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48"/>
      <c r="S634" s="48">
        <f t="shared" si="83"/>
        <v>0</v>
      </c>
      <c r="T634" s="21"/>
      <c r="U634" s="21"/>
      <c r="V634" s="15"/>
      <c r="W634" s="15"/>
      <c r="X634" s="15"/>
      <c r="Y634" s="15">
        <f>COUNTIFS(Maturation!$E$3:$E$323, Ad_Density!G634, Maturation!$B$3:$B$323, Ad_Density!C634, Maturation!$C$3:$C$323, D634, Maturation!$D$3:$D$323, "male")</f>
        <v>0</v>
      </c>
      <c r="Z634" s="15">
        <f>COUNTIFS(Maturation!$E$3:$E$323, Ad_Density!G634, Maturation!$B$3:$B$323, Ad_Density!C634, Maturation!$C$3:$C$323, D634, Maturation!$D$3:$D$323, "female")</f>
        <v>0</v>
      </c>
      <c r="AA634" s="15">
        <f t="shared" si="84"/>
        <v>0</v>
      </c>
      <c r="AB634" s="15"/>
      <c r="AC634" s="15"/>
    </row>
    <row r="635" spans="3:29" x14ac:dyDescent="0.35">
      <c r="C635" s="1" t="s">
        <v>19</v>
      </c>
      <c r="D635" s="1">
        <v>1</v>
      </c>
      <c r="E635" s="2"/>
      <c r="F635" s="2">
        <f t="shared" si="80"/>
        <v>50</v>
      </c>
      <c r="G635" s="3">
        <v>45211</v>
      </c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45">
        <v>5</v>
      </c>
      <c r="S635" s="45">
        <f t="shared" ref="S635:S652" si="85">R617-R635</f>
        <v>0</v>
      </c>
      <c r="T635" s="18"/>
      <c r="U635" s="18"/>
      <c r="V635" s="4"/>
      <c r="W635" s="4"/>
      <c r="X635" s="4"/>
      <c r="Y635" s="2">
        <f>COUNTIFS(Maturation!$E$3:$E$323, Ad_Density!G635, Maturation!$B$3:$B$323, Ad_Density!C635, Maturation!$C$3:$C$323, D635, Maturation!$D$3:$D$323, "male")</f>
        <v>0</v>
      </c>
      <c r="Z635" s="5">
        <f>COUNTIFS(Maturation!$E$3:$E$323, Ad_Density!G635, Maturation!$B$3:$B$323, Ad_Density!C635, Maturation!$C$3:$C$323, D635, Maturation!$D$3:$D$323, "female")</f>
        <v>0</v>
      </c>
      <c r="AA635" s="5">
        <f t="shared" ref="AA635:AA652" si="86">Y635+Z635</f>
        <v>0</v>
      </c>
      <c r="AB635" s="5"/>
      <c r="AC635" s="5"/>
    </row>
    <row r="636" spans="3:29" x14ac:dyDescent="0.35">
      <c r="C636" s="1" t="s">
        <v>19</v>
      </c>
      <c r="D636" s="1">
        <v>2</v>
      </c>
      <c r="E636" s="2"/>
      <c r="F636" s="2">
        <f t="shared" si="80"/>
        <v>50</v>
      </c>
      <c r="G636" s="3">
        <v>45211</v>
      </c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45">
        <v>3</v>
      </c>
      <c r="S636" s="45">
        <f t="shared" si="85"/>
        <v>0</v>
      </c>
      <c r="T636" s="18"/>
      <c r="U636" s="18"/>
      <c r="V636" s="4"/>
      <c r="W636" s="4"/>
      <c r="X636" s="4"/>
      <c r="Y636" s="2">
        <f>COUNTIFS(Maturation!$E$3:$E$323, Ad_Density!G636, Maturation!$B$3:$B$323, Ad_Density!C636, Maturation!$C$3:$C$323, D636, Maturation!$D$3:$D$323, "male")</f>
        <v>0</v>
      </c>
      <c r="Z636" s="5">
        <f>COUNTIFS(Maturation!$E$3:$E$323, Ad_Density!G636, Maturation!$B$3:$B$323, Ad_Density!C636, Maturation!$C$3:$C$323, D636, Maturation!$D$3:$D$323, "female")</f>
        <v>0</v>
      </c>
      <c r="AA636" s="5">
        <f t="shared" si="86"/>
        <v>0</v>
      </c>
      <c r="AB636" s="5"/>
      <c r="AC636" s="5"/>
    </row>
    <row r="637" spans="3:29" x14ac:dyDescent="0.35">
      <c r="C637" s="1" t="s">
        <v>19</v>
      </c>
      <c r="D637" s="1">
        <v>3</v>
      </c>
      <c r="E637" s="2"/>
      <c r="F637" s="2">
        <f t="shared" si="80"/>
        <v>50</v>
      </c>
      <c r="G637" s="3">
        <v>45211</v>
      </c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45">
        <v>3</v>
      </c>
      <c r="S637" s="45">
        <f t="shared" si="85"/>
        <v>0</v>
      </c>
      <c r="T637" s="18"/>
      <c r="U637" s="18"/>
      <c r="V637" s="4"/>
      <c r="W637" s="4"/>
      <c r="X637" s="4"/>
      <c r="Y637" s="2">
        <f>COUNTIFS(Maturation!$E$3:$E$323, Ad_Density!G637, Maturation!$B$3:$B$323, Ad_Density!C637, Maturation!$C$3:$C$323, D637, Maturation!$D$3:$D$323, "male")</f>
        <v>0</v>
      </c>
      <c r="Z637" s="5">
        <f>COUNTIFS(Maturation!$E$3:$E$323, Ad_Density!G637, Maturation!$B$3:$B$323, Ad_Density!C637, Maturation!$C$3:$C$323, D637, Maturation!$D$3:$D$323, "female")</f>
        <v>0</v>
      </c>
      <c r="AA637" s="5">
        <f t="shared" si="86"/>
        <v>0</v>
      </c>
      <c r="AB637" s="5"/>
      <c r="AC637" s="5"/>
    </row>
    <row r="638" spans="3:29" x14ac:dyDescent="0.35">
      <c r="C638" s="1" t="s">
        <v>19</v>
      </c>
      <c r="D638" s="1">
        <v>4</v>
      </c>
      <c r="E638" s="2"/>
      <c r="F638" s="2">
        <f t="shared" si="80"/>
        <v>50</v>
      </c>
      <c r="G638" s="3">
        <v>45211</v>
      </c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45">
        <v>3</v>
      </c>
      <c r="S638" s="45">
        <f t="shared" si="85"/>
        <v>0</v>
      </c>
      <c r="T638" s="18"/>
      <c r="U638" s="18"/>
      <c r="V638" s="4"/>
      <c r="W638" s="4"/>
      <c r="X638" s="4"/>
      <c r="Y638" s="2">
        <f>COUNTIFS(Maturation!$E$3:$E$323, Ad_Density!G638, Maturation!$B$3:$B$323, Ad_Density!C638, Maturation!$C$3:$C$323, D638, Maturation!$D$3:$D$323, "male")</f>
        <v>0</v>
      </c>
      <c r="Z638" s="5">
        <f>COUNTIFS(Maturation!$E$3:$E$323, Ad_Density!G638, Maturation!$B$3:$B$323, Ad_Density!C638, Maturation!$C$3:$C$323, D638, Maturation!$D$3:$D$323, "female")</f>
        <v>0</v>
      </c>
      <c r="AA638" s="5">
        <f t="shared" si="86"/>
        <v>0</v>
      </c>
      <c r="AB638" s="5"/>
      <c r="AC638" s="5"/>
    </row>
    <row r="639" spans="3:29" x14ac:dyDescent="0.35">
      <c r="C639" s="1" t="s">
        <v>19</v>
      </c>
      <c r="D639" s="1">
        <v>5</v>
      </c>
      <c r="E639" s="2"/>
      <c r="F639" s="2">
        <f t="shared" si="80"/>
        <v>50</v>
      </c>
      <c r="G639" s="3">
        <v>45211</v>
      </c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45">
        <v>7</v>
      </c>
      <c r="S639" s="45">
        <f t="shared" si="85"/>
        <v>0</v>
      </c>
      <c r="T639" s="18"/>
      <c r="U639" s="18"/>
      <c r="V639" s="4"/>
      <c r="W639" s="4"/>
      <c r="X639" s="4"/>
      <c r="Y639" s="2">
        <f>COUNTIFS(Maturation!$E$3:$E$323, Ad_Density!G639, Maturation!$B$3:$B$323, Ad_Density!C639, Maturation!$C$3:$C$323, D639, Maturation!$D$3:$D$323, "male")</f>
        <v>0</v>
      </c>
      <c r="Z639" s="5">
        <f>COUNTIFS(Maturation!$E$3:$E$323, Ad_Density!G639, Maturation!$B$3:$B$323, Ad_Density!C639, Maturation!$C$3:$C$323, D639, Maturation!$D$3:$D$323, "female")</f>
        <v>0</v>
      </c>
      <c r="AA639" s="5">
        <f t="shared" si="86"/>
        <v>0</v>
      </c>
      <c r="AB639" s="5"/>
      <c r="AC639" s="5"/>
    </row>
    <row r="640" spans="3:29" x14ac:dyDescent="0.35">
      <c r="C640" s="1" t="s">
        <v>19</v>
      </c>
      <c r="D640" s="1">
        <v>6</v>
      </c>
      <c r="E640" s="2"/>
      <c r="F640" s="2">
        <f t="shared" si="80"/>
        <v>50</v>
      </c>
      <c r="G640" s="3">
        <v>45211</v>
      </c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45">
        <v>5</v>
      </c>
      <c r="S640" s="45">
        <f t="shared" si="85"/>
        <v>0</v>
      </c>
      <c r="T640" s="18"/>
      <c r="U640" s="18"/>
      <c r="V640" s="4"/>
      <c r="W640" s="4"/>
      <c r="X640" s="4"/>
      <c r="Y640" s="2">
        <f>COUNTIFS(Maturation!$E$3:$E$323, Ad_Density!G640, Maturation!$B$3:$B$323, Ad_Density!C640, Maturation!$C$3:$C$323, D640, Maturation!$D$3:$D$323, "male")</f>
        <v>0</v>
      </c>
      <c r="Z640" s="5">
        <f>COUNTIFS(Maturation!$E$3:$E$323, Ad_Density!G640, Maturation!$B$3:$B$323, Ad_Density!C640, Maturation!$C$3:$C$323, D640, Maturation!$D$3:$D$323, "female")</f>
        <v>0</v>
      </c>
      <c r="AA640" s="5">
        <f t="shared" si="86"/>
        <v>0</v>
      </c>
      <c r="AB640" s="5"/>
      <c r="AC640" s="5"/>
    </row>
    <row r="641" spans="3:29" x14ac:dyDescent="0.35">
      <c r="C641" s="1" t="s">
        <v>20</v>
      </c>
      <c r="D641" s="1">
        <v>1</v>
      </c>
      <c r="E641" s="2"/>
      <c r="F641" s="2">
        <f t="shared" si="80"/>
        <v>50</v>
      </c>
      <c r="G641" s="3">
        <v>45211</v>
      </c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45"/>
      <c r="S641" s="45">
        <f t="shared" si="85"/>
        <v>0</v>
      </c>
      <c r="T641" s="18"/>
      <c r="U641" s="18"/>
      <c r="V641" s="4"/>
      <c r="W641" s="4"/>
      <c r="X641" s="4"/>
      <c r="Y641" s="2">
        <f>COUNTIFS(Maturation!$E$3:$E$323, Ad_Density!G641, Maturation!$B$3:$B$323, Ad_Density!C641, Maturation!$C$3:$C$323, D641, Maturation!$D$3:$D$323, "male")</f>
        <v>0</v>
      </c>
      <c r="Z641" s="5">
        <f>COUNTIFS(Maturation!$E$3:$E$323, Ad_Density!G641, Maturation!$B$3:$B$323, Ad_Density!C641, Maturation!$C$3:$C$323, D641, Maturation!$D$3:$D$323, "female")</f>
        <v>0</v>
      </c>
      <c r="AA641" s="5">
        <f t="shared" si="86"/>
        <v>0</v>
      </c>
      <c r="AB641" s="5"/>
      <c r="AC641" s="5"/>
    </row>
    <row r="642" spans="3:29" x14ac:dyDescent="0.35">
      <c r="C642" s="1" t="s">
        <v>20</v>
      </c>
      <c r="D642" s="1">
        <v>2</v>
      </c>
      <c r="E642" s="2"/>
      <c r="F642" s="2">
        <f t="shared" si="80"/>
        <v>50</v>
      </c>
      <c r="G642" s="3">
        <v>45211</v>
      </c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45">
        <f>26+Z623</f>
        <v>26</v>
      </c>
      <c r="S642" s="45">
        <f t="shared" si="85"/>
        <v>0</v>
      </c>
      <c r="T642" s="18"/>
      <c r="U642" s="18"/>
      <c r="V642" s="4"/>
      <c r="W642" s="4"/>
      <c r="X642" s="4"/>
      <c r="Y642" s="2">
        <f>COUNTIFS(Maturation!$E$3:$E$323, Ad_Density!G642, Maturation!$B$3:$B$323, Ad_Density!C642, Maturation!$C$3:$C$323, D642, Maturation!$D$3:$D$323, "male")</f>
        <v>0</v>
      </c>
      <c r="Z642" s="5">
        <f>COUNTIFS(Maturation!$E$3:$E$323, Ad_Density!G642, Maturation!$B$3:$B$323, Ad_Density!C642, Maturation!$C$3:$C$323, D642, Maturation!$D$3:$D$323, "female")</f>
        <v>0</v>
      </c>
      <c r="AA642" s="5">
        <f t="shared" si="86"/>
        <v>0</v>
      </c>
      <c r="AB642" s="5"/>
      <c r="AC642" s="5"/>
    </row>
    <row r="643" spans="3:29" x14ac:dyDescent="0.35">
      <c r="C643" s="6" t="s">
        <v>21</v>
      </c>
      <c r="D643" s="6">
        <v>1</v>
      </c>
      <c r="E643" s="7"/>
      <c r="F643" s="7">
        <f t="shared" si="80"/>
        <v>50</v>
      </c>
      <c r="G643" s="8">
        <v>45211</v>
      </c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46"/>
      <c r="S643" s="46">
        <f t="shared" si="85"/>
        <v>0</v>
      </c>
      <c r="T643" s="19"/>
      <c r="U643" s="19"/>
      <c r="V643" s="9"/>
      <c r="W643" s="9"/>
      <c r="X643" s="9"/>
      <c r="Y643" s="7">
        <f>COUNTIFS(Maturation!$E$3:$E$323, Ad_Density!G643, Maturation!$B$3:$B$323, Ad_Density!C643, Maturation!$C$3:$C$323, D643, Maturation!$D$3:$D$323, "male")</f>
        <v>0</v>
      </c>
      <c r="Z643" s="7">
        <f>COUNTIFS(Maturation!$E$3:$E$323, Ad_Density!G643, Maturation!$B$3:$B$323, Ad_Density!C643, Maturation!$C$3:$C$323, D643, Maturation!$D$3:$D$323, "female")</f>
        <v>0</v>
      </c>
      <c r="AA643" s="7">
        <f t="shared" si="86"/>
        <v>0</v>
      </c>
      <c r="AB643" s="7"/>
      <c r="AC643" s="7"/>
    </row>
    <row r="644" spans="3:29" x14ac:dyDescent="0.35">
      <c r="C644" s="10" t="s">
        <v>16</v>
      </c>
      <c r="D644" s="10">
        <v>1</v>
      </c>
      <c r="E644" s="11"/>
      <c r="F644" s="11">
        <f t="shared" si="80"/>
        <v>50</v>
      </c>
      <c r="G644" s="12">
        <v>45211</v>
      </c>
      <c r="H644" s="13"/>
      <c r="I644" s="13"/>
      <c r="J644" s="13"/>
      <c r="K644" s="11"/>
      <c r="L644" s="13"/>
      <c r="M644" s="13"/>
      <c r="N644" s="13"/>
      <c r="O644" s="13"/>
      <c r="P644" s="13"/>
      <c r="Q644" s="13"/>
      <c r="R644" s="47">
        <v>9</v>
      </c>
      <c r="S644" s="47">
        <f t="shared" si="85"/>
        <v>0</v>
      </c>
      <c r="T644" s="20"/>
      <c r="U644" s="20"/>
      <c r="V644" s="13"/>
      <c r="W644" s="13"/>
      <c r="X644" s="13"/>
      <c r="Y644" s="13">
        <f>COUNTIFS(Maturation!$E$3:$E$323, Ad_Density!G644, Maturation!$B$3:$B$323, Ad_Density!C644, Maturation!$C$3:$C$323, D644, Maturation!$D$3:$D$323, "male")</f>
        <v>0</v>
      </c>
      <c r="Z644" s="13">
        <f>COUNTIFS(Maturation!$E$3:$E$323, Ad_Density!G644, Maturation!$B$3:$B$323, Ad_Density!C644, Maturation!$C$3:$C$323, D644, Maturation!$D$3:$D$323, "female")</f>
        <v>0</v>
      </c>
      <c r="AA644" s="13">
        <f t="shared" si="86"/>
        <v>0</v>
      </c>
      <c r="AB644" s="13"/>
      <c r="AC644" s="13"/>
    </row>
    <row r="645" spans="3:29" x14ac:dyDescent="0.35">
      <c r="C645" s="10" t="s">
        <v>16</v>
      </c>
      <c r="D645" s="10">
        <v>2</v>
      </c>
      <c r="E645" s="11"/>
      <c r="F645" s="11">
        <f t="shared" si="80"/>
        <v>50</v>
      </c>
      <c r="G645" s="12">
        <v>45211</v>
      </c>
      <c r="H645" s="13"/>
      <c r="I645" s="13"/>
      <c r="J645" s="13"/>
      <c r="K645" s="11"/>
      <c r="L645" s="13"/>
      <c r="M645" s="13"/>
      <c r="N645" s="13"/>
      <c r="O645" s="13"/>
      <c r="P645" s="13"/>
      <c r="Q645" s="13"/>
      <c r="R645" s="47">
        <v>7</v>
      </c>
      <c r="S645" s="47">
        <f t="shared" si="85"/>
        <v>0</v>
      </c>
      <c r="T645" s="20"/>
      <c r="U645" s="20"/>
      <c r="V645" s="13"/>
      <c r="W645" s="13"/>
      <c r="X645" s="13"/>
      <c r="Y645" s="13">
        <f>COUNTIFS(Maturation!$E$3:$E$323, Ad_Density!G645, Maturation!$B$3:$B$323, Ad_Density!C645, Maturation!$C$3:$C$323, D645, Maturation!$D$3:$D$323, "male")</f>
        <v>0</v>
      </c>
      <c r="Z645" s="13">
        <f>COUNTIFS(Maturation!$E$3:$E$323, Ad_Density!G645, Maturation!$B$3:$B$323, Ad_Density!C645, Maturation!$C$3:$C$323, D645, Maturation!$D$3:$D$323, "female")</f>
        <v>0</v>
      </c>
      <c r="AA645" s="13">
        <f t="shared" si="86"/>
        <v>0</v>
      </c>
      <c r="AB645" s="13"/>
      <c r="AC645" s="13"/>
    </row>
    <row r="646" spans="3:29" x14ac:dyDescent="0.35">
      <c r="C646" s="10" t="s">
        <v>16</v>
      </c>
      <c r="D646" s="10">
        <v>3</v>
      </c>
      <c r="E646" s="11"/>
      <c r="F646" s="11">
        <f t="shared" ref="F646:F706" si="87">_xlfn.DAYS(G646,$H$1)</f>
        <v>50</v>
      </c>
      <c r="G646" s="12">
        <v>45211</v>
      </c>
      <c r="H646" s="13"/>
      <c r="I646" s="13"/>
      <c r="J646" s="13"/>
      <c r="K646" s="11"/>
      <c r="L646" s="13"/>
      <c r="M646" s="13"/>
      <c r="N646" s="13"/>
      <c r="O646" s="13"/>
      <c r="P646" s="13"/>
      <c r="Q646" s="13"/>
      <c r="R646" s="47">
        <v>9</v>
      </c>
      <c r="S646" s="47">
        <f t="shared" si="85"/>
        <v>0</v>
      </c>
      <c r="T646" s="20"/>
      <c r="U646" s="20"/>
      <c r="V646" s="13"/>
      <c r="W646" s="13"/>
      <c r="X646" s="13"/>
      <c r="Y646" s="13">
        <f>COUNTIFS(Maturation!$E$3:$E$323, Ad_Density!G646, Maturation!$B$3:$B$323, Ad_Density!C646, Maturation!$C$3:$C$323, D646, Maturation!$D$3:$D$323, "male")</f>
        <v>0</v>
      </c>
      <c r="Z646" s="13">
        <f>COUNTIFS(Maturation!$E$3:$E$323, Ad_Density!G646, Maturation!$B$3:$B$323, Ad_Density!C646, Maturation!$C$3:$C$323, D646, Maturation!$D$3:$D$323, "female")</f>
        <v>0</v>
      </c>
      <c r="AA646" s="13">
        <f t="shared" si="86"/>
        <v>0</v>
      </c>
      <c r="AB646" s="13"/>
      <c r="AC646" s="13"/>
    </row>
    <row r="647" spans="3:29" x14ac:dyDescent="0.35">
      <c r="C647" s="10" t="s">
        <v>16</v>
      </c>
      <c r="D647" s="10">
        <v>4</v>
      </c>
      <c r="E647" s="11"/>
      <c r="F647" s="11">
        <f t="shared" si="87"/>
        <v>50</v>
      </c>
      <c r="G647" s="12">
        <v>45211</v>
      </c>
      <c r="H647" s="13"/>
      <c r="I647" s="13"/>
      <c r="J647" s="13"/>
      <c r="K647" s="11"/>
      <c r="L647" s="13"/>
      <c r="M647" s="13"/>
      <c r="N647" s="13"/>
      <c r="O647" s="13"/>
      <c r="P647" s="13"/>
      <c r="Q647" s="13"/>
      <c r="R647" s="47">
        <v>7</v>
      </c>
      <c r="S647" s="47">
        <f t="shared" si="85"/>
        <v>0</v>
      </c>
      <c r="T647" s="20"/>
      <c r="U647" s="20"/>
      <c r="V647" s="13"/>
      <c r="W647" s="13"/>
      <c r="X647" s="13"/>
      <c r="Y647" s="13">
        <f>COUNTIFS(Maturation!$E$3:$E$323, Ad_Density!G647, Maturation!$B$3:$B$323, Ad_Density!C647, Maturation!$C$3:$C$323, D647, Maturation!$D$3:$D$323, "male")</f>
        <v>0</v>
      </c>
      <c r="Z647" s="13">
        <f>COUNTIFS(Maturation!$E$3:$E$323, Ad_Density!G647, Maturation!$B$3:$B$323, Ad_Density!C647, Maturation!$C$3:$C$323, D647, Maturation!$D$3:$D$323, "female")</f>
        <v>0</v>
      </c>
      <c r="AA647" s="13">
        <f t="shared" si="86"/>
        <v>0</v>
      </c>
      <c r="AB647" s="13"/>
      <c r="AC647" s="13"/>
    </row>
    <row r="648" spans="3:29" x14ac:dyDescent="0.35">
      <c r="C648" s="10" t="s">
        <v>16</v>
      </c>
      <c r="D648" s="10">
        <v>5</v>
      </c>
      <c r="E648" s="11"/>
      <c r="F648" s="11">
        <f t="shared" si="87"/>
        <v>50</v>
      </c>
      <c r="G648" s="12">
        <v>45211</v>
      </c>
      <c r="H648" s="13"/>
      <c r="I648" s="13"/>
      <c r="J648" s="13"/>
      <c r="K648" s="11"/>
      <c r="L648" s="13"/>
      <c r="M648" s="13"/>
      <c r="N648" s="13"/>
      <c r="O648" s="13"/>
      <c r="P648" s="13"/>
      <c r="Q648" s="13"/>
      <c r="R648" s="47">
        <v>6</v>
      </c>
      <c r="S648" s="47">
        <f t="shared" si="85"/>
        <v>0</v>
      </c>
      <c r="T648" s="20"/>
      <c r="U648" s="20"/>
      <c r="V648" s="13"/>
      <c r="W648" s="13"/>
      <c r="X648" s="13"/>
      <c r="Y648" s="13">
        <f>COUNTIFS(Maturation!$E$3:$E$323, Ad_Density!G648, Maturation!$B$3:$B$323, Ad_Density!C648, Maturation!$C$3:$C$323, D648, Maturation!$D$3:$D$323, "male")</f>
        <v>0</v>
      </c>
      <c r="Z648" s="13">
        <f>COUNTIFS(Maturation!$E$3:$E$323, Ad_Density!G648, Maturation!$B$3:$B$323, Ad_Density!C648, Maturation!$C$3:$C$323, D648, Maturation!$D$3:$D$323, "female")</f>
        <v>0</v>
      </c>
      <c r="AA648" s="13">
        <f t="shared" si="86"/>
        <v>0</v>
      </c>
      <c r="AB648" s="13"/>
      <c r="AC648" s="13"/>
    </row>
    <row r="649" spans="3:29" x14ac:dyDescent="0.35">
      <c r="C649" s="10" t="s">
        <v>16</v>
      </c>
      <c r="D649" s="10">
        <v>6</v>
      </c>
      <c r="E649" s="11"/>
      <c r="F649" s="11">
        <f t="shared" si="87"/>
        <v>50</v>
      </c>
      <c r="G649" s="12">
        <v>45211</v>
      </c>
      <c r="H649" s="13"/>
      <c r="I649" s="13"/>
      <c r="J649" s="13"/>
      <c r="K649" s="11"/>
      <c r="L649" s="13"/>
      <c r="M649" s="13"/>
      <c r="N649" s="13"/>
      <c r="O649" s="13"/>
      <c r="P649" s="13"/>
      <c r="Q649" s="13"/>
      <c r="R649" s="47">
        <v>10</v>
      </c>
      <c r="S649" s="47">
        <f t="shared" si="85"/>
        <v>0</v>
      </c>
      <c r="T649" s="20"/>
      <c r="U649" s="20"/>
      <c r="V649" s="13"/>
      <c r="W649" s="13"/>
      <c r="X649" s="13"/>
      <c r="Y649" s="13">
        <f>COUNTIFS(Maturation!$E$3:$E$323, Ad_Density!G649, Maturation!$B$3:$B$323, Ad_Density!C649, Maturation!$C$3:$C$323, D649, Maturation!$D$3:$D$323, "male")</f>
        <v>0</v>
      </c>
      <c r="Z649" s="13">
        <f>COUNTIFS(Maturation!$E$3:$E$323, Ad_Density!G649, Maturation!$B$3:$B$323, Ad_Density!C649, Maturation!$C$3:$C$323, D649, Maturation!$D$3:$D$323, "female")</f>
        <v>0</v>
      </c>
      <c r="AA649" s="13">
        <f t="shared" si="86"/>
        <v>0</v>
      </c>
      <c r="AB649" s="13"/>
      <c r="AC649" s="13"/>
    </row>
    <row r="650" spans="3:29" x14ac:dyDescent="0.35">
      <c r="C650" s="10" t="s">
        <v>17</v>
      </c>
      <c r="D650" s="10">
        <v>1</v>
      </c>
      <c r="E650" s="11"/>
      <c r="F650" s="11">
        <f t="shared" si="87"/>
        <v>50</v>
      </c>
      <c r="G650" s="12">
        <v>45211</v>
      </c>
      <c r="H650" s="13"/>
      <c r="I650" s="13"/>
      <c r="J650" s="13"/>
      <c r="K650" s="11"/>
      <c r="L650" s="13"/>
      <c r="M650" s="13"/>
      <c r="N650" s="13"/>
      <c r="O650" s="13"/>
      <c r="P650" s="13"/>
      <c r="Q650" s="13"/>
      <c r="R650" s="47">
        <v>13</v>
      </c>
      <c r="S650" s="47">
        <f t="shared" si="85"/>
        <v>0</v>
      </c>
      <c r="T650" s="20"/>
      <c r="U650" s="20"/>
      <c r="V650" s="13"/>
      <c r="W650" s="13"/>
      <c r="X650" s="13"/>
      <c r="Y650" s="13">
        <f>COUNTIFS(Maturation!$E$3:$E$323, Ad_Density!G650, Maturation!$B$3:$B$323, Ad_Density!C650, Maturation!$C$3:$C$323, D650, Maturation!$D$3:$D$323, "male")</f>
        <v>0</v>
      </c>
      <c r="Z650" s="13">
        <f>COUNTIFS(Maturation!$E$3:$E$323, Ad_Density!G650, Maturation!$B$3:$B$323, Ad_Density!C650, Maturation!$C$3:$C$323, D650, Maturation!$D$3:$D$323, "female")</f>
        <v>0</v>
      </c>
      <c r="AA650" s="13">
        <f t="shared" si="86"/>
        <v>0</v>
      </c>
      <c r="AB650" s="13"/>
      <c r="AC650" s="13"/>
    </row>
    <row r="651" spans="3:29" x14ac:dyDescent="0.35">
      <c r="C651" s="10" t="s">
        <v>17</v>
      </c>
      <c r="D651" s="10">
        <v>2</v>
      </c>
      <c r="E651" s="11"/>
      <c r="F651" s="11">
        <f t="shared" si="87"/>
        <v>50</v>
      </c>
      <c r="G651" s="12">
        <v>45211</v>
      </c>
      <c r="H651" s="13"/>
      <c r="I651" s="13"/>
      <c r="J651" s="13"/>
      <c r="K651" s="11"/>
      <c r="L651" s="13"/>
      <c r="M651" s="13"/>
      <c r="N651" s="13"/>
      <c r="O651" s="13"/>
      <c r="P651" s="13"/>
      <c r="Q651" s="13"/>
      <c r="R651" s="47">
        <v>16</v>
      </c>
      <c r="S651" s="47">
        <f t="shared" si="85"/>
        <v>0</v>
      </c>
      <c r="T651" s="20"/>
      <c r="U651" s="20"/>
      <c r="V651" s="13"/>
      <c r="W651" s="13"/>
      <c r="X651" s="13"/>
      <c r="Y651" s="13">
        <f>COUNTIFS(Maturation!$E$3:$E$323, Ad_Density!G651, Maturation!$B$3:$B$323, Ad_Density!C651, Maturation!$C$3:$C$323, D651, Maturation!$D$3:$D$323, "male")</f>
        <v>0</v>
      </c>
      <c r="Z651" s="13">
        <f>COUNTIFS(Maturation!$E$3:$E$323, Ad_Density!G651, Maturation!$B$3:$B$323, Ad_Density!C651, Maturation!$C$3:$C$323, D651, Maturation!$D$3:$D$323, "female")</f>
        <v>0</v>
      </c>
      <c r="AA651" s="13">
        <f t="shared" si="86"/>
        <v>0</v>
      </c>
      <c r="AB651" s="13"/>
      <c r="AC651" s="13"/>
    </row>
    <row r="652" spans="3:29" x14ac:dyDescent="0.35">
      <c r="C652" s="14" t="s">
        <v>18</v>
      </c>
      <c r="D652" s="14">
        <v>1</v>
      </c>
      <c r="E652" s="15"/>
      <c r="F652" s="15">
        <f t="shared" si="87"/>
        <v>50</v>
      </c>
      <c r="G652" s="16">
        <v>45211</v>
      </c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48"/>
      <c r="S652" s="48">
        <f t="shared" si="85"/>
        <v>0</v>
      </c>
      <c r="T652" s="21"/>
      <c r="U652" s="21"/>
      <c r="V652" s="15"/>
      <c r="W652" s="15"/>
      <c r="X652" s="15"/>
      <c r="Y652" s="15">
        <f>COUNTIFS(Maturation!$E$3:$E$323, Ad_Density!G652, Maturation!$B$3:$B$323, Ad_Density!C652, Maturation!$C$3:$C$323, D652, Maturation!$D$3:$D$323, "male")</f>
        <v>0</v>
      </c>
      <c r="Z652" s="15">
        <f>COUNTIFS(Maturation!$E$3:$E$323, Ad_Density!G652, Maturation!$B$3:$B$323, Ad_Density!C652, Maturation!$C$3:$C$323, D652, Maturation!$D$3:$D$323, "female")</f>
        <v>0</v>
      </c>
      <c r="AA652" s="15">
        <f t="shared" si="86"/>
        <v>0</v>
      </c>
      <c r="AB652" s="15"/>
      <c r="AC652" s="15"/>
    </row>
    <row r="653" spans="3:29" x14ac:dyDescent="0.35">
      <c r="C653" s="1" t="s">
        <v>19</v>
      </c>
      <c r="D653" s="1">
        <v>1</v>
      </c>
      <c r="E653" s="2"/>
      <c r="F653" s="2">
        <f t="shared" si="87"/>
        <v>51</v>
      </c>
      <c r="G653" s="3">
        <v>45212</v>
      </c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45">
        <v>5</v>
      </c>
      <c r="S653" s="45">
        <f t="shared" ref="S653:S670" si="88">R635-R653</f>
        <v>0</v>
      </c>
      <c r="T653" s="18"/>
      <c r="U653" s="18"/>
      <c r="V653" s="4"/>
      <c r="W653" s="4"/>
      <c r="X653" s="4"/>
      <c r="Y653" s="2">
        <f>COUNTIFS(Maturation!$E$3:$E$323, Ad_Density!G653, Maturation!$B$3:$B$323, Ad_Density!C653, Maturation!$C$3:$C$323, D653, Maturation!$D$3:$D$323, "male")</f>
        <v>0</v>
      </c>
      <c r="Z653" s="5">
        <f>COUNTIFS(Maturation!$E$3:$E$323, Ad_Density!G653, Maturation!$B$3:$B$323, Ad_Density!C653, Maturation!$C$3:$C$323, D653, Maturation!$D$3:$D$323, "female")</f>
        <v>0</v>
      </c>
      <c r="AA653" s="5">
        <f t="shared" ref="AA653:AA670" si="89">Y653+Z653</f>
        <v>0</v>
      </c>
      <c r="AB653" s="5"/>
      <c r="AC653" s="5"/>
    </row>
    <row r="654" spans="3:29" x14ac:dyDescent="0.35">
      <c r="C654" s="1" t="s">
        <v>19</v>
      </c>
      <c r="D654" s="1">
        <v>2</v>
      </c>
      <c r="E654" s="2"/>
      <c r="F654" s="2">
        <f t="shared" si="87"/>
        <v>51</v>
      </c>
      <c r="G654" s="3">
        <v>45212</v>
      </c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45">
        <v>3</v>
      </c>
      <c r="S654" s="45">
        <f t="shared" si="88"/>
        <v>0</v>
      </c>
      <c r="T654" s="18"/>
      <c r="U654" s="18"/>
      <c r="V654" s="4"/>
      <c r="W654" s="4"/>
      <c r="X654" s="4"/>
      <c r="Y654" s="2">
        <f>COUNTIFS(Maturation!$E$3:$E$323, Ad_Density!G654, Maturation!$B$3:$B$323, Ad_Density!C654, Maturation!$C$3:$C$323, D654, Maturation!$D$3:$D$323, "male")</f>
        <v>0</v>
      </c>
      <c r="Z654" s="5">
        <f>COUNTIFS(Maturation!$E$3:$E$323, Ad_Density!G654, Maturation!$B$3:$B$323, Ad_Density!C654, Maturation!$C$3:$C$323, D654, Maturation!$D$3:$D$323, "female")</f>
        <v>0</v>
      </c>
      <c r="AA654" s="5">
        <f t="shared" si="89"/>
        <v>0</v>
      </c>
      <c r="AB654" s="5"/>
      <c r="AC654" s="5"/>
    </row>
    <row r="655" spans="3:29" x14ac:dyDescent="0.35">
      <c r="C655" s="1" t="s">
        <v>19</v>
      </c>
      <c r="D655" s="1">
        <v>3</v>
      </c>
      <c r="E655" s="2"/>
      <c r="F655" s="2">
        <f t="shared" si="87"/>
        <v>51</v>
      </c>
      <c r="G655" s="3">
        <v>45212</v>
      </c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45">
        <v>3</v>
      </c>
      <c r="S655" s="45">
        <f t="shared" si="88"/>
        <v>0</v>
      </c>
      <c r="T655" s="18"/>
      <c r="U655" s="18"/>
      <c r="V655" s="4"/>
      <c r="W655" s="4"/>
      <c r="X655" s="4"/>
      <c r="Y655" s="2">
        <f>COUNTIFS(Maturation!$E$3:$E$323, Ad_Density!G655, Maturation!$B$3:$B$323, Ad_Density!C655, Maturation!$C$3:$C$323, D655, Maturation!$D$3:$D$323, "male")</f>
        <v>0</v>
      </c>
      <c r="Z655" s="5">
        <f>COUNTIFS(Maturation!$E$3:$E$323, Ad_Density!G655, Maturation!$B$3:$B$323, Ad_Density!C655, Maturation!$C$3:$C$323, D655, Maturation!$D$3:$D$323, "female")</f>
        <v>0</v>
      </c>
      <c r="AA655" s="5">
        <f t="shared" si="89"/>
        <v>0</v>
      </c>
      <c r="AB655" s="5"/>
      <c r="AC655" s="5"/>
    </row>
    <row r="656" spans="3:29" x14ac:dyDescent="0.35">
      <c r="C656" s="1" t="s">
        <v>19</v>
      </c>
      <c r="D656" s="1">
        <v>4</v>
      </c>
      <c r="E656" s="2"/>
      <c r="F656" s="2">
        <f t="shared" si="87"/>
        <v>51</v>
      </c>
      <c r="G656" s="3">
        <v>45212</v>
      </c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45">
        <v>3</v>
      </c>
      <c r="S656" s="45">
        <f t="shared" si="88"/>
        <v>0</v>
      </c>
      <c r="T656" s="18"/>
      <c r="U656" s="18"/>
      <c r="V656" s="4"/>
      <c r="W656" s="4"/>
      <c r="X656" s="4"/>
      <c r="Y656" s="2">
        <f>COUNTIFS(Maturation!$E$3:$E$323, Ad_Density!G656, Maturation!$B$3:$B$323, Ad_Density!C656, Maturation!$C$3:$C$323, D656, Maturation!$D$3:$D$323, "male")</f>
        <v>0</v>
      </c>
      <c r="Z656" s="5">
        <f>COUNTIFS(Maturation!$E$3:$E$323, Ad_Density!G656, Maturation!$B$3:$B$323, Ad_Density!C656, Maturation!$C$3:$C$323, D656, Maturation!$D$3:$D$323, "female")</f>
        <v>0</v>
      </c>
      <c r="AA656" s="5">
        <f t="shared" si="89"/>
        <v>0</v>
      </c>
      <c r="AB656" s="5"/>
      <c r="AC656" s="5"/>
    </row>
    <row r="657" spans="3:29" x14ac:dyDescent="0.35">
      <c r="C657" s="1" t="s">
        <v>19</v>
      </c>
      <c r="D657" s="1">
        <v>5</v>
      </c>
      <c r="E657" s="2"/>
      <c r="F657" s="2">
        <f t="shared" si="87"/>
        <v>51</v>
      </c>
      <c r="G657" s="3">
        <v>45212</v>
      </c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45">
        <v>7</v>
      </c>
      <c r="S657" s="45">
        <f t="shared" si="88"/>
        <v>0</v>
      </c>
      <c r="T657" s="18"/>
      <c r="U657" s="18"/>
      <c r="V657" s="4"/>
      <c r="W657" s="4"/>
      <c r="X657" s="4"/>
      <c r="Y657" s="2">
        <f>COUNTIFS(Maturation!$E$3:$E$323, Ad_Density!G657, Maturation!$B$3:$B$323, Ad_Density!C657, Maturation!$C$3:$C$323, D657, Maturation!$D$3:$D$323, "male")</f>
        <v>0</v>
      </c>
      <c r="Z657" s="5">
        <f>COUNTIFS(Maturation!$E$3:$E$323, Ad_Density!G657, Maturation!$B$3:$B$323, Ad_Density!C657, Maturation!$C$3:$C$323, D657, Maturation!$D$3:$D$323, "female")</f>
        <v>0</v>
      </c>
      <c r="AA657" s="5">
        <f t="shared" si="89"/>
        <v>0</v>
      </c>
      <c r="AB657" s="5"/>
      <c r="AC657" s="5"/>
    </row>
    <row r="658" spans="3:29" x14ac:dyDescent="0.35">
      <c r="C658" s="1" t="s">
        <v>19</v>
      </c>
      <c r="D658" s="1">
        <v>6</v>
      </c>
      <c r="E658" s="2"/>
      <c r="F658" s="2">
        <f t="shared" si="87"/>
        <v>51</v>
      </c>
      <c r="G658" s="3">
        <v>45212</v>
      </c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45">
        <v>5</v>
      </c>
      <c r="S658" s="45">
        <f t="shared" si="88"/>
        <v>0</v>
      </c>
      <c r="T658" s="18"/>
      <c r="U658" s="18"/>
      <c r="V658" s="4"/>
      <c r="W658" s="4"/>
      <c r="X658" s="4"/>
      <c r="Y658" s="2">
        <f>COUNTIFS(Maturation!$E$3:$E$323, Ad_Density!G658, Maturation!$B$3:$B$323, Ad_Density!C658, Maturation!$C$3:$C$323, D658, Maturation!$D$3:$D$323, "male")</f>
        <v>0</v>
      </c>
      <c r="Z658" s="5">
        <f>COUNTIFS(Maturation!$E$3:$E$323, Ad_Density!G658, Maturation!$B$3:$B$323, Ad_Density!C658, Maturation!$C$3:$C$323, D658, Maturation!$D$3:$D$323, "female")</f>
        <v>0</v>
      </c>
      <c r="AA658" s="5">
        <f t="shared" si="89"/>
        <v>0</v>
      </c>
      <c r="AB658" s="5"/>
      <c r="AC658" s="5"/>
    </row>
    <row r="659" spans="3:29" x14ac:dyDescent="0.35">
      <c r="C659" s="1" t="s">
        <v>20</v>
      </c>
      <c r="D659" s="1">
        <v>1</v>
      </c>
      <c r="E659" s="2"/>
      <c r="F659" s="2">
        <f t="shared" si="87"/>
        <v>51</v>
      </c>
      <c r="G659" s="3">
        <v>45212</v>
      </c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45"/>
      <c r="S659" s="45">
        <f t="shared" si="88"/>
        <v>0</v>
      </c>
      <c r="T659" s="18"/>
      <c r="U659" s="18"/>
      <c r="V659" s="4"/>
      <c r="W659" s="4"/>
      <c r="X659" s="4"/>
      <c r="Y659" s="2">
        <f>COUNTIFS(Maturation!$E$3:$E$323, Ad_Density!G659, Maturation!$B$3:$B$323, Ad_Density!C659, Maturation!$C$3:$C$323, D659, Maturation!$D$3:$D$323, "male")</f>
        <v>0</v>
      </c>
      <c r="Z659" s="5">
        <f>COUNTIFS(Maturation!$E$3:$E$323, Ad_Density!G659, Maturation!$B$3:$B$323, Ad_Density!C659, Maturation!$C$3:$C$323, D659, Maturation!$D$3:$D$323, "female")</f>
        <v>0</v>
      </c>
      <c r="AA659" s="5">
        <f t="shared" si="89"/>
        <v>0</v>
      </c>
      <c r="AB659" s="5"/>
      <c r="AC659" s="5"/>
    </row>
    <row r="660" spans="3:29" x14ac:dyDescent="0.35">
      <c r="C660" s="1" t="s">
        <v>20</v>
      </c>
      <c r="D660" s="1">
        <v>2</v>
      </c>
      <c r="E660" s="2"/>
      <c r="F660" s="2">
        <f t="shared" si="87"/>
        <v>51</v>
      </c>
      <c r="G660" s="3">
        <v>45212</v>
      </c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45">
        <f>26+Z641</f>
        <v>26</v>
      </c>
      <c r="S660" s="45">
        <f t="shared" si="88"/>
        <v>0</v>
      </c>
      <c r="T660" s="18"/>
      <c r="U660" s="18"/>
      <c r="V660" s="4"/>
      <c r="W660" s="4"/>
      <c r="X660" s="4"/>
      <c r="Y660" s="2">
        <f>COUNTIFS(Maturation!$E$3:$E$323, Ad_Density!G660, Maturation!$B$3:$B$323, Ad_Density!C660, Maturation!$C$3:$C$323, D660, Maturation!$D$3:$D$323, "male")</f>
        <v>0</v>
      </c>
      <c r="Z660" s="5">
        <f>COUNTIFS(Maturation!$E$3:$E$323, Ad_Density!G660, Maturation!$B$3:$B$323, Ad_Density!C660, Maturation!$C$3:$C$323, D660, Maturation!$D$3:$D$323, "female")</f>
        <v>0</v>
      </c>
      <c r="AA660" s="5">
        <f t="shared" si="89"/>
        <v>0</v>
      </c>
      <c r="AB660" s="5"/>
      <c r="AC660" s="5"/>
    </row>
    <row r="661" spans="3:29" x14ac:dyDescent="0.35">
      <c r="C661" s="6" t="s">
        <v>21</v>
      </c>
      <c r="D661" s="6">
        <v>1</v>
      </c>
      <c r="E661" s="7"/>
      <c r="F661" s="7">
        <f t="shared" si="87"/>
        <v>51</v>
      </c>
      <c r="G661" s="8">
        <v>45212</v>
      </c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46"/>
      <c r="S661" s="46">
        <f t="shared" si="88"/>
        <v>0</v>
      </c>
      <c r="T661" s="19"/>
      <c r="U661" s="19"/>
      <c r="V661" s="9"/>
      <c r="W661" s="9"/>
      <c r="X661" s="9"/>
      <c r="Y661" s="7">
        <f>COUNTIFS(Maturation!$E$3:$E$323, Ad_Density!G661, Maturation!$B$3:$B$323, Ad_Density!C661, Maturation!$C$3:$C$323, D661, Maturation!$D$3:$D$323, "male")</f>
        <v>0</v>
      </c>
      <c r="Z661" s="7">
        <f>COUNTIFS(Maturation!$E$3:$E$323, Ad_Density!G661, Maturation!$B$3:$B$323, Ad_Density!C661, Maturation!$C$3:$C$323, D661, Maturation!$D$3:$D$323, "female")</f>
        <v>0</v>
      </c>
      <c r="AA661" s="7">
        <f t="shared" si="89"/>
        <v>0</v>
      </c>
      <c r="AB661" s="7"/>
      <c r="AC661" s="7"/>
    </row>
    <row r="662" spans="3:29" x14ac:dyDescent="0.35">
      <c r="C662" s="10" t="s">
        <v>16</v>
      </c>
      <c r="D662" s="10">
        <v>1</v>
      </c>
      <c r="E662" s="11"/>
      <c r="F662" s="11">
        <f t="shared" si="87"/>
        <v>51</v>
      </c>
      <c r="G662" s="12">
        <v>45212</v>
      </c>
      <c r="H662" s="13"/>
      <c r="I662" s="13"/>
      <c r="J662" s="13"/>
      <c r="K662" s="11"/>
      <c r="L662" s="13"/>
      <c r="M662" s="13"/>
      <c r="N662" s="13"/>
      <c r="O662" s="13"/>
      <c r="P662" s="13"/>
      <c r="Q662" s="13"/>
      <c r="R662" s="47">
        <v>9</v>
      </c>
      <c r="S662" s="47">
        <f t="shared" si="88"/>
        <v>0</v>
      </c>
      <c r="T662" s="20"/>
      <c r="U662" s="20"/>
      <c r="V662" s="13"/>
      <c r="W662" s="13"/>
      <c r="X662" s="13"/>
      <c r="Y662" s="13">
        <f>COUNTIFS(Maturation!$E$3:$E$323, Ad_Density!G662, Maturation!$B$3:$B$323, Ad_Density!C662, Maturation!$C$3:$C$323, D662, Maturation!$D$3:$D$323, "male")</f>
        <v>0</v>
      </c>
      <c r="Z662" s="13">
        <f>COUNTIFS(Maturation!$E$3:$E$323, Ad_Density!G662, Maturation!$B$3:$B$323, Ad_Density!C662, Maturation!$C$3:$C$323, D662, Maturation!$D$3:$D$323, "female")</f>
        <v>0</v>
      </c>
      <c r="AA662" s="13">
        <f t="shared" si="89"/>
        <v>0</v>
      </c>
      <c r="AB662" s="13"/>
      <c r="AC662" s="13"/>
    </row>
    <row r="663" spans="3:29" x14ac:dyDescent="0.35">
      <c r="C663" s="10" t="s">
        <v>16</v>
      </c>
      <c r="D663" s="10">
        <v>2</v>
      </c>
      <c r="E663" s="11"/>
      <c r="F663" s="11">
        <f t="shared" si="87"/>
        <v>51</v>
      </c>
      <c r="G663" s="12">
        <v>45212</v>
      </c>
      <c r="H663" s="13"/>
      <c r="I663" s="13"/>
      <c r="J663" s="13"/>
      <c r="K663" s="11"/>
      <c r="L663" s="13"/>
      <c r="M663" s="13"/>
      <c r="N663" s="13"/>
      <c r="O663" s="13"/>
      <c r="P663" s="13"/>
      <c r="Q663" s="13"/>
      <c r="R663" s="47">
        <v>7</v>
      </c>
      <c r="S663" s="47">
        <f t="shared" si="88"/>
        <v>0</v>
      </c>
      <c r="T663" s="20"/>
      <c r="U663" s="20"/>
      <c r="V663" s="13"/>
      <c r="W663" s="13"/>
      <c r="X663" s="13"/>
      <c r="Y663" s="13">
        <f>COUNTIFS(Maturation!$E$3:$E$323, Ad_Density!G663, Maturation!$B$3:$B$323, Ad_Density!C663, Maturation!$C$3:$C$323, D663, Maturation!$D$3:$D$323, "male")</f>
        <v>0</v>
      </c>
      <c r="Z663" s="13">
        <f>COUNTIFS(Maturation!$E$3:$E$323, Ad_Density!G663, Maturation!$B$3:$B$323, Ad_Density!C663, Maturation!$C$3:$C$323, D663, Maturation!$D$3:$D$323, "female")</f>
        <v>0</v>
      </c>
      <c r="AA663" s="13">
        <f t="shared" si="89"/>
        <v>0</v>
      </c>
      <c r="AB663" s="13"/>
      <c r="AC663" s="13"/>
    </row>
    <row r="664" spans="3:29" x14ac:dyDescent="0.35">
      <c r="C664" s="10" t="s">
        <v>16</v>
      </c>
      <c r="D664" s="10">
        <v>3</v>
      </c>
      <c r="E664" s="11"/>
      <c r="F664" s="11">
        <f t="shared" si="87"/>
        <v>51</v>
      </c>
      <c r="G664" s="12">
        <v>45212</v>
      </c>
      <c r="H664" s="13"/>
      <c r="I664" s="13"/>
      <c r="J664" s="13"/>
      <c r="K664" s="11"/>
      <c r="L664" s="13"/>
      <c r="M664" s="13"/>
      <c r="N664" s="13"/>
      <c r="O664" s="13"/>
      <c r="P664" s="13"/>
      <c r="Q664" s="13"/>
      <c r="R664" s="47">
        <v>9</v>
      </c>
      <c r="S664" s="47">
        <f t="shared" si="88"/>
        <v>0</v>
      </c>
      <c r="T664" s="20"/>
      <c r="U664" s="20"/>
      <c r="V664" s="13"/>
      <c r="W664" s="13"/>
      <c r="X664" s="13"/>
      <c r="Y664" s="13">
        <f>COUNTIFS(Maturation!$E$3:$E$323, Ad_Density!G664, Maturation!$B$3:$B$323, Ad_Density!C664, Maturation!$C$3:$C$323, D664, Maturation!$D$3:$D$323, "male")</f>
        <v>0</v>
      </c>
      <c r="Z664" s="13">
        <f>COUNTIFS(Maturation!$E$3:$E$323, Ad_Density!G664, Maturation!$B$3:$B$323, Ad_Density!C664, Maturation!$C$3:$C$323, D664, Maturation!$D$3:$D$323, "female")</f>
        <v>0</v>
      </c>
      <c r="AA664" s="13">
        <f t="shared" si="89"/>
        <v>0</v>
      </c>
      <c r="AB664" s="13"/>
      <c r="AC664" s="13"/>
    </row>
    <row r="665" spans="3:29" x14ac:dyDescent="0.35">
      <c r="C665" s="10" t="s">
        <v>16</v>
      </c>
      <c r="D665" s="10">
        <v>4</v>
      </c>
      <c r="E665" s="11"/>
      <c r="F665" s="11">
        <f t="shared" si="87"/>
        <v>51</v>
      </c>
      <c r="G665" s="12">
        <v>45212</v>
      </c>
      <c r="H665" s="13"/>
      <c r="I665" s="13"/>
      <c r="J665" s="13"/>
      <c r="K665" s="11"/>
      <c r="L665" s="13"/>
      <c r="M665" s="13"/>
      <c r="N665" s="13"/>
      <c r="O665" s="13"/>
      <c r="P665" s="13"/>
      <c r="Q665" s="13"/>
      <c r="R665" s="47">
        <v>7</v>
      </c>
      <c r="S665" s="47">
        <f t="shared" si="88"/>
        <v>0</v>
      </c>
      <c r="T665" s="20"/>
      <c r="U665" s="20"/>
      <c r="V665" s="13"/>
      <c r="W665" s="13"/>
      <c r="X665" s="13"/>
      <c r="Y665" s="13">
        <f>COUNTIFS(Maturation!$E$3:$E$323, Ad_Density!G665, Maturation!$B$3:$B$323, Ad_Density!C665, Maturation!$C$3:$C$323, D665, Maturation!$D$3:$D$323, "male")</f>
        <v>0</v>
      </c>
      <c r="Z665" s="13">
        <f>COUNTIFS(Maturation!$E$3:$E$323, Ad_Density!G665, Maturation!$B$3:$B$323, Ad_Density!C665, Maturation!$C$3:$C$323, D665, Maturation!$D$3:$D$323, "female")</f>
        <v>0</v>
      </c>
      <c r="AA665" s="13">
        <f t="shared" si="89"/>
        <v>0</v>
      </c>
      <c r="AB665" s="13"/>
      <c r="AC665" s="13"/>
    </row>
    <row r="666" spans="3:29" x14ac:dyDescent="0.35">
      <c r="C666" s="10" t="s">
        <v>16</v>
      </c>
      <c r="D666" s="10">
        <v>5</v>
      </c>
      <c r="E666" s="11"/>
      <c r="F666" s="11">
        <f t="shared" si="87"/>
        <v>51</v>
      </c>
      <c r="G666" s="12">
        <v>45212</v>
      </c>
      <c r="H666" s="13"/>
      <c r="I666" s="13"/>
      <c r="J666" s="13"/>
      <c r="K666" s="11"/>
      <c r="L666" s="13"/>
      <c r="M666" s="13"/>
      <c r="N666" s="13"/>
      <c r="O666" s="13"/>
      <c r="P666" s="13"/>
      <c r="Q666" s="13"/>
      <c r="R666" s="47">
        <v>6</v>
      </c>
      <c r="S666" s="47">
        <f t="shared" si="88"/>
        <v>0</v>
      </c>
      <c r="T666" s="20"/>
      <c r="U666" s="20"/>
      <c r="V666" s="13"/>
      <c r="W666" s="13"/>
      <c r="X666" s="13"/>
      <c r="Y666" s="13">
        <f>COUNTIFS(Maturation!$E$3:$E$323, Ad_Density!G666, Maturation!$B$3:$B$323, Ad_Density!C666, Maturation!$C$3:$C$323, D666, Maturation!$D$3:$D$323, "male")</f>
        <v>0</v>
      </c>
      <c r="Z666" s="13">
        <f>COUNTIFS(Maturation!$E$3:$E$323, Ad_Density!G666, Maturation!$B$3:$B$323, Ad_Density!C666, Maturation!$C$3:$C$323, D666, Maturation!$D$3:$D$323, "female")</f>
        <v>0</v>
      </c>
      <c r="AA666" s="13">
        <f t="shared" si="89"/>
        <v>0</v>
      </c>
      <c r="AB666" s="13"/>
      <c r="AC666" s="13"/>
    </row>
    <row r="667" spans="3:29" x14ac:dyDescent="0.35">
      <c r="C667" s="10" t="s">
        <v>16</v>
      </c>
      <c r="D667" s="10">
        <v>6</v>
      </c>
      <c r="E667" s="11"/>
      <c r="F667" s="11">
        <f t="shared" si="87"/>
        <v>51</v>
      </c>
      <c r="G667" s="12">
        <v>45212</v>
      </c>
      <c r="H667" s="13"/>
      <c r="I667" s="13"/>
      <c r="J667" s="13"/>
      <c r="K667" s="11"/>
      <c r="L667" s="13"/>
      <c r="M667" s="13"/>
      <c r="N667" s="13"/>
      <c r="O667" s="13"/>
      <c r="P667" s="13"/>
      <c r="Q667" s="13"/>
      <c r="R667" s="47">
        <v>10</v>
      </c>
      <c r="S667" s="47">
        <f t="shared" si="88"/>
        <v>0</v>
      </c>
      <c r="T667" s="20"/>
      <c r="U667" s="20"/>
      <c r="V667" s="13"/>
      <c r="W667" s="13"/>
      <c r="X667" s="13"/>
      <c r="Y667" s="13">
        <f>COUNTIFS(Maturation!$E$3:$E$323, Ad_Density!G667, Maturation!$B$3:$B$323, Ad_Density!C667, Maturation!$C$3:$C$323, D667, Maturation!$D$3:$D$323, "male")</f>
        <v>0</v>
      </c>
      <c r="Z667" s="13">
        <f>COUNTIFS(Maturation!$E$3:$E$323, Ad_Density!G667, Maturation!$B$3:$B$323, Ad_Density!C667, Maturation!$C$3:$C$323, D667, Maturation!$D$3:$D$323, "female")</f>
        <v>0</v>
      </c>
      <c r="AA667" s="13">
        <f t="shared" si="89"/>
        <v>0</v>
      </c>
      <c r="AB667" s="13"/>
      <c r="AC667" s="13"/>
    </row>
    <row r="668" spans="3:29" x14ac:dyDescent="0.35">
      <c r="C668" s="10" t="s">
        <v>17</v>
      </c>
      <c r="D668" s="10">
        <v>1</v>
      </c>
      <c r="E668" s="11"/>
      <c r="F668" s="11">
        <f t="shared" si="87"/>
        <v>51</v>
      </c>
      <c r="G668" s="12">
        <v>45212</v>
      </c>
      <c r="H668" s="13"/>
      <c r="I668" s="13"/>
      <c r="J668" s="13"/>
      <c r="K668" s="11"/>
      <c r="L668" s="13"/>
      <c r="M668" s="13"/>
      <c r="N668" s="13"/>
      <c r="O668" s="13"/>
      <c r="P668" s="13"/>
      <c r="Q668" s="13"/>
      <c r="R668" s="47">
        <v>13</v>
      </c>
      <c r="S668" s="47">
        <f t="shared" si="88"/>
        <v>0</v>
      </c>
      <c r="T668" s="20"/>
      <c r="U668" s="20"/>
      <c r="V668" s="13"/>
      <c r="W668" s="13"/>
      <c r="X668" s="13"/>
      <c r="Y668" s="13">
        <f>COUNTIFS(Maturation!$E$3:$E$323, Ad_Density!G668, Maturation!$B$3:$B$323, Ad_Density!C668, Maturation!$C$3:$C$323, D668, Maturation!$D$3:$D$323, "male")</f>
        <v>0</v>
      </c>
      <c r="Z668" s="13">
        <f>COUNTIFS(Maturation!$E$3:$E$323, Ad_Density!G668, Maturation!$B$3:$B$323, Ad_Density!C668, Maturation!$C$3:$C$323, D668, Maturation!$D$3:$D$323, "female")</f>
        <v>0</v>
      </c>
      <c r="AA668" s="13">
        <f t="shared" si="89"/>
        <v>0</v>
      </c>
      <c r="AB668" s="13"/>
      <c r="AC668" s="13"/>
    </row>
    <row r="669" spans="3:29" x14ac:dyDescent="0.35">
      <c r="C669" s="10" t="s">
        <v>17</v>
      </c>
      <c r="D669" s="10">
        <v>2</v>
      </c>
      <c r="E669" s="11"/>
      <c r="F669" s="11">
        <f t="shared" si="87"/>
        <v>51</v>
      </c>
      <c r="G669" s="12">
        <v>45212</v>
      </c>
      <c r="H669" s="13"/>
      <c r="I669" s="13"/>
      <c r="J669" s="13"/>
      <c r="K669" s="11"/>
      <c r="L669" s="13"/>
      <c r="M669" s="13"/>
      <c r="N669" s="13"/>
      <c r="O669" s="13"/>
      <c r="P669" s="13"/>
      <c r="Q669" s="13"/>
      <c r="R669" s="47">
        <v>16</v>
      </c>
      <c r="S669" s="47">
        <f t="shared" si="88"/>
        <v>0</v>
      </c>
      <c r="T669" s="20"/>
      <c r="U669" s="20"/>
      <c r="V669" s="13"/>
      <c r="W669" s="13"/>
      <c r="X669" s="13"/>
      <c r="Y669" s="13">
        <f>COUNTIFS(Maturation!$E$3:$E$323, Ad_Density!G669, Maturation!$B$3:$B$323, Ad_Density!C669, Maturation!$C$3:$C$323, D669, Maturation!$D$3:$D$323, "male")</f>
        <v>0</v>
      </c>
      <c r="Z669" s="13">
        <f>COUNTIFS(Maturation!$E$3:$E$323, Ad_Density!G669, Maturation!$B$3:$B$323, Ad_Density!C669, Maturation!$C$3:$C$323, D669, Maturation!$D$3:$D$323, "female")</f>
        <v>0</v>
      </c>
      <c r="AA669" s="13">
        <f t="shared" si="89"/>
        <v>0</v>
      </c>
      <c r="AB669" s="13"/>
      <c r="AC669" s="13"/>
    </row>
    <row r="670" spans="3:29" x14ac:dyDescent="0.35">
      <c r="C670" s="14" t="s">
        <v>18</v>
      </c>
      <c r="D670" s="14">
        <v>1</v>
      </c>
      <c r="E670" s="15"/>
      <c r="F670" s="15">
        <f t="shared" si="87"/>
        <v>51</v>
      </c>
      <c r="G670" s="16">
        <v>45212</v>
      </c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48"/>
      <c r="S670" s="48">
        <f t="shared" si="88"/>
        <v>0</v>
      </c>
      <c r="T670" s="21"/>
      <c r="U670" s="21"/>
      <c r="V670" s="15"/>
      <c r="W670" s="15"/>
      <c r="X670" s="15"/>
      <c r="Y670" s="15">
        <f>COUNTIFS(Maturation!$E$3:$E$323, Ad_Density!G670, Maturation!$B$3:$B$323, Ad_Density!C670, Maturation!$C$3:$C$323, D670, Maturation!$D$3:$D$323, "male")</f>
        <v>0</v>
      </c>
      <c r="Z670" s="15">
        <f>COUNTIFS(Maturation!$E$3:$E$323, Ad_Density!G670, Maturation!$B$3:$B$323, Ad_Density!C670, Maturation!$C$3:$C$323, D670, Maturation!$D$3:$D$323, "female")</f>
        <v>0</v>
      </c>
      <c r="AA670" s="15">
        <f t="shared" si="89"/>
        <v>0</v>
      </c>
      <c r="AB670" s="15"/>
      <c r="AC670" s="15"/>
    </row>
    <row r="671" spans="3:29" x14ac:dyDescent="0.35">
      <c r="C671" s="1" t="s">
        <v>19</v>
      </c>
      <c r="D671" s="1">
        <v>1</v>
      </c>
      <c r="E671" s="2"/>
      <c r="F671" s="2">
        <f t="shared" si="87"/>
        <v>52</v>
      </c>
      <c r="G671" s="3">
        <v>45213</v>
      </c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45">
        <v>5</v>
      </c>
      <c r="S671" s="45">
        <f t="shared" ref="S671:S688" si="90">R653-R671</f>
        <v>0</v>
      </c>
      <c r="T671" s="18"/>
      <c r="U671" s="18"/>
      <c r="V671" s="4"/>
      <c r="W671" s="4"/>
      <c r="X671" s="4"/>
      <c r="Y671" s="2">
        <f>COUNTIFS(Maturation!$E$3:$E$323, Ad_Density!G671, Maturation!$B$3:$B$323, Ad_Density!C671, Maturation!$C$3:$C$323, D671, Maturation!$D$3:$D$323, "male")</f>
        <v>0</v>
      </c>
      <c r="Z671" s="5">
        <f>COUNTIFS(Maturation!$E$3:$E$323, Ad_Density!G671, Maturation!$B$3:$B$323, Ad_Density!C671, Maturation!$C$3:$C$323, D671, Maturation!$D$3:$D$323, "female")</f>
        <v>0</v>
      </c>
      <c r="AA671" s="5">
        <f t="shared" ref="AA671:AA688" si="91">Y671+Z671</f>
        <v>0</v>
      </c>
      <c r="AB671" s="5"/>
      <c r="AC671" s="5"/>
    </row>
    <row r="672" spans="3:29" x14ac:dyDescent="0.35">
      <c r="C672" s="1" t="s">
        <v>19</v>
      </c>
      <c r="D672" s="1">
        <v>2</v>
      </c>
      <c r="E672" s="2"/>
      <c r="F672" s="2">
        <f t="shared" si="87"/>
        <v>52</v>
      </c>
      <c r="G672" s="3">
        <v>45213</v>
      </c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45">
        <v>3</v>
      </c>
      <c r="S672" s="45">
        <f t="shared" si="90"/>
        <v>0</v>
      </c>
      <c r="T672" s="18"/>
      <c r="U672" s="18"/>
      <c r="V672" s="4"/>
      <c r="W672" s="4"/>
      <c r="X672" s="4"/>
      <c r="Y672" s="2">
        <f>COUNTIFS(Maturation!$E$3:$E$323, Ad_Density!G672, Maturation!$B$3:$B$323, Ad_Density!C672, Maturation!$C$3:$C$323, D672, Maturation!$D$3:$D$323, "male")</f>
        <v>0</v>
      </c>
      <c r="Z672" s="5">
        <f>COUNTIFS(Maturation!$E$3:$E$323, Ad_Density!G672, Maturation!$B$3:$B$323, Ad_Density!C672, Maturation!$C$3:$C$323, D672, Maturation!$D$3:$D$323, "female")</f>
        <v>0</v>
      </c>
      <c r="AA672" s="5">
        <f t="shared" si="91"/>
        <v>0</v>
      </c>
      <c r="AB672" s="5"/>
      <c r="AC672" s="5"/>
    </row>
    <row r="673" spans="3:29" x14ac:dyDescent="0.35">
      <c r="C673" s="1" t="s">
        <v>19</v>
      </c>
      <c r="D673" s="1">
        <v>3</v>
      </c>
      <c r="E673" s="2"/>
      <c r="F673" s="2">
        <f t="shared" si="87"/>
        <v>52</v>
      </c>
      <c r="G673" s="3">
        <v>45213</v>
      </c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45">
        <v>3</v>
      </c>
      <c r="S673" s="45">
        <f t="shared" si="90"/>
        <v>0</v>
      </c>
      <c r="T673" s="18"/>
      <c r="U673" s="18"/>
      <c r="V673" s="4"/>
      <c r="W673" s="4"/>
      <c r="X673" s="4"/>
      <c r="Y673" s="2">
        <f>COUNTIFS(Maturation!$E$3:$E$323, Ad_Density!G673, Maturation!$B$3:$B$323, Ad_Density!C673, Maturation!$C$3:$C$323, D673, Maturation!$D$3:$D$323, "male")</f>
        <v>0</v>
      </c>
      <c r="Z673" s="5">
        <f>COUNTIFS(Maturation!$E$3:$E$323, Ad_Density!G673, Maturation!$B$3:$B$323, Ad_Density!C673, Maturation!$C$3:$C$323, D673, Maturation!$D$3:$D$323, "female")</f>
        <v>0</v>
      </c>
      <c r="AA673" s="5">
        <f t="shared" si="91"/>
        <v>0</v>
      </c>
      <c r="AB673" s="5"/>
      <c r="AC673" s="5"/>
    </row>
    <row r="674" spans="3:29" x14ac:dyDescent="0.35">
      <c r="C674" s="1" t="s">
        <v>19</v>
      </c>
      <c r="D674" s="1">
        <v>4</v>
      </c>
      <c r="E674" s="2"/>
      <c r="F674" s="2">
        <f t="shared" si="87"/>
        <v>52</v>
      </c>
      <c r="G674" s="3">
        <v>45213</v>
      </c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45">
        <v>3</v>
      </c>
      <c r="S674" s="45">
        <f t="shared" si="90"/>
        <v>0</v>
      </c>
      <c r="T674" s="18"/>
      <c r="U674" s="18"/>
      <c r="V674" s="4"/>
      <c r="W674" s="4"/>
      <c r="X674" s="4"/>
      <c r="Y674" s="2">
        <f>COUNTIFS(Maturation!$E$3:$E$323, Ad_Density!G674, Maturation!$B$3:$B$323, Ad_Density!C674, Maturation!$C$3:$C$323, D674, Maturation!$D$3:$D$323, "male")</f>
        <v>0</v>
      </c>
      <c r="Z674" s="5">
        <f>COUNTIFS(Maturation!$E$3:$E$323, Ad_Density!G674, Maturation!$B$3:$B$323, Ad_Density!C674, Maturation!$C$3:$C$323, D674, Maturation!$D$3:$D$323, "female")</f>
        <v>0</v>
      </c>
      <c r="AA674" s="5">
        <f t="shared" si="91"/>
        <v>0</v>
      </c>
      <c r="AB674" s="5"/>
      <c r="AC674" s="5"/>
    </row>
    <row r="675" spans="3:29" x14ac:dyDescent="0.35">
      <c r="C675" s="1" t="s">
        <v>19</v>
      </c>
      <c r="D675" s="1">
        <v>5</v>
      </c>
      <c r="E675" s="2"/>
      <c r="F675" s="2">
        <f t="shared" si="87"/>
        <v>52</v>
      </c>
      <c r="G675" s="3">
        <v>45213</v>
      </c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45">
        <v>7</v>
      </c>
      <c r="S675" s="45">
        <f t="shared" si="90"/>
        <v>0</v>
      </c>
      <c r="T675" s="18"/>
      <c r="U675" s="18"/>
      <c r="V675" s="4"/>
      <c r="W675" s="4"/>
      <c r="X675" s="4"/>
      <c r="Y675" s="2">
        <f>COUNTIFS(Maturation!$E$3:$E$323, Ad_Density!G675, Maturation!$B$3:$B$323, Ad_Density!C675, Maturation!$C$3:$C$323, D675, Maturation!$D$3:$D$323, "male")</f>
        <v>0</v>
      </c>
      <c r="Z675" s="5">
        <f>COUNTIFS(Maturation!$E$3:$E$323, Ad_Density!G675, Maturation!$B$3:$B$323, Ad_Density!C675, Maturation!$C$3:$C$323, D675, Maturation!$D$3:$D$323, "female")</f>
        <v>0</v>
      </c>
      <c r="AA675" s="5">
        <f t="shared" si="91"/>
        <v>0</v>
      </c>
      <c r="AB675" s="5"/>
      <c r="AC675" s="5"/>
    </row>
    <row r="676" spans="3:29" x14ac:dyDescent="0.35">
      <c r="C676" s="1" t="s">
        <v>19</v>
      </c>
      <c r="D676" s="1">
        <v>6</v>
      </c>
      <c r="E676" s="2"/>
      <c r="F676" s="2">
        <f t="shared" si="87"/>
        <v>52</v>
      </c>
      <c r="G676" s="3">
        <v>45213</v>
      </c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45">
        <v>5</v>
      </c>
      <c r="S676" s="45">
        <f t="shared" si="90"/>
        <v>0</v>
      </c>
      <c r="T676" s="18"/>
      <c r="U676" s="18"/>
      <c r="V676" s="4"/>
      <c r="W676" s="4"/>
      <c r="X676" s="4"/>
      <c r="Y676" s="2">
        <f>COUNTIFS(Maturation!$E$3:$E$323, Ad_Density!G676, Maturation!$B$3:$B$323, Ad_Density!C676, Maturation!$C$3:$C$323, D676, Maturation!$D$3:$D$323, "male")</f>
        <v>0</v>
      </c>
      <c r="Z676" s="5">
        <f>COUNTIFS(Maturation!$E$3:$E$323, Ad_Density!G676, Maturation!$B$3:$B$323, Ad_Density!C676, Maturation!$C$3:$C$323, D676, Maturation!$D$3:$D$323, "female")</f>
        <v>0</v>
      </c>
      <c r="AA676" s="5">
        <f t="shared" si="91"/>
        <v>0</v>
      </c>
      <c r="AB676" s="5"/>
      <c r="AC676" s="5"/>
    </row>
    <row r="677" spans="3:29" x14ac:dyDescent="0.35">
      <c r="C677" s="1" t="s">
        <v>20</v>
      </c>
      <c r="D677" s="1">
        <v>1</v>
      </c>
      <c r="E677" s="2"/>
      <c r="F677" s="2">
        <f t="shared" si="87"/>
        <v>52</v>
      </c>
      <c r="G677" s="3">
        <v>45213</v>
      </c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45"/>
      <c r="S677" s="45">
        <f t="shared" si="90"/>
        <v>0</v>
      </c>
      <c r="T677" s="18"/>
      <c r="U677" s="18"/>
      <c r="V677" s="4"/>
      <c r="W677" s="4"/>
      <c r="X677" s="4"/>
      <c r="Y677" s="2">
        <f>COUNTIFS(Maturation!$E$3:$E$323, Ad_Density!G677, Maturation!$B$3:$B$323, Ad_Density!C677, Maturation!$C$3:$C$323, D677, Maturation!$D$3:$D$323, "male")</f>
        <v>0</v>
      </c>
      <c r="Z677" s="5">
        <f>COUNTIFS(Maturation!$E$3:$E$323, Ad_Density!G677, Maturation!$B$3:$B$323, Ad_Density!C677, Maturation!$C$3:$C$323, D677, Maturation!$D$3:$D$323, "female")</f>
        <v>0</v>
      </c>
      <c r="AA677" s="5">
        <f t="shared" si="91"/>
        <v>0</v>
      </c>
      <c r="AB677" s="5"/>
      <c r="AC677" s="5"/>
    </row>
    <row r="678" spans="3:29" x14ac:dyDescent="0.35">
      <c r="C678" s="1" t="s">
        <v>20</v>
      </c>
      <c r="D678" s="1">
        <v>2</v>
      </c>
      <c r="E678" s="2"/>
      <c r="F678" s="2">
        <f t="shared" si="87"/>
        <v>52</v>
      </c>
      <c r="G678" s="3">
        <v>45213</v>
      </c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45">
        <f>26+Z659</f>
        <v>26</v>
      </c>
      <c r="S678" s="45">
        <f t="shared" si="90"/>
        <v>0</v>
      </c>
      <c r="T678" s="18"/>
      <c r="U678" s="18"/>
      <c r="V678" s="4"/>
      <c r="W678" s="4"/>
      <c r="X678" s="4"/>
      <c r="Y678" s="2">
        <f>COUNTIFS(Maturation!$E$3:$E$323, Ad_Density!G678, Maturation!$B$3:$B$323, Ad_Density!C678, Maturation!$C$3:$C$323, D678, Maturation!$D$3:$D$323, "male")</f>
        <v>0</v>
      </c>
      <c r="Z678" s="5">
        <f>COUNTIFS(Maturation!$E$3:$E$323, Ad_Density!G678, Maturation!$B$3:$B$323, Ad_Density!C678, Maturation!$C$3:$C$323, D678, Maturation!$D$3:$D$323, "female")</f>
        <v>0</v>
      </c>
      <c r="AA678" s="5">
        <f t="shared" si="91"/>
        <v>0</v>
      </c>
      <c r="AB678" s="5"/>
      <c r="AC678" s="5"/>
    </row>
    <row r="679" spans="3:29" x14ac:dyDescent="0.35">
      <c r="C679" s="6" t="s">
        <v>21</v>
      </c>
      <c r="D679" s="6">
        <v>1</v>
      </c>
      <c r="E679" s="7"/>
      <c r="F679" s="7">
        <f t="shared" si="87"/>
        <v>52</v>
      </c>
      <c r="G679" s="8">
        <v>45213</v>
      </c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46"/>
      <c r="S679" s="46">
        <f t="shared" si="90"/>
        <v>0</v>
      </c>
      <c r="T679" s="19"/>
      <c r="U679" s="19"/>
      <c r="V679" s="9"/>
      <c r="W679" s="9"/>
      <c r="X679" s="9"/>
      <c r="Y679" s="7">
        <f>COUNTIFS(Maturation!$E$3:$E$323, Ad_Density!G679, Maturation!$B$3:$B$323, Ad_Density!C679, Maturation!$C$3:$C$323, D679, Maturation!$D$3:$D$323, "male")</f>
        <v>0</v>
      </c>
      <c r="Z679" s="7">
        <f>COUNTIFS(Maturation!$E$3:$E$323, Ad_Density!G679, Maturation!$B$3:$B$323, Ad_Density!C679, Maturation!$C$3:$C$323, D679, Maturation!$D$3:$D$323, "female")</f>
        <v>0</v>
      </c>
      <c r="AA679" s="7">
        <f t="shared" si="91"/>
        <v>0</v>
      </c>
      <c r="AB679" s="7"/>
      <c r="AC679" s="7"/>
    </row>
    <row r="680" spans="3:29" x14ac:dyDescent="0.35">
      <c r="C680" s="10" t="s">
        <v>16</v>
      </c>
      <c r="D680" s="10">
        <v>1</v>
      </c>
      <c r="E680" s="11"/>
      <c r="F680" s="11">
        <f t="shared" si="87"/>
        <v>52</v>
      </c>
      <c r="G680" s="12">
        <v>45213</v>
      </c>
      <c r="H680" s="13"/>
      <c r="I680" s="13"/>
      <c r="J680" s="13"/>
      <c r="K680" s="11"/>
      <c r="L680" s="13"/>
      <c r="M680" s="13"/>
      <c r="N680" s="13"/>
      <c r="O680" s="13"/>
      <c r="P680" s="13"/>
      <c r="Q680" s="13"/>
      <c r="R680" s="47">
        <v>9</v>
      </c>
      <c r="S680" s="47">
        <f t="shared" si="90"/>
        <v>0</v>
      </c>
      <c r="T680" s="20"/>
      <c r="U680" s="20"/>
      <c r="V680" s="13"/>
      <c r="W680" s="13"/>
      <c r="X680" s="13"/>
      <c r="Y680" s="13">
        <f>COUNTIFS(Maturation!$E$3:$E$323, Ad_Density!G680, Maturation!$B$3:$B$323, Ad_Density!C680, Maturation!$C$3:$C$323, D680, Maturation!$D$3:$D$323, "male")</f>
        <v>0</v>
      </c>
      <c r="Z680" s="13">
        <f>COUNTIFS(Maturation!$E$3:$E$323, Ad_Density!G680, Maturation!$B$3:$B$323, Ad_Density!C680, Maturation!$C$3:$C$323, D680, Maturation!$D$3:$D$323, "female")</f>
        <v>0</v>
      </c>
      <c r="AA680" s="13">
        <f t="shared" si="91"/>
        <v>0</v>
      </c>
      <c r="AB680" s="13"/>
      <c r="AC680" s="13"/>
    </row>
    <row r="681" spans="3:29" x14ac:dyDescent="0.35">
      <c r="C681" s="10" t="s">
        <v>16</v>
      </c>
      <c r="D681" s="10">
        <v>2</v>
      </c>
      <c r="E681" s="11"/>
      <c r="F681" s="11">
        <f t="shared" si="87"/>
        <v>52</v>
      </c>
      <c r="G681" s="12">
        <v>45213</v>
      </c>
      <c r="H681" s="13"/>
      <c r="I681" s="13"/>
      <c r="J681" s="13"/>
      <c r="K681" s="11"/>
      <c r="L681" s="13"/>
      <c r="M681" s="13"/>
      <c r="N681" s="13"/>
      <c r="O681" s="13"/>
      <c r="P681" s="13"/>
      <c r="Q681" s="13"/>
      <c r="R681" s="47">
        <v>7</v>
      </c>
      <c r="S681" s="47">
        <f t="shared" si="90"/>
        <v>0</v>
      </c>
      <c r="T681" s="20"/>
      <c r="U681" s="20"/>
      <c r="V681" s="13"/>
      <c r="W681" s="13"/>
      <c r="X681" s="13"/>
      <c r="Y681" s="13">
        <f>COUNTIFS(Maturation!$E$3:$E$323, Ad_Density!G681, Maturation!$B$3:$B$323, Ad_Density!C681, Maturation!$C$3:$C$323, D681, Maturation!$D$3:$D$323, "male")</f>
        <v>0</v>
      </c>
      <c r="Z681" s="13">
        <f>COUNTIFS(Maturation!$E$3:$E$323, Ad_Density!G681, Maturation!$B$3:$B$323, Ad_Density!C681, Maturation!$C$3:$C$323, D681, Maturation!$D$3:$D$323, "female")</f>
        <v>0</v>
      </c>
      <c r="AA681" s="13">
        <f t="shared" si="91"/>
        <v>0</v>
      </c>
      <c r="AB681" s="13"/>
      <c r="AC681" s="13"/>
    </row>
    <row r="682" spans="3:29" x14ac:dyDescent="0.35">
      <c r="C682" s="10" t="s">
        <v>16</v>
      </c>
      <c r="D682" s="10">
        <v>3</v>
      </c>
      <c r="E682" s="11"/>
      <c r="F682" s="11">
        <f t="shared" si="87"/>
        <v>52</v>
      </c>
      <c r="G682" s="12">
        <v>45213</v>
      </c>
      <c r="H682" s="13"/>
      <c r="I682" s="13"/>
      <c r="J682" s="13"/>
      <c r="K682" s="11"/>
      <c r="L682" s="13"/>
      <c r="M682" s="13"/>
      <c r="N682" s="13"/>
      <c r="O682" s="13"/>
      <c r="P682" s="13"/>
      <c r="Q682" s="13"/>
      <c r="R682" s="47">
        <v>9</v>
      </c>
      <c r="S682" s="47">
        <f t="shared" si="90"/>
        <v>0</v>
      </c>
      <c r="T682" s="20"/>
      <c r="U682" s="20"/>
      <c r="V682" s="13"/>
      <c r="W682" s="13"/>
      <c r="X682" s="13"/>
      <c r="Y682" s="13">
        <f>COUNTIFS(Maturation!$E$3:$E$323, Ad_Density!G682, Maturation!$B$3:$B$323, Ad_Density!C682, Maturation!$C$3:$C$323, D682, Maturation!$D$3:$D$323, "male")</f>
        <v>0</v>
      </c>
      <c r="Z682" s="13">
        <f>COUNTIFS(Maturation!$E$3:$E$323, Ad_Density!G682, Maturation!$B$3:$B$323, Ad_Density!C682, Maturation!$C$3:$C$323, D682, Maturation!$D$3:$D$323, "female")</f>
        <v>0</v>
      </c>
      <c r="AA682" s="13">
        <f t="shared" si="91"/>
        <v>0</v>
      </c>
      <c r="AB682" s="13"/>
      <c r="AC682" s="13"/>
    </row>
    <row r="683" spans="3:29" x14ac:dyDescent="0.35">
      <c r="C683" s="10" t="s">
        <v>16</v>
      </c>
      <c r="D683" s="10">
        <v>4</v>
      </c>
      <c r="E683" s="11"/>
      <c r="F683" s="11">
        <f t="shared" si="87"/>
        <v>52</v>
      </c>
      <c r="G683" s="12">
        <v>45213</v>
      </c>
      <c r="H683" s="13"/>
      <c r="I683" s="13"/>
      <c r="J683" s="13"/>
      <c r="K683" s="11"/>
      <c r="L683" s="13"/>
      <c r="M683" s="13"/>
      <c r="N683" s="13"/>
      <c r="O683" s="13"/>
      <c r="P683" s="13"/>
      <c r="Q683" s="13"/>
      <c r="R683" s="47">
        <v>7</v>
      </c>
      <c r="S683" s="47">
        <f t="shared" si="90"/>
        <v>0</v>
      </c>
      <c r="T683" s="20"/>
      <c r="U683" s="20"/>
      <c r="V683" s="13"/>
      <c r="W683" s="13"/>
      <c r="X683" s="13"/>
      <c r="Y683" s="13">
        <f>COUNTIFS(Maturation!$E$3:$E$323, Ad_Density!G683, Maturation!$B$3:$B$323, Ad_Density!C683, Maturation!$C$3:$C$323, D683, Maturation!$D$3:$D$323, "male")</f>
        <v>0</v>
      </c>
      <c r="Z683" s="13">
        <f>COUNTIFS(Maturation!$E$3:$E$323, Ad_Density!G683, Maturation!$B$3:$B$323, Ad_Density!C683, Maturation!$C$3:$C$323, D683, Maturation!$D$3:$D$323, "female")</f>
        <v>0</v>
      </c>
      <c r="AA683" s="13">
        <f t="shared" si="91"/>
        <v>0</v>
      </c>
      <c r="AB683" s="13"/>
      <c r="AC683" s="13"/>
    </row>
    <row r="684" spans="3:29" x14ac:dyDescent="0.35">
      <c r="C684" s="10" t="s">
        <v>16</v>
      </c>
      <c r="D684" s="10">
        <v>5</v>
      </c>
      <c r="E684" s="11"/>
      <c r="F684" s="11">
        <f t="shared" si="87"/>
        <v>52</v>
      </c>
      <c r="G684" s="12">
        <v>45213</v>
      </c>
      <c r="H684" s="13"/>
      <c r="I684" s="13"/>
      <c r="J684" s="13"/>
      <c r="K684" s="11"/>
      <c r="L684" s="13"/>
      <c r="M684" s="13"/>
      <c r="N684" s="13"/>
      <c r="O684" s="13"/>
      <c r="P684" s="13"/>
      <c r="Q684" s="13"/>
      <c r="R684" s="47">
        <v>6</v>
      </c>
      <c r="S684" s="47">
        <f t="shared" si="90"/>
        <v>0</v>
      </c>
      <c r="T684" s="20"/>
      <c r="U684" s="20"/>
      <c r="V684" s="13"/>
      <c r="W684" s="13"/>
      <c r="X684" s="13"/>
      <c r="Y684" s="13">
        <f>COUNTIFS(Maturation!$E$3:$E$323, Ad_Density!G684, Maturation!$B$3:$B$323, Ad_Density!C684, Maturation!$C$3:$C$323, D684, Maturation!$D$3:$D$323, "male")</f>
        <v>0</v>
      </c>
      <c r="Z684" s="13">
        <f>COUNTIFS(Maturation!$E$3:$E$323, Ad_Density!G684, Maturation!$B$3:$B$323, Ad_Density!C684, Maturation!$C$3:$C$323, D684, Maturation!$D$3:$D$323, "female")</f>
        <v>0</v>
      </c>
      <c r="AA684" s="13">
        <f t="shared" si="91"/>
        <v>0</v>
      </c>
      <c r="AB684" s="13"/>
      <c r="AC684" s="13"/>
    </row>
    <row r="685" spans="3:29" x14ac:dyDescent="0.35">
      <c r="C685" s="10" t="s">
        <v>16</v>
      </c>
      <c r="D685" s="10">
        <v>6</v>
      </c>
      <c r="E685" s="11"/>
      <c r="F685" s="11">
        <f t="shared" si="87"/>
        <v>52</v>
      </c>
      <c r="G685" s="12">
        <v>45213</v>
      </c>
      <c r="H685" s="13"/>
      <c r="I685" s="13"/>
      <c r="J685" s="13"/>
      <c r="K685" s="11"/>
      <c r="L685" s="13"/>
      <c r="M685" s="13"/>
      <c r="N685" s="13"/>
      <c r="O685" s="13"/>
      <c r="P685" s="13"/>
      <c r="Q685" s="13"/>
      <c r="R685" s="47">
        <v>10</v>
      </c>
      <c r="S685" s="47">
        <f t="shared" si="90"/>
        <v>0</v>
      </c>
      <c r="T685" s="20"/>
      <c r="U685" s="20"/>
      <c r="V685" s="13"/>
      <c r="W685" s="13"/>
      <c r="X685" s="13"/>
      <c r="Y685" s="13">
        <f>COUNTIFS(Maturation!$E$3:$E$323, Ad_Density!G685, Maturation!$B$3:$B$323, Ad_Density!C685, Maturation!$C$3:$C$323, D685, Maturation!$D$3:$D$323, "male")</f>
        <v>0</v>
      </c>
      <c r="Z685" s="13">
        <f>COUNTIFS(Maturation!$E$3:$E$323, Ad_Density!G685, Maturation!$B$3:$B$323, Ad_Density!C685, Maturation!$C$3:$C$323, D685, Maturation!$D$3:$D$323, "female")</f>
        <v>0</v>
      </c>
      <c r="AA685" s="13">
        <f t="shared" si="91"/>
        <v>0</v>
      </c>
      <c r="AB685" s="13"/>
      <c r="AC685" s="13"/>
    </row>
    <row r="686" spans="3:29" x14ac:dyDescent="0.35">
      <c r="C686" s="10" t="s">
        <v>17</v>
      </c>
      <c r="D686" s="10">
        <v>1</v>
      </c>
      <c r="E686" s="11"/>
      <c r="F686" s="11">
        <f t="shared" si="87"/>
        <v>52</v>
      </c>
      <c r="G686" s="12">
        <v>45213</v>
      </c>
      <c r="H686" s="13"/>
      <c r="I686" s="13"/>
      <c r="J686" s="13"/>
      <c r="K686" s="11"/>
      <c r="L686" s="13"/>
      <c r="M686" s="13"/>
      <c r="N686" s="13"/>
      <c r="O686" s="13"/>
      <c r="P686" s="13"/>
      <c r="Q686" s="13"/>
      <c r="R686" s="47">
        <v>13</v>
      </c>
      <c r="S686" s="47">
        <f t="shared" si="90"/>
        <v>0</v>
      </c>
      <c r="T686" s="20"/>
      <c r="U686" s="20"/>
      <c r="V686" s="13"/>
      <c r="W686" s="13"/>
      <c r="X686" s="13"/>
      <c r="Y686" s="13">
        <f>COUNTIFS(Maturation!$E$3:$E$323, Ad_Density!G686, Maturation!$B$3:$B$323, Ad_Density!C686, Maturation!$C$3:$C$323, D686, Maturation!$D$3:$D$323, "male")</f>
        <v>0</v>
      </c>
      <c r="Z686" s="13">
        <f>COUNTIFS(Maturation!$E$3:$E$323, Ad_Density!G686, Maturation!$B$3:$B$323, Ad_Density!C686, Maturation!$C$3:$C$323, D686, Maturation!$D$3:$D$323, "female")</f>
        <v>0</v>
      </c>
      <c r="AA686" s="13">
        <f t="shared" si="91"/>
        <v>0</v>
      </c>
      <c r="AB686" s="13"/>
      <c r="AC686" s="13"/>
    </row>
    <row r="687" spans="3:29" x14ac:dyDescent="0.35">
      <c r="C687" s="10" t="s">
        <v>17</v>
      </c>
      <c r="D687" s="10">
        <v>2</v>
      </c>
      <c r="E687" s="11"/>
      <c r="F687" s="11">
        <f t="shared" si="87"/>
        <v>52</v>
      </c>
      <c r="G687" s="12">
        <v>45213</v>
      </c>
      <c r="H687" s="13"/>
      <c r="I687" s="13"/>
      <c r="J687" s="13"/>
      <c r="K687" s="11"/>
      <c r="L687" s="13"/>
      <c r="M687" s="13"/>
      <c r="N687" s="13"/>
      <c r="O687" s="13"/>
      <c r="P687" s="13"/>
      <c r="Q687" s="13"/>
      <c r="R687" s="47">
        <v>16</v>
      </c>
      <c r="S687" s="47">
        <f t="shared" si="90"/>
        <v>0</v>
      </c>
      <c r="T687" s="20"/>
      <c r="U687" s="20"/>
      <c r="V687" s="13"/>
      <c r="W687" s="13"/>
      <c r="X687" s="13"/>
      <c r="Y687" s="13">
        <f>COUNTIFS(Maturation!$E$3:$E$323, Ad_Density!G687, Maturation!$B$3:$B$323, Ad_Density!C687, Maturation!$C$3:$C$323, D687, Maturation!$D$3:$D$323, "male")</f>
        <v>0</v>
      </c>
      <c r="Z687" s="13">
        <f>COUNTIFS(Maturation!$E$3:$E$323, Ad_Density!G687, Maturation!$B$3:$B$323, Ad_Density!C687, Maturation!$C$3:$C$323, D687, Maturation!$D$3:$D$323, "female")</f>
        <v>0</v>
      </c>
      <c r="AA687" s="13">
        <f t="shared" si="91"/>
        <v>0</v>
      </c>
      <c r="AB687" s="13"/>
      <c r="AC687" s="13"/>
    </row>
    <row r="688" spans="3:29" x14ac:dyDescent="0.35">
      <c r="C688" s="14" t="s">
        <v>18</v>
      </c>
      <c r="D688" s="14">
        <v>1</v>
      </c>
      <c r="E688" s="15"/>
      <c r="F688" s="15">
        <f t="shared" si="87"/>
        <v>52</v>
      </c>
      <c r="G688" s="16">
        <v>45213</v>
      </c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48"/>
      <c r="S688" s="48">
        <f t="shared" si="90"/>
        <v>0</v>
      </c>
      <c r="T688" s="21"/>
      <c r="U688" s="21"/>
      <c r="V688" s="15"/>
      <c r="W688" s="15"/>
      <c r="X688" s="15"/>
      <c r="Y688" s="15">
        <f>COUNTIFS(Maturation!$E$3:$E$323, Ad_Density!G688, Maturation!$B$3:$B$323, Ad_Density!C688, Maturation!$C$3:$C$323, D688, Maturation!$D$3:$D$323, "male")</f>
        <v>0</v>
      </c>
      <c r="Z688" s="15">
        <f>COUNTIFS(Maturation!$E$3:$E$323, Ad_Density!G688, Maturation!$B$3:$B$323, Ad_Density!C688, Maturation!$C$3:$C$323, D688, Maturation!$D$3:$D$323, "female")</f>
        <v>0</v>
      </c>
      <c r="AA688" s="15">
        <f t="shared" si="91"/>
        <v>0</v>
      </c>
      <c r="AB688" s="15"/>
      <c r="AC688" s="15"/>
    </row>
    <row r="689" spans="3:29" x14ac:dyDescent="0.35">
      <c r="C689" s="1" t="s">
        <v>19</v>
      </c>
      <c r="D689" s="1">
        <v>1</v>
      </c>
      <c r="E689" s="2"/>
      <c r="F689" s="2">
        <f t="shared" si="87"/>
        <v>53</v>
      </c>
      <c r="G689" s="3">
        <v>45214</v>
      </c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45">
        <v>5</v>
      </c>
      <c r="S689" s="45">
        <f t="shared" ref="S689:S706" si="92">R671-R689</f>
        <v>0</v>
      </c>
      <c r="T689" s="18"/>
      <c r="U689" s="18"/>
      <c r="V689" s="4"/>
      <c r="W689" s="4"/>
      <c r="X689" s="4"/>
      <c r="Y689" s="2">
        <f>COUNTIFS(Maturation!$E$3:$E$323, Ad_Density!G689, Maturation!$B$3:$B$323, Ad_Density!C689, Maturation!$C$3:$C$323, D689, Maturation!$D$3:$D$323, "male")</f>
        <v>0</v>
      </c>
      <c r="Z689" s="5">
        <f>COUNTIFS(Maturation!$E$3:$E$323, Ad_Density!G689, Maturation!$B$3:$B$323, Ad_Density!C689, Maturation!$C$3:$C$323, D689, Maturation!$D$3:$D$323, "female")</f>
        <v>0</v>
      </c>
      <c r="AA689" s="5">
        <f t="shared" ref="AA689:AA706" si="93">Y689+Z689</f>
        <v>0</v>
      </c>
      <c r="AB689" s="5"/>
      <c r="AC689" s="5"/>
    </row>
    <row r="690" spans="3:29" x14ac:dyDescent="0.35">
      <c r="C690" s="1" t="s">
        <v>19</v>
      </c>
      <c r="D690" s="1">
        <v>2</v>
      </c>
      <c r="E690" s="2"/>
      <c r="F690" s="2">
        <f t="shared" si="87"/>
        <v>53</v>
      </c>
      <c r="G690" s="3">
        <v>45214</v>
      </c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45">
        <v>3</v>
      </c>
      <c r="S690" s="45">
        <f t="shared" si="92"/>
        <v>0</v>
      </c>
      <c r="T690" s="18"/>
      <c r="U690" s="18"/>
      <c r="V690" s="4"/>
      <c r="W690" s="4"/>
      <c r="X690" s="4"/>
      <c r="Y690" s="2">
        <f>COUNTIFS(Maturation!$E$3:$E$323, Ad_Density!G690, Maturation!$B$3:$B$323, Ad_Density!C690, Maturation!$C$3:$C$323, D690, Maturation!$D$3:$D$323, "male")</f>
        <v>0</v>
      </c>
      <c r="Z690" s="5">
        <f>COUNTIFS(Maturation!$E$3:$E$323, Ad_Density!G690, Maturation!$B$3:$B$323, Ad_Density!C690, Maturation!$C$3:$C$323, D690, Maturation!$D$3:$D$323, "female")</f>
        <v>0</v>
      </c>
      <c r="AA690" s="5">
        <f t="shared" si="93"/>
        <v>0</v>
      </c>
      <c r="AB690" s="5"/>
      <c r="AC690" s="5"/>
    </row>
    <row r="691" spans="3:29" x14ac:dyDescent="0.35">
      <c r="C691" s="1" t="s">
        <v>19</v>
      </c>
      <c r="D691" s="1">
        <v>3</v>
      </c>
      <c r="E691" s="2"/>
      <c r="F691" s="2">
        <f t="shared" si="87"/>
        <v>53</v>
      </c>
      <c r="G691" s="3">
        <v>45214</v>
      </c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45">
        <v>3</v>
      </c>
      <c r="S691" s="45">
        <f t="shared" si="92"/>
        <v>0</v>
      </c>
      <c r="T691" s="18"/>
      <c r="U691" s="18"/>
      <c r="V691" s="4"/>
      <c r="W691" s="4"/>
      <c r="X691" s="4"/>
      <c r="Y691" s="2">
        <f>COUNTIFS(Maturation!$E$3:$E$323, Ad_Density!G691, Maturation!$B$3:$B$323, Ad_Density!C691, Maturation!$C$3:$C$323, D691, Maturation!$D$3:$D$323, "male")</f>
        <v>0</v>
      </c>
      <c r="Z691" s="5">
        <f>COUNTIFS(Maturation!$E$3:$E$323, Ad_Density!G691, Maturation!$B$3:$B$323, Ad_Density!C691, Maturation!$C$3:$C$323, D691, Maturation!$D$3:$D$323, "female")</f>
        <v>0</v>
      </c>
      <c r="AA691" s="5">
        <f t="shared" si="93"/>
        <v>0</v>
      </c>
      <c r="AB691" s="5"/>
      <c r="AC691" s="5"/>
    </row>
    <row r="692" spans="3:29" x14ac:dyDescent="0.35">
      <c r="C692" s="1" t="s">
        <v>19</v>
      </c>
      <c r="D692" s="1">
        <v>4</v>
      </c>
      <c r="E692" s="2"/>
      <c r="F692" s="2">
        <f t="shared" si="87"/>
        <v>53</v>
      </c>
      <c r="G692" s="3">
        <v>45214</v>
      </c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45">
        <v>3</v>
      </c>
      <c r="S692" s="45">
        <f t="shared" si="92"/>
        <v>0</v>
      </c>
      <c r="T692" s="18"/>
      <c r="U692" s="18"/>
      <c r="V692" s="4"/>
      <c r="W692" s="4"/>
      <c r="X692" s="4"/>
      <c r="Y692" s="2">
        <f>COUNTIFS(Maturation!$E$3:$E$323, Ad_Density!G692, Maturation!$B$3:$B$323, Ad_Density!C692, Maturation!$C$3:$C$323, D692, Maturation!$D$3:$D$323, "male")</f>
        <v>0</v>
      </c>
      <c r="Z692" s="5">
        <f>COUNTIFS(Maturation!$E$3:$E$323, Ad_Density!G692, Maturation!$B$3:$B$323, Ad_Density!C692, Maturation!$C$3:$C$323, D692, Maturation!$D$3:$D$323, "female")</f>
        <v>0</v>
      </c>
      <c r="AA692" s="5">
        <f t="shared" si="93"/>
        <v>0</v>
      </c>
      <c r="AB692" s="5"/>
      <c r="AC692" s="5"/>
    </row>
    <row r="693" spans="3:29" x14ac:dyDescent="0.35">
      <c r="C693" s="1" t="s">
        <v>19</v>
      </c>
      <c r="D693" s="1">
        <v>5</v>
      </c>
      <c r="E693" s="2"/>
      <c r="F693" s="2">
        <f t="shared" si="87"/>
        <v>53</v>
      </c>
      <c r="G693" s="3">
        <v>45214</v>
      </c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45">
        <v>7</v>
      </c>
      <c r="S693" s="45">
        <f t="shared" si="92"/>
        <v>0</v>
      </c>
      <c r="T693" s="18"/>
      <c r="U693" s="18"/>
      <c r="V693" s="4"/>
      <c r="W693" s="4"/>
      <c r="X693" s="4"/>
      <c r="Y693" s="2">
        <f>COUNTIFS(Maturation!$E$3:$E$323, Ad_Density!G693, Maturation!$B$3:$B$323, Ad_Density!C693, Maturation!$C$3:$C$323, D693, Maturation!$D$3:$D$323, "male")</f>
        <v>0</v>
      </c>
      <c r="Z693" s="5">
        <f>COUNTIFS(Maturation!$E$3:$E$323, Ad_Density!G693, Maturation!$B$3:$B$323, Ad_Density!C693, Maturation!$C$3:$C$323, D693, Maturation!$D$3:$D$323, "female")</f>
        <v>0</v>
      </c>
      <c r="AA693" s="5">
        <f t="shared" si="93"/>
        <v>0</v>
      </c>
      <c r="AB693" s="5"/>
      <c r="AC693" s="5"/>
    </row>
    <row r="694" spans="3:29" x14ac:dyDescent="0.35">
      <c r="C694" s="1" t="s">
        <v>19</v>
      </c>
      <c r="D694" s="1">
        <v>6</v>
      </c>
      <c r="E694" s="2"/>
      <c r="F694" s="2">
        <f t="shared" si="87"/>
        <v>53</v>
      </c>
      <c r="G694" s="3">
        <v>45214</v>
      </c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45">
        <v>5</v>
      </c>
      <c r="S694" s="45">
        <f t="shared" si="92"/>
        <v>0</v>
      </c>
      <c r="T694" s="18"/>
      <c r="U694" s="18"/>
      <c r="V694" s="4"/>
      <c r="W694" s="4"/>
      <c r="X694" s="4"/>
      <c r="Y694" s="2">
        <f>COUNTIFS(Maturation!$E$3:$E$323, Ad_Density!G694, Maturation!$B$3:$B$323, Ad_Density!C694, Maturation!$C$3:$C$323, D694, Maturation!$D$3:$D$323, "male")</f>
        <v>0</v>
      </c>
      <c r="Z694" s="5">
        <f>COUNTIFS(Maturation!$E$3:$E$323, Ad_Density!G694, Maturation!$B$3:$B$323, Ad_Density!C694, Maturation!$C$3:$C$323, D694, Maturation!$D$3:$D$323, "female")</f>
        <v>0</v>
      </c>
      <c r="AA694" s="5">
        <f t="shared" si="93"/>
        <v>0</v>
      </c>
      <c r="AB694" s="5"/>
      <c r="AC694" s="5"/>
    </row>
    <row r="695" spans="3:29" x14ac:dyDescent="0.35">
      <c r="C695" s="1" t="s">
        <v>20</v>
      </c>
      <c r="D695" s="1">
        <v>1</v>
      </c>
      <c r="E695" s="2"/>
      <c r="F695" s="2">
        <f t="shared" si="87"/>
        <v>53</v>
      </c>
      <c r="G695" s="3">
        <v>45214</v>
      </c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45"/>
      <c r="S695" s="45">
        <f t="shared" si="92"/>
        <v>0</v>
      </c>
      <c r="T695" s="18"/>
      <c r="U695" s="18"/>
      <c r="V695" s="4"/>
      <c r="W695" s="4"/>
      <c r="X695" s="4"/>
      <c r="Y695" s="2">
        <f>COUNTIFS(Maturation!$E$3:$E$323, Ad_Density!G695, Maturation!$B$3:$B$323, Ad_Density!C695, Maturation!$C$3:$C$323, D695, Maturation!$D$3:$D$323, "male")</f>
        <v>0</v>
      </c>
      <c r="Z695" s="5">
        <f>COUNTIFS(Maturation!$E$3:$E$323, Ad_Density!G695, Maturation!$B$3:$B$323, Ad_Density!C695, Maturation!$C$3:$C$323, D695, Maturation!$D$3:$D$323, "female")</f>
        <v>0</v>
      </c>
      <c r="AA695" s="5">
        <f t="shared" si="93"/>
        <v>0</v>
      </c>
      <c r="AB695" s="5"/>
      <c r="AC695" s="5"/>
    </row>
    <row r="696" spans="3:29" x14ac:dyDescent="0.35">
      <c r="C696" s="1" t="s">
        <v>20</v>
      </c>
      <c r="D696" s="1">
        <v>2</v>
      </c>
      <c r="E696" s="2"/>
      <c r="F696" s="2">
        <f t="shared" si="87"/>
        <v>53</v>
      </c>
      <c r="G696" s="3">
        <v>45214</v>
      </c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45">
        <f>26+Z677</f>
        <v>26</v>
      </c>
      <c r="S696" s="45">
        <f t="shared" si="92"/>
        <v>0</v>
      </c>
      <c r="T696" s="18"/>
      <c r="U696" s="18"/>
      <c r="V696" s="4"/>
      <c r="W696" s="4"/>
      <c r="X696" s="4"/>
      <c r="Y696" s="2">
        <f>COUNTIFS(Maturation!$E$3:$E$323, Ad_Density!G696, Maturation!$B$3:$B$323, Ad_Density!C696, Maturation!$C$3:$C$323, D696, Maturation!$D$3:$D$323, "male")</f>
        <v>0</v>
      </c>
      <c r="Z696" s="5">
        <f>COUNTIFS(Maturation!$E$3:$E$323, Ad_Density!G696, Maturation!$B$3:$B$323, Ad_Density!C696, Maturation!$C$3:$C$323, D696, Maturation!$D$3:$D$323, "female")</f>
        <v>0</v>
      </c>
      <c r="AA696" s="5">
        <f t="shared" si="93"/>
        <v>0</v>
      </c>
      <c r="AB696" s="5"/>
      <c r="AC696" s="5"/>
    </row>
    <row r="697" spans="3:29" x14ac:dyDescent="0.35">
      <c r="C697" s="6" t="s">
        <v>21</v>
      </c>
      <c r="D697" s="6">
        <v>1</v>
      </c>
      <c r="E697" s="7"/>
      <c r="F697" s="7">
        <f t="shared" si="87"/>
        <v>53</v>
      </c>
      <c r="G697" s="8">
        <v>45214</v>
      </c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46"/>
      <c r="S697" s="46">
        <f t="shared" si="92"/>
        <v>0</v>
      </c>
      <c r="T697" s="19"/>
      <c r="U697" s="19"/>
      <c r="V697" s="9"/>
      <c r="W697" s="9"/>
      <c r="X697" s="9"/>
      <c r="Y697" s="7">
        <f>COUNTIFS(Maturation!$E$3:$E$323, Ad_Density!G697, Maturation!$B$3:$B$323, Ad_Density!C697, Maturation!$C$3:$C$323, D697, Maturation!$D$3:$D$323, "male")</f>
        <v>0</v>
      </c>
      <c r="Z697" s="7">
        <f>COUNTIFS(Maturation!$E$3:$E$323, Ad_Density!G697, Maturation!$B$3:$B$323, Ad_Density!C697, Maturation!$C$3:$C$323, D697, Maturation!$D$3:$D$323, "female")</f>
        <v>0</v>
      </c>
      <c r="AA697" s="7">
        <f t="shared" si="93"/>
        <v>0</v>
      </c>
      <c r="AB697" s="7"/>
      <c r="AC697" s="7"/>
    </row>
    <row r="698" spans="3:29" x14ac:dyDescent="0.35">
      <c r="C698" s="10" t="s">
        <v>16</v>
      </c>
      <c r="D698" s="10">
        <v>1</v>
      </c>
      <c r="E698" s="11"/>
      <c r="F698" s="11">
        <f t="shared" si="87"/>
        <v>53</v>
      </c>
      <c r="G698" s="12">
        <v>45214</v>
      </c>
      <c r="H698" s="13"/>
      <c r="I698" s="13"/>
      <c r="J698" s="13"/>
      <c r="K698" s="11"/>
      <c r="L698" s="13"/>
      <c r="M698" s="13"/>
      <c r="N698" s="13"/>
      <c r="O698" s="13"/>
      <c r="P698" s="13"/>
      <c r="Q698" s="13"/>
      <c r="R698" s="47">
        <v>9</v>
      </c>
      <c r="S698" s="47">
        <f t="shared" si="92"/>
        <v>0</v>
      </c>
      <c r="T698" s="20"/>
      <c r="U698" s="20"/>
      <c r="V698" s="13"/>
      <c r="W698" s="13"/>
      <c r="X698" s="13"/>
      <c r="Y698" s="13">
        <f>COUNTIFS(Maturation!$E$3:$E$323, Ad_Density!G698, Maturation!$B$3:$B$323, Ad_Density!C698, Maturation!$C$3:$C$323, D698, Maturation!$D$3:$D$323, "male")</f>
        <v>0</v>
      </c>
      <c r="Z698" s="13">
        <f>COUNTIFS(Maturation!$E$3:$E$323, Ad_Density!G698, Maturation!$B$3:$B$323, Ad_Density!C698, Maturation!$C$3:$C$323, D698, Maturation!$D$3:$D$323, "female")</f>
        <v>0</v>
      </c>
      <c r="AA698" s="13">
        <f t="shared" si="93"/>
        <v>0</v>
      </c>
      <c r="AB698" s="13"/>
      <c r="AC698" s="13"/>
    </row>
    <row r="699" spans="3:29" x14ac:dyDescent="0.35">
      <c r="C699" s="10" t="s">
        <v>16</v>
      </c>
      <c r="D699" s="10">
        <v>2</v>
      </c>
      <c r="E699" s="11"/>
      <c r="F699" s="11">
        <f t="shared" si="87"/>
        <v>53</v>
      </c>
      <c r="G699" s="12">
        <v>45214</v>
      </c>
      <c r="H699" s="13"/>
      <c r="I699" s="13"/>
      <c r="J699" s="13"/>
      <c r="K699" s="11"/>
      <c r="L699" s="13"/>
      <c r="M699" s="13"/>
      <c r="N699" s="13"/>
      <c r="O699" s="13"/>
      <c r="P699" s="13"/>
      <c r="Q699" s="13"/>
      <c r="R699" s="47">
        <v>7</v>
      </c>
      <c r="S699" s="47">
        <f t="shared" si="92"/>
        <v>0</v>
      </c>
      <c r="T699" s="20"/>
      <c r="U699" s="20"/>
      <c r="V699" s="13"/>
      <c r="W699" s="13"/>
      <c r="X699" s="13"/>
      <c r="Y699" s="13">
        <f>COUNTIFS(Maturation!$E$3:$E$323, Ad_Density!G699, Maturation!$B$3:$B$323, Ad_Density!C699, Maturation!$C$3:$C$323, D699, Maturation!$D$3:$D$323, "male")</f>
        <v>1</v>
      </c>
      <c r="Z699" s="13">
        <f>COUNTIFS(Maturation!$E$3:$E$323, Ad_Density!G699, Maturation!$B$3:$B$323, Ad_Density!C699, Maturation!$C$3:$C$323, D699, Maturation!$D$3:$D$323, "female")</f>
        <v>0</v>
      </c>
      <c r="AA699" s="13">
        <f t="shared" si="93"/>
        <v>1</v>
      </c>
      <c r="AB699" s="13"/>
      <c r="AC699" s="13"/>
    </row>
    <row r="700" spans="3:29" x14ac:dyDescent="0.35">
      <c r="C700" s="10" t="s">
        <v>16</v>
      </c>
      <c r="D700" s="10">
        <v>3</v>
      </c>
      <c r="E700" s="11"/>
      <c r="F700" s="11">
        <f t="shared" si="87"/>
        <v>53</v>
      </c>
      <c r="G700" s="12">
        <v>45214</v>
      </c>
      <c r="H700" s="13"/>
      <c r="I700" s="13"/>
      <c r="J700" s="13"/>
      <c r="K700" s="11"/>
      <c r="L700" s="13"/>
      <c r="M700" s="13"/>
      <c r="N700" s="13"/>
      <c r="O700" s="13"/>
      <c r="P700" s="13"/>
      <c r="Q700" s="13"/>
      <c r="R700" s="47">
        <v>9</v>
      </c>
      <c r="S700" s="47">
        <f t="shared" si="92"/>
        <v>0</v>
      </c>
      <c r="T700" s="20"/>
      <c r="U700" s="20"/>
      <c r="V700" s="13"/>
      <c r="W700" s="13"/>
      <c r="X700" s="13"/>
      <c r="Y700" s="13">
        <f>COUNTIFS(Maturation!$E$3:$E$323, Ad_Density!G700, Maturation!$B$3:$B$323, Ad_Density!C700, Maturation!$C$3:$C$323, D700, Maturation!$D$3:$D$323, "male")</f>
        <v>0</v>
      </c>
      <c r="Z700" s="13">
        <f>COUNTIFS(Maturation!$E$3:$E$323, Ad_Density!G700, Maturation!$B$3:$B$323, Ad_Density!C700, Maturation!$C$3:$C$323, D700, Maturation!$D$3:$D$323, "female")</f>
        <v>0</v>
      </c>
      <c r="AA700" s="13">
        <f t="shared" si="93"/>
        <v>0</v>
      </c>
      <c r="AB700" s="13"/>
      <c r="AC700" s="13"/>
    </row>
    <row r="701" spans="3:29" x14ac:dyDescent="0.35">
      <c r="C701" s="10" t="s">
        <v>16</v>
      </c>
      <c r="D701" s="10">
        <v>4</v>
      </c>
      <c r="E701" s="11"/>
      <c r="F701" s="11">
        <f t="shared" si="87"/>
        <v>53</v>
      </c>
      <c r="G701" s="12">
        <v>45214</v>
      </c>
      <c r="H701" s="13"/>
      <c r="I701" s="13"/>
      <c r="J701" s="13"/>
      <c r="K701" s="11"/>
      <c r="L701" s="13"/>
      <c r="M701" s="13"/>
      <c r="N701" s="13"/>
      <c r="O701" s="13"/>
      <c r="P701" s="13"/>
      <c r="Q701" s="13"/>
      <c r="R701" s="47">
        <v>7</v>
      </c>
      <c r="S701" s="47">
        <f t="shared" si="92"/>
        <v>0</v>
      </c>
      <c r="T701" s="20"/>
      <c r="U701" s="20"/>
      <c r="V701" s="13"/>
      <c r="W701" s="13"/>
      <c r="X701" s="13"/>
      <c r="Y701" s="13">
        <f>COUNTIFS(Maturation!$E$3:$E$323, Ad_Density!G701, Maturation!$B$3:$B$323, Ad_Density!C701, Maturation!$C$3:$C$323, D701, Maturation!$D$3:$D$323, "male")</f>
        <v>0</v>
      </c>
      <c r="Z701" s="13">
        <f>COUNTIFS(Maturation!$E$3:$E$323, Ad_Density!G701, Maturation!$B$3:$B$323, Ad_Density!C701, Maturation!$C$3:$C$323, D701, Maturation!$D$3:$D$323, "female")</f>
        <v>0</v>
      </c>
      <c r="AA701" s="13">
        <f t="shared" si="93"/>
        <v>0</v>
      </c>
      <c r="AB701" s="13"/>
      <c r="AC701" s="13"/>
    </row>
    <row r="702" spans="3:29" x14ac:dyDescent="0.35">
      <c r="C702" s="10" t="s">
        <v>16</v>
      </c>
      <c r="D702" s="10">
        <v>5</v>
      </c>
      <c r="E702" s="11"/>
      <c r="F702" s="11">
        <f t="shared" si="87"/>
        <v>53</v>
      </c>
      <c r="G702" s="12">
        <v>45214</v>
      </c>
      <c r="H702" s="13"/>
      <c r="I702" s="13"/>
      <c r="J702" s="13"/>
      <c r="K702" s="11"/>
      <c r="L702" s="13"/>
      <c r="M702" s="13"/>
      <c r="N702" s="13"/>
      <c r="O702" s="13"/>
      <c r="P702" s="13"/>
      <c r="Q702" s="13"/>
      <c r="R702" s="47">
        <v>6</v>
      </c>
      <c r="S702" s="47">
        <f t="shared" si="92"/>
        <v>0</v>
      </c>
      <c r="T702" s="20"/>
      <c r="U702" s="20"/>
      <c r="V702" s="13"/>
      <c r="W702" s="13"/>
      <c r="X702" s="13"/>
      <c r="Y702" s="13">
        <f>COUNTIFS(Maturation!$E$3:$E$323, Ad_Density!G702, Maturation!$B$3:$B$323, Ad_Density!C702, Maturation!$C$3:$C$323, D702, Maturation!$D$3:$D$323, "male")</f>
        <v>0</v>
      </c>
      <c r="Z702" s="13">
        <f>COUNTIFS(Maturation!$E$3:$E$323, Ad_Density!G702, Maturation!$B$3:$B$323, Ad_Density!C702, Maturation!$C$3:$C$323, D702, Maturation!$D$3:$D$323, "female")</f>
        <v>0</v>
      </c>
      <c r="AA702" s="13">
        <f t="shared" si="93"/>
        <v>0</v>
      </c>
      <c r="AB702" s="13"/>
      <c r="AC702" s="13"/>
    </row>
    <row r="703" spans="3:29" x14ac:dyDescent="0.35">
      <c r="C703" s="10" t="s">
        <v>16</v>
      </c>
      <c r="D703" s="10">
        <v>6</v>
      </c>
      <c r="E703" s="11"/>
      <c r="F703" s="11">
        <f t="shared" si="87"/>
        <v>53</v>
      </c>
      <c r="G703" s="12">
        <v>45214</v>
      </c>
      <c r="H703" s="13"/>
      <c r="I703" s="13"/>
      <c r="J703" s="13"/>
      <c r="K703" s="11"/>
      <c r="L703" s="13"/>
      <c r="M703" s="13"/>
      <c r="N703" s="13"/>
      <c r="O703" s="13"/>
      <c r="P703" s="13"/>
      <c r="Q703" s="13"/>
      <c r="R703" s="47">
        <v>10</v>
      </c>
      <c r="S703" s="47">
        <f t="shared" si="92"/>
        <v>0</v>
      </c>
      <c r="T703" s="20"/>
      <c r="U703" s="20"/>
      <c r="V703" s="13"/>
      <c r="W703" s="13"/>
      <c r="X703" s="13"/>
      <c r="Y703" s="13">
        <f>COUNTIFS(Maturation!$E$3:$E$323, Ad_Density!G703, Maturation!$B$3:$B$323, Ad_Density!C703, Maturation!$C$3:$C$323, D703, Maturation!$D$3:$D$323, "male")</f>
        <v>0</v>
      </c>
      <c r="Z703" s="13">
        <f>COUNTIFS(Maturation!$E$3:$E$323, Ad_Density!G703, Maturation!$B$3:$B$323, Ad_Density!C703, Maturation!$C$3:$C$323, D703, Maturation!$D$3:$D$323, "female")</f>
        <v>0</v>
      </c>
      <c r="AA703" s="13">
        <f t="shared" si="93"/>
        <v>0</v>
      </c>
      <c r="AB703" s="13"/>
      <c r="AC703" s="13"/>
    </row>
    <row r="704" spans="3:29" x14ac:dyDescent="0.35">
      <c r="C704" s="10" t="s">
        <v>17</v>
      </c>
      <c r="D704" s="10">
        <v>1</v>
      </c>
      <c r="E704" s="11"/>
      <c r="F704" s="11">
        <f t="shared" si="87"/>
        <v>53</v>
      </c>
      <c r="G704" s="12">
        <v>45214</v>
      </c>
      <c r="H704" s="13"/>
      <c r="I704" s="13"/>
      <c r="J704" s="13"/>
      <c r="K704" s="11"/>
      <c r="L704" s="13"/>
      <c r="M704" s="13"/>
      <c r="N704" s="13"/>
      <c r="O704" s="13"/>
      <c r="P704" s="13"/>
      <c r="Q704" s="13"/>
      <c r="R704" s="47">
        <v>13</v>
      </c>
      <c r="S704" s="47">
        <f t="shared" si="92"/>
        <v>0</v>
      </c>
      <c r="T704" s="20"/>
      <c r="U704" s="20"/>
      <c r="V704" s="13"/>
      <c r="W704" s="13"/>
      <c r="X704" s="13"/>
      <c r="Y704" s="13">
        <f>COUNTIFS(Maturation!$E$3:$E$323, Ad_Density!G704, Maturation!$B$3:$B$323, Ad_Density!C704, Maturation!$C$3:$C$323, D704, Maturation!$D$3:$D$323, "male")</f>
        <v>0</v>
      </c>
      <c r="Z704" s="13">
        <f>COUNTIFS(Maturation!$E$3:$E$323, Ad_Density!G704, Maturation!$B$3:$B$323, Ad_Density!C704, Maturation!$C$3:$C$323, D704, Maturation!$D$3:$D$323, "female")</f>
        <v>0</v>
      </c>
      <c r="AA704" s="13">
        <f t="shared" si="93"/>
        <v>0</v>
      </c>
      <c r="AB704" s="13"/>
      <c r="AC704" s="13"/>
    </row>
    <row r="705" spans="3:29" x14ac:dyDescent="0.35">
      <c r="C705" s="10" t="s">
        <v>17</v>
      </c>
      <c r="D705" s="10">
        <v>2</v>
      </c>
      <c r="E705" s="11"/>
      <c r="F705" s="11">
        <f t="shared" si="87"/>
        <v>53</v>
      </c>
      <c r="G705" s="12">
        <v>45214</v>
      </c>
      <c r="H705" s="13"/>
      <c r="I705" s="13"/>
      <c r="J705" s="13"/>
      <c r="K705" s="11"/>
      <c r="L705" s="13"/>
      <c r="M705" s="13"/>
      <c r="N705" s="13"/>
      <c r="O705" s="13"/>
      <c r="P705" s="13"/>
      <c r="Q705" s="13"/>
      <c r="R705" s="47">
        <v>16</v>
      </c>
      <c r="S705" s="47">
        <f t="shared" si="92"/>
        <v>0</v>
      </c>
      <c r="T705" s="20"/>
      <c r="U705" s="20"/>
      <c r="V705" s="13"/>
      <c r="W705" s="13"/>
      <c r="X705" s="13"/>
      <c r="Y705" s="13">
        <f>COUNTIFS(Maturation!$E$3:$E$323, Ad_Density!G705, Maturation!$B$3:$B$323, Ad_Density!C705, Maturation!$C$3:$C$323, D705, Maturation!$D$3:$D$323, "male")</f>
        <v>0</v>
      </c>
      <c r="Z705" s="13">
        <f>COUNTIFS(Maturation!$E$3:$E$323, Ad_Density!G705, Maturation!$B$3:$B$323, Ad_Density!C705, Maturation!$C$3:$C$323, D705, Maturation!$D$3:$D$323, "female")</f>
        <v>0</v>
      </c>
      <c r="AA705" s="13">
        <f t="shared" si="93"/>
        <v>0</v>
      </c>
      <c r="AB705" s="13"/>
      <c r="AC705" s="13"/>
    </row>
    <row r="706" spans="3:29" x14ac:dyDescent="0.35">
      <c r="C706" s="14" t="s">
        <v>18</v>
      </c>
      <c r="D706" s="14">
        <v>1</v>
      </c>
      <c r="E706" s="15"/>
      <c r="F706" s="15">
        <f t="shared" si="87"/>
        <v>53</v>
      </c>
      <c r="G706" s="16">
        <v>45214</v>
      </c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48"/>
      <c r="S706" s="48">
        <f t="shared" si="92"/>
        <v>0</v>
      </c>
      <c r="T706" s="21"/>
      <c r="U706" s="21"/>
      <c r="V706" s="15"/>
      <c r="W706" s="15"/>
      <c r="X706" s="15"/>
      <c r="Y706" s="15">
        <f>COUNTIFS(Maturation!$E$3:$E$323, Ad_Density!G706, Maturation!$B$3:$B$323, Ad_Density!C706, Maturation!$C$3:$C$323, D706, Maturation!$D$3:$D$323, "male")</f>
        <v>1</v>
      </c>
      <c r="Z706" s="15">
        <f>COUNTIFS(Maturation!$E$3:$E$323, Ad_Density!G706, Maturation!$B$3:$B$323, Ad_Density!C706, Maturation!$C$3:$C$323, D706, Maturation!$D$3:$D$323, "female")</f>
        <v>0</v>
      </c>
      <c r="AA706" s="15">
        <f t="shared" si="93"/>
        <v>1</v>
      </c>
      <c r="AB706" s="15"/>
      <c r="AC706" s="15"/>
    </row>
  </sheetData>
  <mergeCells count="4">
    <mergeCell ref="B131:B148"/>
    <mergeCell ref="B257:B265"/>
    <mergeCell ref="B473:B490"/>
    <mergeCell ref="B383:B39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5"/>
  <sheetViews>
    <sheetView workbookViewId="0">
      <selection activeCell="B1" sqref="B1:F319"/>
    </sheetView>
  </sheetViews>
  <sheetFormatPr defaultRowHeight="14.5" x14ac:dyDescent="0.35"/>
  <cols>
    <col min="2" max="2" width="12.453125" customWidth="1"/>
    <col min="5" max="5" width="26" customWidth="1"/>
    <col min="6" max="6" width="27.81640625" customWidth="1"/>
  </cols>
  <sheetData>
    <row r="1" spans="2:6" x14ac:dyDescent="0.35">
      <c r="B1" t="s">
        <v>0</v>
      </c>
      <c r="C1" t="s">
        <v>1</v>
      </c>
      <c r="D1" t="s">
        <v>2</v>
      </c>
      <c r="E1" t="s">
        <v>13</v>
      </c>
      <c r="F1" t="s">
        <v>14</v>
      </c>
    </row>
    <row r="2" spans="2:6" hidden="1" x14ac:dyDescent="0.35">
      <c r="B2" t="s">
        <v>19</v>
      </c>
      <c r="C2">
        <v>1</v>
      </c>
      <c r="D2">
        <v>21</v>
      </c>
      <c r="E2">
        <v>0</v>
      </c>
      <c r="F2">
        <v>0</v>
      </c>
    </row>
    <row r="3" spans="2:6" hidden="1" x14ac:dyDescent="0.35">
      <c r="B3" t="s">
        <v>19</v>
      </c>
      <c r="C3">
        <v>2</v>
      </c>
      <c r="D3">
        <v>21</v>
      </c>
      <c r="E3">
        <v>0</v>
      </c>
      <c r="F3">
        <v>1</v>
      </c>
    </row>
    <row r="4" spans="2:6" hidden="1" x14ac:dyDescent="0.35">
      <c r="B4" t="s">
        <v>19</v>
      </c>
      <c r="C4">
        <v>3</v>
      </c>
      <c r="D4">
        <v>21</v>
      </c>
      <c r="E4">
        <v>0</v>
      </c>
      <c r="F4">
        <v>0</v>
      </c>
    </row>
    <row r="5" spans="2:6" hidden="1" x14ac:dyDescent="0.35">
      <c r="B5" t="s">
        <v>19</v>
      </c>
      <c r="C5">
        <v>4</v>
      </c>
      <c r="D5">
        <v>21</v>
      </c>
      <c r="E5">
        <v>0</v>
      </c>
      <c r="F5">
        <v>0</v>
      </c>
    </row>
    <row r="6" spans="2:6" hidden="1" x14ac:dyDescent="0.35">
      <c r="B6" t="s">
        <v>19</v>
      </c>
      <c r="C6">
        <v>5</v>
      </c>
      <c r="D6">
        <v>21</v>
      </c>
      <c r="E6">
        <v>0</v>
      </c>
      <c r="F6">
        <v>0</v>
      </c>
    </row>
    <row r="7" spans="2:6" hidden="1" x14ac:dyDescent="0.35">
      <c r="B7" t="s">
        <v>19</v>
      </c>
      <c r="C7">
        <v>6</v>
      </c>
      <c r="D7">
        <v>21</v>
      </c>
      <c r="E7">
        <v>0</v>
      </c>
      <c r="F7">
        <v>0</v>
      </c>
    </row>
    <row r="8" spans="2:6" hidden="1" x14ac:dyDescent="0.35">
      <c r="B8" t="s">
        <v>20</v>
      </c>
      <c r="C8">
        <v>1</v>
      </c>
      <c r="D8">
        <v>21</v>
      </c>
      <c r="E8">
        <v>0</v>
      </c>
      <c r="F8">
        <v>0</v>
      </c>
    </row>
    <row r="9" spans="2:6" hidden="1" x14ac:dyDescent="0.35">
      <c r="B9" t="s">
        <v>20</v>
      </c>
      <c r="C9">
        <v>2</v>
      </c>
      <c r="D9">
        <v>21</v>
      </c>
      <c r="E9">
        <v>0</v>
      </c>
      <c r="F9">
        <v>0</v>
      </c>
    </row>
    <row r="10" spans="2:6" hidden="1" x14ac:dyDescent="0.35">
      <c r="B10" t="s">
        <v>21</v>
      </c>
      <c r="C10">
        <v>1</v>
      </c>
      <c r="D10">
        <v>21</v>
      </c>
      <c r="E10">
        <v>0</v>
      </c>
      <c r="F10">
        <v>1</v>
      </c>
    </row>
    <row r="11" spans="2:6" hidden="1" x14ac:dyDescent="0.35">
      <c r="B11" t="s">
        <v>16</v>
      </c>
      <c r="C11">
        <v>1</v>
      </c>
      <c r="D11">
        <v>21</v>
      </c>
      <c r="E11">
        <v>0</v>
      </c>
      <c r="F11">
        <v>0</v>
      </c>
    </row>
    <row r="12" spans="2:6" hidden="1" x14ac:dyDescent="0.35">
      <c r="B12" t="s">
        <v>16</v>
      </c>
      <c r="C12">
        <v>2</v>
      </c>
      <c r="D12">
        <v>21</v>
      </c>
      <c r="E12">
        <v>0</v>
      </c>
      <c r="F12">
        <v>0</v>
      </c>
    </row>
    <row r="13" spans="2:6" x14ac:dyDescent="0.35">
      <c r="B13" t="s">
        <v>16</v>
      </c>
      <c r="C13">
        <v>3</v>
      </c>
      <c r="D13">
        <v>21</v>
      </c>
      <c r="E13">
        <v>0</v>
      </c>
      <c r="F13">
        <v>0</v>
      </c>
    </row>
    <row r="14" spans="2:6" hidden="1" x14ac:dyDescent="0.35">
      <c r="B14" t="s">
        <v>16</v>
      </c>
      <c r="C14">
        <v>4</v>
      </c>
      <c r="D14">
        <v>21</v>
      </c>
      <c r="E14">
        <v>0</v>
      </c>
      <c r="F14">
        <v>0</v>
      </c>
    </row>
    <row r="15" spans="2:6" hidden="1" x14ac:dyDescent="0.35">
      <c r="B15" t="s">
        <v>16</v>
      </c>
      <c r="C15">
        <v>5</v>
      </c>
      <c r="D15">
        <v>21</v>
      </c>
      <c r="E15">
        <v>0</v>
      </c>
      <c r="F15">
        <v>0</v>
      </c>
    </row>
    <row r="16" spans="2:6" hidden="1" x14ac:dyDescent="0.35">
      <c r="B16" t="s">
        <v>16</v>
      </c>
      <c r="C16">
        <v>6</v>
      </c>
      <c r="D16">
        <v>21</v>
      </c>
      <c r="E16">
        <v>0</v>
      </c>
      <c r="F16">
        <v>0</v>
      </c>
    </row>
    <row r="17" spans="2:6" hidden="1" x14ac:dyDescent="0.35">
      <c r="B17" t="s">
        <v>17</v>
      </c>
      <c r="C17">
        <v>1</v>
      </c>
      <c r="D17">
        <v>21</v>
      </c>
      <c r="E17">
        <v>0</v>
      </c>
      <c r="F17">
        <v>0</v>
      </c>
    </row>
    <row r="18" spans="2:6" hidden="1" x14ac:dyDescent="0.35">
      <c r="B18" t="s">
        <v>17</v>
      </c>
      <c r="C18">
        <v>2</v>
      </c>
      <c r="D18">
        <v>21</v>
      </c>
      <c r="E18">
        <v>0</v>
      </c>
      <c r="F18">
        <v>0</v>
      </c>
    </row>
    <row r="19" spans="2:6" hidden="1" x14ac:dyDescent="0.35">
      <c r="B19" t="s">
        <v>18</v>
      </c>
      <c r="C19">
        <v>1</v>
      </c>
      <c r="D19">
        <v>21</v>
      </c>
      <c r="E19">
        <v>0</v>
      </c>
      <c r="F19">
        <v>0</v>
      </c>
    </row>
    <row r="20" spans="2:6" hidden="1" x14ac:dyDescent="0.35">
      <c r="B20" t="s">
        <v>19</v>
      </c>
      <c r="C20">
        <v>1</v>
      </c>
      <c r="D20">
        <v>22</v>
      </c>
      <c r="E20">
        <v>0</v>
      </c>
      <c r="F20">
        <v>0</v>
      </c>
    </row>
    <row r="21" spans="2:6" hidden="1" x14ac:dyDescent="0.35">
      <c r="B21" t="s">
        <v>19</v>
      </c>
      <c r="C21">
        <v>2</v>
      </c>
      <c r="D21">
        <v>22</v>
      </c>
      <c r="E21">
        <v>0</v>
      </c>
      <c r="F21">
        <v>1</v>
      </c>
    </row>
    <row r="22" spans="2:6" hidden="1" x14ac:dyDescent="0.35">
      <c r="B22" t="s">
        <v>19</v>
      </c>
      <c r="C22">
        <v>3</v>
      </c>
      <c r="D22">
        <v>22</v>
      </c>
      <c r="E22">
        <v>0</v>
      </c>
      <c r="F22">
        <v>2</v>
      </c>
    </row>
    <row r="23" spans="2:6" hidden="1" x14ac:dyDescent="0.35">
      <c r="B23" t="s">
        <v>19</v>
      </c>
      <c r="C23">
        <v>4</v>
      </c>
      <c r="D23">
        <v>22</v>
      </c>
      <c r="E23">
        <v>0</v>
      </c>
      <c r="F23">
        <v>1</v>
      </c>
    </row>
    <row r="24" spans="2:6" hidden="1" x14ac:dyDescent="0.35">
      <c r="B24" t="s">
        <v>19</v>
      </c>
      <c r="C24">
        <v>5</v>
      </c>
      <c r="D24">
        <v>22</v>
      </c>
      <c r="E24">
        <v>0</v>
      </c>
      <c r="F24">
        <v>0</v>
      </c>
    </row>
    <row r="25" spans="2:6" hidden="1" x14ac:dyDescent="0.35">
      <c r="B25" t="s">
        <v>19</v>
      </c>
      <c r="C25">
        <v>6</v>
      </c>
      <c r="D25">
        <v>22</v>
      </c>
      <c r="E25">
        <v>0</v>
      </c>
      <c r="F25">
        <v>1</v>
      </c>
    </row>
    <row r="26" spans="2:6" hidden="1" x14ac:dyDescent="0.35">
      <c r="B26" t="s">
        <v>20</v>
      </c>
      <c r="C26">
        <v>1</v>
      </c>
      <c r="D26">
        <v>22</v>
      </c>
      <c r="E26">
        <v>0</v>
      </c>
      <c r="F26">
        <v>2</v>
      </c>
    </row>
    <row r="27" spans="2:6" hidden="1" x14ac:dyDescent="0.35">
      <c r="B27" t="s">
        <v>20</v>
      </c>
      <c r="C27">
        <v>2</v>
      </c>
      <c r="D27">
        <v>22</v>
      </c>
      <c r="E27">
        <v>0</v>
      </c>
      <c r="F27">
        <v>0</v>
      </c>
    </row>
    <row r="28" spans="2:6" hidden="1" x14ac:dyDescent="0.35">
      <c r="B28" t="s">
        <v>21</v>
      </c>
      <c r="C28">
        <v>1</v>
      </c>
      <c r="D28">
        <v>22</v>
      </c>
      <c r="E28">
        <v>0</v>
      </c>
      <c r="F28">
        <v>4</v>
      </c>
    </row>
    <row r="29" spans="2:6" hidden="1" x14ac:dyDescent="0.35">
      <c r="B29" t="s">
        <v>16</v>
      </c>
      <c r="C29">
        <v>1</v>
      </c>
      <c r="D29">
        <v>22</v>
      </c>
      <c r="E29">
        <v>0</v>
      </c>
      <c r="F29">
        <v>0</v>
      </c>
    </row>
    <row r="30" spans="2:6" hidden="1" x14ac:dyDescent="0.35">
      <c r="B30" t="s">
        <v>16</v>
      </c>
      <c r="C30">
        <v>2</v>
      </c>
      <c r="D30">
        <v>22</v>
      </c>
      <c r="E30">
        <v>0</v>
      </c>
      <c r="F30">
        <v>0</v>
      </c>
    </row>
    <row r="31" spans="2:6" x14ac:dyDescent="0.35">
      <c r="B31" t="s">
        <v>16</v>
      </c>
      <c r="C31">
        <v>3</v>
      </c>
      <c r="D31">
        <v>22</v>
      </c>
      <c r="E31">
        <v>0</v>
      </c>
      <c r="F31">
        <v>0</v>
      </c>
    </row>
    <row r="32" spans="2:6" hidden="1" x14ac:dyDescent="0.35">
      <c r="B32" t="s">
        <v>16</v>
      </c>
      <c r="C32">
        <v>4</v>
      </c>
      <c r="D32">
        <v>22</v>
      </c>
      <c r="E32">
        <v>0</v>
      </c>
      <c r="F32">
        <v>0</v>
      </c>
    </row>
    <row r="33" spans="2:6" hidden="1" x14ac:dyDescent="0.35">
      <c r="B33" t="s">
        <v>16</v>
      </c>
      <c r="C33">
        <v>5</v>
      </c>
      <c r="D33">
        <v>22</v>
      </c>
      <c r="E33">
        <v>0</v>
      </c>
      <c r="F33">
        <v>0</v>
      </c>
    </row>
    <row r="34" spans="2:6" hidden="1" x14ac:dyDescent="0.35">
      <c r="B34" t="s">
        <v>16</v>
      </c>
      <c r="C34">
        <v>6</v>
      </c>
      <c r="D34">
        <v>22</v>
      </c>
      <c r="E34">
        <v>0</v>
      </c>
      <c r="F34">
        <v>0</v>
      </c>
    </row>
    <row r="35" spans="2:6" hidden="1" x14ac:dyDescent="0.35">
      <c r="B35" t="s">
        <v>17</v>
      </c>
      <c r="C35">
        <v>1</v>
      </c>
      <c r="D35">
        <v>22</v>
      </c>
      <c r="E35">
        <v>0</v>
      </c>
      <c r="F35">
        <v>0</v>
      </c>
    </row>
    <row r="36" spans="2:6" hidden="1" x14ac:dyDescent="0.35">
      <c r="B36" t="s">
        <v>17</v>
      </c>
      <c r="C36">
        <v>2</v>
      </c>
      <c r="D36">
        <v>22</v>
      </c>
      <c r="E36">
        <v>0</v>
      </c>
      <c r="F36">
        <v>1</v>
      </c>
    </row>
    <row r="37" spans="2:6" hidden="1" x14ac:dyDescent="0.35">
      <c r="B37" t="s">
        <v>18</v>
      </c>
      <c r="C37">
        <v>1</v>
      </c>
      <c r="D37">
        <v>22</v>
      </c>
      <c r="E37">
        <v>0</v>
      </c>
      <c r="F37">
        <v>4</v>
      </c>
    </row>
    <row r="38" spans="2:6" hidden="1" x14ac:dyDescent="0.35">
      <c r="B38" t="s">
        <v>19</v>
      </c>
      <c r="C38">
        <v>1</v>
      </c>
      <c r="D38">
        <v>23</v>
      </c>
      <c r="E38">
        <v>0</v>
      </c>
      <c r="F38">
        <v>3</v>
      </c>
    </row>
    <row r="39" spans="2:6" hidden="1" x14ac:dyDescent="0.35">
      <c r="B39" t="s">
        <v>19</v>
      </c>
      <c r="C39">
        <v>2</v>
      </c>
      <c r="D39">
        <v>23</v>
      </c>
      <c r="E39">
        <v>0</v>
      </c>
      <c r="F39">
        <v>2</v>
      </c>
    </row>
    <row r="40" spans="2:6" hidden="1" x14ac:dyDescent="0.35">
      <c r="B40" t="s">
        <v>19</v>
      </c>
      <c r="C40">
        <v>3</v>
      </c>
      <c r="D40">
        <v>23</v>
      </c>
      <c r="E40">
        <v>0</v>
      </c>
      <c r="F40">
        <v>2</v>
      </c>
    </row>
    <row r="41" spans="2:6" hidden="1" x14ac:dyDescent="0.35">
      <c r="B41" t="s">
        <v>19</v>
      </c>
      <c r="C41">
        <v>4</v>
      </c>
      <c r="D41">
        <v>23</v>
      </c>
      <c r="E41">
        <v>0</v>
      </c>
      <c r="F41">
        <v>2</v>
      </c>
    </row>
    <row r="42" spans="2:6" hidden="1" x14ac:dyDescent="0.35">
      <c r="B42" t="s">
        <v>19</v>
      </c>
      <c r="C42">
        <v>5</v>
      </c>
      <c r="D42">
        <v>23</v>
      </c>
      <c r="E42">
        <v>0</v>
      </c>
      <c r="F42">
        <v>3</v>
      </c>
    </row>
    <row r="43" spans="2:6" hidden="1" x14ac:dyDescent="0.35">
      <c r="B43" t="s">
        <v>19</v>
      </c>
      <c r="C43">
        <v>6</v>
      </c>
      <c r="D43">
        <v>23</v>
      </c>
      <c r="E43">
        <v>0</v>
      </c>
      <c r="F43">
        <v>0</v>
      </c>
    </row>
    <row r="44" spans="2:6" hidden="1" x14ac:dyDescent="0.35">
      <c r="B44" t="s">
        <v>20</v>
      </c>
      <c r="C44">
        <v>1</v>
      </c>
      <c r="D44">
        <v>23</v>
      </c>
      <c r="E44">
        <v>0</v>
      </c>
      <c r="F44">
        <v>3</v>
      </c>
    </row>
    <row r="45" spans="2:6" hidden="1" x14ac:dyDescent="0.35">
      <c r="B45" t="s">
        <v>20</v>
      </c>
      <c r="C45">
        <v>2</v>
      </c>
      <c r="D45">
        <v>23</v>
      </c>
      <c r="E45">
        <v>0</v>
      </c>
      <c r="F45">
        <v>2</v>
      </c>
    </row>
    <row r="46" spans="2:6" hidden="1" x14ac:dyDescent="0.35">
      <c r="B46" t="s">
        <v>21</v>
      </c>
      <c r="C46">
        <v>1</v>
      </c>
      <c r="D46">
        <v>23</v>
      </c>
      <c r="E46">
        <v>0</v>
      </c>
      <c r="F46">
        <v>8</v>
      </c>
    </row>
    <row r="47" spans="2:6" hidden="1" x14ac:dyDescent="0.35">
      <c r="B47" t="s">
        <v>16</v>
      </c>
      <c r="C47">
        <v>1</v>
      </c>
      <c r="D47">
        <v>23</v>
      </c>
      <c r="E47">
        <v>0</v>
      </c>
      <c r="F47">
        <v>0</v>
      </c>
    </row>
    <row r="48" spans="2:6" hidden="1" x14ac:dyDescent="0.35">
      <c r="B48" t="s">
        <v>16</v>
      </c>
      <c r="C48">
        <v>2</v>
      </c>
      <c r="D48">
        <v>23</v>
      </c>
      <c r="E48">
        <v>0</v>
      </c>
      <c r="F48">
        <v>1</v>
      </c>
    </row>
    <row r="49" spans="2:6" x14ac:dyDescent="0.35">
      <c r="B49" t="s">
        <v>16</v>
      </c>
      <c r="C49">
        <v>3</v>
      </c>
      <c r="D49">
        <v>23</v>
      </c>
      <c r="E49">
        <v>0</v>
      </c>
      <c r="F49">
        <v>0</v>
      </c>
    </row>
    <row r="50" spans="2:6" hidden="1" x14ac:dyDescent="0.35">
      <c r="B50" t="s">
        <v>16</v>
      </c>
      <c r="C50">
        <v>4</v>
      </c>
      <c r="D50">
        <v>23</v>
      </c>
      <c r="E50">
        <v>0</v>
      </c>
      <c r="F50">
        <v>2</v>
      </c>
    </row>
    <row r="51" spans="2:6" hidden="1" x14ac:dyDescent="0.35">
      <c r="B51" t="s">
        <v>16</v>
      </c>
      <c r="C51">
        <v>5</v>
      </c>
      <c r="D51">
        <v>23</v>
      </c>
      <c r="E51">
        <v>0</v>
      </c>
      <c r="F51">
        <v>3</v>
      </c>
    </row>
    <row r="52" spans="2:6" hidden="1" x14ac:dyDescent="0.35">
      <c r="B52" t="s">
        <v>16</v>
      </c>
      <c r="C52">
        <v>6</v>
      </c>
      <c r="D52">
        <v>23</v>
      </c>
      <c r="E52">
        <v>0</v>
      </c>
      <c r="F52">
        <v>0</v>
      </c>
    </row>
    <row r="53" spans="2:6" hidden="1" x14ac:dyDescent="0.35">
      <c r="B53" t="s">
        <v>17</v>
      </c>
      <c r="C53">
        <v>1</v>
      </c>
      <c r="D53">
        <v>23</v>
      </c>
      <c r="E53">
        <v>0</v>
      </c>
      <c r="F53">
        <v>7</v>
      </c>
    </row>
    <row r="54" spans="2:6" hidden="1" x14ac:dyDescent="0.35">
      <c r="B54" t="s">
        <v>17</v>
      </c>
      <c r="C54">
        <v>2</v>
      </c>
      <c r="D54">
        <v>23</v>
      </c>
      <c r="E54">
        <v>1</v>
      </c>
      <c r="F54">
        <v>0</v>
      </c>
    </row>
    <row r="55" spans="2:6" hidden="1" x14ac:dyDescent="0.35">
      <c r="B55" t="s">
        <v>18</v>
      </c>
      <c r="C55">
        <v>1</v>
      </c>
      <c r="D55">
        <v>23</v>
      </c>
      <c r="E55">
        <v>0</v>
      </c>
      <c r="F55">
        <v>7</v>
      </c>
    </row>
    <row r="56" spans="2:6" hidden="1" x14ac:dyDescent="0.35">
      <c r="B56" t="s">
        <v>19</v>
      </c>
      <c r="C56">
        <v>1</v>
      </c>
      <c r="D56">
        <v>24</v>
      </c>
      <c r="E56">
        <v>0</v>
      </c>
      <c r="F56">
        <v>1</v>
      </c>
    </row>
    <row r="57" spans="2:6" hidden="1" x14ac:dyDescent="0.35">
      <c r="B57" t="s">
        <v>19</v>
      </c>
      <c r="C57">
        <v>2</v>
      </c>
      <c r="D57">
        <v>24</v>
      </c>
      <c r="E57">
        <v>0</v>
      </c>
      <c r="F57">
        <v>2</v>
      </c>
    </row>
    <row r="58" spans="2:6" hidden="1" x14ac:dyDescent="0.35">
      <c r="B58" t="s">
        <v>19</v>
      </c>
      <c r="C58">
        <v>3</v>
      </c>
      <c r="D58">
        <v>24</v>
      </c>
      <c r="E58">
        <v>1</v>
      </c>
      <c r="F58">
        <v>1</v>
      </c>
    </row>
    <row r="59" spans="2:6" hidden="1" x14ac:dyDescent="0.35">
      <c r="B59" t="s">
        <v>19</v>
      </c>
      <c r="C59">
        <v>4</v>
      </c>
      <c r="D59">
        <v>24</v>
      </c>
      <c r="E59">
        <v>0</v>
      </c>
      <c r="F59">
        <v>1</v>
      </c>
    </row>
    <row r="60" spans="2:6" hidden="1" x14ac:dyDescent="0.35">
      <c r="B60" t="s">
        <v>19</v>
      </c>
      <c r="C60">
        <v>5</v>
      </c>
      <c r="D60">
        <v>24</v>
      </c>
      <c r="E60">
        <v>1</v>
      </c>
      <c r="F60">
        <v>0</v>
      </c>
    </row>
    <row r="61" spans="2:6" hidden="1" x14ac:dyDescent="0.35">
      <c r="B61" t="s">
        <v>19</v>
      </c>
      <c r="C61">
        <v>6</v>
      </c>
      <c r="D61">
        <v>24</v>
      </c>
      <c r="E61">
        <v>1</v>
      </c>
      <c r="F61">
        <v>1</v>
      </c>
    </row>
    <row r="62" spans="2:6" hidden="1" x14ac:dyDescent="0.35">
      <c r="B62" t="s">
        <v>20</v>
      </c>
      <c r="C62">
        <v>1</v>
      </c>
      <c r="D62">
        <v>24</v>
      </c>
      <c r="E62">
        <v>0</v>
      </c>
      <c r="F62">
        <v>4</v>
      </c>
    </row>
    <row r="63" spans="2:6" hidden="1" x14ac:dyDescent="0.35">
      <c r="B63" t="s">
        <v>20</v>
      </c>
      <c r="C63">
        <v>2</v>
      </c>
      <c r="D63">
        <v>24</v>
      </c>
      <c r="E63">
        <v>0</v>
      </c>
      <c r="F63">
        <v>1</v>
      </c>
    </row>
    <row r="64" spans="2:6" hidden="1" x14ac:dyDescent="0.35">
      <c r="B64" t="s">
        <v>21</v>
      </c>
      <c r="C64">
        <v>1</v>
      </c>
      <c r="D64">
        <v>24</v>
      </c>
      <c r="E64">
        <v>0</v>
      </c>
      <c r="F64">
        <v>5</v>
      </c>
    </row>
    <row r="65" spans="2:6" hidden="1" x14ac:dyDescent="0.35">
      <c r="B65" t="s">
        <v>16</v>
      </c>
      <c r="C65">
        <v>1</v>
      </c>
      <c r="D65">
        <v>24</v>
      </c>
      <c r="E65">
        <v>0</v>
      </c>
      <c r="F65">
        <v>1</v>
      </c>
    </row>
    <row r="66" spans="2:6" hidden="1" x14ac:dyDescent="0.35">
      <c r="B66" t="s">
        <v>16</v>
      </c>
      <c r="C66">
        <v>2</v>
      </c>
      <c r="D66">
        <v>24</v>
      </c>
      <c r="E66">
        <v>0</v>
      </c>
      <c r="F66">
        <v>1</v>
      </c>
    </row>
    <row r="67" spans="2:6" x14ac:dyDescent="0.35">
      <c r="B67" t="s">
        <v>16</v>
      </c>
      <c r="C67">
        <v>3</v>
      </c>
      <c r="D67">
        <v>24</v>
      </c>
      <c r="E67">
        <v>0</v>
      </c>
      <c r="F67">
        <v>0</v>
      </c>
    </row>
    <row r="68" spans="2:6" hidden="1" x14ac:dyDescent="0.35">
      <c r="B68" t="s">
        <v>16</v>
      </c>
      <c r="C68">
        <v>4</v>
      </c>
      <c r="D68">
        <v>24</v>
      </c>
      <c r="E68">
        <v>0</v>
      </c>
      <c r="F68">
        <v>0</v>
      </c>
    </row>
    <row r="69" spans="2:6" hidden="1" x14ac:dyDescent="0.35">
      <c r="B69" t="s">
        <v>16</v>
      </c>
      <c r="C69">
        <v>5</v>
      </c>
      <c r="D69">
        <v>24</v>
      </c>
      <c r="E69">
        <v>1</v>
      </c>
      <c r="F69">
        <v>0</v>
      </c>
    </row>
    <row r="70" spans="2:6" hidden="1" x14ac:dyDescent="0.35">
      <c r="B70" t="s">
        <v>16</v>
      </c>
      <c r="C70">
        <v>6</v>
      </c>
      <c r="D70">
        <v>24</v>
      </c>
      <c r="E70">
        <v>0</v>
      </c>
      <c r="F70">
        <v>2</v>
      </c>
    </row>
    <row r="71" spans="2:6" hidden="1" x14ac:dyDescent="0.35">
      <c r="B71" t="s">
        <v>17</v>
      </c>
      <c r="C71">
        <v>1</v>
      </c>
      <c r="D71">
        <v>24</v>
      </c>
      <c r="E71">
        <v>1</v>
      </c>
      <c r="F71">
        <v>3</v>
      </c>
    </row>
    <row r="72" spans="2:6" hidden="1" x14ac:dyDescent="0.35">
      <c r="B72" t="s">
        <v>17</v>
      </c>
      <c r="C72">
        <v>2</v>
      </c>
      <c r="D72">
        <v>24</v>
      </c>
      <c r="E72">
        <v>2</v>
      </c>
      <c r="F72">
        <v>3</v>
      </c>
    </row>
    <row r="73" spans="2:6" hidden="1" x14ac:dyDescent="0.35">
      <c r="B73" t="s">
        <v>18</v>
      </c>
      <c r="C73">
        <v>1</v>
      </c>
      <c r="D73">
        <v>24</v>
      </c>
      <c r="E73">
        <v>2</v>
      </c>
      <c r="F73">
        <v>8</v>
      </c>
    </row>
    <row r="74" spans="2:6" hidden="1" x14ac:dyDescent="0.35">
      <c r="B74" t="s">
        <v>19</v>
      </c>
      <c r="C74">
        <v>1</v>
      </c>
      <c r="D74">
        <v>25</v>
      </c>
      <c r="E74">
        <v>1</v>
      </c>
      <c r="F74">
        <v>0</v>
      </c>
    </row>
    <row r="75" spans="2:6" hidden="1" x14ac:dyDescent="0.35">
      <c r="B75" t="s">
        <v>19</v>
      </c>
      <c r="C75">
        <v>2</v>
      </c>
      <c r="D75">
        <v>25</v>
      </c>
      <c r="E75">
        <v>0</v>
      </c>
      <c r="F75">
        <v>0</v>
      </c>
    </row>
    <row r="76" spans="2:6" hidden="1" x14ac:dyDescent="0.35">
      <c r="B76" t="s">
        <v>19</v>
      </c>
      <c r="C76">
        <v>3</v>
      </c>
      <c r="D76">
        <v>25</v>
      </c>
      <c r="E76">
        <v>2</v>
      </c>
      <c r="F76">
        <v>0</v>
      </c>
    </row>
    <row r="77" spans="2:6" hidden="1" x14ac:dyDescent="0.35">
      <c r="B77" t="s">
        <v>19</v>
      </c>
      <c r="C77">
        <v>4</v>
      </c>
      <c r="D77">
        <v>25</v>
      </c>
      <c r="E77">
        <v>2</v>
      </c>
      <c r="F77">
        <v>0</v>
      </c>
    </row>
    <row r="78" spans="2:6" hidden="1" x14ac:dyDescent="0.35">
      <c r="B78" t="s">
        <v>19</v>
      </c>
      <c r="C78">
        <v>5</v>
      </c>
      <c r="D78">
        <v>25</v>
      </c>
      <c r="E78">
        <v>2</v>
      </c>
      <c r="F78">
        <v>2</v>
      </c>
    </row>
    <row r="79" spans="2:6" hidden="1" x14ac:dyDescent="0.35">
      <c r="B79" t="s">
        <v>19</v>
      </c>
      <c r="C79">
        <v>6</v>
      </c>
      <c r="D79">
        <v>25</v>
      </c>
      <c r="E79">
        <v>2</v>
      </c>
      <c r="F79">
        <v>0</v>
      </c>
    </row>
    <row r="80" spans="2:6" hidden="1" x14ac:dyDescent="0.35">
      <c r="B80" t="s">
        <v>20</v>
      </c>
      <c r="C80">
        <v>1</v>
      </c>
      <c r="D80">
        <v>25</v>
      </c>
      <c r="E80">
        <v>4</v>
      </c>
      <c r="F80">
        <v>2</v>
      </c>
    </row>
    <row r="81" spans="2:6" hidden="1" x14ac:dyDescent="0.35">
      <c r="B81" t="s">
        <v>20</v>
      </c>
      <c r="C81">
        <v>2</v>
      </c>
      <c r="D81">
        <v>25</v>
      </c>
      <c r="E81">
        <v>10</v>
      </c>
      <c r="F81">
        <v>2</v>
      </c>
    </row>
    <row r="82" spans="2:6" hidden="1" x14ac:dyDescent="0.35">
      <c r="B82" t="s">
        <v>21</v>
      </c>
      <c r="C82">
        <v>1</v>
      </c>
      <c r="D82">
        <v>25</v>
      </c>
      <c r="E82">
        <v>13</v>
      </c>
      <c r="F82">
        <v>7</v>
      </c>
    </row>
    <row r="83" spans="2:6" hidden="1" x14ac:dyDescent="0.35">
      <c r="B83" t="s">
        <v>16</v>
      </c>
      <c r="C83">
        <v>1</v>
      </c>
      <c r="D83">
        <v>25</v>
      </c>
      <c r="E83">
        <v>3</v>
      </c>
      <c r="F83">
        <v>3</v>
      </c>
    </row>
    <row r="84" spans="2:6" hidden="1" x14ac:dyDescent="0.35">
      <c r="B84" t="s">
        <v>16</v>
      </c>
      <c r="C84">
        <v>2</v>
      </c>
      <c r="D84">
        <v>25</v>
      </c>
      <c r="E84">
        <v>1</v>
      </c>
      <c r="F84">
        <v>2</v>
      </c>
    </row>
    <row r="85" spans="2:6" x14ac:dyDescent="0.35">
      <c r="B85" t="s">
        <v>16</v>
      </c>
      <c r="C85">
        <v>3</v>
      </c>
      <c r="D85">
        <v>25</v>
      </c>
      <c r="E85">
        <v>0</v>
      </c>
      <c r="F85">
        <v>2</v>
      </c>
    </row>
    <row r="86" spans="2:6" hidden="1" x14ac:dyDescent="0.35">
      <c r="B86" t="s">
        <v>16</v>
      </c>
      <c r="C86">
        <v>4</v>
      </c>
      <c r="D86">
        <v>25</v>
      </c>
      <c r="E86">
        <v>3</v>
      </c>
      <c r="F86">
        <v>1</v>
      </c>
    </row>
    <row r="87" spans="2:6" hidden="1" x14ac:dyDescent="0.35">
      <c r="B87" t="s">
        <v>16</v>
      </c>
      <c r="C87">
        <v>5</v>
      </c>
      <c r="D87">
        <v>25</v>
      </c>
      <c r="E87">
        <v>3</v>
      </c>
      <c r="F87">
        <v>1</v>
      </c>
    </row>
    <row r="88" spans="2:6" hidden="1" x14ac:dyDescent="0.35">
      <c r="B88" t="s">
        <v>16</v>
      </c>
      <c r="C88">
        <v>6</v>
      </c>
      <c r="D88">
        <v>25</v>
      </c>
      <c r="E88">
        <v>1</v>
      </c>
      <c r="F88">
        <v>2</v>
      </c>
    </row>
    <row r="89" spans="2:6" hidden="1" x14ac:dyDescent="0.35">
      <c r="B89" t="s">
        <v>17</v>
      </c>
      <c r="C89">
        <v>1</v>
      </c>
      <c r="D89">
        <v>25</v>
      </c>
      <c r="E89">
        <v>1</v>
      </c>
      <c r="F89">
        <v>0</v>
      </c>
    </row>
    <row r="90" spans="2:6" hidden="1" x14ac:dyDescent="0.35">
      <c r="B90" t="s">
        <v>17</v>
      </c>
      <c r="C90">
        <v>2</v>
      </c>
      <c r="D90">
        <v>25</v>
      </c>
      <c r="E90">
        <v>8</v>
      </c>
      <c r="F90">
        <v>0</v>
      </c>
    </row>
    <row r="91" spans="2:6" hidden="1" x14ac:dyDescent="0.35">
      <c r="B91" t="s">
        <v>18</v>
      </c>
      <c r="C91">
        <v>1</v>
      </c>
      <c r="D91">
        <v>25</v>
      </c>
      <c r="E91">
        <v>12</v>
      </c>
      <c r="F91">
        <v>9</v>
      </c>
    </row>
    <row r="92" spans="2:6" hidden="1" x14ac:dyDescent="0.35">
      <c r="B92" t="s">
        <v>19</v>
      </c>
      <c r="C92">
        <v>1</v>
      </c>
      <c r="D92">
        <v>26</v>
      </c>
      <c r="E92">
        <v>1</v>
      </c>
      <c r="F92">
        <v>1</v>
      </c>
    </row>
    <row r="93" spans="2:6" hidden="1" x14ac:dyDescent="0.35">
      <c r="B93" t="s">
        <v>19</v>
      </c>
      <c r="C93">
        <v>2</v>
      </c>
      <c r="D93">
        <v>26</v>
      </c>
      <c r="E93">
        <v>2</v>
      </c>
      <c r="F93">
        <v>0</v>
      </c>
    </row>
    <row r="94" spans="2:6" hidden="1" x14ac:dyDescent="0.35">
      <c r="B94" t="s">
        <v>19</v>
      </c>
      <c r="C94">
        <v>3</v>
      </c>
      <c r="D94">
        <v>26</v>
      </c>
      <c r="E94">
        <v>0</v>
      </c>
      <c r="F94">
        <v>0</v>
      </c>
    </row>
    <row r="95" spans="2:6" hidden="1" x14ac:dyDescent="0.35">
      <c r="B95" t="s">
        <v>19</v>
      </c>
      <c r="C95">
        <v>4</v>
      </c>
      <c r="D95">
        <v>26</v>
      </c>
      <c r="E95">
        <v>0</v>
      </c>
      <c r="F95">
        <v>0</v>
      </c>
    </row>
    <row r="96" spans="2:6" hidden="1" x14ac:dyDescent="0.35">
      <c r="B96" t="s">
        <v>19</v>
      </c>
      <c r="C96">
        <v>5</v>
      </c>
      <c r="D96">
        <v>26</v>
      </c>
      <c r="E96">
        <v>1</v>
      </c>
      <c r="F96">
        <v>0</v>
      </c>
    </row>
    <row r="97" spans="2:6" hidden="1" x14ac:dyDescent="0.35">
      <c r="B97" t="s">
        <v>19</v>
      </c>
      <c r="C97">
        <v>6</v>
      </c>
      <c r="D97">
        <v>26</v>
      </c>
      <c r="E97">
        <v>1</v>
      </c>
      <c r="F97">
        <v>0</v>
      </c>
    </row>
    <row r="98" spans="2:6" hidden="1" x14ac:dyDescent="0.35">
      <c r="B98" t="s">
        <v>20</v>
      </c>
      <c r="C98">
        <v>1</v>
      </c>
      <c r="D98">
        <v>26</v>
      </c>
      <c r="E98">
        <v>2</v>
      </c>
      <c r="F98">
        <v>1</v>
      </c>
    </row>
    <row r="99" spans="2:6" hidden="1" x14ac:dyDescent="0.35">
      <c r="B99" t="s">
        <v>20</v>
      </c>
      <c r="C99">
        <v>2</v>
      </c>
      <c r="D99">
        <v>26</v>
      </c>
      <c r="E99">
        <v>8</v>
      </c>
      <c r="F99">
        <v>1</v>
      </c>
    </row>
    <row r="100" spans="2:6" hidden="1" x14ac:dyDescent="0.35">
      <c r="B100" t="s">
        <v>21</v>
      </c>
      <c r="C100">
        <v>1</v>
      </c>
      <c r="D100">
        <v>26</v>
      </c>
      <c r="E100">
        <v>7</v>
      </c>
      <c r="F100">
        <v>2</v>
      </c>
    </row>
    <row r="101" spans="2:6" hidden="1" x14ac:dyDescent="0.35">
      <c r="B101" t="s">
        <v>16</v>
      </c>
      <c r="C101">
        <v>1</v>
      </c>
      <c r="D101">
        <v>26</v>
      </c>
      <c r="E101">
        <v>3</v>
      </c>
      <c r="F101">
        <v>0</v>
      </c>
    </row>
    <row r="102" spans="2:6" hidden="1" x14ac:dyDescent="0.35">
      <c r="B102" t="s">
        <v>16</v>
      </c>
      <c r="C102">
        <v>2</v>
      </c>
      <c r="D102">
        <v>26</v>
      </c>
      <c r="E102">
        <v>0</v>
      </c>
      <c r="F102">
        <v>0</v>
      </c>
    </row>
    <row r="103" spans="2:6" x14ac:dyDescent="0.35">
      <c r="B103" t="s">
        <v>16</v>
      </c>
      <c r="C103">
        <v>3</v>
      </c>
      <c r="D103">
        <v>26</v>
      </c>
      <c r="E103">
        <v>1</v>
      </c>
      <c r="F103">
        <v>0</v>
      </c>
    </row>
    <row r="104" spans="2:6" hidden="1" x14ac:dyDescent="0.35">
      <c r="B104" t="s">
        <v>16</v>
      </c>
      <c r="C104">
        <v>4</v>
      </c>
      <c r="D104">
        <v>26</v>
      </c>
      <c r="E104">
        <v>1</v>
      </c>
      <c r="F104">
        <v>0</v>
      </c>
    </row>
    <row r="105" spans="2:6" hidden="1" x14ac:dyDescent="0.35">
      <c r="B105" t="s">
        <v>16</v>
      </c>
      <c r="C105">
        <v>5</v>
      </c>
      <c r="D105">
        <v>26</v>
      </c>
      <c r="E105">
        <v>1</v>
      </c>
      <c r="F105">
        <v>0</v>
      </c>
    </row>
    <row r="106" spans="2:6" hidden="1" x14ac:dyDescent="0.35">
      <c r="B106" t="s">
        <v>16</v>
      </c>
      <c r="C106">
        <v>6</v>
      </c>
      <c r="D106">
        <v>26</v>
      </c>
      <c r="E106">
        <v>1</v>
      </c>
      <c r="F106">
        <v>0</v>
      </c>
    </row>
    <row r="107" spans="2:6" hidden="1" x14ac:dyDescent="0.35">
      <c r="B107" t="s">
        <v>17</v>
      </c>
      <c r="C107">
        <v>1</v>
      </c>
      <c r="D107">
        <v>26</v>
      </c>
      <c r="E107">
        <v>1</v>
      </c>
      <c r="F107">
        <v>0</v>
      </c>
    </row>
    <row r="108" spans="2:6" hidden="1" x14ac:dyDescent="0.35">
      <c r="B108" t="s">
        <v>17</v>
      </c>
      <c r="C108">
        <v>2</v>
      </c>
      <c r="D108">
        <v>26</v>
      </c>
      <c r="E108">
        <v>1</v>
      </c>
      <c r="F108">
        <v>3</v>
      </c>
    </row>
    <row r="109" spans="2:6" hidden="1" x14ac:dyDescent="0.35">
      <c r="B109" t="s">
        <v>18</v>
      </c>
      <c r="C109">
        <v>1</v>
      </c>
      <c r="D109">
        <v>26</v>
      </c>
      <c r="E109">
        <v>7</v>
      </c>
      <c r="F109">
        <v>2</v>
      </c>
    </row>
    <row r="110" spans="2:6" hidden="1" x14ac:dyDescent="0.35">
      <c r="B110" t="s">
        <v>19</v>
      </c>
      <c r="C110">
        <v>1</v>
      </c>
      <c r="D110">
        <v>27</v>
      </c>
      <c r="E110">
        <v>0</v>
      </c>
      <c r="F110">
        <v>0</v>
      </c>
    </row>
    <row r="111" spans="2:6" hidden="1" x14ac:dyDescent="0.35">
      <c r="B111" t="s">
        <v>19</v>
      </c>
      <c r="C111">
        <v>2</v>
      </c>
      <c r="D111">
        <v>27</v>
      </c>
      <c r="E111">
        <v>0</v>
      </c>
      <c r="F111">
        <v>0</v>
      </c>
    </row>
    <row r="112" spans="2:6" hidden="1" x14ac:dyDescent="0.35">
      <c r="B112" t="s">
        <v>19</v>
      </c>
      <c r="C112">
        <v>3</v>
      </c>
      <c r="D112">
        <v>27</v>
      </c>
      <c r="E112">
        <v>0</v>
      </c>
      <c r="F112">
        <v>0</v>
      </c>
    </row>
    <row r="113" spans="2:6" hidden="1" x14ac:dyDescent="0.35">
      <c r="B113" t="s">
        <v>19</v>
      </c>
      <c r="C113">
        <v>4</v>
      </c>
      <c r="D113">
        <v>27</v>
      </c>
      <c r="E113">
        <v>0</v>
      </c>
      <c r="F113">
        <v>0</v>
      </c>
    </row>
    <row r="114" spans="2:6" hidden="1" x14ac:dyDescent="0.35">
      <c r="B114" t="s">
        <v>19</v>
      </c>
      <c r="C114">
        <v>5</v>
      </c>
      <c r="D114">
        <v>27</v>
      </c>
      <c r="E114">
        <v>0</v>
      </c>
      <c r="F114">
        <v>0</v>
      </c>
    </row>
    <row r="115" spans="2:6" hidden="1" x14ac:dyDescent="0.35">
      <c r="B115" t="s">
        <v>19</v>
      </c>
      <c r="C115">
        <v>6</v>
      </c>
      <c r="D115">
        <v>27</v>
      </c>
      <c r="E115">
        <v>1</v>
      </c>
      <c r="F115">
        <v>0</v>
      </c>
    </row>
    <row r="116" spans="2:6" hidden="1" x14ac:dyDescent="0.35">
      <c r="B116" t="s">
        <v>20</v>
      </c>
      <c r="C116">
        <v>1</v>
      </c>
      <c r="D116">
        <v>27</v>
      </c>
      <c r="E116">
        <v>2</v>
      </c>
      <c r="F116">
        <v>0</v>
      </c>
    </row>
    <row r="117" spans="2:6" hidden="1" x14ac:dyDescent="0.35">
      <c r="B117" t="s">
        <v>20</v>
      </c>
      <c r="C117">
        <v>2</v>
      </c>
      <c r="D117">
        <v>27</v>
      </c>
      <c r="E117">
        <v>1</v>
      </c>
      <c r="F117">
        <v>0</v>
      </c>
    </row>
    <row r="118" spans="2:6" hidden="1" x14ac:dyDescent="0.35">
      <c r="B118" t="s">
        <v>21</v>
      </c>
      <c r="C118">
        <v>1</v>
      </c>
      <c r="D118">
        <v>27</v>
      </c>
      <c r="E118">
        <v>0</v>
      </c>
      <c r="F118">
        <v>0</v>
      </c>
    </row>
    <row r="119" spans="2:6" hidden="1" x14ac:dyDescent="0.35">
      <c r="B119" t="s">
        <v>16</v>
      </c>
      <c r="C119">
        <v>1</v>
      </c>
      <c r="D119">
        <v>27</v>
      </c>
      <c r="E119">
        <v>0</v>
      </c>
      <c r="F119">
        <v>0</v>
      </c>
    </row>
    <row r="120" spans="2:6" hidden="1" x14ac:dyDescent="0.35">
      <c r="B120" t="s">
        <v>16</v>
      </c>
      <c r="C120">
        <v>2</v>
      </c>
      <c r="D120">
        <v>27</v>
      </c>
      <c r="E120">
        <v>0</v>
      </c>
      <c r="F120">
        <v>0</v>
      </c>
    </row>
    <row r="121" spans="2:6" x14ac:dyDescent="0.35">
      <c r="B121" t="s">
        <v>16</v>
      </c>
      <c r="C121">
        <v>3</v>
      </c>
      <c r="D121">
        <v>27</v>
      </c>
      <c r="E121">
        <v>1</v>
      </c>
      <c r="F121">
        <v>0</v>
      </c>
    </row>
    <row r="122" spans="2:6" hidden="1" x14ac:dyDescent="0.35">
      <c r="B122" t="s">
        <v>16</v>
      </c>
      <c r="C122">
        <v>4</v>
      </c>
      <c r="D122">
        <v>27</v>
      </c>
      <c r="E122">
        <v>0</v>
      </c>
      <c r="F122">
        <v>0</v>
      </c>
    </row>
    <row r="123" spans="2:6" hidden="1" x14ac:dyDescent="0.35">
      <c r="B123" t="s">
        <v>16</v>
      </c>
      <c r="C123">
        <v>5</v>
      </c>
      <c r="D123">
        <v>27</v>
      </c>
      <c r="E123">
        <v>0</v>
      </c>
      <c r="F123">
        <v>0</v>
      </c>
    </row>
    <row r="124" spans="2:6" hidden="1" x14ac:dyDescent="0.35">
      <c r="B124" t="s">
        <v>16</v>
      </c>
      <c r="C124">
        <v>6</v>
      </c>
      <c r="D124">
        <v>27</v>
      </c>
      <c r="E124">
        <v>0</v>
      </c>
      <c r="F124">
        <v>0</v>
      </c>
    </row>
    <row r="125" spans="2:6" hidden="1" x14ac:dyDescent="0.35">
      <c r="B125" t="s">
        <v>17</v>
      </c>
      <c r="C125">
        <v>1</v>
      </c>
      <c r="D125">
        <v>27</v>
      </c>
      <c r="E125">
        <v>1</v>
      </c>
      <c r="F125">
        <v>0</v>
      </c>
    </row>
    <row r="126" spans="2:6" hidden="1" x14ac:dyDescent="0.35">
      <c r="B126" t="s">
        <v>17</v>
      </c>
      <c r="C126">
        <v>2</v>
      </c>
      <c r="D126">
        <v>27</v>
      </c>
      <c r="E126">
        <v>0</v>
      </c>
      <c r="F126">
        <v>0</v>
      </c>
    </row>
    <row r="127" spans="2:6" hidden="1" x14ac:dyDescent="0.35">
      <c r="B127" t="s">
        <v>18</v>
      </c>
      <c r="C127">
        <v>1</v>
      </c>
      <c r="D127">
        <v>27</v>
      </c>
      <c r="E127">
        <v>0</v>
      </c>
      <c r="F127">
        <v>0</v>
      </c>
    </row>
    <row r="128" spans="2:6" hidden="1" x14ac:dyDescent="0.35">
      <c r="B128" t="s">
        <v>19</v>
      </c>
      <c r="C128">
        <v>1</v>
      </c>
      <c r="D128">
        <v>28</v>
      </c>
      <c r="E128">
        <v>0</v>
      </c>
      <c r="F128">
        <v>0</v>
      </c>
    </row>
    <row r="129" spans="2:6" hidden="1" x14ac:dyDescent="0.35">
      <c r="B129" t="s">
        <v>19</v>
      </c>
      <c r="C129">
        <v>2</v>
      </c>
      <c r="D129">
        <v>28</v>
      </c>
      <c r="E129">
        <v>0</v>
      </c>
      <c r="F129">
        <v>0</v>
      </c>
    </row>
    <row r="130" spans="2:6" hidden="1" x14ac:dyDescent="0.35">
      <c r="B130" t="s">
        <v>19</v>
      </c>
      <c r="C130">
        <v>3</v>
      </c>
      <c r="D130">
        <v>28</v>
      </c>
      <c r="E130">
        <v>0</v>
      </c>
      <c r="F130">
        <v>0</v>
      </c>
    </row>
    <row r="131" spans="2:6" hidden="1" x14ac:dyDescent="0.35">
      <c r="B131" t="s">
        <v>19</v>
      </c>
      <c r="C131">
        <v>4</v>
      </c>
      <c r="D131">
        <v>28</v>
      </c>
      <c r="E131">
        <v>0</v>
      </c>
      <c r="F131">
        <v>0</v>
      </c>
    </row>
    <row r="132" spans="2:6" hidden="1" x14ac:dyDescent="0.35">
      <c r="B132" t="s">
        <v>19</v>
      </c>
      <c r="C132">
        <v>5</v>
      </c>
      <c r="D132">
        <v>28</v>
      </c>
      <c r="E132">
        <v>0</v>
      </c>
      <c r="F132">
        <v>0</v>
      </c>
    </row>
    <row r="133" spans="2:6" hidden="1" x14ac:dyDescent="0.35">
      <c r="B133" t="s">
        <v>19</v>
      </c>
      <c r="C133">
        <v>6</v>
      </c>
      <c r="D133">
        <v>28</v>
      </c>
      <c r="E133">
        <v>0</v>
      </c>
      <c r="F133">
        <v>0</v>
      </c>
    </row>
    <row r="134" spans="2:6" hidden="1" x14ac:dyDescent="0.35">
      <c r="B134" t="s">
        <v>20</v>
      </c>
      <c r="C134">
        <v>1</v>
      </c>
      <c r="D134">
        <v>28</v>
      </c>
      <c r="E134">
        <v>0</v>
      </c>
      <c r="F134">
        <v>0</v>
      </c>
    </row>
    <row r="135" spans="2:6" hidden="1" x14ac:dyDescent="0.35">
      <c r="B135" t="s">
        <v>20</v>
      </c>
      <c r="C135">
        <v>2</v>
      </c>
      <c r="D135">
        <v>28</v>
      </c>
      <c r="E135">
        <v>0</v>
      </c>
      <c r="F135">
        <v>0</v>
      </c>
    </row>
    <row r="136" spans="2:6" hidden="1" x14ac:dyDescent="0.35">
      <c r="B136" t="s">
        <v>21</v>
      </c>
      <c r="C136">
        <v>1</v>
      </c>
      <c r="D136">
        <v>28</v>
      </c>
      <c r="E136">
        <v>0</v>
      </c>
      <c r="F136">
        <v>0</v>
      </c>
    </row>
    <row r="137" spans="2:6" hidden="1" x14ac:dyDescent="0.35">
      <c r="B137" t="s">
        <v>16</v>
      </c>
      <c r="C137">
        <v>1</v>
      </c>
      <c r="D137">
        <v>28</v>
      </c>
      <c r="E137">
        <v>0</v>
      </c>
      <c r="F137">
        <v>0</v>
      </c>
    </row>
    <row r="138" spans="2:6" hidden="1" x14ac:dyDescent="0.35">
      <c r="B138" t="s">
        <v>16</v>
      </c>
      <c r="C138">
        <v>2</v>
      </c>
      <c r="D138">
        <v>28</v>
      </c>
      <c r="E138">
        <v>0</v>
      </c>
      <c r="F138">
        <v>0</v>
      </c>
    </row>
    <row r="139" spans="2:6" x14ac:dyDescent="0.35">
      <c r="B139" t="s">
        <v>16</v>
      </c>
      <c r="C139">
        <v>3</v>
      </c>
      <c r="D139">
        <v>28</v>
      </c>
      <c r="E139">
        <v>0</v>
      </c>
      <c r="F139">
        <v>0</v>
      </c>
    </row>
    <row r="140" spans="2:6" hidden="1" x14ac:dyDescent="0.35">
      <c r="B140" t="s">
        <v>16</v>
      </c>
      <c r="C140">
        <v>4</v>
      </c>
      <c r="D140">
        <v>28</v>
      </c>
      <c r="E140">
        <v>0</v>
      </c>
      <c r="F140">
        <v>0</v>
      </c>
    </row>
    <row r="141" spans="2:6" hidden="1" x14ac:dyDescent="0.35">
      <c r="B141" t="s">
        <v>16</v>
      </c>
      <c r="C141">
        <v>5</v>
      </c>
      <c r="D141">
        <v>28</v>
      </c>
      <c r="E141">
        <v>0</v>
      </c>
      <c r="F141">
        <v>0</v>
      </c>
    </row>
    <row r="142" spans="2:6" hidden="1" x14ac:dyDescent="0.35">
      <c r="B142" t="s">
        <v>16</v>
      </c>
      <c r="C142">
        <v>6</v>
      </c>
      <c r="D142">
        <v>28</v>
      </c>
      <c r="E142">
        <v>0</v>
      </c>
      <c r="F142">
        <v>0</v>
      </c>
    </row>
    <row r="143" spans="2:6" hidden="1" x14ac:dyDescent="0.35">
      <c r="B143" t="s">
        <v>17</v>
      </c>
      <c r="C143">
        <v>1</v>
      </c>
      <c r="D143">
        <v>28</v>
      </c>
      <c r="E143">
        <v>0</v>
      </c>
      <c r="F143">
        <v>0</v>
      </c>
    </row>
    <row r="144" spans="2:6" hidden="1" x14ac:dyDescent="0.35">
      <c r="B144" t="s">
        <v>17</v>
      </c>
      <c r="C144">
        <v>2</v>
      </c>
      <c r="D144">
        <v>28</v>
      </c>
      <c r="E144">
        <v>0</v>
      </c>
      <c r="F144">
        <v>0</v>
      </c>
    </row>
    <row r="145" spans="2:6" hidden="1" x14ac:dyDescent="0.35">
      <c r="B145" t="s">
        <v>18</v>
      </c>
      <c r="C145">
        <v>1</v>
      </c>
      <c r="D145">
        <v>28</v>
      </c>
      <c r="E145">
        <v>0</v>
      </c>
      <c r="F145">
        <v>0</v>
      </c>
    </row>
    <row r="146" spans="2:6" hidden="1" x14ac:dyDescent="0.35">
      <c r="B146" t="s">
        <v>19</v>
      </c>
      <c r="C146">
        <v>1</v>
      </c>
      <c r="D146">
        <v>29</v>
      </c>
      <c r="E146">
        <v>0</v>
      </c>
      <c r="F146">
        <v>0</v>
      </c>
    </row>
    <row r="147" spans="2:6" hidden="1" x14ac:dyDescent="0.35">
      <c r="B147" t="s">
        <v>19</v>
      </c>
      <c r="C147">
        <v>2</v>
      </c>
      <c r="D147">
        <v>29</v>
      </c>
      <c r="E147">
        <v>0</v>
      </c>
      <c r="F147">
        <v>1</v>
      </c>
    </row>
    <row r="148" spans="2:6" hidden="1" x14ac:dyDescent="0.35">
      <c r="B148" t="s">
        <v>19</v>
      </c>
      <c r="C148">
        <v>3</v>
      </c>
      <c r="D148">
        <v>29</v>
      </c>
      <c r="E148">
        <v>0</v>
      </c>
      <c r="F148">
        <v>0</v>
      </c>
    </row>
    <row r="149" spans="2:6" hidden="1" x14ac:dyDescent="0.35">
      <c r="B149" t="s">
        <v>19</v>
      </c>
      <c r="C149">
        <v>4</v>
      </c>
      <c r="D149">
        <v>29</v>
      </c>
      <c r="E149">
        <v>0</v>
      </c>
      <c r="F149">
        <v>0</v>
      </c>
    </row>
    <row r="150" spans="2:6" hidden="1" x14ac:dyDescent="0.35">
      <c r="B150" t="s">
        <v>19</v>
      </c>
      <c r="C150">
        <v>5</v>
      </c>
      <c r="D150">
        <v>29</v>
      </c>
      <c r="E150">
        <v>0</v>
      </c>
      <c r="F150">
        <v>0</v>
      </c>
    </row>
    <row r="151" spans="2:6" hidden="1" x14ac:dyDescent="0.35">
      <c r="B151" t="s">
        <v>19</v>
      </c>
      <c r="C151">
        <v>6</v>
      </c>
      <c r="D151">
        <v>29</v>
      </c>
      <c r="E151">
        <v>0</v>
      </c>
      <c r="F151">
        <v>1</v>
      </c>
    </row>
    <row r="152" spans="2:6" hidden="1" x14ac:dyDescent="0.35">
      <c r="B152" t="s">
        <v>20</v>
      </c>
      <c r="C152">
        <v>1</v>
      </c>
      <c r="D152">
        <v>29</v>
      </c>
      <c r="E152">
        <v>1</v>
      </c>
      <c r="F152">
        <v>0</v>
      </c>
    </row>
    <row r="153" spans="2:6" hidden="1" x14ac:dyDescent="0.35">
      <c r="B153" t="s">
        <v>20</v>
      </c>
      <c r="C153">
        <v>2</v>
      </c>
      <c r="D153">
        <v>29</v>
      </c>
      <c r="E153">
        <v>0</v>
      </c>
      <c r="F153">
        <v>0</v>
      </c>
    </row>
    <row r="154" spans="2:6" hidden="1" x14ac:dyDescent="0.35">
      <c r="B154" t="s">
        <v>21</v>
      </c>
      <c r="C154">
        <v>1</v>
      </c>
      <c r="D154">
        <v>29</v>
      </c>
      <c r="E154">
        <v>3</v>
      </c>
      <c r="F154">
        <v>2</v>
      </c>
    </row>
    <row r="155" spans="2:6" hidden="1" x14ac:dyDescent="0.35">
      <c r="B155" t="s">
        <v>16</v>
      </c>
      <c r="C155">
        <v>1</v>
      </c>
      <c r="D155">
        <v>29</v>
      </c>
      <c r="E155">
        <v>0</v>
      </c>
      <c r="F155">
        <v>0</v>
      </c>
    </row>
    <row r="156" spans="2:6" hidden="1" x14ac:dyDescent="0.35">
      <c r="B156" t="s">
        <v>16</v>
      </c>
      <c r="C156">
        <v>2</v>
      </c>
      <c r="D156">
        <v>29</v>
      </c>
      <c r="E156">
        <v>0</v>
      </c>
      <c r="F156">
        <v>0</v>
      </c>
    </row>
    <row r="157" spans="2:6" x14ac:dyDescent="0.35">
      <c r="B157" t="s">
        <v>16</v>
      </c>
      <c r="C157">
        <v>3</v>
      </c>
      <c r="D157">
        <v>29</v>
      </c>
      <c r="E157">
        <v>1</v>
      </c>
      <c r="F157">
        <v>0</v>
      </c>
    </row>
    <row r="158" spans="2:6" hidden="1" x14ac:dyDescent="0.35">
      <c r="B158" t="s">
        <v>16</v>
      </c>
      <c r="C158">
        <v>4</v>
      </c>
      <c r="D158">
        <v>29</v>
      </c>
      <c r="E158">
        <v>0</v>
      </c>
      <c r="F158">
        <v>0</v>
      </c>
    </row>
    <row r="159" spans="2:6" hidden="1" x14ac:dyDescent="0.35">
      <c r="B159" t="s">
        <v>16</v>
      </c>
      <c r="C159">
        <v>5</v>
      </c>
      <c r="D159">
        <v>29</v>
      </c>
      <c r="E159">
        <v>0</v>
      </c>
      <c r="F159">
        <v>1</v>
      </c>
    </row>
    <row r="160" spans="2:6" hidden="1" x14ac:dyDescent="0.35">
      <c r="B160" t="s">
        <v>16</v>
      </c>
      <c r="C160">
        <v>6</v>
      </c>
      <c r="D160">
        <v>29</v>
      </c>
      <c r="E160">
        <v>0</v>
      </c>
      <c r="F160">
        <v>0</v>
      </c>
    </row>
    <row r="161" spans="2:6" hidden="1" x14ac:dyDescent="0.35">
      <c r="B161" t="s">
        <v>17</v>
      </c>
      <c r="C161">
        <v>1</v>
      </c>
      <c r="D161">
        <v>29</v>
      </c>
      <c r="E161">
        <v>1</v>
      </c>
      <c r="F161">
        <v>0</v>
      </c>
    </row>
    <row r="162" spans="2:6" hidden="1" x14ac:dyDescent="0.35">
      <c r="B162" t="s">
        <v>17</v>
      </c>
      <c r="C162">
        <v>2</v>
      </c>
      <c r="D162">
        <v>29</v>
      </c>
      <c r="E162">
        <v>0</v>
      </c>
      <c r="F162">
        <v>2</v>
      </c>
    </row>
    <row r="163" spans="2:6" hidden="1" x14ac:dyDescent="0.35">
      <c r="B163" t="s">
        <v>18</v>
      </c>
      <c r="C163">
        <v>1</v>
      </c>
      <c r="D163">
        <v>29</v>
      </c>
      <c r="E163">
        <v>2</v>
      </c>
      <c r="F163">
        <v>2</v>
      </c>
    </row>
    <row r="164" spans="2:6" hidden="1" x14ac:dyDescent="0.35">
      <c r="B164" t="s">
        <v>19</v>
      </c>
      <c r="C164">
        <v>1</v>
      </c>
      <c r="D164">
        <v>30</v>
      </c>
      <c r="E164">
        <v>0</v>
      </c>
      <c r="F164">
        <v>0</v>
      </c>
    </row>
    <row r="165" spans="2:6" hidden="1" x14ac:dyDescent="0.35">
      <c r="B165" t="s">
        <v>19</v>
      </c>
      <c r="C165">
        <v>2</v>
      </c>
      <c r="D165">
        <v>30</v>
      </c>
      <c r="E165">
        <v>0</v>
      </c>
      <c r="F165">
        <v>0</v>
      </c>
    </row>
    <row r="166" spans="2:6" hidden="1" x14ac:dyDescent="0.35">
      <c r="B166" t="s">
        <v>19</v>
      </c>
      <c r="C166">
        <v>3</v>
      </c>
      <c r="D166">
        <v>30</v>
      </c>
      <c r="E166">
        <v>0</v>
      </c>
      <c r="F166">
        <v>0</v>
      </c>
    </row>
    <row r="167" spans="2:6" hidden="1" x14ac:dyDescent="0.35">
      <c r="B167" t="s">
        <v>19</v>
      </c>
      <c r="C167">
        <v>4</v>
      </c>
      <c r="D167">
        <v>30</v>
      </c>
      <c r="E167">
        <v>0</v>
      </c>
      <c r="F167">
        <v>0</v>
      </c>
    </row>
    <row r="168" spans="2:6" hidden="1" x14ac:dyDescent="0.35">
      <c r="B168" t="s">
        <v>19</v>
      </c>
      <c r="C168">
        <v>5</v>
      </c>
      <c r="D168">
        <v>30</v>
      </c>
      <c r="E168">
        <v>0</v>
      </c>
      <c r="F168">
        <v>0</v>
      </c>
    </row>
    <row r="169" spans="2:6" hidden="1" x14ac:dyDescent="0.35">
      <c r="B169" t="s">
        <v>19</v>
      </c>
      <c r="C169">
        <v>6</v>
      </c>
      <c r="D169">
        <v>30</v>
      </c>
      <c r="E169">
        <v>0</v>
      </c>
      <c r="F169">
        <v>0</v>
      </c>
    </row>
    <row r="170" spans="2:6" hidden="1" x14ac:dyDescent="0.35">
      <c r="B170" t="s">
        <v>20</v>
      </c>
      <c r="C170">
        <v>1</v>
      </c>
      <c r="D170">
        <v>30</v>
      </c>
      <c r="E170">
        <v>4</v>
      </c>
      <c r="F170">
        <v>1</v>
      </c>
    </row>
    <row r="171" spans="2:6" hidden="1" x14ac:dyDescent="0.35">
      <c r="B171" t="s">
        <v>20</v>
      </c>
      <c r="C171">
        <v>2</v>
      </c>
      <c r="D171">
        <v>30</v>
      </c>
      <c r="E171">
        <v>1</v>
      </c>
      <c r="F171">
        <v>0</v>
      </c>
    </row>
    <row r="172" spans="2:6" hidden="1" x14ac:dyDescent="0.35">
      <c r="B172" t="s">
        <v>21</v>
      </c>
      <c r="C172">
        <v>1</v>
      </c>
      <c r="D172">
        <v>30</v>
      </c>
      <c r="E172">
        <v>0</v>
      </c>
      <c r="F172">
        <v>0</v>
      </c>
    </row>
    <row r="173" spans="2:6" hidden="1" x14ac:dyDescent="0.35">
      <c r="B173" t="s">
        <v>16</v>
      </c>
      <c r="C173">
        <v>1</v>
      </c>
      <c r="D173">
        <v>30</v>
      </c>
      <c r="E173">
        <v>0</v>
      </c>
      <c r="F173">
        <v>0</v>
      </c>
    </row>
    <row r="174" spans="2:6" hidden="1" x14ac:dyDescent="0.35">
      <c r="B174" t="s">
        <v>16</v>
      </c>
      <c r="C174">
        <v>2</v>
      </c>
      <c r="D174">
        <v>30</v>
      </c>
      <c r="E174">
        <v>1</v>
      </c>
      <c r="F174">
        <v>1</v>
      </c>
    </row>
    <row r="175" spans="2:6" x14ac:dyDescent="0.35">
      <c r="B175" t="s">
        <v>16</v>
      </c>
      <c r="C175">
        <v>3</v>
      </c>
      <c r="D175">
        <v>30</v>
      </c>
      <c r="E175">
        <v>2</v>
      </c>
      <c r="F175">
        <v>2</v>
      </c>
    </row>
    <row r="176" spans="2:6" hidden="1" x14ac:dyDescent="0.35">
      <c r="B176" t="s">
        <v>16</v>
      </c>
      <c r="C176">
        <v>4</v>
      </c>
      <c r="D176">
        <v>30</v>
      </c>
      <c r="E176">
        <v>2</v>
      </c>
      <c r="F176">
        <v>0</v>
      </c>
    </row>
    <row r="177" spans="2:6" hidden="1" x14ac:dyDescent="0.35">
      <c r="B177" t="s">
        <v>16</v>
      </c>
      <c r="C177">
        <v>5</v>
      </c>
      <c r="D177">
        <v>30</v>
      </c>
      <c r="E177">
        <v>0</v>
      </c>
      <c r="F177">
        <v>0</v>
      </c>
    </row>
    <row r="178" spans="2:6" hidden="1" x14ac:dyDescent="0.35">
      <c r="B178" t="s">
        <v>16</v>
      </c>
      <c r="C178">
        <v>6</v>
      </c>
      <c r="D178">
        <v>30</v>
      </c>
      <c r="E178">
        <v>0</v>
      </c>
      <c r="F178">
        <v>1</v>
      </c>
    </row>
    <row r="179" spans="2:6" hidden="1" x14ac:dyDescent="0.35">
      <c r="B179" t="s">
        <v>17</v>
      </c>
      <c r="C179">
        <v>1</v>
      </c>
      <c r="D179">
        <v>30</v>
      </c>
      <c r="E179">
        <v>2</v>
      </c>
      <c r="F179">
        <v>1</v>
      </c>
    </row>
    <row r="180" spans="2:6" hidden="1" x14ac:dyDescent="0.35">
      <c r="B180" t="s">
        <v>17</v>
      </c>
      <c r="C180">
        <v>2</v>
      </c>
      <c r="D180">
        <v>30</v>
      </c>
      <c r="E180">
        <v>1</v>
      </c>
      <c r="F180">
        <v>0</v>
      </c>
    </row>
    <row r="181" spans="2:6" hidden="1" x14ac:dyDescent="0.35">
      <c r="B181" t="s">
        <v>18</v>
      </c>
      <c r="C181">
        <v>1</v>
      </c>
      <c r="D181">
        <v>30</v>
      </c>
      <c r="E181">
        <v>0</v>
      </c>
      <c r="F181">
        <v>0</v>
      </c>
    </row>
    <row r="182" spans="2:6" hidden="1" x14ac:dyDescent="0.35">
      <c r="B182" t="s">
        <v>19</v>
      </c>
      <c r="C182">
        <v>1</v>
      </c>
      <c r="D182">
        <v>31</v>
      </c>
      <c r="E182">
        <v>2</v>
      </c>
      <c r="F182">
        <v>0</v>
      </c>
    </row>
    <row r="183" spans="2:6" hidden="1" x14ac:dyDescent="0.35">
      <c r="B183" t="s">
        <v>19</v>
      </c>
      <c r="C183">
        <v>2</v>
      </c>
      <c r="D183">
        <v>31</v>
      </c>
      <c r="E183">
        <v>0</v>
      </c>
      <c r="F183">
        <v>0</v>
      </c>
    </row>
    <row r="184" spans="2:6" hidden="1" x14ac:dyDescent="0.35">
      <c r="B184" t="s">
        <v>19</v>
      </c>
      <c r="C184">
        <v>3</v>
      </c>
      <c r="D184">
        <v>31</v>
      </c>
      <c r="E184">
        <v>0</v>
      </c>
      <c r="F184">
        <v>0</v>
      </c>
    </row>
    <row r="185" spans="2:6" hidden="1" x14ac:dyDescent="0.35">
      <c r="B185" t="s">
        <v>19</v>
      </c>
      <c r="C185">
        <v>4</v>
      </c>
      <c r="D185">
        <v>31</v>
      </c>
      <c r="E185">
        <v>1</v>
      </c>
      <c r="F185">
        <v>0</v>
      </c>
    </row>
    <row r="186" spans="2:6" hidden="1" x14ac:dyDescent="0.35">
      <c r="B186" t="s">
        <v>19</v>
      </c>
      <c r="C186">
        <v>5</v>
      </c>
      <c r="D186">
        <v>31</v>
      </c>
      <c r="E186">
        <v>0</v>
      </c>
      <c r="F186">
        <v>0</v>
      </c>
    </row>
    <row r="187" spans="2:6" hidden="1" x14ac:dyDescent="0.35">
      <c r="B187" t="s">
        <v>19</v>
      </c>
      <c r="C187">
        <v>6</v>
      </c>
      <c r="D187">
        <v>31</v>
      </c>
      <c r="E187">
        <v>0</v>
      </c>
      <c r="F187">
        <v>0</v>
      </c>
    </row>
    <row r="188" spans="2:6" hidden="1" x14ac:dyDescent="0.35">
      <c r="B188" t="s">
        <v>20</v>
      </c>
      <c r="C188">
        <v>1</v>
      </c>
      <c r="D188">
        <v>31</v>
      </c>
      <c r="E188">
        <v>0</v>
      </c>
      <c r="F188">
        <v>1</v>
      </c>
    </row>
    <row r="189" spans="2:6" hidden="1" x14ac:dyDescent="0.35">
      <c r="B189" t="s">
        <v>20</v>
      </c>
      <c r="C189">
        <v>2</v>
      </c>
      <c r="D189">
        <v>31</v>
      </c>
      <c r="E189">
        <v>1</v>
      </c>
      <c r="F189">
        <v>0</v>
      </c>
    </row>
    <row r="190" spans="2:6" hidden="1" x14ac:dyDescent="0.35">
      <c r="B190" t="s">
        <v>21</v>
      </c>
      <c r="C190">
        <v>1</v>
      </c>
      <c r="D190">
        <v>31</v>
      </c>
      <c r="E190">
        <v>1</v>
      </c>
      <c r="F190">
        <v>0</v>
      </c>
    </row>
    <row r="191" spans="2:6" hidden="1" x14ac:dyDescent="0.35">
      <c r="B191" t="s">
        <v>16</v>
      </c>
      <c r="C191">
        <v>1</v>
      </c>
      <c r="D191">
        <v>31</v>
      </c>
      <c r="E191">
        <v>2</v>
      </c>
      <c r="F191">
        <v>0</v>
      </c>
    </row>
    <row r="192" spans="2:6" hidden="1" x14ac:dyDescent="0.35">
      <c r="B192" t="s">
        <v>16</v>
      </c>
      <c r="C192">
        <v>2</v>
      </c>
      <c r="D192">
        <v>31</v>
      </c>
      <c r="E192">
        <v>0</v>
      </c>
      <c r="F192">
        <v>0</v>
      </c>
    </row>
    <row r="193" spans="2:6" x14ac:dyDescent="0.35">
      <c r="B193" t="s">
        <v>16</v>
      </c>
      <c r="C193">
        <v>3</v>
      </c>
      <c r="D193">
        <v>31</v>
      </c>
      <c r="E193">
        <v>0</v>
      </c>
      <c r="F193">
        <v>0</v>
      </c>
    </row>
    <row r="194" spans="2:6" hidden="1" x14ac:dyDescent="0.35">
      <c r="B194" t="s">
        <v>16</v>
      </c>
      <c r="C194">
        <v>4</v>
      </c>
      <c r="D194">
        <v>31</v>
      </c>
      <c r="E194">
        <v>0</v>
      </c>
      <c r="F194">
        <v>0</v>
      </c>
    </row>
    <row r="195" spans="2:6" hidden="1" x14ac:dyDescent="0.35">
      <c r="B195" t="s">
        <v>16</v>
      </c>
      <c r="C195">
        <v>5</v>
      </c>
      <c r="D195">
        <v>31</v>
      </c>
      <c r="E195">
        <v>0</v>
      </c>
      <c r="F195">
        <v>0</v>
      </c>
    </row>
    <row r="196" spans="2:6" hidden="1" x14ac:dyDescent="0.35">
      <c r="B196" t="s">
        <v>16</v>
      </c>
      <c r="C196">
        <v>6</v>
      </c>
      <c r="D196">
        <v>31</v>
      </c>
      <c r="E196">
        <v>1</v>
      </c>
      <c r="F196">
        <v>0</v>
      </c>
    </row>
    <row r="197" spans="2:6" hidden="1" x14ac:dyDescent="0.35">
      <c r="B197" t="s">
        <v>17</v>
      </c>
      <c r="C197">
        <v>1</v>
      </c>
      <c r="D197">
        <v>31</v>
      </c>
      <c r="E197">
        <v>2</v>
      </c>
      <c r="F197">
        <v>0</v>
      </c>
    </row>
    <row r="198" spans="2:6" hidden="1" x14ac:dyDescent="0.35">
      <c r="B198" t="s">
        <v>17</v>
      </c>
      <c r="C198">
        <v>2</v>
      </c>
      <c r="D198">
        <v>31</v>
      </c>
      <c r="E198">
        <v>1</v>
      </c>
      <c r="F198">
        <v>0</v>
      </c>
    </row>
    <row r="199" spans="2:6" hidden="1" x14ac:dyDescent="0.35">
      <c r="B199" t="s">
        <v>18</v>
      </c>
      <c r="C199">
        <v>1</v>
      </c>
      <c r="D199">
        <v>31</v>
      </c>
      <c r="E199">
        <v>1</v>
      </c>
      <c r="F199">
        <v>0</v>
      </c>
    </row>
    <row r="200" spans="2:6" hidden="1" x14ac:dyDescent="0.35">
      <c r="B200" t="s">
        <v>19</v>
      </c>
      <c r="C200">
        <v>1</v>
      </c>
      <c r="D200">
        <v>32</v>
      </c>
      <c r="E200">
        <v>0</v>
      </c>
      <c r="F200">
        <v>0</v>
      </c>
    </row>
    <row r="201" spans="2:6" hidden="1" x14ac:dyDescent="0.35">
      <c r="B201" t="s">
        <v>19</v>
      </c>
      <c r="C201">
        <v>2</v>
      </c>
      <c r="D201">
        <v>32</v>
      </c>
      <c r="E201">
        <v>0</v>
      </c>
      <c r="F201">
        <v>0</v>
      </c>
    </row>
    <row r="202" spans="2:6" hidden="1" x14ac:dyDescent="0.35">
      <c r="B202" t="s">
        <v>19</v>
      </c>
      <c r="C202">
        <v>3</v>
      </c>
      <c r="D202">
        <v>32</v>
      </c>
      <c r="E202">
        <v>0</v>
      </c>
      <c r="F202">
        <v>1</v>
      </c>
    </row>
    <row r="203" spans="2:6" hidden="1" x14ac:dyDescent="0.35">
      <c r="B203" t="s">
        <v>19</v>
      </c>
      <c r="C203">
        <v>4</v>
      </c>
      <c r="D203">
        <v>32</v>
      </c>
      <c r="E203">
        <v>0</v>
      </c>
      <c r="F203">
        <v>0</v>
      </c>
    </row>
    <row r="204" spans="2:6" hidden="1" x14ac:dyDescent="0.35">
      <c r="B204" t="s">
        <v>19</v>
      </c>
      <c r="C204">
        <v>5</v>
      </c>
      <c r="D204">
        <v>32</v>
      </c>
      <c r="E204">
        <v>1</v>
      </c>
      <c r="F204">
        <v>0</v>
      </c>
    </row>
    <row r="205" spans="2:6" hidden="1" x14ac:dyDescent="0.35">
      <c r="B205" t="s">
        <v>19</v>
      </c>
      <c r="C205">
        <v>6</v>
      </c>
      <c r="D205">
        <v>32</v>
      </c>
      <c r="E205">
        <v>0</v>
      </c>
      <c r="F205">
        <v>0</v>
      </c>
    </row>
    <row r="206" spans="2:6" hidden="1" x14ac:dyDescent="0.35">
      <c r="B206" t="s">
        <v>20</v>
      </c>
      <c r="C206">
        <v>1</v>
      </c>
      <c r="D206">
        <v>32</v>
      </c>
      <c r="E206">
        <v>1</v>
      </c>
      <c r="F206">
        <v>0</v>
      </c>
    </row>
    <row r="207" spans="2:6" hidden="1" x14ac:dyDescent="0.35">
      <c r="B207" t="s">
        <v>20</v>
      </c>
      <c r="C207">
        <v>2</v>
      </c>
      <c r="D207">
        <v>32</v>
      </c>
      <c r="E207">
        <v>0</v>
      </c>
      <c r="F207">
        <v>0</v>
      </c>
    </row>
    <row r="208" spans="2:6" hidden="1" x14ac:dyDescent="0.35">
      <c r="B208" t="s">
        <v>21</v>
      </c>
      <c r="C208">
        <v>1</v>
      </c>
      <c r="D208">
        <v>32</v>
      </c>
      <c r="E208">
        <v>1</v>
      </c>
      <c r="F208">
        <v>0</v>
      </c>
    </row>
    <row r="209" spans="2:6" hidden="1" x14ac:dyDescent="0.35">
      <c r="B209" t="s">
        <v>16</v>
      </c>
      <c r="C209">
        <v>1</v>
      </c>
      <c r="D209">
        <v>32</v>
      </c>
      <c r="E209">
        <v>1</v>
      </c>
      <c r="F209">
        <v>0</v>
      </c>
    </row>
    <row r="210" spans="2:6" hidden="1" x14ac:dyDescent="0.35">
      <c r="B210" t="s">
        <v>16</v>
      </c>
      <c r="C210">
        <v>2</v>
      </c>
      <c r="D210">
        <v>32</v>
      </c>
      <c r="E210">
        <v>1</v>
      </c>
      <c r="F210">
        <v>0</v>
      </c>
    </row>
    <row r="211" spans="2:6" x14ac:dyDescent="0.35">
      <c r="B211" t="s">
        <v>16</v>
      </c>
      <c r="C211">
        <v>3</v>
      </c>
      <c r="D211">
        <v>32</v>
      </c>
      <c r="E211">
        <v>0</v>
      </c>
      <c r="F211">
        <v>0</v>
      </c>
    </row>
    <row r="212" spans="2:6" hidden="1" x14ac:dyDescent="0.35">
      <c r="B212" t="s">
        <v>16</v>
      </c>
      <c r="C212">
        <v>4</v>
      </c>
      <c r="D212">
        <v>32</v>
      </c>
      <c r="E212">
        <v>0</v>
      </c>
      <c r="F212">
        <v>0</v>
      </c>
    </row>
    <row r="213" spans="2:6" hidden="1" x14ac:dyDescent="0.35">
      <c r="B213" t="s">
        <v>16</v>
      </c>
      <c r="C213">
        <v>5</v>
      </c>
      <c r="D213">
        <v>32</v>
      </c>
      <c r="E213">
        <v>0</v>
      </c>
      <c r="F213">
        <v>0</v>
      </c>
    </row>
    <row r="214" spans="2:6" hidden="1" x14ac:dyDescent="0.35">
      <c r="B214" t="s">
        <v>16</v>
      </c>
      <c r="C214">
        <v>6</v>
      </c>
      <c r="D214">
        <v>32</v>
      </c>
      <c r="E214">
        <v>1</v>
      </c>
      <c r="F214">
        <v>0</v>
      </c>
    </row>
    <row r="215" spans="2:6" hidden="1" x14ac:dyDescent="0.35">
      <c r="B215" t="s">
        <v>17</v>
      </c>
      <c r="C215">
        <v>1</v>
      </c>
      <c r="D215">
        <v>32</v>
      </c>
      <c r="E215">
        <v>0</v>
      </c>
      <c r="F215">
        <v>1</v>
      </c>
    </row>
    <row r="216" spans="2:6" hidden="1" x14ac:dyDescent="0.35">
      <c r="B216" t="s">
        <v>17</v>
      </c>
      <c r="C216">
        <v>2</v>
      </c>
      <c r="D216">
        <v>32</v>
      </c>
      <c r="E216">
        <v>0</v>
      </c>
      <c r="F216">
        <v>0</v>
      </c>
    </row>
    <row r="217" spans="2:6" hidden="1" x14ac:dyDescent="0.35">
      <c r="B217" t="s">
        <v>18</v>
      </c>
      <c r="C217">
        <v>1</v>
      </c>
      <c r="D217">
        <v>32</v>
      </c>
      <c r="E217">
        <v>0</v>
      </c>
      <c r="F217">
        <v>0</v>
      </c>
    </row>
    <row r="218" spans="2:6" hidden="1" x14ac:dyDescent="0.35">
      <c r="B218" t="s">
        <v>19</v>
      </c>
      <c r="C218">
        <v>1</v>
      </c>
      <c r="D218">
        <v>33</v>
      </c>
      <c r="E218">
        <v>0</v>
      </c>
      <c r="F218">
        <v>0</v>
      </c>
    </row>
    <row r="219" spans="2:6" hidden="1" x14ac:dyDescent="0.35">
      <c r="B219" t="s">
        <v>19</v>
      </c>
      <c r="C219">
        <v>2</v>
      </c>
      <c r="D219">
        <v>33</v>
      </c>
      <c r="E219">
        <v>0</v>
      </c>
      <c r="F219">
        <v>0</v>
      </c>
    </row>
    <row r="220" spans="2:6" hidden="1" x14ac:dyDescent="0.35">
      <c r="B220" t="s">
        <v>19</v>
      </c>
      <c r="C220">
        <v>3</v>
      </c>
      <c r="D220">
        <v>33</v>
      </c>
      <c r="E220">
        <v>0</v>
      </c>
      <c r="F220">
        <v>0</v>
      </c>
    </row>
    <row r="221" spans="2:6" hidden="1" x14ac:dyDescent="0.35">
      <c r="B221" t="s">
        <v>19</v>
      </c>
      <c r="C221">
        <v>4</v>
      </c>
      <c r="D221">
        <v>33</v>
      </c>
      <c r="E221">
        <v>0</v>
      </c>
      <c r="F221">
        <v>0</v>
      </c>
    </row>
    <row r="222" spans="2:6" hidden="1" x14ac:dyDescent="0.35">
      <c r="B222" t="s">
        <v>19</v>
      </c>
      <c r="C222">
        <v>5</v>
      </c>
      <c r="D222">
        <v>33</v>
      </c>
      <c r="E222">
        <v>0</v>
      </c>
      <c r="F222">
        <v>0</v>
      </c>
    </row>
    <row r="223" spans="2:6" hidden="1" x14ac:dyDescent="0.35">
      <c r="B223" t="s">
        <v>19</v>
      </c>
      <c r="C223">
        <v>6</v>
      </c>
      <c r="D223">
        <v>33</v>
      </c>
      <c r="E223">
        <v>0</v>
      </c>
      <c r="F223">
        <v>0</v>
      </c>
    </row>
    <row r="224" spans="2:6" hidden="1" x14ac:dyDescent="0.35">
      <c r="B224" t="s">
        <v>20</v>
      </c>
      <c r="C224">
        <v>1</v>
      </c>
      <c r="D224">
        <v>33</v>
      </c>
      <c r="E224">
        <v>0</v>
      </c>
      <c r="F224">
        <v>0</v>
      </c>
    </row>
    <row r="225" spans="2:6" hidden="1" x14ac:dyDescent="0.35">
      <c r="B225" t="s">
        <v>20</v>
      </c>
      <c r="C225">
        <v>2</v>
      </c>
      <c r="D225">
        <v>33</v>
      </c>
      <c r="E225">
        <v>0</v>
      </c>
      <c r="F225">
        <v>0</v>
      </c>
    </row>
    <row r="226" spans="2:6" hidden="1" x14ac:dyDescent="0.35">
      <c r="B226" t="s">
        <v>21</v>
      </c>
      <c r="C226">
        <v>1</v>
      </c>
      <c r="D226">
        <v>33</v>
      </c>
      <c r="E226">
        <v>0</v>
      </c>
      <c r="F226">
        <v>0</v>
      </c>
    </row>
    <row r="227" spans="2:6" hidden="1" x14ac:dyDescent="0.35">
      <c r="B227" t="s">
        <v>16</v>
      </c>
      <c r="C227">
        <v>1</v>
      </c>
      <c r="D227">
        <v>33</v>
      </c>
      <c r="E227">
        <v>0</v>
      </c>
      <c r="F227">
        <v>0</v>
      </c>
    </row>
    <row r="228" spans="2:6" hidden="1" x14ac:dyDescent="0.35">
      <c r="B228" t="s">
        <v>16</v>
      </c>
      <c r="C228">
        <v>2</v>
      </c>
      <c r="D228">
        <v>33</v>
      </c>
      <c r="E228">
        <v>0</v>
      </c>
      <c r="F228">
        <v>0</v>
      </c>
    </row>
    <row r="229" spans="2:6" x14ac:dyDescent="0.35">
      <c r="B229" t="s">
        <v>16</v>
      </c>
      <c r="C229">
        <v>3</v>
      </c>
      <c r="D229">
        <v>33</v>
      </c>
      <c r="E229">
        <v>0</v>
      </c>
      <c r="F229">
        <v>0</v>
      </c>
    </row>
    <row r="230" spans="2:6" hidden="1" x14ac:dyDescent="0.35">
      <c r="B230" t="s">
        <v>16</v>
      </c>
      <c r="C230">
        <v>4</v>
      </c>
      <c r="D230">
        <v>33</v>
      </c>
      <c r="E230">
        <v>0</v>
      </c>
      <c r="F230">
        <v>0</v>
      </c>
    </row>
    <row r="231" spans="2:6" hidden="1" x14ac:dyDescent="0.35">
      <c r="B231" t="s">
        <v>16</v>
      </c>
      <c r="C231">
        <v>5</v>
      </c>
      <c r="D231">
        <v>33</v>
      </c>
      <c r="E231">
        <v>0</v>
      </c>
      <c r="F231">
        <v>0</v>
      </c>
    </row>
    <row r="232" spans="2:6" hidden="1" x14ac:dyDescent="0.35">
      <c r="B232" t="s">
        <v>16</v>
      </c>
      <c r="C232">
        <v>6</v>
      </c>
      <c r="D232">
        <v>33</v>
      </c>
      <c r="E232">
        <v>0</v>
      </c>
      <c r="F232">
        <v>0</v>
      </c>
    </row>
    <row r="233" spans="2:6" hidden="1" x14ac:dyDescent="0.35">
      <c r="B233" t="s">
        <v>17</v>
      </c>
      <c r="C233">
        <v>1</v>
      </c>
      <c r="D233">
        <v>33</v>
      </c>
      <c r="E233">
        <v>0</v>
      </c>
      <c r="F233">
        <v>0</v>
      </c>
    </row>
    <row r="234" spans="2:6" hidden="1" x14ac:dyDescent="0.35">
      <c r="B234" t="s">
        <v>17</v>
      </c>
      <c r="C234">
        <v>2</v>
      </c>
      <c r="D234">
        <v>33</v>
      </c>
      <c r="E234">
        <v>0</v>
      </c>
      <c r="F234">
        <v>0</v>
      </c>
    </row>
    <row r="235" spans="2:6" hidden="1" x14ac:dyDescent="0.35">
      <c r="B235" t="s">
        <v>18</v>
      </c>
      <c r="C235">
        <v>1</v>
      </c>
      <c r="D235">
        <v>33</v>
      </c>
      <c r="E235">
        <v>0</v>
      </c>
      <c r="F235">
        <v>0</v>
      </c>
    </row>
    <row r="236" spans="2:6" hidden="1" x14ac:dyDescent="0.35">
      <c r="B236" t="s">
        <v>19</v>
      </c>
      <c r="C236">
        <v>1</v>
      </c>
      <c r="D236">
        <v>34</v>
      </c>
      <c r="E236">
        <v>0</v>
      </c>
      <c r="F236">
        <v>0</v>
      </c>
    </row>
    <row r="237" spans="2:6" hidden="1" x14ac:dyDescent="0.35">
      <c r="B237" t="s">
        <v>19</v>
      </c>
      <c r="C237">
        <v>2</v>
      </c>
      <c r="D237">
        <v>34</v>
      </c>
      <c r="E237">
        <v>0</v>
      </c>
      <c r="F237">
        <v>0</v>
      </c>
    </row>
    <row r="238" spans="2:6" hidden="1" x14ac:dyDescent="0.35">
      <c r="B238" t="s">
        <v>19</v>
      </c>
      <c r="C238">
        <v>3</v>
      </c>
      <c r="D238">
        <v>34</v>
      </c>
      <c r="E238">
        <v>0</v>
      </c>
      <c r="F238">
        <v>0</v>
      </c>
    </row>
    <row r="239" spans="2:6" hidden="1" x14ac:dyDescent="0.35">
      <c r="B239" t="s">
        <v>19</v>
      </c>
      <c r="C239">
        <v>4</v>
      </c>
      <c r="D239">
        <v>34</v>
      </c>
      <c r="E239">
        <v>0</v>
      </c>
      <c r="F239">
        <v>0</v>
      </c>
    </row>
    <row r="240" spans="2:6" hidden="1" x14ac:dyDescent="0.35">
      <c r="B240" t="s">
        <v>19</v>
      </c>
      <c r="C240">
        <v>5</v>
      </c>
      <c r="D240">
        <v>34</v>
      </c>
      <c r="E240">
        <v>0</v>
      </c>
      <c r="F240">
        <v>0</v>
      </c>
    </row>
    <row r="241" spans="2:6" hidden="1" x14ac:dyDescent="0.35">
      <c r="B241" t="s">
        <v>19</v>
      </c>
      <c r="C241">
        <v>6</v>
      </c>
      <c r="D241">
        <v>34</v>
      </c>
      <c r="E241">
        <v>0</v>
      </c>
      <c r="F241">
        <v>0</v>
      </c>
    </row>
    <row r="242" spans="2:6" hidden="1" x14ac:dyDescent="0.35">
      <c r="B242" t="s">
        <v>20</v>
      </c>
      <c r="C242">
        <v>1</v>
      </c>
      <c r="D242">
        <v>34</v>
      </c>
      <c r="E242">
        <v>0</v>
      </c>
      <c r="F242">
        <v>0</v>
      </c>
    </row>
    <row r="243" spans="2:6" hidden="1" x14ac:dyDescent="0.35">
      <c r="B243" t="s">
        <v>20</v>
      </c>
      <c r="C243">
        <v>2</v>
      </c>
      <c r="D243">
        <v>34</v>
      </c>
      <c r="E243">
        <v>0</v>
      </c>
      <c r="F243">
        <v>0</v>
      </c>
    </row>
    <row r="244" spans="2:6" hidden="1" x14ac:dyDescent="0.35">
      <c r="B244" t="s">
        <v>21</v>
      </c>
      <c r="C244">
        <v>1</v>
      </c>
      <c r="D244">
        <v>34</v>
      </c>
      <c r="E244">
        <v>0</v>
      </c>
      <c r="F244">
        <v>0</v>
      </c>
    </row>
    <row r="245" spans="2:6" hidden="1" x14ac:dyDescent="0.35">
      <c r="B245" t="s">
        <v>16</v>
      </c>
      <c r="C245">
        <v>1</v>
      </c>
      <c r="D245">
        <v>34</v>
      </c>
      <c r="E245">
        <v>0</v>
      </c>
      <c r="F245">
        <v>0</v>
      </c>
    </row>
    <row r="246" spans="2:6" hidden="1" x14ac:dyDescent="0.35">
      <c r="B246" t="s">
        <v>16</v>
      </c>
      <c r="C246">
        <v>2</v>
      </c>
      <c r="D246">
        <v>34</v>
      </c>
      <c r="E246">
        <v>0</v>
      </c>
      <c r="F246">
        <v>0</v>
      </c>
    </row>
    <row r="247" spans="2:6" x14ac:dyDescent="0.35">
      <c r="B247" t="s">
        <v>16</v>
      </c>
      <c r="C247">
        <v>3</v>
      </c>
      <c r="D247">
        <v>34</v>
      </c>
      <c r="E247">
        <v>0</v>
      </c>
      <c r="F247">
        <v>0</v>
      </c>
    </row>
    <row r="248" spans="2:6" hidden="1" x14ac:dyDescent="0.35">
      <c r="B248" t="s">
        <v>16</v>
      </c>
      <c r="C248">
        <v>4</v>
      </c>
      <c r="D248">
        <v>34</v>
      </c>
      <c r="E248">
        <v>0</v>
      </c>
      <c r="F248">
        <v>0</v>
      </c>
    </row>
    <row r="249" spans="2:6" hidden="1" x14ac:dyDescent="0.35">
      <c r="B249" t="s">
        <v>16</v>
      </c>
      <c r="C249">
        <v>5</v>
      </c>
      <c r="D249">
        <v>34</v>
      </c>
      <c r="E249">
        <v>0</v>
      </c>
      <c r="F249">
        <v>0</v>
      </c>
    </row>
    <row r="250" spans="2:6" hidden="1" x14ac:dyDescent="0.35">
      <c r="B250" t="s">
        <v>16</v>
      </c>
      <c r="C250">
        <v>6</v>
      </c>
      <c r="D250">
        <v>34</v>
      </c>
      <c r="E250">
        <v>0</v>
      </c>
      <c r="F250">
        <v>0</v>
      </c>
    </row>
    <row r="251" spans="2:6" hidden="1" x14ac:dyDescent="0.35">
      <c r="B251" t="s">
        <v>17</v>
      </c>
      <c r="C251">
        <v>1</v>
      </c>
      <c r="D251">
        <v>34</v>
      </c>
      <c r="E251">
        <v>0</v>
      </c>
      <c r="F251">
        <v>0</v>
      </c>
    </row>
    <row r="252" spans="2:6" hidden="1" x14ac:dyDescent="0.35">
      <c r="B252" t="s">
        <v>17</v>
      </c>
      <c r="C252">
        <v>2</v>
      </c>
      <c r="D252">
        <v>34</v>
      </c>
      <c r="E252">
        <v>0</v>
      </c>
      <c r="F252">
        <v>0</v>
      </c>
    </row>
    <row r="253" spans="2:6" hidden="1" x14ac:dyDescent="0.35">
      <c r="B253" t="s">
        <v>18</v>
      </c>
      <c r="C253">
        <v>1</v>
      </c>
      <c r="D253">
        <v>34</v>
      </c>
      <c r="E253">
        <v>0</v>
      </c>
      <c r="F253">
        <v>0</v>
      </c>
    </row>
    <row r="254" spans="2:6" hidden="1" x14ac:dyDescent="0.35">
      <c r="B254" t="s">
        <v>19</v>
      </c>
      <c r="C254">
        <v>1</v>
      </c>
      <c r="D254">
        <v>35</v>
      </c>
      <c r="E254">
        <v>0</v>
      </c>
      <c r="F254">
        <v>0</v>
      </c>
    </row>
    <row r="255" spans="2:6" hidden="1" x14ac:dyDescent="0.35">
      <c r="B255" t="s">
        <v>19</v>
      </c>
      <c r="C255">
        <v>2</v>
      </c>
      <c r="D255">
        <v>35</v>
      </c>
      <c r="E255">
        <v>0</v>
      </c>
      <c r="F255">
        <v>0</v>
      </c>
    </row>
    <row r="256" spans="2:6" hidden="1" x14ac:dyDescent="0.35">
      <c r="B256" t="s">
        <v>19</v>
      </c>
      <c r="C256">
        <v>3</v>
      </c>
      <c r="D256">
        <v>35</v>
      </c>
      <c r="E256">
        <v>0</v>
      </c>
      <c r="F256">
        <v>0</v>
      </c>
    </row>
    <row r="257" spans="2:6" hidden="1" x14ac:dyDescent="0.35">
      <c r="B257" t="s">
        <v>19</v>
      </c>
      <c r="C257">
        <v>4</v>
      </c>
      <c r="D257">
        <v>35</v>
      </c>
      <c r="E257">
        <v>0</v>
      </c>
      <c r="F257">
        <v>0</v>
      </c>
    </row>
    <row r="258" spans="2:6" hidden="1" x14ac:dyDescent="0.35">
      <c r="B258" t="s">
        <v>19</v>
      </c>
      <c r="C258">
        <v>5</v>
      </c>
      <c r="D258">
        <v>35</v>
      </c>
      <c r="E258">
        <v>0</v>
      </c>
      <c r="F258">
        <v>0</v>
      </c>
    </row>
    <row r="259" spans="2:6" hidden="1" x14ac:dyDescent="0.35">
      <c r="B259" t="s">
        <v>19</v>
      </c>
      <c r="C259">
        <v>6</v>
      </c>
      <c r="D259">
        <v>35</v>
      </c>
      <c r="E259">
        <v>0</v>
      </c>
      <c r="F259">
        <v>0</v>
      </c>
    </row>
    <row r="260" spans="2:6" hidden="1" x14ac:dyDescent="0.35">
      <c r="B260" t="s">
        <v>20</v>
      </c>
      <c r="C260">
        <v>1</v>
      </c>
      <c r="D260">
        <v>35</v>
      </c>
      <c r="E260">
        <v>0</v>
      </c>
      <c r="F260">
        <v>0</v>
      </c>
    </row>
    <row r="261" spans="2:6" hidden="1" x14ac:dyDescent="0.35">
      <c r="B261" t="s">
        <v>20</v>
      </c>
      <c r="C261">
        <v>2</v>
      </c>
      <c r="D261">
        <v>35</v>
      </c>
      <c r="E261">
        <v>0</v>
      </c>
      <c r="F261">
        <v>0</v>
      </c>
    </row>
    <row r="262" spans="2:6" hidden="1" x14ac:dyDescent="0.35">
      <c r="B262" t="s">
        <v>21</v>
      </c>
      <c r="C262">
        <v>1</v>
      </c>
      <c r="D262">
        <v>35</v>
      </c>
      <c r="E262">
        <v>0</v>
      </c>
      <c r="F262">
        <v>0</v>
      </c>
    </row>
    <row r="263" spans="2:6" hidden="1" x14ac:dyDescent="0.35">
      <c r="B263" t="s">
        <v>16</v>
      </c>
      <c r="C263">
        <v>1</v>
      </c>
      <c r="D263">
        <v>35</v>
      </c>
      <c r="E263">
        <v>0</v>
      </c>
      <c r="F263">
        <v>0</v>
      </c>
    </row>
    <row r="264" spans="2:6" hidden="1" x14ac:dyDescent="0.35">
      <c r="B264" t="s">
        <v>16</v>
      </c>
      <c r="C264">
        <v>2</v>
      </c>
      <c r="D264">
        <v>35</v>
      </c>
      <c r="E264">
        <v>0</v>
      </c>
      <c r="F264">
        <v>0</v>
      </c>
    </row>
    <row r="265" spans="2:6" x14ac:dyDescent="0.35">
      <c r="B265" t="s">
        <v>16</v>
      </c>
      <c r="C265">
        <v>3</v>
      </c>
      <c r="D265">
        <v>35</v>
      </c>
      <c r="E265">
        <v>0</v>
      </c>
      <c r="F265">
        <v>0</v>
      </c>
    </row>
    <row r="266" spans="2:6" hidden="1" x14ac:dyDescent="0.35">
      <c r="B266" t="s">
        <v>16</v>
      </c>
      <c r="C266">
        <v>4</v>
      </c>
      <c r="D266">
        <v>35</v>
      </c>
      <c r="E266">
        <v>0</v>
      </c>
      <c r="F266">
        <v>0</v>
      </c>
    </row>
    <row r="267" spans="2:6" hidden="1" x14ac:dyDescent="0.35">
      <c r="B267" t="s">
        <v>16</v>
      </c>
      <c r="C267">
        <v>5</v>
      </c>
      <c r="D267">
        <v>35</v>
      </c>
      <c r="E267">
        <v>0</v>
      </c>
      <c r="F267">
        <v>0</v>
      </c>
    </row>
    <row r="268" spans="2:6" hidden="1" x14ac:dyDescent="0.35">
      <c r="B268" t="s">
        <v>16</v>
      </c>
      <c r="C268">
        <v>6</v>
      </c>
      <c r="D268">
        <v>35</v>
      </c>
      <c r="E268">
        <v>0</v>
      </c>
      <c r="F268">
        <v>0</v>
      </c>
    </row>
    <row r="269" spans="2:6" hidden="1" x14ac:dyDescent="0.35">
      <c r="B269" t="s">
        <v>17</v>
      </c>
      <c r="C269">
        <v>1</v>
      </c>
      <c r="D269">
        <v>35</v>
      </c>
      <c r="E269">
        <v>0</v>
      </c>
      <c r="F269">
        <v>0</v>
      </c>
    </row>
    <row r="270" spans="2:6" hidden="1" x14ac:dyDescent="0.35">
      <c r="B270" t="s">
        <v>17</v>
      </c>
      <c r="C270">
        <v>2</v>
      </c>
      <c r="D270">
        <v>35</v>
      </c>
      <c r="E270">
        <v>0</v>
      </c>
      <c r="F270">
        <v>0</v>
      </c>
    </row>
    <row r="271" spans="2:6" hidden="1" x14ac:dyDescent="0.35">
      <c r="B271" t="s">
        <v>18</v>
      </c>
      <c r="C271">
        <v>1</v>
      </c>
      <c r="D271">
        <v>35</v>
      </c>
      <c r="E271">
        <v>0</v>
      </c>
      <c r="F271">
        <v>0</v>
      </c>
    </row>
    <row r="272" spans="2:6" hidden="1" x14ac:dyDescent="0.35">
      <c r="B272" t="s">
        <v>19</v>
      </c>
      <c r="C272">
        <v>1</v>
      </c>
      <c r="D272">
        <v>36</v>
      </c>
      <c r="E272">
        <v>0</v>
      </c>
      <c r="F272">
        <v>0</v>
      </c>
    </row>
    <row r="273" spans="2:6" hidden="1" x14ac:dyDescent="0.35">
      <c r="B273" t="s">
        <v>19</v>
      </c>
      <c r="C273">
        <v>2</v>
      </c>
      <c r="D273">
        <v>36</v>
      </c>
      <c r="E273">
        <v>0</v>
      </c>
      <c r="F273">
        <v>0</v>
      </c>
    </row>
    <row r="274" spans="2:6" hidden="1" x14ac:dyDescent="0.35">
      <c r="B274" t="s">
        <v>19</v>
      </c>
      <c r="C274">
        <v>3</v>
      </c>
      <c r="D274">
        <v>36</v>
      </c>
      <c r="E274">
        <v>0</v>
      </c>
      <c r="F274">
        <v>0</v>
      </c>
    </row>
    <row r="275" spans="2:6" hidden="1" x14ac:dyDescent="0.35">
      <c r="B275" t="s">
        <v>19</v>
      </c>
      <c r="C275">
        <v>4</v>
      </c>
      <c r="D275">
        <v>36</v>
      </c>
      <c r="E275">
        <v>0</v>
      </c>
      <c r="F275">
        <v>0</v>
      </c>
    </row>
    <row r="276" spans="2:6" hidden="1" x14ac:dyDescent="0.35">
      <c r="B276" t="s">
        <v>19</v>
      </c>
      <c r="C276">
        <v>5</v>
      </c>
      <c r="D276">
        <v>36</v>
      </c>
      <c r="E276">
        <v>0</v>
      </c>
      <c r="F276">
        <v>0</v>
      </c>
    </row>
    <row r="277" spans="2:6" hidden="1" x14ac:dyDescent="0.35">
      <c r="B277" t="s">
        <v>19</v>
      </c>
      <c r="C277">
        <v>6</v>
      </c>
      <c r="D277">
        <v>36</v>
      </c>
      <c r="E277">
        <v>0</v>
      </c>
      <c r="F277">
        <v>0</v>
      </c>
    </row>
    <row r="278" spans="2:6" hidden="1" x14ac:dyDescent="0.35">
      <c r="B278" t="s">
        <v>20</v>
      </c>
      <c r="C278">
        <v>1</v>
      </c>
      <c r="D278">
        <v>36</v>
      </c>
      <c r="E278">
        <v>0</v>
      </c>
      <c r="F278">
        <v>0</v>
      </c>
    </row>
    <row r="279" spans="2:6" hidden="1" x14ac:dyDescent="0.35">
      <c r="B279" t="s">
        <v>20</v>
      </c>
      <c r="C279">
        <v>2</v>
      </c>
      <c r="D279">
        <v>36</v>
      </c>
      <c r="E279">
        <v>0</v>
      </c>
      <c r="F279">
        <v>0</v>
      </c>
    </row>
    <row r="280" spans="2:6" hidden="1" x14ac:dyDescent="0.35">
      <c r="B280" t="s">
        <v>21</v>
      </c>
      <c r="C280">
        <v>1</v>
      </c>
      <c r="D280">
        <v>36</v>
      </c>
      <c r="E280">
        <v>0</v>
      </c>
      <c r="F280">
        <v>0</v>
      </c>
    </row>
    <row r="281" spans="2:6" hidden="1" x14ac:dyDescent="0.35">
      <c r="B281" t="s">
        <v>16</v>
      </c>
      <c r="C281">
        <v>1</v>
      </c>
      <c r="D281">
        <v>36</v>
      </c>
      <c r="E281">
        <v>0</v>
      </c>
      <c r="F281">
        <v>0</v>
      </c>
    </row>
    <row r="282" spans="2:6" hidden="1" x14ac:dyDescent="0.35">
      <c r="B282" t="s">
        <v>16</v>
      </c>
      <c r="C282">
        <v>2</v>
      </c>
      <c r="D282">
        <v>36</v>
      </c>
      <c r="E282">
        <v>0</v>
      </c>
      <c r="F282">
        <v>0</v>
      </c>
    </row>
    <row r="283" spans="2:6" x14ac:dyDescent="0.35">
      <c r="B283" t="s">
        <v>16</v>
      </c>
      <c r="C283">
        <v>3</v>
      </c>
      <c r="D283">
        <v>36</v>
      </c>
      <c r="E283">
        <v>0</v>
      </c>
      <c r="F283">
        <v>0</v>
      </c>
    </row>
    <row r="284" spans="2:6" hidden="1" x14ac:dyDescent="0.35">
      <c r="B284" t="s">
        <v>16</v>
      </c>
      <c r="C284">
        <v>4</v>
      </c>
      <c r="D284">
        <v>36</v>
      </c>
      <c r="E284">
        <v>0</v>
      </c>
      <c r="F284">
        <v>0</v>
      </c>
    </row>
    <row r="285" spans="2:6" hidden="1" x14ac:dyDescent="0.35">
      <c r="B285" t="s">
        <v>16</v>
      </c>
      <c r="C285">
        <v>5</v>
      </c>
      <c r="D285">
        <v>36</v>
      </c>
      <c r="E285">
        <v>0</v>
      </c>
      <c r="F285">
        <v>0</v>
      </c>
    </row>
    <row r="286" spans="2:6" hidden="1" x14ac:dyDescent="0.35">
      <c r="B286" t="s">
        <v>16</v>
      </c>
      <c r="C286">
        <v>6</v>
      </c>
      <c r="D286">
        <v>36</v>
      </c>
      <c r="E286">
        <v>0</v>
      </c>
      <c r="F286">
        <v>0</v>
      </c>
    </row>
    <row r="287" spans="2:6" hidden="1" x14ac:dyDescent="0.35">
      <c r="B287" t="s">
        <v>17</v>
      </c>
      <c r="C287">
        <v>1</v>
      </c>
      <c r="D287">
        <v>36</v>
      </c>
      <c r="E287">
        <v>0</v>
      </c>
      <c r="F287">
        <v>0</v>
      </c>
    </row>
    <row r="288" spans="2:6" hidden="1" x14ac:dyDescent="0.35">
      <c r="B288" t="s">
        <v>17</v>
      </c>
      <c r="C288">
        <v>2</v>
      </c>
      <c r="D288">
        <v>36</v>
      </c>
      <c r="E288">
        <v>0</v>
      </c>
      <c r="F288">
        <v>0</v>
      </c>
    </row>
    <row r="289" spans="2:6" hidden="1" x14ac:dyDescent="0.35">
      <c r="B289" t="s">
        <v>18</v>
      </c>
      <c r="C289">
        <v>1</v>
      </c>
      <c r="D289">
        <v>36</v>
      </c>
      <c r="E289">
        <v>0</v>
      </c>
      <c r="F289">
        <v>0</v>
      </c>
    </row>
    <row r="290" spans="2:6" hidden="1" x14ac:dyDescent="0.35">
      <c r="B290" t="s">
        <v>19</v>
      </c>
      <c r="C290">
        <v>1</v>
      </c>
      <c r="D290">
        <v>37</v>
      </c>
      <c r="E290">
        <v>0</v>
      </c>
      <c r="F290">
        <v>0</v>
      </c>
    </row>
    <row r="291" spans="2:6" hidden="1" x14ac:dyDescent="0.35">
      <c r="B291" t="s">
        <v>19</v>
      </c>
      <c r="C291">
        <v>2</v>
      </c>
      <c r="D291">
        <v>37</v>
      </c>
      <c r="E291">
        <v>0</v>
      </c>
      <c r="F291">
        <v>0</v>
      </c>
    </row>
    <row r="292" spans="2:6" hidden="1" x14ac:dyDescent="0.35">
      <c r="B292" t="s">
        <v>19</v>
      </c>
      <c r="C292">
        <v>3</v>
      </c>
      <c r="D292">
        <v>37</v>
      </c>
      <c r="E292">
        <v>0</v>
      </c>
      <c r="F292">
        <v>0</v>
      </c>
    </row>
    <row r="293" spans="2:6" hidden="1" x14ac:dyDescent="0.35">
      <c r="B293" t="s">
        <v>19</v>
      </c>
      <c r="C293">
        <v>4</v>
      </c>
      <c r="D293">
        <v>37</v>
      </c>
      <c r="E293">
        <v>0</v>
      </c>
      <c r="F293">
        <v>0</v>
      </c>
    </row>
    <row r="294" spans="2:6" hidden="1" x14ac:dyDescent="0.35">
      <c r="B294" t="s">
        <v>19</v>
      </c>
      <c r="C294">
        <v>5</v>
      </c>
      <c r="D294">
        <v>37</v>
      </c>
      <c r="E294">
        <v>0</v>
      </c>
      <c r="F294">
        <v>0</v>
      </c>
    </row>
    <row r="295" spans="2:6" hidden="1" x14ac:dyDescent="0.35">
      <c r="B295" t="s">
        <v>19</v>
      </c>
      <c r="C295">
        <v>6</v>
      </c>
      <c r="D295">
        <v>37</v>
      </c>
      <c r="E295">
        <v>0</v>
      </c>
      <c r="F295">
        <v>0</v>
      </c>
    </row>
    <row r="296" spans="2:6" hidden="1" x14ac:dyDescent="0.35">
      <c r="B296" t="s">
        <v>20</v>
      </c>
      <c r="C296">
        <v>1</v>
      </c>
      <c r="D296">
        <v>37</v>
      </c>
      <c r="E296">
        <v>0</v>
      </c>
      <c r="F296">
        <v>0</v>
      </c>
    </row>
    <row r="297" spans="2:6" hidden="1" x14ac:dyDescent="0.35">
      <c r="B297" t="s">
        <v>20</v>
      </c>
      <c r="C297">
        <v>2</v>
      </c>
      <c r="D297">
        <v>37</v>
      </c>
      <c r="E297">
        <v>0</v>
      </c>
      <c r="F297">
        <v>0</v>
      </c>
    </row>
    <row r="298" spans="2:6" hidden="1" x14ac:dyDescent="0.35">
      <c r="B298" t="s">
        <v>21</v>
      </c>
      <c r="C298">
        <v>1</v>
      </c>
      <c r="D298">
        <v>37</v>
      </c>
      <c r="E298">
        <v>0</v>
      </c>
      <c r="F298">
        <v>0</v>
      </c>
    </row>
    <row r="299" spans="2:6" hidden="1" x14ac:dyDescent="0.35">
      <c r="B299" t="s">
        <v>16</v>
      </c>
      <c r="C299">
        <v>1</v>
      </c>
      <c r="D299">
        <v>37</v>
      </c>
      <c r="E299">
        <v>0</v>
      </c>
      <c r="F299">
        <v>0</v>
      </c>
    </row>
    <row r="300" spans="2:6" hidden="1" x14ac:dyDescent="0.35">
      <c r="B300" t="s">
        <v>16</v>
      </c>
      <c r="C300">
        <v>2</v>
      </c>
      <c r="D300">
        <v>37</v>
      </c>
      <c r="E300">
        <v>0</v>
      </c>
      <c r="F300">
        <v>0</v>
      </c>
    </row>
    <row r="301" spans="2:6" x14ac:dyDescent="0.35">
      <c r="B301" t="s">
        <v>16</v>
      </c>
      <c r="C301">
        <v>3</v>
      </c>
      <c r="D301">
        <v>37</v>
      </c>
      <c r="E301">
        <v>0</v>
      </c>
      <c r="F301">
        <v>0</v>
      </c>
    </row>
    <row r="302" spans="2:6" hidden="1" x14ac:dyDescent="0.35">
      <c r="B302" t="s">
        <v>16</v>
      </c>
      <c r="C302">
        <v>4</v>
      </c>
      <c r="D302">
        <v>37</v>
      </c>
      <c r="E302">
        <v>0</v>
      </c>
      <c r="F302">
        <v>0</v>
      </c>
    </row>
    <row r="303" spans="2:6" hidden="1" x14ac:dyDescent="0.35">
      <c r="B303" t="s">
        <v>16</v>
      </c>
      <c r="C303">
        <v>5</v>
      </c>
      <c r="D303">
        <v>37</v>
      </c>
      <c r="E303">
        <v>0</v>
      </c>
      <c r="F303">
        <v>0</v>
      </c>
    </row>
    <row r="304" spans="2:6" hidden="1" x14ac:dyDescent="0.35">
      <c r="B304" t="s">
        <v>16</v>
      </c>
      <c r="C304">
        <v>6</v>
      </c>
      <c r="D304">
        <v>37</v>
      </c>
      <c r="E304">
        <v>0</v>
      </c>
      <c r="F304">
        <v>0</v>
      </c>
    </row>
    <row r="305" spans="2:6" hidden="1" x14ac:dyDescent="0.35">
      <c r="B305" t="s">
        <v>17</v>
      </c>
      <c r="C305">
        <v>1</v>
      </c>
      <c r="D305">
        <v>37</v>
      </c>
      <c r="E305">
        <v>0</v>
      </c>
      <c r="F305">
        <v>0</v>
      </c>
    </row>
    <row r="306" spans="2:6" hidden="1" x14ac:dyDescent="0.35">
      <c r="B306" t="s">
        <v>17</v>
      </c>
      <c r="C306">
        <v>2</v>
      </c>
      <c r="D306">
        <v>37</v>
      </c>
      <c r="E306">
        <v>0</v>
      </c>
      <c r="F306">
        <v>0</v>
      </c>
    </row>
    <row r="307" spans="2:6" hidden="1" x14ac:dyDescent="0.35">
      <c r="B307" t="s">
        <v>18</v>
      </c>
      <c r="C307">
        <v>1</v>
      </c>
      <c r="D307">
        <v>37</v>
      </c>
      <c r="E307">
        <v>0</v>
      </c>
      <c r="F307">
        <v>0</v>
      </c>
    </row>
    <row r="308" spans="2:6" hidden="1" x14ac:dyDescent="0.35">
      <c r="B308" t="s">
        <v>19</v>
      </c>
      <c r="C308">
        <v>1</v>
      </c>
      <c r="D308">
        <v>38</v>
      </c>
      <c r="E308">
        <v>0</v>
      </c>
      <c r="F308">
        <v>0</v>
      </c>
    </row>
    <row r="309" spans="2:6" hidden="1" x14ac:dyDescent="0.35">
      <c r="B309" t="s">
        <v>19</v>
      </c>
      <c r="C309">
        <v>2</v>
      </c>
      <c r="D309">
        <v>38</v>
      </c>
      <c r="E309">
        <v>0</v>
      </c>
      <c r="F309">
        <v>0</v>
      </c>
    </row>
    <row r="310" spans="2:6" hidden="1" x14ac:dyDescent="0.35">
      <c r="B310" t="s">
        <v>19</v>
      </c>
      <c r="C310">
        <v>3</v>
      </c>
      <c r="D310">
        <v>38</v>
      </c>
      <c r="E310">
        <v>0</v>
      </c>
      <c r="F310">
        <v>0</v>
      </c>
    </row>
    <row r="311" spans="2:6" hidden="1" x14ac:dyDescent="0.35">
      <c r="B311" t="s">
        <v>19</v>
      </c>
      <c r="C311">
        <v>4</v>
      </c>
      <c r="D311">
        <v>38</v>
      </c>
      <c r="E311">
        <v>0</v>
      </c>
      <c r="F311">
        <v>0</v>
      </c>
    </row>
    <row r="312" spans="2:6" hidden="1" x14ac:dyDescent="0.35">
      <c r="B312" t="s">
        <v>19</v>
      </c>
      <c r="C312">
        <v>5</v>
      </c>
      <c r="D312">
        <v>38</v>
      </c>
      <c r="E312">
        <v>0</v>
      </c>
      <c r="F312">
        <v>0</v>
      </c>
    </row>
    <row r="313" spans="2:6" hidden="1" x14ac:dyDescent="0.35">
      <c r="B313" t="s">
        <v>19</v>
      </c>
      <c r="C313">
        <v>6</v>
      </c>
      <c r="D313">
        <v>38</v>
      </c>
      <c r="E313">
        <v>0</v>
      </c>
      <c r="F313">
        <v>0</v>
      </c>
    </row>
    <row r="314" spans="2:6" hidden="1" x14ac:dyDescent="0.35">
      <c r="B314" t="s">
        <v>20</v>
      </c>
      <c r="C314">
        <v>1</v>
      </c>
      <c r="D314">
        <v>38</v>
      </c>
      <c r="E314">
        <v>0</v>
      </c>
      <c r="F314">
        <v>0</v>
      </c>
    </row>
    <row r="315" spans="2:6" hidden="1" x14ac:dyDescent="0.35">
      <c r="B315" t="s">
        <v>20</v>
      </c>
      <c r="C315">
        <v>2</v>
      </c>
      <c r="D315">
        <v>38</v>
      </c>
      <c r="E315">
        <v>0</v>
      </c>
      <c r="F315">
        <v>0</v>
      </c>
    </row>
    <row r="316" spans="2:6" hidden="1" x14ac:dyDescent="0.35">
      <c r="B316" t="s">
        <v>21</v>
      </c>
      <c r="C316">
        <v>1</v>
      </c>
      <c r="D316">
        <v>38</v>
      </c>
      <c r="E316">
        <v>0</v>
      </c>
      <c r="F316">
        <v>0</v>
      </c>
    </row>
    <row r="317" spans="2:6" hidden="1" x14ac:dyDescent="0.35">
      <c r="B317" t="s">
        <v>16</v>
      </c>
      <c r="C317">
        <v>1</v>
      </c>
      <c r="D317">
        <v>38</v>
      </c>
      <c r="E317">
        <v>0</v>
      </c>
      <c r="F317">
        <v>0</v>
      </c>
    </row>
    <row r="318" spans="2:6" hidden="1" x14ac:dyDescent="0.35">
      <c r="B318" t="s">
        <v>16</v>
      </c>
      <c r="C318">
        <v>2</v>
      </c>
      <c r="D318">
        <v>38</v>
      </c>
      <c r="E318">
        <v>1</v>
      </c>
      <c r="F318">
        <v>0</v>
      </c>
    </row>
    <row r="319" spans="2:6" x14ac:dyDescent="0.35">
      <c r="B319" t="s">
        <v>16</v>
      </c>
      <c r="C319">
        <v>3</v>
      </c>
      <c r="D319">
        <v>38</v>
      </c>
      <c r="E319">
        <v>0</v>
      </c>
      <c r="F319">
        <v>0</v>
      </c>
    </row>
    <row r="320" spans="2:6" hidden="1" x14ac:dyDescent="0.35">
      <c r="B320" t="s">
        <v>16</v>
      </c>
      <c r="C320">
        <v>4</v>
      </c>
      <c r="D320">
        <v>38</v>
      </c>
      <c r="E320">
        <v>0</v>
      </c>
      <c r="F320">
        <v>0</v>
      </c>
    </row>
    <row r="321" spans="2:6" hidden="1" x14ac:dyDescent="0.35">
      <c r="B321" t="s">
        <v>16</v>
      </c>
      <c r="C321">
        <v>5</v>
      </c>
      <c r="D321">
        <v>38</v>
      </c>
      <c r="E321">
        <v>0</v>
      </c>
      <c r="F321">
        <v>0</v>
      </c>
    </row>
    <row r="322" spans="2:6" hidden="1" x14ac:dyDescent="0.35">
      <c r="B322" t="s">
        <v>16</v>
      </c>
      <c r="C322">
        <v>6</v>
      </c>
      <c r="D322">
        <v>38</v>
      </c>
      <c r="E322">
        <v>0</v>
      </c>
      <c r="F322">
        <v>0</v>
      </c>
    </row>
    <row r="323" spans="2:6" hidden="1" x14ac:dyDescent="0.35">
      <c r="B323" t="s">
        <v>17</v>
      </c>
      <c r="C323">
        <v>1</v>
      </c>
      <c r="D323">
        <v>38</v>
      </c>
      <c r="E323">
        <v>0</v>
      </c>
      <c r="F323">
        <v>0</v>
      </c>
    </row>
    <row r="324" spans="2:6" hidden="1" x14ac:dyDescent="0.35">
      <c r="B324" t="s">
        <v>17</v>
      </c>
      <c r="C324">
        <v>2</v>
      </c>
      <c r="D324">
        <v>38</v>
      </c>
      <c r="E324">
        <v>0</v>
      </c>
      <c r="F324">
        <v>0</v>
      </c>
    </row>
    <row r="325" spans="2:6" hidden="1" x14ac:dyDescent="0.35">
      <c r="B325" t="s">
        <v>18</v>
      </c>
      <c r="C325">
        <v>1</v>
      </c>
      <c r="D325">
        <v>38</v>
      </c>
      <c r="E325">
        <v>1</v>
      </c>
      <c r="F32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1"/>
  <sheetViews>
    <sheetView workbookViewId="0">
      <selection activeCell="E2" sqref="E2"/>
    </sheetView>
  </sheetViews>
  <sheetFormatPr defaultRowHeight="14.5" x14ac:dyDescent="0.35"/>
  <sheetData>
    <row r="1" spans="1:7" x14ac:dyDescent="0.35">
      <c r="A1" s="39" t="s">
        <v>0</v>
      </c>
      <c r="B1" s="39" t="s">
        <v>59</v>
      </c>
      <c r="C1" s="39" t="s">
        <v>77</v>
      </c>
      <c r="D1" s="39" t="s">
        <v>1</v>
      </c>
      <c r="E1" s="39" t="s">
        <v>109</v>
      </c>
      <c r="F1" s="39" t="s">
        <v>99</v>
      </c>
      <c r="G1" s="44" t="s">
        <v>62</v>
      </c>
    </row>
    <row r="2" spans="1:7" x14ac:dyDescent="0.35">
      <c r="A2" t="s">
        <v>100</v>
      </c>
      <c r="B2" t="s">
        <v>76</v>
      </c>
      <c r="C2">
        <v>10</v>
      </c>
      <c r="D2">
        <v>1</v>
      </c>
      <c r="E2">
        <v>24</v>
      </c>
      <c r="F2">
        <v>1</v>
      </c>
      <c r="G2" t="s">
        <v>106</v>
      </c>
    </row>
    <row r="3" spans="1:7" x14ac:dyDescent="0.35">
      <c r="A3" t="s">
        <v>100</v>
      </c>
      <c r="B3" t="s">
        <v>76</v>
      </c>
      <c r="C3">
        <v>10</v>
      </c>
      <c r="D3">
        <v>1</v>
      </c>
      <c r="E3">
        <v>25</v>
      </c>
      <c r="F3">
        <v>1</v>
      </c>
      <c r="G3" t="s">
        <v>106</v>
      </c>
    </row>
    <row r="4" spans="1:7" x14ac:dyDescent="0.35">
      <c r="A4" t="s">
        <v>100</v>
      </c>
      <c r="B4" t="s">
        <v>76</v>
      </c>
      <c r="C4">
        <v>10</v>
      </c>
      <c r="D4">
        <v>1</v>
      </c>
      <c r="E4">
        <v>25</v>
      </c>
      <c r="F4">
        <v>1</v>
      </c>
      <c r="G4" t="s">
        <v>106</v>
      </c>
    </row>
    <row r="5" spans="1:7" x14ac:dyDescent="0.35">
      <c r="A5" t="s">
        <v>100</v>
      </c>
      <c r="B5" t="s">
        <v>76</v>
      </c>
      <c r="C5">
        <v>10</v>
      </c>
      <c r="D5">
        <v>1</v>
      </c>
      <c r="E5">
        <v>25</v>
      </c>
      <c r="F5">
        <v>1</v>
      </c>
      <c r="G5" t="s">
        <v>106</v>
      </c>
    </row>
    <row r="6" spans="1:7" x14ac:dyDescent="0.35">
      <c r="A6" t="s">
        <v>100</v>
      </c>
      <c r="B6" t="s">
        <v>76</v>
      </c>
      <c r="C6">
        <v>10</v>
      </c>
      <c r="D6">
        <v>1</v>
      </c>
      <c r="E6">
        <v>25</v>
      </c>
      <c r="F6">
        <v>1</v>
      </c>
      <c r="G6" t="s">
        <v>107</v>
      </c>
    </row>
    <row r="7" spans="1:7" x14ac:dyDescent="0.35">
      <c r="A7" t="s">
        <v>100</v>
      </c>
      <c r="B7" t="s">
        <v>76</v>
      </c>
      <c r="C7">
        <v>10</v>
      </c>
      <c r="D7">
        <v>1</v>
      </c>
      <c r="E7">
        <v>25</v>
      </c>
      <c r="F7">
        <v>1</v>
      </c>
      <c r="G7" t="s">
        <v>107</v>
      </c>
    </row>
    <row r="8" spans="1:7" x14ac:dyDescent="0.35">
      <c r="A8" t="s">
        <v>100</v>
      </c>
      <c r="B8" t="s">
        <v>76</v>
      </c>
      <c r="C8">
        <v>10</v>
      </c>
      <c r="D8">
        <v>1</v>
      </c>
      <c r="E8">
        <v>25</v>
      </c>
      <c r="F8">
        <v>1</v>
      </c>
      <c r="G8" t="s">
        <v>107</v>
      </c>
    </row>
    <row r="9" spans="1:7" x14ac:dyDescent="0.35">
      <c r="A9" t="s">
        <v>100</v>
      </c>
      <c r="B9" t="s">
        <v>76</v>
      </c>
      <c r="C9">
        <v>10</v>
      </c>
      <c r="D9">
        <v>1</v>
      </c>
      <c r="E9">
        <v>26</v>
      </c>
      <c r="F9">
        <v>1</v>
      </c>
      <c r="G9" t="s">
        <v>107</v>
      </c>
    </row>
    <row r="10" spans="1:7" x14ac:dyDescent="0.35">
      <c r="A10" t="s">
        <v>100</v>
      </c>
      <c r="B10" t="s">
        <v>76</v>
      </c>
      <c r="C10">
        <v>10</v>
      </c>
      <c r="D10">
        <v>1</v>
      </c>
      <c r="E10">
        <v>26</v>
      </c>
      <c r="F10">
        <v>1</v>
      </c>
      <c r="G10" t="s">
        <v>107</v>
      </c>
    </row>
    <row r="11" spans="1:7" x14ac:dyDescent="0.35">
      <c r="A11" t="s">
        <v>100</v>
      </c>
      <c r="B11" t="s">
        <v>76</v>
      </c>
      <c r="C11">
        <v>10</v>
      </c>
      <c r="D11">
        <v>1</v>
      </c>
      <c r="E11">
        <v>26</v>
      </c>
      <c r="F11">
        <v>1</v>
      </c>
      <c r="G11" t="s">
        <v>107</v>
      </c>
    </row>
    <row r="12" spans="1:7" x14ac:dyDescent="0.35">
      <c r="A12" t="s">
        <v>100</v>
      </c>
      <c r="B12" t="s">
        <v>76</v>
      </c>
      <c r="C12">
        <v>10</v>
      </c>
      <c r="D12">
        <v>2</v>
      </c>
      <c r="E12">
        <v>23</v>
      </c>
      <c r="F12">
        <v>1</v>
      </c>
      <c r="G12" t="s">
        <v>106</v>
      </c>
    </row>
    <row r="13" spans="1:7" x14ac:dyDescent="0.35">
      <c r="A13" t="s">
        <v>100</v>
      </c>
      <c r="B13" t="s">
        <v>76</v>
      </c>
      <c r="C13">
        <v>10</v>
      </c>
      <c r="D13">
        <v>2</v>
      </c>
      <c r="E13">
        <v>24</v>
      </c>
      <c r="F13">
        <v>1</v>
      </c>
      <c r="G13" t="s">
        <v>106</v>
      </c>
    </row>
    <row r="14" spans="1:7" x14ac:dyDescent="0.35">
      <c r="A14" t="s">
        <v>100</v>
      </c>
      <c r="B14" t="s">
        <v>76</v>
      </c>
      <c r="C14">
        <v>10</v>
      </c>
      <c r="D14">
        <v>2</v>
      </c>
      <c r="E14">
        <v>25</v>
      </c>
      <c r="F14">
        <v>1</v>
      </c>
      <c r="G14" t="s">
        <v>106</v>
      </c>
    </row>
    <row r="15" spans="1:7" x14ac:dyDescent="0.35">
      <c r="A15" t="s">
        <v>100</v>
      </c>
      <c r="B15" t="s">
        <v>76</v>
      </c>
      <c r="C15">
        <v>10</v>
      </c>
      <c r="D15">
        <v>2</v>
      </c>
      <c r="E15">
        <v>25</v>
      </c>
      <c r="F15">
        <v>1</v>
      </c>
      <c r="G15" t="s">
        <v>106</v>
      </c>
    </row>
    <row r="16" spans="1:7" x14ac:dyDescent="0.35">
      <c r="A16" t="s">
        <v>100</v>
      </c>
      <c r="B16" t="s">
        <v>76</v>
      </c>
      <c r="C16">
        <v>10</v>
      </c>
      <c r="D16">
        <v>2</v>
      </c>
      <c r="E16">
        <v>25</v>
      </c>
      <c r="F16">
        <v>1</v>
      </c>
      <c r="G16" t="s">
        <v>107</v>
      </c>
    </row>
    <row r="17" spans="1:7" x14ac:dyDescent="0.35">
      <c r="A17" t="s">
        <v>100</v>
      </c>
      <c r="B17" t="s">
        <v>76</v>
      </c>
      <c r="C17">
        <v>10</v>
      </c>
      <c r="D17">
        <v>2</v>
      </c>
      <c r="E17">
        <v>30</v>
      </c>
      <c r="F17">
        <v>1</v>
      </c>
      <c r="G17" t="s">
        <v>107</v>
      </c>
    </row>
    <row r="18" spans="1:7" x14ac:dyDescent="0.35">
      <c r="A18" t="s">
        <v>100</v>
      </c>
      <c r="B18" t="s">
        <v>76</v>
      </c>
      <c r="C18">
        <v>10</v>
      </c>
      <c r="D18">
        <v>2</v>
      </c>
      <c r="E18">
        <v>30</v>
      </c>
      <c r="F18">
        <v>1</v>
      </c>
      <c r="G18" t="s">
        <v>106</v>
      </c>
    </row>
    <row r="19" spans="1:7" x14ac:dyDescent="0.35">
      <c r="A19" t="s">
        <v>100</v>
      </c>
      <c r="B19" t="s">
        <v>76</v>
      </c>
      <c r="C19">
        <v>10</v>
      </c>
      <c r="D19">
        <v>2</v>
      </c>
      <c r="E19">
        <v>32</v>
      </c>
      <c r="F19">
        <v>1</v>
      </c>
      <c r="G19" t="s">
        <v>107</v>
      </c>
    </row>
    <row r="20" spans="1:7" x14ac:dyDescent="0.35">
      <c r="A20" t="s">
        <v>100</v>
      </c>
      <c r="B20" t="s">
        <v>76</v>
      </c>
      <c r="C20">
        <v>10</v>
      </c>
      <c r="D20">
        <v>2</v>
      </c>
      <c r="E20">
        <v>38</v>
      </c>
      <c r="F20">
        <v>1</v>
      </c>
      <c r="G20" t="s">
        <v>107</v>
      </c>
    </row>
    <row r="21" spans="1:7" x14ac:dyDescent="0.35">
      <c r="A21" t="s">
        <v>100</v>
      </c>
      <c r="B21" t="s">
        <v>76</v>
      </c>
      <c r="C21">
        <v>10</v>
      </c>
      <c r="D21">
        <v>2</v>
      </c>
      <c r="E21">
        <v>38</v>
      </c>
      <c r="F21">
        <v>0</v>
      </c>
      <c r="G21" t="s">
        <v>47</v>
      </c>
    </row>
    <row r="22" spans="1:7" x14ac:dyDescent="0.35">
      <c r="A22" t="s">
        <v>100</v>
      </c>
      <c r="B22" t="s">
        <v>76</v>
      </c>
      <c r="C22">
        <v>10</v>
      </c>
      <c r="D22">
        <v>3</v>
      </c>
      <c r="E22">
        <v>25</v>
      </c>
      <c r="F22">
        <v>1</v>
      </c>
      <c r="G22" t="s">
        <v>106</v>
      </c>
    </row>
    <row r="23" spans="1:7" x14ac:dyDescent="0.35">
      <c r="A23" t="s">
        <v>100</v>
      </c>
      <c r="B23" t="s">
        <v>76</v>
      </c>
      <c r="C23">
        <v>10</v>
      </c>
      <c r="D23">
        <v>3</v>
      </c>
      <c r="E23">
        <v>25</v>
      </c>
      <c r="F23">
        <v>1</v>
      </c>
      <c r="G23" t="s">
        <v>106</v>
      </c>
    </row>
    <row r="24" spans="1:7" x14ac:dyDescent="0.35">
      <c r="A24" t="s">
        <v>100</v>
      </c>
      <c r="B24" t="s">
        <v>76</v>
      </c>
      <c r="C24">
        <v>10</v>
      </c>
      <c r="D24">
        <v>3</v>
      </c>
      <c r="E24">
        <v>26</v>
      </c>
      <c r="F24">
        <v>1</v>
      </c>
      <c r="G24" t="s">
        <v>107</v>
      </c>
    </row>
    <row r="25" spans="1:7" x14ac:dyDescent="0.35">
      <c r="A25" t="s">
        <v>100</v>
      </c>
      <c r="B25" t="s">
        <v>76</v>
      </c>
      <c r="C25">
        <v>10</v>
      </c>
      <c r="D25">
        <v>3</v>
      </c>
      <c r="E25">
        <v>27</v>
      </c>
      <c r="F25">
        <v>1</v>
      </c>
      <c r="G25" t="s">
        <v>107</v>
      </c>
    </row>
    <row r="26" spans="1:7" x14ac:dyDescent="0.35">
      <c r="A26" t="s">
        <v>100</v>
      </c>
      <c r="B26" t="s">
        <v>76</v>
      </c>
      <c r="C26">
        <v>10</v>
      </c>
      <c r="D26">
        <v>3</v>
      </c>
      <c r="E26">
        <v>29</v>
      </c>
      <c r="F26">
        <v>1</v>
      </c>
      <c r="G26" t="s">
        <v>107</v>
      </c>
    </row>
    <row r="27" spans="1:7" x14ac:dyDescent="0.35">
      <c r="A27" t="s">
        <v>100</v>
      </c>
      <c r="B27" t="s">
        <v>76</v>
      </c>
      <c r="C27">
        <v>10</v>
      </c>
      <c r="D27">
        <v>3</v>
      </c>
      <c r="E27">
        <v>30</v>
      </c>
      <c r="F27">
        <v>1</v>
      </c>
      <c r="G27" t="s">
        <v>107</v>
      </c>
    </row>
    <row r="28" spans="1:7" x14ac:dyDescent="0.35">
      <c r="A28" t="s">
        <v>100</v>
      </c>
      <c r="B28" t="s">
        <v>76</v>
      </c>
      <c r="C28">
        <v>10</v>
      </c>
      <c r="D28">
        <v>3</v>
      </c>
      <c r="E28">
        <v>30</v>
      </c>
      <c r="F28">
        <v>1</v>
      </c>
      <c r="G28" t="s">
        <v>106</v>
      </c>
    </row>
    <row r="29" spans="1:7" x14ac:dyDescent="0.35">
      <c r="A29" t="s">
        <v>100</v>
      </c>
      <c r="B29" t="s">
        <v>76</v>
      </c>
      <c r="C29">
        <v>10</v>
      </c>
      <c r="D29">
        <v>3</v>
      </c>
      <c r="E29">
        <v>30</v>
      </c>
      <c r="F29">
        <v>1</v>
      </c>
      <c r="G29" t="s">
        <v>106</v>
      </c>
    </row>
    <row r="30" spans="1:7" x14ac:dyDescent="0.35">
      <c r="A30" t="s">
        <v>100</v>
      </c>
      <c r="B30" t="s">
        <v>76</v>
      </c>
      <c r="C30">
        <v>10</v>
      </c>
      <c r="D30">
        <v>3</v>
      </c>
      <c r="E30">
        <v>30</v>
      </c>
      <c r="F30">
        <v>1</v>
      </c>
      <c r="G30" t="s">
        <v>107</v>
      </c>
    </row>
    <row r="31" spans="1:7" x14ac:dyDescent="0.35">
      <c r="A31" t="s">
        <v>100</v>
      </c>
      <c r="B31" t="s">
        <v>76</v>
      </c>
      <c r="C31">
        <v>10</v>
      </c>
      <c r="D31">
        <v>3</v>
      </c>
      <c r="E31">
        <v>38</v>
      </c>
      <c r="F31">
        <v>0</v>
      </c>
      <c r="G31" t="s">
        <v>47</v>
      </c>
    </row>
    <row r="32" spans="1:7" x14ac:dyDescent="0.35">
      <c r="A32" t="s">
        <v>100</v>
      </c>
      <c r="B32" t="s">
        <v>76</v>
      </c>
      <c r="C32">
        <v>10</v>
      </c>
      <c r="D32">
        <v>4</v>
      </c>
      <c r="E32">
        <v>23</v>
      </c>
      <c r="F32">
        <v>1</v>
      </c>
      <c r="G32" t="s">
        <v>106</v>
      </c>
    </row>
    <row r="33" spans="1:7" x14ac:dyDescent="0.35">
      <c r="A33" t="s">
        <v>100</v>
      </c>
      <c r="B33" t="s">
        <v>76</v>
      </c>
      <c r="C33">
        <v>10</v>
      </c>
      <c r="D33">
        <v>4</v>
      </c>
      <c r="E33">
        <v>23</v>
      </c>
      <c r="F33">
        <v>1</v>
      </c>
      <c r="G33" t="s">
        <v>106</v>
      </c>
    </row>
    <row r="34" spans="1:7" x14ac:dyDescent="0.35">
      <c r="A34" t="s">
        <v>100</v>
      </c>
      <c r="B34" t="s">
        <v>76</v>
      </c>
      <c r="C34">
        <v>10</v>
      </c>
      <c r="D34">
        <v>4</v>
      </c>
      <c r="E34">
        <v>25</v>
      </c>
      <c r="F34">
        <v>1</v>
      </c>
      <c r="G34" t="s">
        <v>107</v>
      </c>
    </row>
    <row r="35" spans="1:7" x14ac:dyDescent="0.35">
      <c r="A35" t="s">
        <v>100</v>
      </c>
      <c r="B35" t="s">
        <v>76</v>
      </c>
      <c r="C35">
        <v>10</v>
      </c>
      <c r="D35">
        <v>4</v>
      </c>
      <c r="E35">
        <v>25</v>
      </c>
      <c r="F35">
        <v>1</v>
      </c>
      <c r="G35" t="s">
        <v>107</v>
      </c>
    </row>
    <row r="36" spans="1:7" x14ac:dyDescent="0.35">
      <c r="A36" t="s">
        <v>100</v>
      </c>
      <c r="B36" t="s">
        <v>76</v>
      </c>
      <c r="C36">
        <v>10</v>
      </c>
      <c r="D36">
        <v>4</v>
      </c>
      <c r="E36">
        <v>25</v>
      </c>
      <c r="F36">
        <v>1</v>
      </c>
      <c r="G36" t="s">
        <v>107</v>
      </c>
    </row>
    <row r="37" spans="1:7" x14ac:dyDescent="0.35">
      <c r="A37" t="s">
        <v>100</v>
      </c>
      <c r="B37" t="s">
        <v>76</v>
      </c>
      <c r="C37">
        <v>10</v>
      </c>
      <c r="D37">
        <v>4</v>
      </c>
      <c r="E37">
        <v>25</v>
      </c>
      <c r="F37">
        <v>1</v>
      </c>
      <c r="G37" t="s">
        <v>106</v>
      </c>
    </row>
    <row r="38" spans="1:7" x14ac:dyDescent="0.35">
      <c r="A38" t="s">
        <v>100</v>
      </c>
      <c r="B38" t="s">
        <v>76</v>
      </c>
      <c r="C38">
        <v>10</v>
      </c>
      <c r="D38">
        <v>4</v>
      </c>
      <c r="E38">
        <v>26</v>
      </c>
      <c r="F38">
        <v>1</v>
      </c>
      <c r="G38" t="s">
        <v>107</v>
      </c>
    </row>
    <row r="39" spans="1:7" x14ac:dyDescent="0.35">
      <c r="A39" t="s">
        <v>100</v>
      </c>
      <c r="B39" t="s">
        <v>76</v>
      </c>
      <c r="C39">
        <v>10</v>
      </c>
      <c r="D39">
        <v>4</v>
      </c>
      <c r="E39">
        <v>30</v>
      </c>
      <c r="F39">
        <v>1</v>
      </c>
      <c r="G39" t="s">
        <v>107</v>
      </c>
    </row>
    <row r="40" spans="1:7" x14ac:dyDescent="0.35">
      <c r="A40" t="s">
        <v>100</v>
      </c>
      <c r="B40" t="s">
        <v>76</v>
      </c>
      <c r="C40">
        <v>10</v>
      </c>
      <c r="D40">
        <v>4</v>
      </c>
      <c r="E40">
        <v>30</v>
      </c>
      <c r="F40">
        <v>1</v>
      </c>
      <c r="G40" t="s">
        <v>107</v>
      </c>
    </row>
    <row r="41" spans="1:7" x14ac:dyDescent="0.35">
      <c r="A41" t="s">
        <v>100</v>
      </c>
      <c r="B41" t="s">
        <v>76</v>
      </c>
      <c r="C41">
        <v>10</v>
      </c>
      <c r="D41">
        <v>4</v>
      </c>
      <c r="E41">
        <v>38</v>
      </c>
      <c r="F41">
        <v>0</v>
      </c>
      <c r="G41" t="s">
        <v>47</v>
      </c>
    </row>
    <row r="42" spans="1:7" x14ac:dyDescent="0.35">
      <c r="A42" t="s">
        <v>100</v>
      </c>
      <c r="B42" t="s">
        <v>76</v>
      </c>
      <c r="C42">
        <v>10</v>
      </c>
      <c r="D42">
        <v>5</v>
      </c>
      <c r="E42">
        <v>23</v>
      </c>
      <c r="F42">
        <v>1</v>
      </c>
      <c r="G42" t="s">
        <v>106</v>
      </c>
    </row>
    <row r="43" spans="1:7" x14ac:dyDescent="0.35">
      <c r="A43" t="s">
        <v>100</v>
      </c>
      <c r="B43" t="s">
        <v>76</v>
      </c>
      <c r="C43">
        <v>10</v>
      </c>
      <c r="D43">
        <v>5</v>
      </c>
      <c r="E43">
        <v>23</v>
      </c>
      <c r="F43">
        <v>1</v>
      </c>
      <c r="G43" t="s">
        <v>106</v>
      </c>
    </row>
    <row r="44" spans="1:7" x14ac:dyDescent="0.35">
      <c r="A44" t="s">
        <v>100</v>
      </c>
      <c r="B44" t="s">
        <v>76</v>
      </c>
      <c r="C44">
        <v>10</v>
      </c>
      <c r="D44">
        <v>5</v>
      </c>
      <c r="E44">
        <v>23</v>
      </c>
      <c r="F44">
        <v>1</v>
      </c>
      <c r="G44" t="s">
        <v>106</v>
      </c>
    </row>
    <row r="45" spans="1:7" x14ac:dyDescent="0.35">
      <c r="A45" t="s">
        <v>100</v>
      </c>
      <c r="B45" t="s">
        <v>76</v>
      </c>
      <c r="C45">
        <v>10</v>
      </c>
      <c r="D45">
        <v>5</v>
      </c>
      <c r="E45">
        <v>24</v>
      </c>
      <c r="F45">
        <v>1</v>
      </c>
      <c r="G45" t="s">
        <v>107</v>
      </c>
    </row>
    <row r="46" spans="1:7" x14ac:dyDescent="0.35">
      <c r="A46" t="s">
        <v>100</v>
      </c>
      <c r="B46" t="s">
        <v>76</v>
      </c>
      <c r="C46">
        <v>10</v>
      </c>
      <c r="D46">
        <v>5</v>
      </c>
      <c r="E46">
        <v>25</v>
      </c>
      <c r="F46">
        <v>1</v>
      </c>
      <c r="G46" t="s">
        <v>107</v>
      </c>
    </row>
    <row r="47" spans="1:7" x14ac:dyDescent="0.35">
      <c r="A47" t="s">
        <v>100</v>
      </c>
      <c r="B47" t="s">
        <v>76</v>
      </c>
      <c r="C47">
        <v>10</v>
      </c>
      <c r="D47">
        <v>5</v>
      </c>
      <c r="E47">
        <v>25</v>
      </c>
      <c r="F47">
        <v>1</v>
      </c>
      <c r="G47" t="s">
        <v>107</v>
      </c>
    </row>
    <row r="48" spans="1:7" x14ac:dyDescent="0.35">
      <c r="A48" t="s">
        <v>100</v>
      </c>
      <c r="B48" t="s">
        <v>76</v>
      </c>
      <c r="C48">
        <v>10</v>
      </c>
      <c r="D48">
        <v>5</v>
      </c>
      <c r="E48">
        <v>25</v>
      </c>
      <c r="F48">
        <v>1</v>
      </c>
      <c r="G48" t="s">
        <v>107</v>
      </c>
    </row>
    <row r="49" spans="1:7" x14ac:dyDescent="0.35">
      <c r="A49" t="s">
        <v>100</v>
      </c>
      <c r="B49" t="s">
        <v>76</v>
      </c>
      <c r="C49">
        <v>10</v>
      </c>
      <c r="D49">
        <v>5</v>
      </c>
      <c r="E49">
        <v>25</v>
      </c>
      <c r="F49">
        <v>1</v>
      </c>
      <c r="G49" t="s">
        <v>106</v>
      </c>
    </row>
    <row r="50" spans="1:7" x14ac:dyDescent="0.35">
      <c r="A50" t="s">
        <v>100</v>
      </c>
      <c r="B50" t="s">
        <v>76</v>
      </c>
      <c r="C50">
        <v>10</v>
      </c>
      <c r="D50">
        <v>5</v>
      </c>
      <c r="E50">
        <v>26</v>
      </c>
      <c r="F50">
        <v>1</v>
      </c>
      <c r="G50" t="s">
        <v>107</v>
      </c>
    </row>
    <row r="51" spans="1:7" x14ac:dyDescent="0.35">
      <c r="A51" t="s">
        <v>100</v>
      </c>
      <c r="B51" t="s">
        <v>76</v>
      </c>
      <c r="C51">
        <v>10</v>
      </c>
      <c r="D51">
        <v>5</v>
      </c>
      <c r="E51">
        <v>29</v>
      </c>
      <c r="F51">
        <v>1</v>
      </c>
      <c r="G51" t="s">
        <v>106</v>
      </c>
    </row>
    <row r="52" spans="1:7" x14ac:dyDescent="0.35">
      <c r="A52" t="s">
        <v>100</v>
      </c>
      <c r="B52" t="s">
        <v>76</v>
      </c>
      <c r="C52">
        <v>10</v>
      </c>
      <c r="D52">
        <v>6</v>
      </c>
      <c r="E52">
        <v>24</v>
      </c>
      <c r="F52">
        <v>1</v>
      </c>
      <c r="G52" t="s">
        <v>106</v>
      </c>
    </row>
    <row r="53" spans="1:7" x14ac:dyDescent="0.35">
      <c r="A53" t="s">
        <v>100</v>
      </c>
      <c r="B53" t="s">
        <v>76</v>
      </c>
      <c r="C53">
        <v>10</v>
      </c>
      <c r="D53">
        <v>6</v>
      </c>
      <c r="E53">
        <v>24</v>
      </c>
      <c r="F53">
        <v>1</v>
      </c>
      <c r="G53" t="s">
        <v>106</v>
      </c>
    </row>
    <row r="54" spans="1:7" x14ac:dyDescent="0.35">
      <c r="A54" t="s">
        <v>100</v>
      </c>
      <c r="B54" t="s">
        <v>76</v>
      </c>
      <c r="C54">
        <v>10</v>
      </c>
      <c r="D54">
        <v>6</v>
      </c>
      <c r="E54">
        <v>25</v>
      </c>
      <c r="F54">
        <v>1</v>
      </c>
      <c r="G54" t="s">
        <v>107</v>
      </c>
    </row>
    <row r="55" spans="1:7" x14ac:dyDescent="0.35">
      <c r="A55" t="s">
        <v>100</v>
      </c>
      <c r="B55" t="s">
        <v>76</v>
      </c>
      <c r="C55">
        <v>10</v>
      </c>
      <c r="D55">
        <v>6</v>
      </c>
      <c r="E55">
        <v>25</v>
      </c>
      <c r="F55">
        <v>1</v>
      </c>
      <c r="G55" t="s">
        <v>106</v>
      </c>
    </row>
    <row r="56" spans="1:7" x14ac:dyDescent="0.35">
      <c r="A56" t="s">
        <v>100</v>
      </c>
      <c r="B56" t="s">
        <v>76</v>
      </c>
      <c r="C56">
        <v>10</v>
      </c>
      <c r="D56">
        <v>6</v>
      </c>
      <c r="E56">
        <v>25</v>
      </c>
      <c r="F56">
        <v>1</v>
      </c>
      <c r="G56" t="s">
        <v>106</v>
      </c>
    </row>
    <row r="57" spans="1:7" x14ac:dyDescent="0.35">
      <c r="A57" t="s">
        <v>100</v>
      </c>
      <c r="B57" t="s">
        <v>76</v>
      </c>
      <c r="C57">
        <v>10</v>
      </c>
      <c r="D57">
        <v>6</v>
      </c>
      <c r="E57">
        <v>26</v>
      </c>
      <c r="F57">
        <v>1</v>
      </c>
      <c r="G57" t="s">
        <v>107</v>
      </c>
    </row>
    <row r="58" spans="1:7" x14ac:dyDescent="0.35">
      <c r="A58" t="s">
        <v>100</v>
      </c>
      <c r="B58" t="s">
        <v>76</v>
      </c>
      <c r="C58">
        <v>10</v>
      </c>
      <c r="D58">
        <v>6</v>
      </c>
      <c r="E58">
        <v>30</v>
      </c>
      <c r="F58">
        <v>1</v>
      </c>
      <c r="G58" t="s">
        <v>106</v>
      </c>
    </row>
    <row r="59" spans="1:7" x14ac:dyDescent="0.35">
      <c r="A59" t="s">
        <v>100</v>
      </c>
      <c r="B59" t="s">
        <v>76</v>
      </c>
      <c r="C59">
        <v>10</v>
      </c>
      <c r="D59">
        <v>6</v>
      </c>
      <c r="E59">
        <v>31</v>
      </c>
      <c r="F59">
        <v>1</v>
      </c>
      <c r="G59" t="s">
        <v>107</v>
      </c>
    </row>
    <row r="60" spans="1:7" x14ac:dyDescent="0.35">
      <c r="A60" t="s">
        <v>100</v>
      </c>
      <c r="B60" t="s">
        <v>76</v>
      </c>
      <c r="C60">
        <v>10</v>
      </c>
      <c r="D60">
        <v>6</v>
      </c>
      <c r="E60">
        <v>32</v>
      </c>
      <c r="F60">
        <v>1</v>
      </c>
      <c r="G60" t="s">
        <v>107</v>
      </c>
    </row>
    <row r="61" spans="1:7" x14ac:dyDescent="0.35">
      <c r="A61" t="s">
        <v>100</v>
      </c>
      <c r="B61" t="s">
        <v>76</v>
      </c>
      <c r="C61">
        <v>10</v>
      </c>
      <c r="D61">
        <v>6</v>
      </c>
      <c r="E61">
        <v>38</v>
      </c>
      <c r="F61">
        <v>0</v>
      </c>
      <c r="G61" t="s">
        <v>47</v>
      </c>
    </row>
    <row r="62" spans="1:7" x14ac:dyDescent="0.35">
      <c r="A62" t="s">
        <v>101</v>
      </c>
      <c r="B62" t="s">
        <v>76</v>
      </c>
      <c r="C62">
        <v>30</v>
      </c>
      <c r="D62">
        <v>1</v>
      </c>
      <c r="E62">
        <v>23</v>
      </c>
      <c r="F62">
        <v>1</v>
      </c>
      <c r="G62" t="s">
        <v>106</v>
      </c>
    </row>
    <row r="63" spans="1:7" x14ac:dyDescent="0.35">
      <c r="A63" t="s">
        <v>101</v>
      </c>
      <c r="B63" t="s">
        <v>76</v>
      </c>
      <c r="C63">
        <v>30</v>
      </c>
      <c r="D63">
        <v>1</v>
      </c>
      <c r="E63">
        <v>23</v>
      </c>
      <c r="F63">
        <v>1</v>
      </c>
      <c r="G63" t="s">
        <v>106</v>
      </c>
    </row>
    <row r="64" spans="1:7" x14ac:dyDescent="0.35">
      <c r="A64" t="s">
        <v>101</v>
      </c>
      <c r="B64" t="s">
        <v>76</v>
      </c>
      <c r="C64">
        <v>30</v>
      </c>
      <c r="D64">
        <v>1</v>
      </c>
      <c r="E64">
        <v>23</v>
      </c>
      <c r="F64">
        <v>1</v>
      </c>
      <c r="G64" t="s">
        <v>106</v>
      </c>
    </row>
    <row r="65" spans="1:7" x14ac:dyDescent="0.35">
      <c r="A65" t="s">
        <v>101</v>
      </c>
      <c r="B65" t="s">
        <v>76</v>
      </c>
      <c r="C65">
        <v>30</v>
      </c>
      <c r="D65">
        <v>1</v>
      </c>
      <c r="E65">
        <v>23</v>
      </c>
      <c r="F65">
        <v>1</v>
      </c>
      <c r="G65" t="s">
        <v>106</v>
      </c>
    </row>
    <row r="66" spans="1:7" x14ac:dyDescent="0.35">
      <c r="A66" t="s">
        <v>101</v>
      </c>
      <c r="B66" t="s">
        <v>76</v>
      </c>
      <c r="C66">
        <v>30</v>
      </c>
      <c r="D66">
        <v>1</v>
      </c>
      <c r="E66">
        <v>23</v>
      </c>
      <c r="F66">
        <v>1</v>
      </c>
      <c r="G66" t="s">
        <v>106</v>
      </c>
    </row>
    <row r="67" spans="1:7" x14ac:dyDescent="0.35">
      <c r="A67" t="s">
        <v>101</v>
      </c>
      <c r="B67" t="s">
        <v>76</v>
      </c>
      <c r="C67">
        <v>30</v>
      </c>
      <c r="D67">
        <v>1</v>
      </c>
      <c r="E67">
        <v>23</v>
      </c>
      <c r="F67">
        <v>1</v>
      </c>
      <c r="G67" t="s">
        <v>106</v>
      </c>
    </row>
    <row r="68" spans="1:7" x14ac:dyDescent="0.35">
      <c r="A68" t="s">
        <v>101</v>
      </c>
      <c r="B68" t="s">
        <v>76</v>
      </c>
      <c r="C68">
        <v>30</v>
      </c>
      <c r="D68">
        <v>1</v>
      </c>
      <c r="E68">
        <v>23</v>
      </c>
      <c r="F68">
        <v>1</v>
      </c>
      <c r="G68" t="s">
        <v>106</v>
      </c>
    </row>
    <row r="69" spans="1:7" x14ac:dyDescent="0.35">
      <c r="A69" t="s">
        <v>101</v>
      </c>
      <c r="B69" t="s">
        <v>76</v>
      </c>
      <c r="C69">
        <v>30</v>
      </c>
      <c r="D69">
        <v>1</v>
      </c>
      <c r="E69">
        <v>24</v>
      </c>
      <c r="F69">
        <v>1</v>
      </c>
      <c r="G69" t="s">
        <v>106</v>
      </c>
    </row>
    <row r="70" spans="1:7" x14ac:dyDescent="0.35">
      <c r="A70" t="s">
        <v>101</v>
      </c>
      <c r="B70" t="s">
        <v>76</v>
      </c>
      <c r="C70">
        <v>30</v>
      </c>
      <c r="D70">
        <v>1</v>
      </c>
      <c r="E70">
        <v>24</v>
      </c>
      <c r="F70">
        <v>1</v>
      </c>
      <c r="G70" t="s">
        <v>106</v>
      </c>
    </row>
    <row r="71" spans="1:7" x14ac:dyDescent="0.35">
      <c r="A71" t="s">
        <v>101</v>
      </c>
      <c r="B71" t="s">
        <v>76</v>
      </c>
      <c r="C71">
        <v>30</v>
      </c>
      <c r="D71">
        <v>1</v>
      </c>
      <c r="E71">
        <v>24</v>
      </c>
      <c r="F71">
        <v>1</v>
      </c>
      <c r="G71" t="s">
        <v>106</v>
      </c>
    </row>
    <row r="72" spans="1:7" x14ac:dyDescent="0.35">
      <c r="A72" t="s">
        <v>101</v>
      </c>
      <c r="B72" t="s">
        <v>76</v>
      </c>
      <c r="C72">
        <v>30</v>
      </c>
      <c r="D72">
        <v>1</v>
      </c>
      <c r="E72">
        <v>24</v>
      </c>
      <c r="F72">
        <v>1</v>
      </c>
      <c r="G72" t="s">
        <v>107</v>
      </c>
    </row>
    <row r="73" spans="1:7" x14ac:dyDescent="0.35">
      <c r="A73" t="s">
        <v>101</v>
      </c>
      <c r="B73" t="s">
        <v>76</v>
      </c>
      <c r="C73">
        <v>30</v>
      </c>
      <c r="D73">
        <v>1</v>
      </c>
      <c r="E73">
        <v>25</v>
      </c>
      <c r="F73">
        <v>1</v>
      </c>
      <c r="G73" t="s">
        <v>107</v>
      </c>
    </row>
    <row r="74" spans="1:7" x14ac:dyDescent="0.35">
      <c r="A74" t="s">
        <v>101</v>
      </c>
      <c r="B74" t="s">
        <v>76</v>
      </c>
      <c r="C74">
        <v>30</v>
      </c>
      <c r="D74">
        <v>1</v>
      </c>
      <c r="E74">
        <v>26</v>
      </c>
      <c r="F74">
        <v>1</v>
      </c>
      <c r="G74" t="s">
        <v>107</v>
      </c>
    </row>
    <row r="75" spans="1:7" x14ac:dyDescent="0.35">
      <c r="A75" t="s">
        <v>101</v>
      </c>
      <c r="B75" t="s">
        <v>76</v>
      </c>
      <c r="C75">
        <v>30</v>
      </c>
      <c r="D75">
        <v>1</v>
      </c>
      <c r="E75">
        <v>27</v>
      </c>
      <c r="F75">
        <v>1</v>
      </c>
      <c r="G75" t="s">
        <v>107</v>
      </c>
    </row>
    <row r="76" spans="1:7" x14ac:dyDescent="0.35">
      <c r="A76" t="s">
        <v>101</v>
      </c>
      <c r="B76" t="s">
        <v>76</v>
      </c>
      <c r="C76">
        <v>30</v>
      </c>
      <c r="D76">
        <v>1</v>
      </c>
      <c r="E76">
        <v>29</v>
      </c>
      <c r="F76">
        <v>1</v>
      </c>
      <c r="G76" t="s">
        <v>107</v>
      </c>
    </row>
    <row r="77" spans="1:7" x14ac:dyDescent="0.35">
      <c r="A77" t="s">
        <v>101</v>
      </c>
      <c r="B77" t="s">
        <v>76</v>
      </c>
      <c r="C77">
        <v>30</v>
      </c>
      <c r="D77">
        <v>1</v>
      </c>
      <c r="E77">
        <v>30</v>
      </c>
      <c r="F77">
        <v>1</v>
      </c>
      <c r="G77" t="s">
        <v>107</v>
      </c>
    </row>
    <row r="78" spans="1:7" x14ac:dyDescent="0.35">
      <c r="A78" t="s">
        <v>101</v>
      </c>
      <c r="B78" t="s">
        <v>76</v>
      </c>
      <c r="C78">
        <v>30</v>
      </c>
      <c r="D78">
        <v>1</v>
      </c>
      <c r="E78">
        <v>30</v>
      </c>
      <c r="F78">
        <v>1</v>
      </c>
      <c r="G78" t="s">
        <v>107</v>
      </c>
    </row>
    <row r="79" spans="1:7" x14ac:dyDescent="0.35">
      <c r="A79" t="s">
        <v>101</v>
      </c>
      <c r="B79" t="s">
        <v>76</v>
      </c>
      <c r="C79">
        <v>30</v>
      </c>
      <c r="D79">
        <v>1</v>
      </c>
      <c r="E79">
        <v>30</v>
      </c>
      <c r="F79">
        <v>1</v>
      </c>
      <c r="G79" t="s">
        <v>106</v>
      </c>
    </row>
    <row r="80" spans="1:7" x14ac:dyDescent="0.35">
      <c r="A80" t="s">
        <v>101</v>
      </c>
      <c r="B80" t="s">
        <v>76</v>
      </c>
      <c r="C80">
        <v>30</v>
      </c>
      <c r="D80">
        <v>1</v>
      </c>
      <c r="E80">
        <v>31</v>
      </c>
      <c r="F80">
        <v>1</v>
      </c>
      <c r="G80" t="s">
        <v>107</v>
      </c>
    </row>
    <row r="81" spans="1:7" x14ac:dyDescent="0.35">
      <c r="A81" t="s">
        <v>101</v>
      </c>
      <c r="B81" t="s">
        <v>76</v>
      </c>
      <c r="C81">
        <v>30</v>
      </c>
      <c r="D81">
        <v>1</v>
      </c>
      <c r="E81">
        <v>31</v>
      </c>
      <c r="F81">
        <v>1</v>
      </c>
      <c r="G81" t="s">
        <v>107</v>
      </c>
    </row>
    <row r="82" spans="1:7" x14ac:dyDescent="0.35">
      <c r="A82" t="s">
        <v>101</v>
      </c>
      <c r="B82" t="s">
        <v>76</v>
      </c>
      <c r="C82">
        <v>30</v>
      </c>
      <c r="D82">
        <v>1</v>
      </c>
      <c r="E82">
        <v>32</v>
      </c>
      <c r="F82">
        <v>1</v>
      </c>
      <c r="G82" t="s">
        <v>106</v>
      </c>
    </row>
    <row r="83" spans="1:7" x14ac:dyDescent="0.35">
      <c r="A83" t="s">
        <v>101</v>
      </c>
      <c r="B83" t="s">
        <v>76</v>
      </c>
      <c r="C83">
        <v>30</v>
      </c>
      <c r="D83">
        <v>1</v>
      </c>
      <c r="E83">
        <v>38</v>
      </c>
      <c r="F83">
        <v>0</v>
      </c>
      <c r="G83" t="s">
        <v>47</v>
      </c>
    </row>
    <row r="84" spans="1:7" x14ac:dyDescent="0.35">
      <c r="A84" t="s">
        <v>101</v>
      </c>
      <c r="B84" t="s">
        <v>76</v>
      </c>
      <c r="C84">
        <v>30</v>
      </c>
      <c r="D84">
        <v>1</v>
      </c>
      <c r="E84">
        <v>38</v>
      </c>
      <c r="F84">
        <v>0</v>
      </c>
      <c r="G84" t="s">
        <v>47</v>
      </c>
    </row>
    <row r="85" spans="1:7" x14ac:dyDescent="0.35">
      <c r="A85" t="s">
        <v>101</v>
      </c>
      <c r="B85" t="s">
        <v>76</v>
      </c>
      <c r="C85">
        <v>30</v>
      </c>
      <c r="D85">
        <v>1</v>
      </c>
      <c r="E85">
        <v>38</v>
      </c>
      <c r="F85">
        <v>0</v>
      </c>
      <c r="G85" t="s">
        <v>47</v>
      </c>
    </row>
    <row r="86" spans="1:7" x14ac:dyDescent="0.35">
      <c r="A86" t="s">
        <v>101</v>
      </c>
      <c r="B86" t="s">
        <v>76</v>
      </c>
      <c r="C86">
        <v>30</v>
      </c>
      <c r="D86">
        <v>1</v>
      </c>
      <c r="E86">
        <v>38</v>
      </c>
      <c r="F86">
        <v>0</v>
      </c>
      <c r="G86" t="s">
        <v>47</v>
      </c>
    </row>
    <row r="87" spans="1:7" x14ac:dyDescent="0.35">
      <c r="A87" t="s">
        <v>101</v>
      </c>
      <c r="B87" t="s">
        <v>76</v>
      </c>
      <c r="C87">
        <v>30</v>
      </c>
      <c r="D87">
        <v>1</v>
      </c>
      <c r="E87">
        <v>38</v>
      </c>
      <c r="F87">
        <v>0</v>
      </c>
      <c r="G87" t="s">
        <v>47</v>
      </c>
    </row>
    <row r="88" spans="1:7" x14ac:dyDescent="0.35">
      <c r="A88" t="s">
        <v>101</v>
      </c>
      <c r="B88" t="s">
        <v>76</v>
      </c>
      <c r="C88">
        <v>30</v>
      </c>
      <c r="D88">
        <v>1</v>
      </c>
      <c r="E88">
        <v>38</v>
      </c>
      <c r="F88">
        <v>0</v>
      </c>
      <c r="G88" t="s">
        <v>47</v>
      </c>
    </row>
    <row r="89" spans="1:7" x14ac:dyDescent="0.35">
      <c r="A89" t="s">
        <v>101</v>
      </c>
      <c r="B89" t="s">
        <v>76</v>
      </c>
      <c r="C89">
        <v>30</v>
      </c>
      <c r="D89">
        <v>1</v>
      </c>
      <c r="E89">
        <v>38</v>
      </c>
      <c r="F89">
        <v>0</v>
      </c>
      <c r="G89" t="s">
        <v>47</v>
      </c>
    </row>
    <row r="90" spans="1:7" x14ac:dyDescent="0.35">
      <c r="A90" t="s">
        <v>101</v>
      </c>
      <c r="B90" t="s">
        <v>76</v>
      </c>
      <c r="C90">
        <v>30</v>
      </c>
      <c r="D90">
        <v>1</v>
      </c>
      <c r="E90">
        <v>38</v>
      </c>
      <c r="F90">
        <v>0</v>
      </c>
      <c r="G90" t="s">
        <v>47</v>
      </c>
    </row>
    <row r="91" spans="1:7" x14ac:dyDescent="0.35">
      <c r="A91" t="s">
        <v>101</v>
      </c>
      <c r="B91" t="s">
        <v>76</v>
      </c>
      <c r="C91">
        <v>30</v>
      </c>
      <c r="D91">
        <v>1</v>
      </c>
      <c r="E91">
        <v>38</v>
      </c>
      <c r="F91">
        <v>0</v>
      </c>
      <c r="G91" t="s">
        <v>47</v>
      </c>
    </row>
    <row r="92" spans="1:7" x14ac:dyDescent="0.35">
      <c r="A92" t="s">
        <v>101</v>
      </c>
      <c r="B92" t="s">
        <v>76</v>
      </c>
      <c r="C92">
        <v>30</v>
      </c>
      <c r="D92">
        <v>2</v>
      </c>
      <c r="E92">
        <v>22</v>
      </c>
      <c r="F92">
        <v>1</v>
      </c>
      <c r="G92" t="s">
        <v>106</v>
      </c>
    </row>
    <row r="93" spans="1:7" x14ac:dyDescent="0.35">
      <c r="A93" t="s">
        <v>101</v>
      </c>
      <c r="B93" t="s">
        <v>76</v>
      </c>
      <c r="C93">
        <v>30</v>
      </c>
      <c r="D93">
        <v>2</v>
      </c>
      <c r="E93">
        <v>23</v>
      </c>
      <c r="F93">
        <v>1</v>
      </c>
      <c r="G93" t="s">
        <v>107</v>
      </c>
    </row>
    <row r="94" spans="1:7" x14ac:dyDescent="0.35">
      <c r="A94" t="s">
        <v>101</v>
      </c>
      <c r="B94" t="s">
        <v>76</v>
      </c>
      <c r="C94">
        <v>30</v>
      </c>
      <c r="D94">
        <v>2</v>
      </c>
      <c r="E94">
        <v>24</v>
      </c>
      <c r="F94">
        <v>1</v>
      </c>
      <c r="G94" t="s">
        <v>107</v>
      </c>
    </row>
    <row r="95" spans="1:7" x14ac:dyDescent="0.35">
      <c r="A95" t="s">
        <v>101</v>
      </c>
      <c r="B95" t="s">
        <v>76</v>
      </c>
      <c r="C95">
        <v>30</v>
      </c>
      <c r="D95">
        <v>2</v>
      </c>
      <c r="E95">
        <v>24</v>
      </c>
      <c r="F95">
        <v>1</v>
      </c>
      <c r="G95" t="s">
        <v>107</v>
      </c>
    </row>
    <row r="96" spans="1:7" x14ac:dyDescent="0.35">
      <c r="A96" t="s">
        <v>101</v>
      </c>
      <c r="B96" t="s">
        <v>76</v>
      </c>
      <c r="C96">
        <v>30</v>
      </c>
      <c r="D96">
        <v>2</v>
      </c>
      <c r="E96">
        <v>24</v>
      </c>
      <c r="F96">
        <v>1</v>
      </c>
      <c r="G96" t="s">
        <v>106</v>
      </c>
    </row>
    <row r="97" spans="1:7" x14ac:dyDescent="0.35">
      <c r="A97" t="s">
        <v>101</v>
      </c>
      <c r="B97" t="s">
        <v>76</v>
      </c>
      <c r="C97">
        <v>30</v>
      </c>
      <c r="D97">
        <v>2</v>
      </c>
      <c r="E97">
        <v>24</v>
      </c>
      <c r="F97">
        <v>1</v>
      </c>
      <c r="G97" t="s">
        <v>106</v>
      </c>
    </row>
    <row r="98" spans="1:7" x14ac:dyDescent="0.35">
      <c r="A98" t="s">
        <v>101</v>
      </c>
      <c r="B98" t="s">
        <v>76</v>
      </c>
      <c r="C98">
        <v>30</v>
      </c>
      <c r="D98">
        <v>2</v>
      </c>
      <c r="E98">
        <v>24</v>
      </c>
      <c r="F98">
        <v>1</v>
      </c>
      <c r="G98" t="s">
        <v>106</v>
      </c>
    </row>
    <row r="99" spans="1:7" x14ac:dyDescent="0.35">
      <c r="A99" t="s">
        <v>101</v>
      </c>
      <c r="B99" t="s">
        <v>76</v>
      </c>
      <c r="C99">
        <v>30</v>
      </c>
      <c r="D99">
        <v>2</v>
      </c>
      <c r="E99">
        <v>25</v>
      </c>
      <c r="F99">
        <v>1</v>
      </c>
      <c r="G99" t="s">
        <v>107</v>
      </c>
    </row>
    <row r="100" spans="1:7" x14ac:dyDescent="0.35">
      <c r="A100" t="s">
        <v>101</v>
      </c>
      <c r="B100" t="s">
        <v>76</v>
      </c>
      <c r="C100">
        <v>30</v>
      </c>
      <c r="D100">
        <v>2</v>
      </c>
      <c r="E100">
        <v>25</v>
      </c>
      <c r="F100">
        <v>1</v>
      </c>
      <c r="G100" t="s">
        <v>107</v>
      </c>
    </row>
    <row r="101" spans="1:7" x14ac:dyDescent="0.35">
      <c r="A101" t="s">
        <v>101</v>
      </c>
      <c r="B101" t="s">
        <v>76</v>
      </c>
      <c r="C101">
        <v>30</v>
      </c>
      <c r="D101">
        <v>2</v>
      </c>
      <c r="E101">
        <v>25</v>
      </c>
      <c r="F101">
        <v>1</v>
      </c>
      <c r="G101" t="s">
        <v>107</v>
      </c>
    </row>
    <row r="102" spans="1:7" x14ac:dyDescent="0.35">
      <c r="A102" t="s">
        <v>101</v>
      </c>
      <c r="B102" t="s">
        <v>76</v>
      </c>
      <c r="C102">
        <v>30</v>
      </c>
      <c r="D102">
        <v>2</v>
      </c>
      <c r="E102">
        <v>25</v>
      </c>
      <c r="F102">
        <v>1</v>
      </c>
      <c r="G102" t="s">
        <v>107</v>
      </c>
    </row>
    <row r="103" spans="1:7" x14ac:dyDescent="0.35">
      <c r="A103" t="s">
        <v>101</v>
      </c>
      <c r="B103" t="s">
        <v>76</v>
      </c>
      <c r="C103">
        <v>30</v>
      </c>
      <c r="D103">
        <v>2</v>
      </c>
      <c r="E103">
        <v>25</v>
      </c>
      <c r="F103">
        <v>1</v>
      </c>
      <c r="G103" t="s">
        <v>107</v>
      </c>
    </row>
    <row r="104" spans="1:7" x14ac:dyDescent="0.35">
      <c r="A104" t="s">
        <v>101</v>
      </c>
      <c r="B104" t="s">
        <v>76</v>
      </c>
      <c r="C104">
        <v>30</v>
      </c>
      <c r="D104">
        <v>2</v>
      </c>
      <c r="E104">
        <v>25</v>
      </c>
      <c r="F104">
        <v>1</v>
      </c>
      <c r="G104" t="s">
        <v>107</v>
      </c>
    </row>
    <row r="105" spans="1:7" x14ac:dyDescent="0.35">
      <c r="A105" t="s">
        <v>101</v>
      </c>
      <c r="B105" t="s">
        <v>76</v>
      </c>
      <c r="C105">
        <v>30</v>
      </c>
      <c r="D105">
        <v>2</v>
      </c>
      <c r="E105">
        <v>25</v>
      </c>
      <c r="F105">
        <v>1</v>
      </c>
      <c r="G105" t="s">
        <v>107</v>
      </c>
    </row>
    <row r="106" spans="1:7" x14ac:dyDescent="0.35">
      <c r="A106" t="s">
        <v>101</v>
      </c>
      <c r="B106" t="s">
        <v>76</v>
      </c>
      <c r="C106">
        <v>30</v>
      </c>
      <c r="D106">
        <v>2</v>
      </c>
      <c r="E106">
        <v>25</v>
      </c>
      <c r="F106">
        <v>1</v>
      </c>
      <c r="G106" t="s">
        <v>107</v>
      </c>
    </row>
    <row r="107" spans="1:7" x14ac:dyDescent="0.35">
      <c r="A107" t="s">
        <v>101</v>
      </c>
      <c r="B107" t="s">
        <v>76</v>
      </c>
      <c r="C107">
        <v>30</v>
      </c>
      <c r="D107">
        <v>2</v>
      </c>
      <c r="E107">
        <v>26</v>
      </c>
      <c r="F107">
        <v>1</v>
      </c>
      <c r="G107" t="s">
        <v>106</v>
      </c>
    </row>
    <row r="108" spans="1:7" x14ac:dyDescent="0.35">
      <c r="A108" t="s">
        <v>101</v>
      </c>
      <c r="B108" t="s">
        <v>76</v>
      </c>
      <c r="C108">
        <v>30</v>
      </c>
      <c r="D108">
        <v>2</v>
      </c>
      <c r="E108">
        <v>26</v>
      </c>
      <c r="F108">
        <v>1</v>
      </c>
      <c r="G108" t="s">
        <v>106</v>
      </c>
    </row>
    <row r="109" spans="1:7" x14ac:dyDescent="0.35">
      <c r="A109" t="s">
        <v>101</v>
      </c>
      <c r="B109" t="s">
        <v>76</v>
      </c>
      <c r="C109">
        <v>30</v>
      </c>
      <c r="D109">
        <v>2</v>
      </c>
      <c r="E109">
        <v>26</v>
      </c>
      <c r="F109">
        <v>1</v>
      </c>
      <c r="G109" t="s">
        <v>106</v>
      </c>
    </row>
    <row r="110" spans="1:7" x14ac:dyDescent="0.35">
      <c r="A110" t="s">
        <v>101</v>
      </c>
      <c r="B110" t="s">
        <v>76</v>
      </c>
      <c r="C110">
        <v>30</v>
      </c>
      <c r="D110">
        <v>2</v>
      </c>
      <c r="E110">
        <v>26</v>
      </c>
      <c r="F110">
        <v>1</v>
      </c>
      <c r="G110" t="s">
        <v>107</v>
      </c>
    </row>
    <row r="111" spans="1:7" x14ac:dyDescent="0.35">
      <c r="A111" t="s">
        <v>101</v>
      </c>
      <c r="B111" t="s">
        <v>76</v>
      </c>
      <c r="C111">
        <v>30</v>
      </c>
      <c r="D111">
        <v>2</v>
      </c>
      <c r="E111">
        <v>29</v>
      </c>
      <c r="F111">
        <v>1</v>
      </c>
      <c r="G111" t="s">
        <v>106</v>
      </c>
    </row>
    <row r="112" spans="1:7" x14ac:dyDescent="0.35">
      <c r="A112" t="s">
        <v>101</v>
      </c>
      <c r="B112" t="s">
        <v>76</v>
      </c>
      <c r="C112">
        <v>30</v>
      </c>
      <c r="D112">
        <v>2</v>
      </c>
      <c r="E112">
        <v>29</v>
      </c>
      <c r="F112">
        <v>1</v>
      </c>
      <c r="G112" t="s">
        <v>106</v>
      </c>
    </row>
    <row r="113" spans="1:7" x14ac:dyDescent="0.35">
      <c r="A113" t="s">
        <v>101</v>
      </c>
      <c r="B113" t="s">
        <v>76</v>
      </c>
      <c r="C113">
        <v>30</v>
      </c>
      <c r="D113">
        <v>2</v>
      </c>
      <c r="E113">
        <v>30</v>
      </c>
      <c r="F113">
        <v>1</v>
      </c>
      <c r="G113" t="s">
        <v>107</v>
      </c>
    </row>
    <row r="114" spans="1:7" x14ac:dyDescent="0.35">
      <c r="A114" t="s">
        <v>101</v>
      </c>
      <c r="B114" t="s">
        <v>76</v>
      </c>
      <c r="C114">
        <v>30</v>
      </c>
      <c r="D114">
        <v>2</v>
      </c>
      <c r="E114">
        <v>31</v>
      </c>
      <c r="F114">
        <v>1</v>
      </c>
      <c r="G114" t="s">
        <v>107</v>
      </c>
    </row>
    <row r="115" spans="1:7" x14ac:dyDescent="0.35">
      <c r="A115" t="s">
        <v>101</v>
      </c>
      <c r="B115" t="s">
        <v>76</v>
      </c>
      <c r="C115">
        <v>30</v>
      </c>
      <c r="D115">
        <v>2</v>
      </c>
      <c r="E115">
        <v>38</v>
      </c>
      <c r="F115">
        <v>0</v>
      </c>
      <c r="G115" t="s">
        <v>47</v>
      </c>
    </row>
    <row r="116" spans="1:7" x14ac:dyDescent="0.35">
      <c r="A116" t="s">
        <v>101</v>
      </c>
      <c r="B116" t="s">
        <v>76</v>
      </c>
      <c r="C116">
        <v>30</v>
      </c>
      <c r="D116">
        <v>2</v>
      </c>
      <c r="E116">
        <v>38</v>
      </c>
      <c r="F116">
        <v>0</v>
      </c>
      <c r="G116" t="s">
        <v>47</v>
      </c>
    </row>
    <row r="117" spans="1:7" x14ac:dyDescent="0.35">
      <c r="A117" t="s">
        <v>101</v>
      </c>
      <c r="B117" t="s">
        <v>76</v>
      </c>
      <c r="C117">
        <v>30</v>
      </c>
      <c r="D117">
        <v>2</v>
      </c>
      <c r="E117">
        <v>38</v>
      </c>
      <c r="F117">
        <v>0</v>
      </c>
      <c r="G117" t="s">
        <v>47</v>
      </c>
    </row>
    <row r="118" spans="1:7" x14ac:dyDescent="0.35">
      <c r="A118" t="s">
        <v>101</v>
      </c>
      <c r="B118" t="s">
        <v>76</v>
      </c>
      <c r="C118">
        <v>30</v>
      </c>
      <c r="D118">
        <v>2</v>
      </c>
      <c r="E118">
        <v>38</v>
      </c>
      <c r="F118">
        <v>0</v>
      </c>
      <c r="G118" t="s">
        <v>47</v>
      </c>
    </row>
    <row r="119" spans="1:7" x14ac:dyDescent="0.35">
      <c r="A119" t="s">
        <v>101</v>
      </c>
      <c r="B119" t="s">
        <v>76</v>
      </c>
      <c r="C119">
        <v>30</v>
      </c>
      <c r="D119">
        <v>2</v>
      </c>
      <c r="E119">
        <v>38</v>
      </c>
      <c r="F119">
        <v>0</v>
      </c>
      <c r="G119" t="s">
        <v>47</v>
      </c>
    </row>
    <row r="120" spans="1:7" x14ac:dyDescent="0.35">
      <c r="A120" t="s">
        <v>101</v>
      </c>
      <c r="B120" t="s">
        <v>76</v>
      </c>
      <c r="C120">
        <v>30</v>
      </c>
      <c r="D120">
        <v>2</v>
      </c>
      <c r="E120">
        <v>38</v>
      </c>
      <c r="F120">
        <v>0</v>
      </c>
      <c r="G120" t="s">
        <v>47</v>
      </c>
    </row>
    <row r="121" spans="1:7" x14ac:dyDescent="0.35">
      <c r="A121" t="s">
        <v>101</v>
      </c>
      <c r="B121" t="s">
        <v>76</v>
      </c>
      <c r="C121">
        <v>30</v>
      </c>
      <c r="D121">
        <v>2</v>
      </c>
      <c r="E121">
        <v>38</v>
      </c>
      <c r="F121">
        <v>0</v>
      </c>
      <c r="G121" t="s">
        <v>47</v>
      </c>
    </row>
    <row r="122" spans="1:7" x14ac:dyDescent="0.35">
      <c r="A122" t="s">
        <v>102</v>
      </c>
      <c r="B122" t="s">
        <v>76</v>
      </c>
      <c r="C122">
        <v>70</v>
      </c>
      <c r="D122">
        <v>1</v>
      </c>
      <c r="E122">
        <v>22</v>
      </c>
      <c r="F122">
        <v>1</v>
      </c>
      <c r="G122" t="s">
        <v>106</v>
      </c>
    </row>
    <row r="123" spans="1:7" x14ac:dyDescent="0.35">
      <c r="A123" t="s">
        <v>102</v>
      </c>
      <c r="B123" t="s">
        <v>76</v>
      </c>
      <c r="C123">
        <v>70</v>
      </c>
      <c r="D123">
        <v>1</v>
      </c>
      <c r="E123">
        <v>22</v>
      </c>
      <c r="F123">
        <v>1</v>
      </c>
      <c r="G123" t="s">
        <v>106</v>
      </c>
    </row>
    <row r="124" spans="1:7" x14ac:dyDescent="0.35">
      <c r="A124" t="s">
        <v>102</v>
      </c>
      <c r="B124" t="s">
        <v>76</v>
      </c>
      <c r="C124">
        <v>70</v>
      </c>
      <c r="D124">
        <v>1</v>
      </c>
      <c r="E124">
        <v>22</v>
      </c>
      <c r="F124">
        <v>1</v>
      </c>
      <c r="G124" t="s">
        <v>106</v>
      </c>
    </row>
    <row r="125" spans="1:7" x14ac:dyDescent="0.35">
      <c r="A125" t="s">
        <v>102</v>
      </c>
      <c r="B125" t="s">
        <v>76</v>
      </c>
      <c r="C125">
        <v>70</v>
      </c>
      <c r="D125">
        <v>1</v>
      </c>
      <c r="E125">
        <v>22</v>
      </c>
      <c r="F125">
        <v>1</v>
      </c>
      <c r="G125" t="s">
        <v>106</v>
      </c>
    </row>
    <row r="126" spans="1:7" x14ac:dyDescent="0.35">
      <c r="A126" t="s">
        <v>102</v>
      </c>
      <c r="B126" t="s">
        <v>76</v>
      </c>
      <c r="C126">
        <v>70</v>
      </c>
      <c r="D126">
        <v>1</v>
      </c>
      <c r="E126">
        <v>23</v>
      </c>
      <c r="F126">
        <v>1</v>
      </c>
      <c r="G126" t="s">
        <v>106</v>
      </c>
    </row>
    <row r="127" spans="1:7" x14ac:dyDescent="0.35">
      <c r="A127" t="s">
        <v>102</v>
      </c>
      <c r="B127" t="s">
        <v>76</v>
      </c>
      <c r="C127">
        <v>70</v>
      </c>
      <c r="D127">
        <v>1</v>
      </c>
      <c r="E127">
        <v>23</v>
      </c>
      <c r="F127">
        <v>1</v>
      </c>
      <c r="G127" t="s">
        <v>106</v>
      </c>
    </row>
    <row r="128" spans="1:7" x14ac:dyDescent="0.35">
      <c r="A128" t="s">
        <v>102</v>
      </c>
      <c r="B128" t="s">
        <v>76</v>
      </c>
      <c r="C128">
        <v>70</v>
      </c>
      <c r="D128">
        <v>1</v>
      </c>
      <c r="E128">
        <v>23</v>
      </c>
      <c r="F128">
        <v>1</v>
      </c>
      <c r="G128" t="s">
        <v>106</v>
      </c>
    </row>
    <row r="129" spans="1:7" x14ac:dyDescent="0.35">
      <c r="A129" t="s">
        <v>102</v>
      </c>
      <c r="B129" t="s">
        <v>76</v>
      </c>
      <c r="C129">
        <v>70</v>
      </c>
      <c r="D129">
        <v>1</v>
      </c>
      <c r="E129">
        <v>23</v>
      </c>
      <c r="F129">
        <v>1</v>
      </c>
      <c r="G129" t="s">
        <v>106</v>
      </c>
    </row>
    <row r="130" spans="1:7" x14ac:dyDescent="0.35">
      <c r="A130" t="s">
        <v>102</v>
      </c>
      <c r="B130" t="s">
        <v>76</v>
      </c>
      <c r="C130">
        <v>70</v>
      </c>
      <c r="D130">
        <v>1</v>
      </c>
      <c r="E130">
        <v>23</v>
      </c>
      <c r="F130">
        <v>1</v>
      </c>
      <c r="G130" t="s">
        <v>106</v>
      </c>
    </row>
    <row r="131" spans="1:7" x14ac:dyDescent="0.35">
      <c r="A131" t="s">
        <v>102</v>
      </c>
      <c r="B131" t="s">
        <v>76</v>
      </c>
      <c r="C131">
        <v>70</v>
      </c>
      <c r="D131">
        <v>1</v>
      </c>
      <c r="E131">
        <v>23</v>
      </c>
      <c r="F131">
        <v>1</v>
      </c>
      <c r="G131" t="s">
        <v>106</v>
      </c>
    </row>
    <row r="132" spans="1:7" x14ac:dyDescent="0.35">
      <c r="A132" t="s">
        <v>102</v>
      </c>
      <c r="B132" t="s">
        <v>76</v>
      </c>
      <c r="C132">
        <v>70</v>
      </c>
      <c r="D132">
        <v>1</v>
      </c>
      <c r="E132">
        <v>23</v>
      </c>
      <c r="F132">
        <v>1</v>
      </c>
      <c r="G132" t="s">
        <v>106</v>
      </c>
    </row>
    <row r="133" spans="1:7" x14ac:dyDescent="0.35">
      <c r="A133" t="s">
        <v>102</v>
      </c>
      <c r="B133" t="s">
        <v>76</v>
      </c>
      <c r="C133">
        <v>70</v>
      </c>
      <c r="D133">
        <v>1</v>
      </c>
      <c r="E133">
        <v>24</v>
      </c>
      <c r="F133">
        <v>1</v>
      </c>
      <c r="G133" t="s">
        <v>106</v>
      </c>
    </row>
    <row r="134" spans="1:7" x14ac:dyDescent="0.35">
      <c r="A134" t="s">
        <v>102</v>
      </c>
      <c r="B134" t="s">
        <v>76</v>
      </c>
      <c r="C134">
        <v>70</v>
      </c>
      <c r="D134">
        <v>1</v>
      </c>
      <c r="E134">
        <v>24</v>
      </c>
      <c r="F134">
        <v>1</v>
      </c>
      <c r="G134" t="s">
        <v>106</v>
      </c>
    </row>
    <row r="135" spans="1:7" x14ac:dyDescent="0.35">
      <c r="A135" t="s">
        <v>102</v>
      </c>
      <c r="B135" t="s">
        <v>76</v>
      </c>
      <c r="C135">
        <v>70</v>
      </c>
      <c r="D135">
        <v>1</v>
      </c>
      <c r="E135">
        <v>24</v>
      </c>
      <c r="F135">
        <v>1</v>
      </c>
      <c r="G135" t="s">
        <v>106</v>
      </c>
    </row>
    <row r="136" spans="1:7" x14ac:dyDescent="0.35">
      <c r="A136" t="s">
        <v>102</v>
      </c>
      <c r="B136" t="s">
        <v>76</v>
      </c>
      <c r="C136">
        <v>70</v>
      </c>
      <c r="D136">
        <v>1</v>
      </c>
      <c r="E136">
        <v>24</v>
      </c>
      <c r="F136">
        <v>1</v>
      </c>
      <c r="G136" t="s">
        <v>106</v>
      </c>
    </row>
    <row r="137" spans="1:7" x14ac:dyDescent="0.35">
      <c r="A137" t="s">
        <v>102</v>
      </c>
      <c r="B137" t="s">
        <v>76</v>
      </c>
      <c r="C137">
        <v>70</v>
      </c>
      <c r="D137">
        <v>1</v>
      </c>
      <c r="E137">
        <v>24</v>
      </c>
      <c r="F137">
        <v>1</v>
      </c>
      <c r="G137" t="s">
        <v>106</v>
      </c>
    </row>
    <row r="138" spans="1:7" x14ac:dyDescent="0.35">
      <c r="A138" t="s">
        <v>102</v>
      </c>
      <c r="B138" t="s">
        <v>76</v>
      </c>
      <c r="C138">
        <v>70</v>
      </c>
      <c r="D138">
        <v>1</v>
      </c>
      <c r="E138">
        <v>24</v>
      </c>
      <c r="F138">
        <v>1</v>
      </c>
      <c r="G138" t="s">
        <v>106</v>
      </c>
    </row>
    <row r="139" spans="1:7" x14ac:dyDescent="0.35">
      <c r="A139" t="s">
        <v>102</v>
      </c>
      <c r="B139" t="s">
        <v>76</v>
      </c>
      <c r="C139">
        <v>70</v>
      </c>
      <c r="D139">
        <v>1</v>
      </c>
      <c r="E139">
        <v>24</v>
      </c>
      <c r="F139">
        <v>1</v>
      </c>
      <c r="G139" t="s">
        <v>106</v>
      </c>
    </row>
    <row r="140" spans="1:7" x14ac:dyDescent="0.35">
      <c r="A140" t="s">
        <v>102</v>
      </c>
      <c r="B140" t="s">
        <v>76</v>
      </c>
      <c r="C140">
        <v>70</v>
      </c>
      <c r="D140">
        <v>1</v>
      </c>
      <c r="E140">
        <v>24</v>
      </c>
      <c r="F140">
        <v>1</v>
      </c>
      <c r="G140" t="s">
        <v>106</v>
      </c>
    </row>
    <row r="141" spans="1:7" x14ac:dyDescent="0.35">
      <c r="A141" t="s">
        <v>102</v>
      </c>
      <c r="B141" t="s">
        <v>76</v>
      </c>
      <c r="C141">
        <v>70</v>
      </c>
      <c r="D141">
        <v>1</v>
      </c>
      <c r="E141">
        <v>24</v>
      </c>
      <c r="F141">
        <v>1</v>
      </c>
      <c r="G141" t="s">
        <v>107</v>
      </c>
    </row>
    <row r="142" spans="1:7" x14ac:dyDescent="0.35">
      <c r="A142" t="s">
        <v>102</v>
      </c>
      <c r="B142" t="s">
        <v>76</v>
      </c>
      <c r="C142">
        <v>70</v>
      </c>
      <c r="D142">
        <v>1</v>
      </c>
      <c r="E142">
        <v>24</v>
      </c>
      <c r="F142">
        <v>1</v>
      </c>
      <c r="G142" t="s">
        <v>107</v>
      </c>
    </row>
    <row r="143" spans="1:7" x14ac:dyDescent="0.35">
      <c r="A143" t="s">
        <v>102</v>
      </c>
      <c r="B143" t="s">
        <v>76</v>
      </c>
      <c r="C143">
        <v>70</v>
      </c>
      <c r="D143">
        <v>1</v>
      </c>
      <c r="E143">
        <v>25</v>
      </c>
      <c r="F143">
        <v>1</v>
      </c>
      <c r="G143" t="s">
        <v>107</v>
      </c>
    </row>
    <row r="144" spans="1:7" x14ac:dyDescent="0.35">
      <c r="A144" t="s">
        <v>102</v>
      </c>
      <c r="B144" t="s">
        <v>76</v>
      </c>
      <c r="C144">
        <v>70</v>
      </c>
      <c r="D144">
        <v>1</v>
      </c>
      <c r="E144">
        <v>25</v>
      </c>
      <c r="F144">
        <v>1</v>
      </c>
      <c r="G144" t="s">
        <v>107</v>
      </c>
    </row>
    <row r="145" spans="1:7" x14ac:dyDescent="0.35">
      <c r="A145" t="s">
        <v>102</v>
      </c>
      <c r="B145" t="s">
        <v>76</v>
      </c>
      <c r="C145">
        <v>70</v>
      </c>
      <c r="D145">
        <v>1</v>
      </c>
      <c r="E145">
        <v>25</v>
      </c>
      <c r="F145">
        <v>1</v>
      </c>
      <c r="G145" t="s">
        <v>107</v>
      </c>
    </row>
    <row r="146" spans="1:7" x14ac:dyDescent="0.35">
      <c r="A146" t="s">
        <v>102</v>
      </c>
      <c r="B146" t="s">
        <v>76</v>
      </c>
      <c r="C146">
        <v>70</v>
      </c>
      <c r="D146">
        <v>1</v>
      </c>
      <c r="E146">
        <v>25</v>
      </c>
      <c r="F146">
        <v>1</v>
      </c>
      <c r="G146" t="s">
        <v>107</v>
      </c>
    </row>
    <row r="147" spans="1:7" x14ac:dyDescent="0.35">
      <c r="A147" t="s">
        <v>102</v>
      </c>
      <c r="B147" t="s">
        <v>76</v>
      </c>
      <c r="C147">
        <v>70</v>
      </c>
      <c r="D147">
        <v>1</v>
      </c>
      <c r="E147">
        <v>25</v>
      </c>
      <c r="F147">
        <v>1</v>
      </c>
      <c r="G147" t="s">
        <v>107</v>
      </c>
    </row>
    <row r="148" spans="1:7" x14ac:dyDescent="0.35">
      <c r="A148" t="s">
        <v>102</v>
      </c>
      <c r="B148" t="s">
        <v>76</v>
      </c>
      <c r="C148">
        <v>70</v>
      </c>
      <c r="D148">
        <v>1</v>
      </c>
      <c r="E148">
        <v>25</v>
      </c>
      <c r="F148">
        <v>1</v>
      </c>
      <c r="G148" t="s">
        <v>107</v>
      </c>
    </row>
    <row r="149" spans="1:7" x14ac:dyDescent="0.35">
      <c r="A149" t="s">
        <v>102</v>
      </c>
      <c r="B149" t="s">
        <v>76</v>
      </c>
      <c r="C149">
        <v>70</v>
      </c>
      <c r="D149">
        <v>1</v>
      </c>
      <c r="E149">
        <v>25</v>
      </c>
      <c r="F149">
        <v>1</v>
      </c>
      <c r="G149" t="s">
        <v>107</v>
      </c>
    </row>
    <row r="150" spans="1:7" x14ac:dyDescent="0.35">
      <c r="A150" t="s">
        <v>102</v>
      </c>
      <c r="B150" t="s">
        <v>76</v>
      </c>
      <c r="C150">
        <v>70</v>
      </c>
      <c r="D150">
        <v>1</v>
      </c>
      <c r="E150">
        <v>25</v>
      </c>
      <c r="F150">
        <v>1</v>
      </c>
      <c r="G150" t="s">
        <v>107</v>
      </c>
    </row>
    <row r="151" spans="1:7" x14ac:dyDescent="0.35">
      <c r="A151" t="s">
        <v>102</v>
      </c>
      <c r="B151" t="s">
        <v>76</v>
      </c>
      <c r="C151">
        <v>70</v>
      </c>
      <c r="D151">
        <v>1</v>
      </c>
      <c r="E151">
        <v>25</v>
      </c>
      <c r="F151">
        <v>1</v>
      </c>
      <c r="G151" t="s">
        <v>107</v>
      </c>
    </row>
    <row r="152" spans="1:7" x14ac:dyDescent="0.35">
      <c r="A152" t="s">
        <v>102</v>
      </c>
      <c r="B152" t="s">
        <v>76</v>
      </c>
      <c r="C152">
        <v>70</v>
      </c>
      <c r="D152">
        <v>1</v>
      </c>
      <c r="E152">
        <v>25</v>
      </c>
      <c r="F152">
        <v>1</v>
      </c>
      <c r="G152" t="s">
        <v>107</v>
      </c>
    </row>
    <row r="153" spans="1:7" x14ac:dyDescent="0.35">
      <c r="A153" t="s">
        <v>102</v>
      </c>
      <c r="B153" t="s">
        <v>76</v>
      </c>
      <c r="C153">
        <v>70</v>
      </c>
      <c r="D153">
        <v>1</v>
      </c>
      <c r="E153">
        <v>25</v>
      </c>
      <c r="F153">
        <v>1</v>
      </c>
      <c r="G153" t="s">
        <v>107</v>
      </c>
    </row>
    <row r="154" spans="1:7" x14ac:dyDescent="0.35">
      <c r="A154" t="s">
        <v>102</v>
      </c>
      <c r="B154" t="s">
        <v>76</v>
      </c>
      <c r="C154">
        <v>70</v>
      </c>
      <c r="D154">
        <v>1</v>
      </c>
      <c r="E154">
        <v>25</v>
      </c>
      <c r="F154">
        <v>1</v>
      </c>
      <c r="G154" t="s">
        <v>107</v>
      </c>
    </row>
    <row r="155" spans="1:7" x14ac:dyDescent="0.35">
      <c r="A155" t="s">
        <v>102</v>
      </c>
      <c r="B155" t="s">
        <v>76</v>
      </c>
      <c r="C155">
        <v>70</v>
      </c>
      <c r="D155">
        <v>1</v>
      </c>
      <c r="E155">
        <v>25</v>
      </c>
      <c r="F155">
        <v>1</v>
      </c>
      <c r="G155" t="s">
        <v>106</v>
      </c>
    </row>
    <row r="156" spans="1:7" x14ac:dyDescent="0.35">
      <c r="A156" t="s">
        <v>102</v>
      </c>
      <c r="B156" t="s">
        <v>76</v>
      </c>
      <c r="C156">
        <v>70</v>
      </c>
      <c r="D156">
        <v>1</v>
      </c>
      <c r="E156">
        <v>25</v>
      </c>
      <c r="F156">
        <v>1</v>
      </c>
      <c r="G156" t="s">
        <v>106</v>
      </c>
    </row>
    <row r="157" spans="1:7" x14ac:dyDescent="0.35">
      <c r="A157" t="s">
        <v>102</v>
      </c>
      <c r="B157" t="s">
        <v>76</v>
      </c>
      <c r="C157">
        <v>70</v>
      </c>
      <c r="D157">
        <v>1</v>
      </c>
      <c r="E157">
        <v>25</v>
      </c>
      <c r="F157">
        <v>1</v>
      </c>
      <c r="G157" t="s">
        <v>106</v>
      </c>
    </row>
    <row r="158" spans="1:7" x14ac:dyDescent="0.35">
      <c r="A158" t="s">
        <v>102</v>
      </c>
      <c r="B158" t="s">
        <v>76</v>
      </c>
      <c r="C158">
        <v>70</v>
      </c>
      <c r="D158">
        <v>1</v>
      </c>
      <c r="E158">
        <v>25</v>
      </c>
      <c r="F158">
        <v>1</v>
      </c>
      <c r="G158" t="s">
        <v>106</v>
      </c>
    </row>
    <row r="159" spans="1:7" x14ac:dyDescent="0.35">
      <c r="A159" t="s">
        <v>102</v>
      </c>
      <c r="B159" t="s">
        <v>76</v>
      </c>
      <c r="C159">
        <v>70</v>
      </c>
      <c r="D159">
        <v>1</v>
      </c>
      <c r="E159">
        <v>25</v>
      </c>
      <c r="F159">
        <v>1</v>
      </c>
      <c r="G159" t="s">
        <v>106</v>
      </c>
    </row>
    <row r="160" spans="1:7" x14ac:dyDescent="0.35">
      <c r="A160" t="s">
        <v>102</v>
      </c>
      <c r="B160" t="s">
        <v>76</v>
      </c>
      <c r="C160">
        <v>70</v>
      </c>
      <c r="D160">
        <v>1</v>
      </c>
      <c r="E160">
        <v>25</v>
      </c>
      <c r="F160">
        <v>1</v>
      </c>
      <c r="G160" t="s">
        <v>106</v>
      </c>
    </row>
    <row r="161" spans="1:7" x14ac:dyDescent="0.35">
      <c r="A161" t="s">
        <v>102</v>
      </c>
      <c r="B161" t="s">
        <v>76</v>
      </c>
      <c r="C161">
        <v>70</v>
      </c>
      <c r="D161">
        <v>1</v>
      </c>
      <c r="E161">
        <v>25</v>
      </c>
      <c r="F161">
        <v>1</v>
      </c>
      <c r="G161" t="s">
        <v>106</v>
      </c>
    </row>
    <row r="162" spans="1:7" x14ac:dyDescent="0.35">
      <c r="A162" t="s">
        <v>102</v>
      </c>
      <c r="B162" t="s">
        <v>76</v>
      </c>
      <c r="C162">
        <v>70</v>
      </c>
      <c r="D162">
        <v>1</v>
      </c>
      <c r="E162">
        <v>25</v>
      </c>
      <c r="F162">
        <v>1</v>
      </c>
      <c r="G162" t="s">
        <v>106</v>
      </c>
    </row>
    <row r="163" spans="1:7" x14ac:dyDescent="0.35">
      <c r="A163" t="s">
        <v>102</v>
      </c>
      <c r="B163" t="s">
        <v>76</v>
      </c>
      <c r="C163">
        <v>70</v>
      </c>
      <c r="D163">
        <v>1</v>
      </c>
      <c r="E163">
        <v>25</v>
      </c>
      <c r="F163">
        <v>1</v>
      </c>
      <c r="G163" t="s">
        <v>106</v>
      </c>
    </row>
    <row r="164" spans="1:7" x14ac:dyDescent="0.35">
      <c r="A164" t="s">
        <v>102</v>
      </c>
      <c r="B164" t="s">
        <v>76</v>
      </c>
      <c r="C164">
        <v>70</v>
      </c>
      <c r="D164">
        <v>1</v>
      </c>
      <c r="E164">
        <v>26</v>
      </c>
      <c r="F164">
        <v>1</v>
      </c>
      <c r="G164" t="s">
        <v>107</v>
      </c>
    </row>
    <row r="165" spans="1:7" x14ac:dyDescent="0.35">
      <c r="A165" t="s">
        <v>102</v>
      </c>
      <c r="B165" t="s">
        <v>76</v>
      </c>
      <c r="C165">
        <v>70</v>
      </c>
      <c r="D165">
        <v>1</v>
      </c>
      <c r="E165">
        <v>26</v>
      </c>
      <c r="F165">
        <v>1</v>
      </c>
      <c r="G165" t="s">
        <v>107</v>
      </c>
    </row>
    <row r="166" spans="1:7" x14ac:dyDescent="0.35">
      <c r="A166" t="s">
        <v>102</v>
      </c>
      <c r="B166" t="s">
        <v>76</v>
      </c>
      <c r="C166">
        <v>70</v>
      </c>
      <c r="D166">
        <v>1</v>
      </c>
      <c r="E166">
        <v>26</v>
      </c>
      <c r="F166">
        <v>1</v>
      </c>
      <c r="G166" t="s">
        <v>107</v>
      </c>
    </row>
    <row r="167" spans="1:7" x14ac:dyDescent="0.35">
      <c r="A167" t="s">
        <v>102</v>
      </c>
      <c r="B167" t="s">
        <v>76</v>
      </c>
      <c r="C167">
        <v>70</v>
      </c>
      <c r="D167">
        <v>1</v>
      </c>
      <c r="E167">
        <v>26</v>
      </c>
      <c r="F167">
        <v>1</v>
      </c>
      <c r="G167" t="s">
        <v>107</v>
      </c>
    </row>
    <row r="168" spans="1:7" x14ac:dyDescent="0.35">
      <c r="A168" t="s">
        <v>102</v>
      </c>
      <c r="B168" t="s">
        <v>76</v>
      </c>
      <c r="C168">
        <v>70</v>
      </c>
      <c r="D168">
        <v>1</v>
      </c>
      <c r="E168">
        <v>26</v>
      </c>
      <c r="F168">
        <v>1</v>
      </c>
      <c r="G168" t="s">
        <v>107</v>
      </c>
    </row>
    <row r="169" spans="1:7" x14ac:dyDescent="0.35">
      <c r="A169" t="s">
        <v>102</v>
      </c>
      <c r="B169" t="s">
        <v>76</v>
      </c>
      <c r="C169">
        <v>70</v>
      </c>
      <c r="D169">
        <v>1</v>
      </c>
      <c r="E169">
        <v>26</v>
      </c>
      <c r="F169">
        <v>1</v>
      </c>
      <c r="G169" t="s">
        <v>107</v>
      </c>
    </row>
    <row r="170" spans="1:7" x14ac:dyDescent="0.35">
      <c r="A170" t="s">
        <v>102</v>
      </c>
      <c r="B170" t="s">
        <v>76</v>
      </c>
      <c r="C170">
        <v>70</v>
      </c>
      <c r="D170">
        <v>1</v>
      </c>
      <c r="E170">
        <v>26</v>
      </c>
      <c r="F170">
        <v>1</v>
      </c>
      <c r="G170" t="s">
        <v>107</v>
      </c>
    </row>
    <row r="171" spans="1:7" x14ac:dyDescent="0.35">
      <c r="A171" t="s">
        <v>102</v>
      </c>
      <c r="B171" t="s">
        <v>76</v>
      </c>
      <c r="C171">
        <v>70</v>
      </c>
      <c r="D171">
        <v>1</v>
      </c>
      <c r="E171">
        <v>26</v>
      </c>
      <c r="F171">
        <v>1</v>
      </c>
      <c r="G171" t="s">
        <v>106</v>
      </c>
    </row>
    <row r="172" spans="1:7" x14ac:dyDescent="0.35">
      <c r="A172" t="s">
        <v>102</v>
      </c>
      <c r="B172" t="s">
        <v>76</v>
      </c>
      <c r="C172">
        <v>70</v>
      </c>
      <c r="D172">
        <v>1</v>
      </c>
      <c r="E172">
        <v>26</v>
      </c>
      <c r="F172">
        <v>1</v>
      </c>
      <c r="G172" t="s">
        <v>106</v>
      </c>
    </row>
    <row r="173" spans="1:7" x14ac:dyDescent="0.35">
      <c r="A173" t="s">
        <v>102</v>
      </c>
      <c r="B173" t="s">
        <v>76</v>
      </c>
      <c r="C173">
        <v>70</v>
      </c>
      <c r="D173">
        <v>1</v>
      </c>
      <c r="E173">
        <v>29</v>
      </c>
      <c r="F173">
        <v>1</v>
      </c>
      <c r="G173" t="s">
        <v>107</v>
      </c>
    </row>
    <row r="174" spans="1:7" x14ac:dyDescent="0.35">
      <c r="A174" t="s">
        <v>102</v>
      </c>
      <c r="B174" t="s">
        <v>76</v>
      </c>
      <c r="C174">
        <v>70</v>
      </c>
      <c r="D174">
        <v>1</v>
      </c>
      <c r="E174">
        <v>29</v>
      </c>
      <c r="F174">
        <v>1</v>
      </c>
      <c r="G174" t="s">
        <v>107</v>
      </c>
    </row>
    <row r="175" spans="1:7" x14ac:dyDescent="0.35">
      <c r="A175" t="s">
        <v>102</v>
      </c>
      <c r="B175" t="s">
        <v>76</v>
      </c>
      <c r="C175">
        <v>70</v>
      </c>
      <c r="D175">
        <v>1</v>
      </c>
      <c r="E175">
        <v>29</v>
      </c>
      <c r="F175">
        <v>1</v>
      </c>
      <c r="G175" t="s">
        <v>106</v>
      </c>
    </row>
    <row r="176" spans="1:7" x14ac:dyDescent="0.35">
      <c r="A176" t="s">
        <v>102</v>
      </c>
      <c r="B176" t="s">
        <v>76</v>
      </c>
      <c r="C176">
        <v>70</v>
      </c>
      <c r="D176">
        <v>1</v>
      </c>
      <c r="E176">
        <v>29</v>
      </c>
      <c r="F176">
        <v>1</v>
      </c>
      <c r="G176" t="s">
        <v>106</v>
      </c>
    </row>
    <row r="177" spans="1:7" x14ac:dyDescent="0.35">
      <c r="A177" t="s">
        <v>102</v>
      </c>
      <c r="B177" t="s">
        <v>76</v>
      </c>
      <c r="C177">
        <v>70</v>
      </c>
      <c r="D177">
        <v>1</v>
      </c>
      <c r="E177">
        <v>31</v>
      </c>
      <c r="F177">
        <v>1</v>
      </c>
      <c r="G177" t="s">
        <v>107</v>
      </c>
    </row>
    <row r="178" spans="1:7" x14ac:dyDescent="0.35">
      <c r="A178" t="s">
        <v>102</v>
      </c>
      <c r="B178" t="s">
        <v>76</v>
      </c>
      <c r="C178">
        <v>70</v>
      </c>
      <c r="D178">
        <v>1</v>
      </c>
      <c r="E178">
        <v>38</v>
      </c>
      <c r="F178">
        <v>1</v>
      </c>
      <c r="G178" t="s">
        <v>107</v>
      </c>
    </row>
    <row r="179" spans="1:7" x14ac:dyDescent="0.35">
      <c r="A179" t="s">
        <v>102</v>
      </c>
      <c r="B179" t="s">
        <v>76</v>
      </c>
      <c r="C179">
        <v>70</v>
      </c>
      <c r="D179">
        <v>1</v>
      </c>
      <c r="E179">
        <v>38</v>
      </c>
      <c r="F179">
        <v>0</v>
      </c>
      <c r="G179" t="s">
        <v>47</v>
      </c>
    </row>
    <row r="180" spans="1:7" x14ac:dyDescent="0.35">
      <c r="A180" t="s">
        <v>102</v>
      </c>
      <c r="B180" t="s">
        <v>76</v>
      </c>
      <c r="C180">
        <v>70</v>
      </c>
      <c r="D180">
        <v>1</v>
      </c>
      <c r="E180">
        <v>38</v>
      </c>
      <c r="F180">
        <v>0</v>
      </c>
      <c r="G180" t="s">
        <v>47</v>
      </c>
    </row>
    <row r="181" spans="1:7" x14ac:dyDescent="0.35">
      <c r="A181" t="s">
        <v>102</v>
      </c>
      <c r="B181" t="s">
        <v>76</v>
      </c>
      <c r="C181">
        <v>70</v>
      </c>
      <c r="D181">
        <v>1</v>
      </c>
      <c r="E181">
        <v>38</v>
      </c>
      <c r="F181">
        <v>0</v>
      </c>
      <c r="G181" t="s">
        <v>47</v>
      </c>
    </row>
    <row r="182" spans="1:7" x14ac:dyDescent="0.35">
      <c r="A182" t="s">
        <v>102</v>
      </c>
      <c r="B182" t="s">
        <v>76</v>
      </c>
      <c r="C182">
        <v>70</v>
      </c>
      <c r="D182">
        <v>1</v>
      </c>
      <c r="E182">
        <v>38</v>
      </c>
      <c r="F182">
        <v>0</v>
      </c>
      <c r="G182" t="s">
        <v>47</v>
      </c>
    </row>
    <row r="183" spans="1:7" x14ac:dyDescent="0.35">
      <c r="A183" t="s">
        <v>102</v>
      </c>
      <c r="B183" t="s">
        <v>76</v>
      </c>
      <c r="C183">
        <v>70</v>
      </c>
      <c r="D183">
        <v>1</v>
      </c>
      <c r="E183">
        <v>38</v>
      </c>
      <c r="F183">
        <v>0</v>
      </c>
      <c r="G183" t="s">
        <v>47</v>
      </c>
    </row>
    <row r="184" spans="1:7" x14ac:dyDescent="0.35">
      <c r="A184" t="s">
        <v>102</v>
      </c>
      <c r="B184" t="s">
        <v>76</v>
      </c>
      <c r="C184">
        <v>70</v>
      </c>
      <c r="D184">
        <v>1</v>
      </c>
      <c r="E184">
        <v>38</v>
      </c>
      <c r="F184">
        <v>0</v>
      </c>
      <c r="G184" t="s">
        <v>47</v>
      </c>
    </row>
    <row r="185" spans="1:7" x14ac:dyDescent="0.35">
      <c r="A185" t="s">
        <v>102</v>
      </c>
      <c r="B185" t="s">
        <v>76</v>
      </c>
      <c r="C185">
        <v>70</v>
      </c>
      <c r="D185">
        <v>1</v>
      </c>
      <c r="E185">
        <v>38</v>
      </c>
      <c r="F185">
        <v>0</v>
      </c>
      <c r="G185" t="s">
        <v>47</v>
      </c>
    </row>
    <row r="186" spans="1:7" x14ac:dyDescent="0.35">
      <c r="A186" t="s">
        <v>102</v>
      </c>
      <c r="B186" t="s">
        <v>76</v>
      </c>
      <c r="C186">
        <v>70</v>
      </c>
      <c r="D186">
        <v>1</v>
      </c>
      <c r="E186">
        <v>38</v>
      </c>
      <c r="F186">
        <v>0</v>
      </c>
      <c r="G186" t="s">
        <v>47</v>
      </c>
    </row>
    <row r="187" spans="1:7" x14ac:dyDescent="0.35">
      <c r="A187" t="s">
        <v>102</v>
      </c>
      <c r="B187" t="s">
        <v>76</v>
      </c>
      <c r="C187">
        <v>70</v>
      </c>
      <c r="D187">
        <v>1</v>
      </c>
      <c r="E187">
        <v>38</v>
      </c>
      <c r="F187">
        <v>0</v>
      </c>
      <c r="G187" t="s">
        <v>47</v>
      </c>
    </row>
    <row r="188" spans="1:7" x14ac:dyDescent="0.35">
      <c r="A188" t="s">
        <v>102</v>
      </c>
      <c r="B188" t="s">
        <v>76</v>
      </c>
      <c r="C188">
        <v>70</v>
      </c>
      <c r="D188">
        <v>1</v>
      </c>
      <c r="E188">
        <v>38</v>
      </c>
      <c r="F188">
        <v>0</v>
      </c>
      <c r="G188" t="s">
        <v>47</v>
      </c>
    </row>
    <row r="189" spans="1:7" x14ac:dyDescent="0.35">
      <c r="A189" t="s">
        <v>102</v>
      </c>
      <c r="B189" t="s">
        <v>76</v>
      </c>
      <c r="C189">
        <v>70</v>
      </c>
      <c r="D189">
        <v>1</v>
      </c>
      <c r="E189">
        <v>38</v>
      </c>
      <c r="F189">
        <v>0</v>
      </c>
      <c r="G189" t="s">
        <v>47</v>
      </c>
    </row>
    <row r="190" spans="1:7" x14ac:dyDescent="0.35">
      <c r="A190" t="s">
        <v>102</v>
      </c>
      <c r="B190" t="s">
        <v>76</v>
      </c>
      <c r="C190">
        <v>70</v>
      </c>
      <c r="D190">
        <v>1</v>
      </c>
      <c r="E190">
        <v>38</v>
      </c>
      <c r="F190">
        <v>0</v>
      </c>
      <c r="G190" t="s">
        <v>47</v>
      </c>
    </row>
    <row r="191" spans="1:7" x14ac:dyDescent="0.35">
      <c r="A191" t="s">
        <v>102</v>
      </c>
      <c r="B191" t="s">
        <v>76</v>
      </c>
      <c r="C191">
        <v>70</v>
      </c>
      <c r="D191">
        <v>1</v>
      </c>
      <c r="E191">
        <v>38</v>
      </c>
      <c r="F191">
        <v>0</v>
      </c>
      <c r="G191" t="s">
        <v>47</v>
      </c>
    </row>
    <row r="192" spans="1:7" x14ac:dyDescent="0.35">
      <c r="A192" t="s">
        <v>103</v>
      </c>
      <c r="B192" t="s">
        <v>75</v>
      </c>
      <c r="C192">
        <v>10</v>
      </c>
      <c r="D192">
        <v>1</v>
      </c>
      <c r="E192">
        <v>23</v>
      </c>
      <c r="F192">
        <v>1</v>
      </c>
      <c r="G192" t="s">
        <v>106</v>
      </c>
    </row>
    <row r="193" spans="1:7" x14ac:dyDescent="0.35">
      <c r="A193" t="s">
        <v>103</v>
      </c>
      <c r="B193" t="s">
        <v>75</v>
      </c>
      <c r="C193">
        <v>10</v>
      </c>
      <c r="D193">
        <v>1</v>
      </c>
      <c r="E193">
        <v>23</v>
      </c>
      <c r="F193">
        <v>1</v>
      </c>
      <c r="G193" t="s">
        <v>106</v>
      </c>
    </row>
    <row r="194" spans="1:7" x14ac:dyDescent="0.35">
      <c r="A194" t="s">
        <v>103</v>
      </c>
      <c r="B194" t="s">
        <v>75</v>
      </c>
      <c r="C194">
        <v>10</v>
      </c>
      <c r="D194">
        <v>1</v>
      </c>
      <c r="E194">
        <v>23</v>
      </c>
      <c r="F194">
        <v>1</v>
      </c>
      <c r="G194" t="s">
        <v>106</v>
      </c>
    </row>
    <row r="195" spans="1:7" x14ac:dyDescent="0.35">
      <c r="A195" t="s">
        <v>103</v>
      </c>
      <c r="B195" t="s">
        <v>75</v>
      </c>
      <c r="C195">
        <v>10</v>
      </c>
      <c r="D195">
        <v>1</v>
      </c>
      <c r="E195">
        <v>24</v>
      </c>
      <c r="F195">
        <v>1</v>
      </c>
      <c r="G195" t="s">
        <v>106</v>
      </c>
    </row>
    <row r="196" spans="1:7" x14ac:dyDescent="0.35">
      <c r="A196" t="s">
        <v>103</v>
      </c>
      <c r="B196" t="s">
        <v>75</v>
      </c>
      <c r="C196">
        <v>10</v>
      </c>
      <c r="D196">
        <v>1</v>
      </c>
      <c r="E196">
        <v>25</v>
      </c>
      <c r="F196">
        <v>1</v>
      </c>
      <c r="G196" t="s">
        <v>107</v>
      </c>
    </row>
    <row r="197" spans="1:7" x14ac:dyDescent="0.35">
      <c r="A197" t="s">
        <v>103</v>
      </c>
      <c r="B197" t="s">
        <v>75</v>
      </c>
      <c r="C197">
        <v>10</v>
      </c>
      <c r="D197">
        <v>1</v>
      </c>
      <c r="E197">
        <v>26</v>
      </c>
      <c r="F197">
        <v>1</v>
      </c>
      <c r="G197" t="s">
        <v>107</v>
      </c>
    </row>
    <row r="198" spans="1:7" x14ac:dyDescent="0.35">
      <c r="A198" t="s">
        <v>103</v>
      </c>
      <c r="B198" t="s">
        <v>75</v>
      </c>
      <c r="C198">
        <v>10</v>
      </c>
      <c r="D198">
        <v>1</v>
      </c>
      <c r="E198">
        <v>26</v>
      </c>
      <c r="F198">
        <v>1</v>
      </c>
      <c r="G198" t="s">
        <v>106</v>
      </c>
    </row>
    <row r="199" spans="1:7" x14ac:dyDescent="0.35">
      <c r="A199" t="s">
        <v>103</v>
      </c>
      <c r="B199" t="s">
        <v>75</v>
      </c>
      <c r="C199">
        <v>10</v>
      </c>
      <c r="D199">
        <v>1</v>
      </c>
      <c r="E199">
        <v>31</v>
      </c>
      <c r="F199">
        <v>1</v>
      </c>
      <c r="G199" t="s">
        <v>107</v>
      </c>
    </row>
    <row r="200" spans="1:7" x14ac:dyDescent="0.35">
      <c r="A200" t="s">
        <v>103</v>
      </c>
      <c r="B200" t="s">
        <v>75</v>
      </c>
      <c r="C200">
        <v>10</v>
      </c>
      <c r="D200">
        <v>1</v>
      </c>
      <c r="E200">
        <v>31</v>
      </c>
      <c r="F200">
        <v>1</v>
      </c>
      <c r="G200" t="s">
        <v>107</v>
      </c>
    </row>
    <row r="201" spans="1:7" x14ac:dyDescent="0.35">
      <c r="A201" t="s">
        <v>103</v>
      </c>
      <c r="B201" t="s">
        <v>75</v>
      </c>
      <c r="C201">
        <v>10</v>
      </c>
      <c r="D201">
        <v>1</v>
      </c>
      <c r="E201">
        <v>38</v>
      </c>
      <c r="F201">
        <v>0</v>
      </c>
      <c r="G201" t="s">
        <v>47</v>
      </c>
    </row>
    <row r="202" spans="1:7" x14ac:dyDescent="0.35">
      <c r="A202" t="s">
        <v>103</v>
      </c>
      <c r="B202" t="s">
        <v>75</v>
      </c>
      <c r="C202">
        <v>10</v>
      </c>
      <c r="D202">
        <v>2</v>
      </c>
      <c r="E202">
        <v>21</v>
      </c>
      <c r="F202">
        <v>1</v>
      </c>
      <c r="G202" t="s">
        <v>106</v>
      </c>
    </row>
    <row r="203" spans="1:7" x14ac:dyDescent="0.35">
      <c r="A203" t="s">
        <v>103</v>
      </c>
      <c r="B203" t="s">
        <v>75</v>
      </c>
      <c r="C203">
        <v>10</v>
      </c>
      <c r="D203">
        <v>2</v>
      </c>
      <c r="E203">
        <v>22</v>
      </c>
      <c r="F203">
        <v>1</v>
      </c>
      <c r="G203" t="s">
        <v>106</v>
      </c>
    </row>
    <row r="204" spans="1:7" x14ac:dyDescent="0.35">
      <c r="A204" t="s">
        <v>103</v>
      </c>
      <c r="B204" t="s">
        <v>75</v>
      </c>
      <c r="C204">
        <v>10</v>
      </c>
      <c r="D204">
        <v>2</v>
      </c>
      <c r="E204">
        <v>23</v>
      </c>
      <c r="F204">
        <v>1</v>
      </c>
      <c r="G204" t="s">
        <v>106</v>
      </c>
    </row>
    <row r="205" spans="1:7" x14ac:dyDescent="0.35">
      <c r="A205" t="s">
        <v>103</v>
      </c>
      <c r="B205" t="s">
        <v>75</v>
      </c>
      <c r="C205">
        <v>10</v>
      </c>
      <c r="D205">
        <v>2</v>
      </c>
      <c r="E205">
        <v>23</v>
      </c>
      <c r="F205">
        <v>1</v>
      </c>
      <c r="G205" t="s">
        <v>106</v>
      </c>
    </row>
    <row r="206" spans="1:7" x14ac:dyDescent="0.35">
      <c r="A206" t="s">
        <v>103</v>
      </c>
      <c r="B206" t="s">
        <v>75</v>
      </c>
      <c r="C206">
        <v>10</v>
      </c>
      <c r="D206">
        <v>2</v>
      </c>
      <c r="E206">
        <v>24</v>
      </c>
      <c r="F206">
        <v>1</v>
      </c>
      <c r="G206" t="s">
        <v>106</v>
      </c>
    </row>
    <row r="207" spans="1:7" x14ac:dyDescent="0.35">
      <c r="A207" t="s">
        <v>103</v>
      </c>
      <c r="B207" t="s">
        <v>75</v>
      </c>
      <c r="C207">
        <v>10</v>
      </c>
      <c r="D207">
        <v>2</v>
      </c>
      <c r="E207">
        <v>24</v>
      </c>
      <c r="F207">
        <v>1</v>
      </c>
      <c r="G207" t="s">
        <v>106</v>
      </c>
    </row>
    <row r="208" spans="1:7" x14ac:dyDescent="0.35">
      <c r="A208" t="s">
        <v>103</v>
      </c>
      <c r="B208" t="s">
        <v>75</v>
      </c>
      <c r="C208">
        <v>10</v>
      </c>
      <c r="D208">
        <v>2</v>
      </c>
      <c r="E208">
        <v>26</v>
      </c>
      <c r="F208">
        <v>1</v>
      </c>
      <c r="G208" t="s">
        <v>107</v>
      </c>
    </row>
    <row r="209" spans="1:7" x14ac:dyDescent="0.35">
      <c r="A209" t="s">
        <v>103</v>
      </c>
      <c r="B209" t="s">
        <v>75</v>
      </c>
      <c r="C209">
        <v>10</v>
      </c>
      <c r="D209">
        <v>2</v>
      </c>
      <c r="E209">
        <v>26</v>
      </c>
      <c r="F209">
        <v>1</v>
      </c>
      <c r="G209" t="s">
        <v>107</v>
      </c>
    </row>
    <row r="210" spans="1:7" x14ac:dyDescent="0.35">
      <c r="A210" t="s">
        <v>103</v>
      </c>
      <c r="B210" t="s">
        <v>75</v>
      </c>
      <c r="C210">
        <v>10</v>
      </c>
      <c r="D210">
        <v>2</v>
      </c>
      <c r="E210">
        <v>29</v>
      </c>
      <c r="F210">
        <v>1</v>
      </c>
      <c r="G210" t="s">
        <v>106</v>
      </c>
    </row>
    <row r="211" spans="1:7" x14ac:dyDescent="0.35">
      <c r="A211" t="s">
        <v>103</v>
      </c>
      <c r="B211" t="s">
        <v>75</v>
      </c>
      <c r="C211">
        <v>10</v>
      </c>
      <c r="D211">
        <v>2</v>
      </c>
      <c r="E211">
        <v>38</v>
      </c>
      <c r="F211">
        <v>0</v>
      </c>
      <c r="G211" t="s">
        <v>47</v>
      </c>
    </row>
    <row r="212" spans="1:7" x14ac:dyDescent="0.35">
      <c r="A212" t="s">
        <v>103</v>
      </c>
      <c r="B212" t="s">
        <v>75</v>
      </c>
      <c r="C212">
        <v>10</v>
      </c>
      <c r="D212">
        <v>3</v>
      </c>
      <c r="E212">
        <v>22</v>
      </c>
      <c r="F212">
        <v>1</v>
      </c>
      <c r="G212" t="s">
        <v>106</v>
      </c>
    </row>
    <row r="213" spans="1:7" x14ac:dyDescent="0.35">
      <c r="A213" t="s">
        <v>103</v>
      </c>
      <c r="B213" t="s">
        <v>75</v>
      </c>
      <c r="C213">
        <v>10</v>
      </c>
      <c r="D213">
        <v>3</v>
      </c>
      <c r="E213">
        <v>22</v>
      </c>
      <c r="F213">
        <v>1</v>
      </c>
      <c r="G213" t="s">
        <v>106</v>
      </c>
    </row>
    <row r="214" spans="1:7" x14ac:dyDescent="0.35">
      <c r="A214" t="s">
        <v>103</v>
      </c>
      <c r="B214" t="s">
        <v>75</v>
      </c>
      <c r="C214">
        <v>10</v>
      </c>
      <c r="D214">
        <v>3</v>
      </c>
      <c r="E214">
        <v>23</v>
      </c>
      <c r="F214">
        <v>1</v>
      </c>
      <c r="G214" t="s">
        <v>106</v>
      </c>
    </row>
    <row r="215" spans="1:7" x14ac:dyDescent="0.35">
      <c r="A215" t="s">
        <v>103</v>
      </c>
      <c r="B215" t="s">
        <v>75</v>
      </c>
      <c r="C215">
        <v>10</v>
      </c>
      <c r="D215">
        <v>3</v>
      </c>
      <c r="E215">
        <v>23</v>
      </c>
      <c r="F215">
        <v>1</v>
      </c>
      <c r="G215" t="s">
        <v>106</v>
      </c>
    </row>
    <row r="216" spans="1:7" x14ac:dyDescent="0.35">
      <c r="A216" t="s">
        <v>103</v>
      </c>
      <c r="B216" t="s">
        <v>75</v>
      </c>
      <c r="C216">
        <v>10</v>
      </c>
      <c r="D216">
        <v>3</v>
      </c>
      <c r="E216">
        <v>24</v>
      </c>
      <c r="F216">
        <v>1</v>
      </c>
      <c r="G216" t="s">
        <v>107</v>
      </c>
    </row>
    <row r="217" spans="1:7" x14ac:dyDescent="0.35">
      <c r="A217" t="s">
        <v>103</v>
      </c>
      <c r="B217" t="s">
        <v>75</v>
      </c>
      <c r="C217">
        <v>10</v>
      </c>
      <c r="D217">
        <v>3</v>
      </c>
      <c r="E217">
        <v>24</v>
      </c>
      <c r="F217">
        <v>1</v>
      </c>
      <c r="G217" t="s">
        <v>106</v>
      </c>
    </row>
    <row r="218" spans="1:7" x14ac:dyDescent="0.35">
      <c r="A218" t="s">
        <v>103</v>
      </c>
      <c r="B218" t="s">
        <v>75</v>
      </c>
      <c r="C218">
        <v>10</v>
      </c>
      <c r="D218">
        <v>3</v>
      </c>
      <c r="E218">
        <v>25</v>
      </c>
      <c r="F218">
        <v>1</v>
      </c>
      <c r="G218" t="s">
        <v>107</v>
      </c>
    </row>
    <row r="219" spans="1:7" x14ac:dyDescent="0.35">
      <c r="A219" t="s">
        <v>103</v>
      </c>
      <c r="B219" t="s">
        <v>75</v>
      </c>
      <c r="C219">
        <v>10</v>
      </c>
      <c r="D219">
        <v>3</v>
      </c>
      <c r="E219">
        <v>25</v>
      </c>
      <c r="F219">
        <v>1</v>
      </c>
      <c r="G219" t="s">
        <v>107</v>
      </c>
    </row>
    <row r="220" spans="1:7" x14ac:dyDescent="0.35">
      <c r="A220" t="s">
        <v>103</v>
      </c>
      <c r="B220" t="s">
        <v>75</v>
      </c>
      <c r="C220">
        <v>10</v>
      </c>
      <c r="D220">
        <v>3</v>
      </c>
      <c r="E220">
        <v>32</v>
      </c>
      <c r="F220">
        <v>1</v>
      </c>
      <c r="G220" t="s">
        <v>106</v>
      </c>
    </row>
    <row r="221" spans="1:7" x14ac:dyDescent="0.35">
      <c r="A221" t="s">
        <v>103</v>
      </c>
      <c r="B221" t="s">
        <v>75</v>
      </c>
      <c r="C221">
        <v>10</v>
      </c>
      <c r="D221">
        <v>3</v>
      </c>
      <c r="E221">
        <v>38</v>
      </c>
      <c r="F221">
        <v>0</v>
      </c>
      <c r="G221" t="s">
        <v>47</v>
      </c>
    </row>
    <row r="222" spans="1:7" x14ac:dyDescent="0.35">
      <c r="A222" t="s">
        <v>103</v>
      </c>
      <c r="B222" t="s">
        <v>75</v>
      </c>
      <c r="C222">
        <v>10</v>
      </c>
      <c r="D222">
        <v>4</v>
      </c>
      <c r="E222">
        <v>22</v>
      </c>
      <c r="F222">
        <v>1</v>
      </c>
      <c r="G222" t="s">
        <v>106</v>
      </c>
    </row>
    <row r="223" spans="1:7" x14ac:dyDescent="0.35">
      <c r="A223" t="s">
        <v>103</v>
      </c>
      <c r="B223" t="s">
        <v>75</v>
      </c>
      <c r="C223">
        <v>10</v>
      </c>
      <c r="D223">
        <v>4</v>
      </c>
      <c r="E223">
        <v>23</v>
      </c>
      <c r="F223">
        <v>1</v>
      </c>
      <c r="G223" t="s">
        <v>106</v>
      </c>
    </row>
    <row r="224" spans="1:7" x14ac:dyDescent="0.35">
      <c r="A224" t="s">
        <v>103</v>
      </c>
      <c r="B224" t="s">
        <v>75</v>
      </c>
      <c r="C224">
        <v>10</v>
      </c>
      <c r="D224">
        <v>4</v>
      </c>
      <c r="E224">
        <v>23</v>
      </c>
      <c r="F224">
        <v>1</v>
      </c>
      <c r="G224" t="s">
        <v>106</v>
      </c>
    </row>
    <row r="225" spans="1:7" x14ac:dyDescent="0.35">
      <c r="A225" t="s">
        <v>103</v>
      </c>
      <c r="B225" t="s">
        <v>75</v>
      </c>
      <c r="C225">
        <v>10</v>
      </c>
      <c r="D225">
        <v>4</v>
      </c>
      <c r="E225">
        <v>24</v>
      </c>
      <c r="F225">
        <v>1</v>
      </c>
      <c r="G225" t="s">
        <v>106</v>
      </c>
    </row>
    <row r="226" spans="1:7" x14ac:dyDescent="0.35">
      <c r="A226" t="s">
        <v>103</v>
      </c>
      <c r="B226" t="s">
        <v>75</v>
      </c>
      <c r="C226">
        <v>10</v>
      </c>
      <c r="D226">
        <v>4</v>
      </c>
      <c r="E226">
        <v>25</v>
      </c>
      <c r="F226">
        <v>1</v>
      </c>
      <c r="G226" t="s">
        <v>107</v>
      </c>
    </row>
    <row r="227" spans="1:7" x14ac:dyDescent="0.35">
      <c r="A227" t="s">
        <v>103</v>
      </c>
      <c r="B227" t="s">
        <v>75</v>
      </c>
      <c r="C227">
        <v>10</v>
      </c>
      <c r="D227">
        <v>4</v>
      </c>
      <c r="E227">
        <v>25</v>
      </c>
      <c r="F227">
        <v>1</v>
      </c>
      <c r="G227" t="s">
        <v>107</v>
      </c>
    </row>
    <row r="228" spans="1:7" x14ac:dyDescent="0.35">
      <c r="A228" t="s">
        <v>103</v>
      </c>
      <c r="B228" t="s">
        <v>75</v>
      </c>
      <c r="C228">
        <v>10</v>
      </c>
      <c r="D228">
        <v>4</v>
      </c>
      <c r="E228">
        <v>31</v>
      </c>
      <c r="F228">
        <v>1</v>
      </c>
      <c r="G228" t="s">
        <v>107</v>
      </c>
    </row>
    <row r="229" spans="1:7" x14ac:dyDescent="0.35">
      <c r="A229" t="s">
        <v>103</v>
      </c>
      <c r="B229" t="s">
        <v>75</v>
      </c>
      <c r="C229">
        <v>10</v>
      </c>
      <c r="D229">
        <v>4</v>
      </c>
      <c r="E229">
        <v>38</v>
      </c>
      <c r="F229">
        <v>0</v>
      </c>
      <c r="G229" t="s">
        <v>47</v>
      </c>
    </row>
    <row r="230" spans="1:7" x14ac:dyDescent="0.35">
      <c r="A230" t="s">
        <v>103</v>
      </c>
      <c r="B230" t="s">
        <v>75</v>
      </c>
      <c r="C230">
        <v>10</v>
      </c>
      <c r="D230">
        <v>4</v>
      </c>
      <c r="E230">
        <v>38</v>
      </c>
      <c r="F230">
        <v>0</v>
      </c>
      <c r="G230" t="s">
        <v>47</v>
      </c>
    </row>
    <row r="231" spans="1:7" x14ac:dyDescent="0.35">
      <c r="A231" t="s">
        <v>103</v>
      </c>
      <c r="B231" t="s">
        <v>75</v>
      </c>
      <c r="C231">
        <v>10</v>
      </c>
      <c r="D231">
        <v>4</v>
      </c>
      <c r="E231">
        <v>38</v>
      </c>
      <c r="F231">
        <v>0</v>
      </c>
      <c r="G231" t="s">
        <v>47</v>
      </c>
    </row>
    <row r="232" spans="1:7" x14ac:dyDescent="0.35">
      <c r="A232" t="s">
        <v>103</v>
      </c>
      <c r="B232" t="s">
        <v>75</v>
      </c>
      <c r="C232">
        <v>10</v>
      </c>
      <c r="D232">
        <v>5</v>
      </c>
      <c r="E232">
        <v>23</v>
      </c>
      <c r="F232">
        <v>1</v>
      </c>
      <c r="G232" t="s">
        <v>106</v>
      </c>
    </row>
    <row r="233" spans="1:7" x14ac:dyDescent="0.35">
      <c r="A233" t="s">
        <v>103</v>
      </c>
      <c r="B233" t="s">
        <v>75</v>
      </c>
      <c r="C233">
        <v>10</v>
      </c>
      <c r="D233">
        <v>5</v>
      </c>
      <c r="E233">
        <v>23</v>
      </c>
      <c r="F233">
        <v>1</v>
      </c>
      <c r="G233" t="s">
        <v>106</v>
      </c>
    </row>
    <row r="234" spans="1:7" x14ac:dyDescent="0.35">
      <c r="A234" t="s">
        <v>103</v>
      </c>
      <c r="B234" t="s">
        <v>75</v>
      </c>
      <c r="C234">
        <v>10</v>
      </c>
      <c r="D234">
        <v>5</v>
      </c>
      <c r="E234">
        <v>23</v>
      </c>
      <c r="F234">
        <v>1</v>
      </c>
      <c r="G234" t="s">
        <v>106</v>
      </c>
    </row>
    <row r="235" spans="1:7" x14ac:dyDescent="0.35">
      <c r="A235" t="s">
        <v>103</v>
      </c>
      <c r="B235" t="s">
        <v>75</v>
      </c>
      <c r="C235">
        <v>10</v>
      </c>
      <c r="D235">
        <v>5</v>
      </c>
      <c r="E235">
        <v>24</v>
      </c>
      <c r="F235">
        <v>1</v>
      </c>
      <c r="G235" t="s">
        <v>107</v>
      </c>
    </row>
    <row r="236" spans="1:7" x14ac:dyDescent="0.35">
      <c r="A236" t="s">
        <v>103</v>
      </c>
      <c r="B236" t="s">
        <v>75</v>
      </c>
      <c r="C236">
        <v>10</v>
      </c>
      <c r="D236">
        <v>5</v>
      </c>
      <c r="E236">
        <v>25</v>
      </c>
      <c r="F236">
        <v>1</v>
      </c>
      <c r="G236" t="s">
        <v>107</v>
      </c>
    </row>
    <row r="237" spans="1:7" x14ac:dyDescent="0.35">
      <c r="A237" t="s">
        <v>103</v>
      </c>
      <c r="B237" t="s">
        <v>75</v>
      </c>
      <c r="C237">
        <v>10</v>
      </c>
      <c r="D237">
        <v>5</v>
      </c>
      <c r="E237">
        <v>25</v>
      </c>
      <c r="F237">
        <v>1</v>
      </c>
      <c r="G237" t="s">
        <v>107</v>
      </c>
    </row>
    <row r="238" spans="1:7" x14ac:dyDescent="0.35">
      <c r="A238" t="s">
        <v>103</v>
      </c>
      <c r="B238" t="s">
        <v>75</v>
      </c>
      <c r="C238">
        <v>10</v>
      </c>
      <c r="D238">
        <v>5</v>
      </c>
      <c r="E238">
        <v>25</v>
      </c>
      <c r="F238">
        <v>1</v>
      </c>
      <c r="G238" t="s">
        <v>106</v>
      </c>
    </row>
    <row r="239" spans="1:7" x14ac:dyDescent="0.35">
      <c r="A239" t="s">
        <v>103</v>
      </c>
      <c r="B239" t="s">
        <v>75</v>
      </c>
      <c r="C239">
        <v>10</v>
      </c>
      <c r="D239">
        <v>5</v>
      </c>
      <c r="E239">
        <v>25</v>
      </c>
      <c r="F239">
        <v>1</v>
      </c>
      <c r="G239" t="s">
        <v>106</v>
      </c>
    </row>
    <row r="240" spans="1:7" x14ac:dyDescent="0.35">
      <c r="A240" t="s">
        <v>103</v>
      </c>
      <c r="B240" t="s">
        <v>75</v>
      </c>
      <c r="C240">
        <v>10</v>
      </c>
      <c r="D240">
        <v>5</v>
      </c>
      <c r="E240">
        <v>26</v>
      </c>
      <c r="F240">
        <v>1</v>
      </c>
      <c r="G240" t="s">
        <v>107</v>
      </c>
    </row>
    <row r="241" spans="1:7" x14ac:dyDescent="0.35">
      <c r="A241" t="s">
        <v>103</v>
      </c>
      <c r="B241" t="s">
        <v>75</v>
      </c>
      <c r="C241">
        <v>10</v>
      </c>
      <c r="D241">
        <v>5</v>
      </c>
      <c r="E241">
        <v>32</v>
      </c>
      <c r="F241">
        <v>1</v>
      </c>
      <c r="G241" t="s">
        <v>107</v>
      </c>
    </row>
    <row r="242" spans="1:7" x14ac:dyDescent="0.35">
      <c r="A242" t="s">
        <v>103</v>
      </c>
      <c r="B242" t="s">
        <v>75</v>
      </c>
      <c r="C242">
        <v>10</v>
      </c>
      <c r="D242">
        <v>6</v>
      </c>
      <c r="E242">
        <v>22</v>
      </c>
      <c r="F242">
        <v>1</v>
      </c>
      <c r="G242" t="s">
        <v>106</v>
      </c>
    </row>
    <row r="243" spans="1:7" x14ac:dyDescent="0.35">
      <c r="A243" t="s">
        <v>103</v>
      </c>
      <c r="B243" t="s">
        <v>75</v>
      </c>
      <c r="C243">
        <v>10</v>
      </c>
      <c r="D243">
        <v>6</v>
      </c>
      <c r="E243">
        <v>24</v>
      </c>
      <c r="F243">
        <v>1</v>
      </c>
      <c r="G243" t="s">
        <v>107</v>
      </c>
    </row>
    <row r="244" spans="1:7" x14ac:dyDescent="0.35">
      <c r="A244" t="s">
        <v>103</v>
      </c>
      <c r="B244" t="s">
        <v>75</v>
      </c>
      <c r="C244">
        <v>10</v>
      </c>
      <c r="D244">
        <v>6</v>
      </c>
      <c r="E244">
        <v>24</v>
      </c>
      <c r="F244">
        <v>1</v>
      </c>
      <c r="G244" t="s">
        <v>106</v>
      </c>
    </row>
    <row r="245" spans="1:7" x14ac:dyDescent="0.35">
      <c r="A245" t="s">
        <v>103</v>
      </c>
      <c r="B245" t="s">
        <v>75</v>
      </c>
      <c r="C245">
        <v>10</v>
      </c>
      <c r="D245">
        <v>6</v>
      </c>
      <c r="E245">
        <v>25</v>
      </c>
      <c r="F245">
        <v>1</v>
      </c>
      <c r="G245" t="s">
        <v>107</v>
      </c>
    </row>
    <row r="246" spans="1:7" x14ac:dyDescent="0.35">
      <c r="A246" t="s">
        <v>103</v>
      </c>
      <c r="B246" t="s">
        <v>75</v>
      </c>
      <c r="C246">
        <v>10</v>
      </c>
      <c r="D246">
        <v>6</v>
      </c>
      <c r="E246">
        <v>25</v>
      </c>
      <c r="F246">
        <v>1</v>
      </c>
      <c r="G246" t="s">
        <v>107</v>
      </c>
    </row>
    <row r="247" spans="1:7" x14ac:dyDescent="0.35">
      <c r="A247" t="s">
        <v>103</v>
      </c>
      <c r="B247" t="s">
        <v>75</v>
      </c>
      <c r="C247">
        <v>10</v>
      </c>
      <c r="D247">
        <v>6</v>
      </c>
      <c r="E247">
        <v>26</v>
      </c>
      <c r="F247">
        <v>1</v>
      </c>
      <c r="G247" t="s">
        <v>107</v>
      </c>
    </row>
    <row r="248" spans="1:7" x14ac:dyDescent="0.35">
      <c r="A248" t="s">
        <v>103</v>
      </c>
      <c r="B248" t="s">
        <v>75</v>
      </c>
      <c r="C248">
        <v>10</v>
      </c>
      <c r="D248">
        <v>6</v>
      </c>
      <c r="E248">
        <v>27</v>
      </c>
      <c r="F248">
        <v>1</v>
      </c>
      <c r="G248" t="s">
        <v>107</v>
      </c>
    </row>
    <row r="249" spans="1:7" x14ac:dyDescent="0.35">
      <c r="A249" t="s">
        <v>103</v>
      </c>
      <c r="B249" t="s">
        <v>75</v>
      </c>
      <c r="C249">
        <v>10</v>
      </c>
      <c r="D249">
        <v>6</v>
      </c>
      <c r="E249">
        <v>29</v>
      </c>
      <c r="F249">
        <v>1</v>
      </c>
      <c r="G249" t="s">
        <v>106</v>
      </c>
    </row>
    <row r="250" spans="1:7" x14ac:dyDescent="0.35">
      <c r="A250" t="s">
        <v>103</v>
      </c>
      <c r="B250" t="s">
        <v>75</v>
      </c>
      <c r="C250">
        <v>10</v>
      </c>
      <c r="D250">
        <v>6</v>
      </c>
      <c r="E250">
        <v>38</v>
      </c>
      <c r="F250">
        <v>0</v>
      </c>
      <c r="G250" t="s">
        <v>47</v>
      </c>
    </row>
    <row r="251" spans="1:7" x14ac:dyDescent="0.35">
      <c r="A251" t="s">
        <v>103</v>
      </c>
      <c r="B251" t="s">
        <v>75</v>
      </c>
      <c r="C251">
        <v>10</v>
      </c>
      <c r="D251">
        <v>6</v>
      </c>
      <c r="E251">
        <v>38</v>
      </c>
      <c r="F251">
        <v>0</v>
      </c>
      <c r="G251" t="s">
        <v>47</v>
      </c>
    </row>
    <row r="252" spans="1:7" x14ac:dyDescent="0.35">
      <c r="A252" t="s">
        <v>104</v>
      </c>
      <c r="B252" t="s">
        <v>75</v>
      </c>
      <c r="C252">
        <v>30</v>
      </c>
      <c r="D252">
        <v>1</v>
      </c>
      <c r="E252">
        <v>22</v>
      </c>
      <c r="F252">
        <v>1</v>
      </c>
      <c r="G252" t="s">
        <v>106</v>
      </c>
    </row>
    <row r="253" spans="1:7" x14ac:dyDescent="0.35">
      <c r="A253" t="s">
        <v>104</v>
      </c>
      <c r="B253" t="s">
        <v>75</v>
      </c>
      <c r="C253">
        <v>30</v>
      </c>
      <c r="D253">
        <v>1</v>
      </c>
      <c r="E253">
        <v>22</v>
      </c>
      <c r="F253">
        <v>1</v>
      </c>
      <c r="G253" t="s">
        <v>106</v>
      </c>
    </row>
    <row r="254" spans="1:7" x14ac:dyDescent="0.35">
      <c r="A254" t="s">
        <v>104</v>
      </c>
      <c r="B254" t="s">
        <v>75</v>
      </c>
      <c r="C254">
        <v>30</v>
      </c>
      <c r="D254">
        <v>1</v>
      </c>
      <c r="E254">
        <v>23</v>
      </c>
      <c r="F254">
        <v>1</v>
      </c>
      <c r="G254" t="s">
        <v>106</v>
      </c>
    </row>
    <row r="255" spans="1:7" x14ac:dyDescent="0.35">
      <c r="A255" t="s">
        <v>104</v>
      </c>
      <c r="B255" t="s">
        <v>75</v>
      </c>
      <c r="C255">
        <v>30</v>
      </c>
      <c r="D255">
        <v>1</v>
      </c>
      <c r="E255">
        <v>23</v>
      </c>
      <c r="F255">
        <v>1</v>
      </c>
      <c r="G255" t="s">
        <v>106</v>
      </c>
    </row>
    <row r="256" spans="1:7" x14ac:dyDescent="0.35">
      <c r="A256" t="s">
        <v>104</v>
      </c>
      <c r="B256" t="s">
        <v>75</v>
      </c>
      <c r="C256">
        <v>30</v>
      </c>
      <c r="D256">
        <v>1</v>
      </c>
      <c r="E256">
        <v>23</v>
      </c>
      <c r="F256">
        <v>1</v>
      </c>
      <c r="G256" t="s">
        <v>106</v>
      </c>
    </row>
    <row r="257" spans="1:7" x14ac:dyDescent="0.35">
      <c r="A257" t="s">
        <v>104</v>
      </c>
      <c r="B257" t="s">
        <v>75</v>
      </c>
      <c r="C257">
        <v>30</v>
      </c>
      <c r="D257">
        <v>1</v>
      </c>
      <c r="E257">
        <v>24</v>
      </c>
      <c r="F257">
        <v>1</v>
      </c>
      <c r="G257" t="s">
        <v>106</v>
      </c>
    </row>
    <row r="258" spans="1:7" x14ac:dyDescent="0.35">
      <c r="A258" t="s">
        <v>104</v>
      </c>
      <c r="B258" t="s">
        <v>75</v>
      </c>
      <c r="C258">
        <v>30</v>
      </c>
      <c r="D258">
        <v>1</v>
      </c>
      <c r="E258">
        <v>24</v>
      </c>
      <c r="F258">
        <v>1</v>
      </c>
      <c r="G258" t="s">
        <v>106</v>
      </c>
    </row>
    <row r="259" spans="1:7" x14ac:dyDescent="0.35">
      <c r="A259" t="s">
        <v>104</v>
      </c>
      <c r="B259" t="s">
        <v>75</v>
      </c>
      <c r="C259">
        <v>30</v>
      </c>
      <c r="D259">
        <v>1</v>
      </c>
      <c r="E259">
        <v>24</v>
      </c>
      <c r="F259">
        <v>1</v>
      </c>
      <c r="G259" t="s">
        <v>106</v>
      </c>
    </row>
    <row r="260" spans="1:7" x14ac:dyDescent="0.35">
      <c r="A260" t="s">
        <v>104</v>
      </c>
      <c r="B260" t="s">
        <v>75</v>
      </c>
      <c r="C260">
        <v>30</v>
      </c>
      <c r="D260">
        <v>1</v>
      </c>
      <c r="E260">
        <v>24</v>
      </c>
      <c r="F260">
        <v>1</v>
      </c>
      <c r="G260" t="s">
        <v>106</v>
      </c>
    </row>
    <row r="261" spans="1:7" x14ac:dyDescent="0.35">
      <c r="A261" t="s">
        <v>104</v>
      </c>
      <c r="B261" t="s">
        <v>75</v>
      </c>
      <c r="C261">
        <v>30</v>
      </c>
      <c r="D261">
        <v>1</v>
      </c>
      <c r="E261">
        <v>25</v>
      </c>
      <c r="F261">
        <v>1</v>
      </c>
      <c r="G261" t="s">
        <v>107</v>
      </c>
    </row>
    <row r="262" spans="1:7" x14ac:dyDescent="0.35">
      <c r="A262" t="s">
        <v>104</v>
      </c>
      <c r="B262" t="s">
        <v>75</v>
      </c>
      <c r="C262">
        <v>30</v>
      </c>
      <c r="D262">
        <v>1</v>
      </c>
      <c r="E262">
        <v>25</v>
      </c>
      <c r="F262">
        <v>1</v>
      </c>
      <c r="G262" t="s">
        <v>107</v>
      </c>
    </row>
    <row r="263" spans="1:7" x14ac:dyDescent="0.35">
      <c r="A263" t="s">
        <v>104</v>
      </c>
      <c r="B263" t="s">
        <v>75</v>
      </c>
      <c r="C263">
        <v>30</v>
      </c>
      <c r="D263">
        <v>1</v>
      </c>
      <c r="E263">
        <v>25</v>
      </c>
      <c r="F263">
        <v>1</v>
      </c>
      <c r="G263" t="s">
        <v>107</v>
      </c>
    </row>
    <row r="264" spans="1:7" x14ac:dyDescent="0.35">
      <c r="A264" t="s">
        <v>104</v>
      </c>
      <c r="B264" t="s">
        <v>75</v>
      </c>
      <c r="C264">
        <v>30</v>
      </c>
      <c r="D264">
        <v>1</v>
      </c>
      <c r="E264">
        <v>25</v>
      </c>
      <c r="F264">
        <v>1</v>
      </c>
      <c r="G264" t="s">
        <v>107</v>
      </c>
    </row>
    <row r="265" spans="1:7" x14ac:dyDescent="0.35">
      <c r="A265" t="s">
        <v>104</v>
      </c>
      <c r="B265" t="s">
        <v>75</v>
      </c>
      <c r="C265">
        <v>30</v>
      </c>
      <c r="D265">
        <v>1</v>
      </c>
      <c r="E265">
        <v>25</v>
      </c>
      <c r="F265">
        <v>1</v>
      </c>
      <c r="G265" t="s">
        <v>106</v>
      </c>
    </row>
    <row r="266" spans="1:7" x14ac:dyDescent="0.35">
      <c r="A266" t="s">
        <v>104</v>
      </c>
      <c r="B266" t="s">
        <v>75</v>
      </c>
      <c r="C266">
        <v>30</v>
      </c>
      <c r="D266">
        <v>1</v>
      </c>
      <c r="E266">
        <v>25</v>
      </c>
      <c r="F266">
        <v>1</v>
      </c>
      <c r="G266" t="s">
        <v>106</v>
      </c>
    </row>
    <row r="267" spans="1:7" x14ac:dyDescent="0.35">
      <c r="A267" t="s">
        <v>104</v>
      </c>
      <c r="B267" t="s">
        <v>75</v>
      </c>
      <c r="C267">
        <v>30</v>
      </c>
      <c r="D267">
        <v>1</v>
      </c>
      <c r="E267">
        <v>26</v>
      </c>
      <c r="F267">
        <v>1</v>
      </c>
      <c r="G267" t="s">
        <v>107</v>
      </c>
    </row>
    <row r="268" spans="1:7" x14ac:dyDescent="0.35">
      <c r="A268" t="s">
        <v>104</v>
      </c>
      <c r="B268" t="s">
        <v>75</v>
      </c>
      <c r="C268">
        <v>30</v>
      </c>
      <c r="D268">
        <v>1</v>
      </c>
      <c r="E268">
        <v>26</v>
      </c>
      <c r="F268">
        <v>1</v>
      </c>
      <c r="G268" t="s">
        <v>107</v>
      </c>
    </row>
    <row r="269" spans="1:7" x14ac:dyDescent="0.35">
      <c r="A269" t="s">
        <v>104</v>
      </c>
      <c r="B269" t="s">
        <v>75</v>
      </c>
      <c r="C269">
        <v>30</v>
      </c>
      <c r="D269">
        <v>1</v>
      </c>
      <c r="E269">
        <v>26</v>
      </c>
      <c r="F269">
        <v>1</v>
      </c>
      <c r="G269" t="s">
        <v>106</v>
      </c>
    </row>
    <row r="270" spans="1:7" x14ac:dyDescent="0.35">
      <c r="A270" t="s">
        <v>104</v>
      </c>
      <c r="B270" t="s">
        <v>75</v>
      </c>
      <c r="C270">
        <v>30</v>
      </c>
      <c r="D270">
        <v>1</v>
      </c>
      <c r="E270">
        <v>27</v>
      </c>
      <c r="F270">
        <v>1</v>
      </c>
      <c r="G270" t="s">
        <v>107</v>
      </c>
    </row>
    <row r="271" spans="1:7" x14ac:dyDescent="0.35">
      <c r="A271" t="s">
        <v>104</v>
      </c>
      <c r="B271" t="s">
        <v>75</v>
      </c>
      <c r="C271">
        <v>30</v>
      </c>
      <c r="D271">
        <v>1</v>
      </c>
      <c r="E271">
        <v>27</v>
      </c>
      <c r="F271">
        <v>1</v>
      </c>
      <c r="G271" t="s">
        <v>107</v>
      </c>
    </row>
    <row r="272" spans="1:7" x14ac:dyDescent="0.35">
      <c r="A272" t="s">
        <v>104</v>
      </c>
      <c r="B272" t="s">
        <v>75</v>
      </c>
      <c r="C272">
        <v>30</v>
      </c>
      <c r="D272">
        <v>1</v>
      </c>
      <c r="E272">
        <v>29</v>
      </c>
      <c r="F272">
        <v>1</v>
      </c>
      <c r="G272" t="s">
        <v>107</v>
      </c>
    </row>
    <row r="273" spans="1:7" x14ac:dyDescent="0.35">
      <c r="A273" t="s">
        <v>104</v>
      </c>
      <c r="B273" t="s">
        <v>75</v>
      </c>
      <c r="C273">
        <v>30</v>
      </c>
      <c r="D273">
        <v>1</v>
      </c>
      <c r="E273">
        <v>30</v>
      </c>
      <c r="F273">
        <v>1</v>
      </c>
      <c r="G273" t="s">
        <v>107</v>
      </c>
    </row>
    <row r="274" spans="1:7" x14ac:dyDescent="0.35">
      <c r="A274" t="s">
        <v>104</v>
      </c>
      <c r="B274" t="s">
        <v>75</v>
      </c>
      <c r="C274">
        <v>30</v>
      </c>
      <c r="D274">
        <v>1</v>
      </c>
      <c r="E274">
        <v>30</v>
      </c>
      <c r="F274">
        <v>1</v>
      </c>
      <c r="G274" t="s">
        <v>107</v>
      </c>
    </row>
    <row r="275" spans="1:7" x14ac:dyDescent="0.35">
      <c r="A275" t="s">
        <v>104</v>
      </c>
      <c r="B275" t="s">
        <v>75</v>
      </c>
      <c r="C275">
        <v>30</v>
      </c>
      <c r="D275">
        <v>1</v>
      </c>
      <c r="E275">
        <v>30</v>
      </c>
      <c r="F275">
        <v>1</v>
      </c>
      <c r="G275" t="s">
        <v>107</v>
      </c>
    </row>
    <row r="276" spans="1:7" x14ac:dyDescent="0.35">
      <c r="A276" t="s">
        <v>104</v>
      </c>
      <c r="B276" t="s">
        <v>75</v>
      </c>
      <c r="C276">
        <v>30</v>
      </c>
      <c r="D276">
        <v>1</v>
      </c>
      <c r="E276">
        <v>30</v>
      </c>
      <c r="F276">
        <v>1</v>
      </c>
      <c r="G276" t="s">
        <v>107</v>
      </c>
    </row>
    <row r="277" spans="1:7" x14ac:dyDescent="0.35">
      <c r="A277" t="s">
        <v>104</v>
      </c>
      <c r="B277" t="s">
        <v>75</v>
      </c>
      <c r="C277">
        <v>30</v>
      </c>
      <c r="D277">
        <v>1</v>
      </c>
      <c r="E277">
        <v>30</v>
      </c>
      <c r="F277">
        <v>1</v>
      </c>
      <c r="G277" t="s">
        <v>106</v>
      </c>
    </row>
    <row r="278" spans="1:7" x14ac:dyDescent="0.35">
      <c r="A278" t="s">
        <v>104</v>
      </c>
      <c r="B278" t="s">
        <v>75</v>
      </c>
      <c r="C278">
        <v>30</v>
      </c>
      <c r="D278">
        <v>1</v>
      </c>
      <c r="E278">
        <v>31</v>
      </c>
      <c r="F278">
        <v>1</v>
      </c>
      <c r="G278" t="s">
        <v>106</v>
      </c>
    </row>
    <row r="279" spans="1:7" x14ac:dyDescent="0.35">
      <c r="A279" t="s">
        <v>104</v>
      </c>
      <c r="B279" t="s">
        <v>75</v>
      </c>
      <c r="C279">
        <v>30</v>
      </c>
      <c r="D279">
        <v>1</v>
      </c>
      <c r="E279">
        <v>32</v>
      </c>
      <c r="F279">
        <v>1</v>
      </c>
      <c r="G279" t="s">
        <v>107</v>
      </c>
    </row>
    <row r="280" spans="1:7" x14ac:dyDescent="0.35">
      <c r="A280" t="s">
        <v>104</v>
      </c>
      <c r="B280" t="s">
        <v>75</v>
      </c>
      <c r="C280">
        <v>30</v>
      </c>
      <c r="D280">
        <v>1</v>
      </c>
      <c r="E280">
        <v>38</v>
      </c>
      <c r="F280">
        <v>0</v>
      </c>
      <c r="G280" t="s">
        <v>47</v>
      </c>
    </row>
    <row r="281" spans="1:7" x14ac:dyDescent="0.35">
      <c r="A281" t="s">
        <v>104</v>
      </c>
      <c r="B281" t="s">
        <v>75</v>
      </c>
      <c r="C281">
        <v>30</v>
      </c>
      <c r="D281">
        <v>1</v>
      </c>
      <c r="E281">
        <v>38</v>
      </c>
      <c r="F281">
        <v>0</v>
      </c>
      <c r="G281" t="s">
        <v>47</v>
      </c>
    </row>
    <row r="282" spans="1:7" x14ac:dyDescent="0.35">
      <c r="A282" t="s">
        <v>104</v>
      </c>
      <c r="B282" t="s">
        <v>75</v>
      </c>
      <c r="C282">
        <v>30</v>
      </c>
      <c r="D282">
        <v>2</v>
      </c>
      <c r="E282">
        <v>23</v>
      </c>
      <c r="F282">
        <v>1</v>
      </c>
      <c r="G282" t="s">
        <v>106</v>
      </c>
    </row>
    <row r="283" spans="1:7" x14ac:dyDescent="0.35">
      <c r="A283" t="s">
        <v>104</v>
      </c>
      <c r="B283" t="s">
        <v>75</v>
      </c>
      <c r="C283">
        <v>30</v>
      </c>
      <c r="D283">
        <v>2</v>
      </c>
      <c r="E283">
        <v>23</v>
      </c>
      <c r="F283">
        <v>1</v>
      </c>
      <c r="G283" t="s">
        <v>106</v>
      </c>
    </row>
    <row r="284" spans="1:7" x14ac:dyDescent="0.35">
      <c r="A284" t="s">
        <v>104</v>
      </c>
      <c r="B284" t="s">
        <v>75</v>
      </c>
      <c r="C284">
        <v>30</v>
      </c>
      <c r="D284">
        <v>2</v>
      </c>
      <c r="E284">
        <v>24</v>
      </c>
      <c r="F284">
        <v>1</v>
      </c>
      <c r="G284" t="s">
        <v>106</v>
      </c>
    </row>
    <row r="285" spans="1:7" x14ac:dyDescent="0.35">
      <c r="A285" t="s">
        <v>104</v>
      </c>
      <c r="B285" t="s">
        <v>75</v>
      </c>
      <c r="C285">
        <v>30</v>
      </c>
      <c r="D285">
        <v>2</v>
      </c>
      <c r="E285">
        <v>25</v>
      </c>
      <c r="F285">
        <v>1</v>
      </c>
      <c r="G285" t="s">
        <v>107</v>
      </c>
    </row>
    <row r="286" spans="1:7" x14ac:dyDescent="0.35">
      <c r="A286" t="s">
        <v>104</v>
      </c>
      <c r="B286" t="s">
        <v>75</v>
      </c>
      <c r="C286">
        <v>30</v>
      </c>
      <c r="D286">
        <v>2</v>
      </c>
      <c r="E286">
        <v>25</v>
      </c>
      <c r="F286">
        <v>1</v>
      </c>
      <c r="G286" t="s">
        <v>107</v>
      </c>
    </row>
    <row r="287" spans="1:7" x14ac:dyDescent="0.35">
      <c r="A287" t="s">
        <v>104</v>
      </c>
      <c r="B287" t="s">
        <v>75</v>
      </c>
      <c r="C287">
        <v>30</v>
      </c>
      <c r="D287">
        <v>2</v>
      </c>
      <c r="E287">
        <v>25</v>
      </c>
      <c r="F287">
        <v>1</v>
      </c>
      <c r="G287" t="s">
        <v>107</v>
      </c>
    </row>
    <row r="288" spans="1:7" x14ac:dyDescent="0.35">
      <c r="A288" t="s">
        <v>104</v>
      </c>
      <c r="B288" t="s">
        <v>75</v>
      </c>
      <c r="C288">
        <v>30</v>
      </c>
      <c r="D288">
        <v>2</v>
      </c>
      <c r="E288">
        <v>25</v>
      </c>
      <c r="F288">
        <v>1</v>
      </c>
      <c r="G288" t="s">
        <v>107</v>
      </c>
    </row>
    <row r="289" spans="1:7" x14ac:dyDescent="0.35">
      <c r="A289" t="s">
        <v>104</v>
      </c>
      <c r="B289" t="s">
        <v>75</v>
      </c>
      <c r="C289">
        <v>30</v>
      </c>
      <c r="D289">
        <v>2</v>
      </c>
      <c r="E289">
        <v>25</v>
      </c>
      <c r="F289">
        <v>1</v>
      </c>
      <c r="G289" t="s">
        <v>107</v>
      </c>
    </row>
    <row r="290" spans="1:7" x14ac:dyDescent="0.35">
      <c r="A290" t="s">
        <v>104</v>
      </c>
      <c r="B290" t="s">
        <v>75</v>
      </c>
      <c r="C290">
        <v>30</v>
      </c>
      <c r="D290">
        <v>2</v>
      </c>
      <c r="E290">
        <v>25</v>
      </c>
      <c r="F290">
        <v>1</v>
      </c>
      <c r="G290" t="s">
        <v>107</v>
      </c>
    </row>
    <row r="291" spans="1:7" x14ac:dyDescent="0.35">
      <c r="A291" t="s">
        <v>104</v>
      </c>
      <c r="B291" t="s">
        <v>75</v>
      </c>
      <c r="C291">
        <v>30</v>
      </c>
      <c r="D291">
        <v>2</v>
      </c>
      <c r="E291">
        <v>25</v>
      </c>
      <c r="F291">
        <v>1</v>
      </c>
      <c r="G291" t="s">
        <v>107</v>
      </c>
    </row>
    <row r="292" spans="1:7" x14ac:dyDescent="0.35">
      <c r="A292" t="s">
        <v>104</v>
      </c>
      <c r="B292" t="s">
        <v>75</v>
      </c>
      <c r="C292">
        <v>30</v>
      </c>
      <c r="D292">
        <v>2</v>
      </c>
      <c r="E292">
        <v>25</v>
      </c>
      <c r="F292">
        <v>1</v>
      </c>
      <c r="G292" t="s">
        <v>107</v>
      </c>
    </row>
    <row r="293" spans="1:7" x14ac:dyDescent="0.35">
      <c r="A293" t="s">
        <v>104</v>
      </c>
      <c r="B293" t="s">
        <v>75</v>
      </c>
      <c r="C293">
        <v>30</v>
      </c>
      <c r="D293">
        <v>2</v>
      </c>
      <c r="E293">
        <v>25</v>
      </c>
      <c r="F293">
        <v>1</v>
      </c>
      <c r="G293" t="s">
        <v>107</v>
      </c>
    </row>
    <row r="294" spans="1:7" x14ac:dyDescent="0.35">
      <c r="A294" t="s">
        <v>104</v>
      </c>
      <c r="B294" t="s">
        <v>75</v>
      </c>
      <c r="C294">
        <v>30</v>
      </c>
      <c r="D294">
        <v>2</v>
      </c>
      <c r="E294">
        <v>25</v>
      </c>
      <c r="F294">
        <v>1</v>
      </c>
      <c r="G294" t="s">
        <v>107</v>
      </c>
    </row>
    <row r="295" spans="1:7" x14ac:dyDescent="0.35">
      <c r="A295" t="s">
        <v>104</v>
      </c>
      <c r="B295" t="s">
        <v>75</v>
      </c>
      <c r="C295">
        <v>30</v>
      </c>
      <c r="D295">
        <v>2</v>
      </c>
      <c r="E295">
        <v>25</v>
      </c>
      <c r="F295">
        <v>1</v>
      </c>
      <c r="G295" t="s">
        <v>106</v>
      </c>
    </row>
    <row r="296" spans="1:7" x14ac:dyDescent="0.35">
      <c r="A296" t="s">
        <v>104</v>
      </c>
      <c r="B296" t="s">
        <v>75</v>
      </c>
      <c r="C296">
        <v>30</v>
      </c>
      <c r="D296">
        <v>2</v>
      </c>
      <c r="E296">
        <v>25</v>
      </c>
      <c r="F296">
        <v>1</v>
      </c>
      <c r="G296" t="s">
        <v>106</v>
      </c>
    </row>
    <row r="297" spans="1:7" x14ac:dyDescent="0.35">
      <c r="A297" t="s">
        <v>104</v>
      </c>
      <c r="B297" t="s">
        <v>75</v>
      </c>
      <c r="C297">
        <v>30</v>
      </c>
      <c r="D297">
        <v>2</v>
      </c>
      <c r="E297">
        <v>26</v>
      </c>
      <c r="F297">
        <v>1</v>
      </c>
      <c r="G297" t="s">
        <v>107</v>
      </c>
    </row>
    <row r="298" spans="1:7" x14ac:dyDescent="0.35">
      <c r="A298" t="s">
        <v>104</v>
      </c>
      <c r="B298" t="s">
        <v>75</v>
      </c>
      <c r="C298">
        <v>30</v>
      </c>
      <c r="D298">
        <v>2</v>
      </c>
      <c r="E298">
        <v>26</v>
      </c>
      <c r="F298">
        <v>1</v>
      </c>
      <c r="G298" t="s">
        <v>107</v>
      </c>
    </row>
    <row r="299" spans="1:7" x14ac:dyDescent="0.35">
      <c r="A299" t="s">
        <v>104</v>
      </c>
      <c r="B299" t="s">
        <v>75</v>
      </c>
      <c r="C299">
        <v>30</v>
      </c>
      <c r="D299">
        <v>2</v>
      </c>
      <c r="E299">
        <v>26</v>
      </c>
      <c r="F299">
        <v>1</v>
      </c>
      <c r="G299" t="s">
        <v>107</v>
      </c>
    </row>
    <row r="300" spans="1:7" x14ac:dyDescent="0.35">
      <c r="A300" t="s">
        <v>104</v>
      </c>
      <c r="B300" t="s">
        <v>75</v>
      </c>
      <c r="C300">
        <v>30</v>
      </c>
      <c r="D300">
        <v>2</v>
      </c>
      <c r="E300">
        <v>26</v>
      </c>
      <c r="F300">
        <v>1</v>
      </c>
      <c r="G300" t="s">
        <v>107</v>
      </c>
    </row>
    <row r="301" spans="1:7" x14ac:dyDescent="0.35">
      <c r="A301" t="s">
        <v>104</v>
      </c>
      <c r="B301" t="s">
        <v>75</v>
      </c>
      <c r="C301">
        <v>30</v>
      </c>
      <c r="D301">
        <v>2</v>
      </c>
      <c r="E301">
        <v>26</v>
      </c>
      <c r="F301">
        <v>1</v>
      </c>
      <c r="G301" t="s">
        <v>107</v>
      </c>
    </row>
    <row r="302" spans="1:7" x14ac:dyDescent="0.35">
      <c r="A302" t="s">
        <v>104</v>
      </c>
      <c r="B302" t="s">
        <v>75</v>
      </c>
      <c r="C302">
        <v>30</v>
      </c>
      <c r="D302">
        <v>2</v>
      </c>
      <c r="E302">
        <v>26</v>
      </c>
      <c r="F302">
        <v>1</v>
      </c>
      <c r="G302" t="s">
        <v>107</v>
      </c>
    </row>
    <row r="303" spans="1:7" x14ac:dyDescent="0.35">
      <c r="A303" t="s">
        <v>104</v>
      </c>
      <c r="B303" t="s">
        <v>75</v>
      </c>
      <c r="C303">
        <v>30</v>
      </c>
      <c r="D303">
        <v>2</v>
      </c>
      <c r="E303">
        <v>26</v>
      </c>
      <c r="F303">
        <v>1</v>
      </c>
      <c r="G303" t="s">
        <v>107</v>
      </c>
    </row>
    <row r="304" spans="1:7" x14ac:dyDescent="0.35">
      <c r="A304" t="s">
        <v>104</v>
      </c>
      <c r="B304" t="s">
        <v>75</v>
      </c>
      <c r="C304">
        <v>30</v>
      </c>
      <c r="D304">
        <v>2</v>
      </c>
      <c r="E304">
        <v>26</v>
      </c>
      <c r="F304">
        <v>1</v>
      </c>
      <c r="G304" t="s">
        <v>107</v>
      </c>
    </row>
    <row r="305" spans="1:7" x14ac:dyDescent="0.35">
      <c r="A305" t="s">
        <v>104</v>
      </c>
      <c r="B305" t="s">
        <v>75</v>
      </c>
      <c r="C305">
        <v>30</v>
      </c>
      <c r="D305">
        <v>2</v>
      </c>
      <c r="E305">
        <v>26</v>
      </c>
      <c r="F305">
        <v>1</v>
      </c>
      <c r="G305" t="s">
        <v>106</v>
      </c>
    </row>
    <row r="306" spans="1:7" x14ac:dyDescent="0.35">
      <c r="A306" t="s">
        <v>104</v>
      </c>
      <c r="B306" t="s">
        <v>75</v>
      </c>
      <c r="C306">
        <v>30</v>
      </c>
      <c r="D306">
        <v>2</v>
      </c>
      <c r="E306">
        <v>27</v>
      </c>
      <c r="F306">
        <v>1</v>
      </c>
      <c r="G306" t="s">
        <v>107</v>
      </c>
    </row>
    <row r="307" spans="1:7" x14ac:dyDescent="0.35">
      <c r="A307" t="s">
        <v>104</v>
      </c>
      <c r="B307" t="s">
        <v>75</v>
      </c>
      <c r="C307">
        <v>30</v>
      </c>
      <c r="D307">
        <v>2</v>
      </c>
      <c r="E307">
        <v>30</v>
      </c>
      <c r="F307">
        <v>1</v>
      </c>
      <c r="G307" t="s">
        <v>107</v>
      </c>
    </row>
    <row r="308" spans="1:7" x14ac:dyDescent="0.35">
      <c r="A308" t="s">
        <v>104</v>
      </c>
      <c r="B308" t="s">
        <v>75</v>
      </c>
      <c r="C308">
        <v>30</v>
      </c>
      <c r="D308">
        <v>2</v>
      </c>
      <c r="E308">
        <v>31</v>
      </c>
      <c r="F308">
        <v>1</v>
      </c>
      <c r="G308" t="s">
        <v>107</v>
      </c>
    </row>
    <row r="309" spans="1:7" x14ac:dyDescent="0.35">
      <c r="A309" t="s">
        <v>104</v>
      </c>
      <c r="B309" t="s">
        <v>75</v>
      </c>
      <c r="C309">
        <v>30</v>
      </c>
      <c r="D309">
        <v>2</v>
      </c>
      <c r="E309">
        <v>38</v>
      </c>
      <c r="F309">
        <v>0</v>
      </c>
      <c r="G309" t="s">
        <v>47</v>
      </c>
    </row>
    <row r="310" spans="1:7" x14ac:dyDescent="0.35">
      <c r="A310" t="s">
        <v>104</v>
      </c>
      <c r="B310" t="s">
        <v>75</v>
      </c>
      <c r="C310">
        <v>30</v>
      </c>
      <c r="D310">
        <v>2</v>
      </c>
      <c r="E310">
        <v>38</v>
      </c>
      <c r="F310">
        <v>0</v>
      </c>
      <c r="G310" t="s">
        <v>47</v>
      </c>
    </row>
    <row r="311" spans="1:7" x14ac:dyDescent="0.35">
      <c r="A311" t="s">
        <v>104</v>
      </c>
      <c r="B311" t="s">
        <v>75</v>
      </c>
      <c r="C311">
        <v>30</v>
      </c>
      <c r="D311">
        <v>2</v>
      </c>
      <c r="E311">
        <v>38</v>
      </c>
      <c r="F311">
        <v>0</v>
      </c>
      <c r="G311" t="s">
        <v>47</v>
      </c>
    </row>
    <row r="312" spans="1:7" x14ac:dyDescent="0.35">
      <c r="A312" t="s">
        <v>105</v>
      </c>
      <c r="B312" t="s">
        <v>75</v>
      </c>
      <c r="C312">
        <v>70</v>
      </c>
      <c r="D312">
        <v>1</v>
      </c>
      <c r="E312">
        <v>21</v>
      </c>
      <c r="F312">
        <v>1</v>
      </c>
      <c r="G312" t="s">
        <v>106</v>
      </c>
    </row>
    <row r="313" spans="1:7" x14ac:dyDescent="0.35">
      <c r="A313" t="s">
        <v>105</v>
      </c>
      <c r="B313" t="s">
        <v>75</v>
      </c>
      <c r="C313">
        <v>70</v>
      </c>
      <c r="D313">
        <v>1</v>
      </c>
      <c r="E313">
        <v>22</v>
      </c>
      <c r="F313">
        <v>1</v>
      </c>
      <c r="G313" t="s">
        <v>106</v>
      </c>
    </row>
    <row r="314" spans="1:7" x14ac:dyDescent="0.35">
      <c r="A314" t="s">
        <v>105</v>
      </c>
      <c r="B314" t="s">
        <v>75</v>
      </c>
      <c r="C314">
        <v>70</v>
      </c>
      <c r="D314">
        <v>1</v>
      </c>
      <c r="E314">
        <v>22</v>
      </c>
      <c r="F314">
        <v>1</v>
      </c>
      <c r="G314" t="s">
        <v>106</v>
      </c>
    </row>
    <row r="315" spans="1:7" x14ac:dyDescent="0.35">
      <c r="A315" t="s">
        <v>105</v>
      </c>
      <c r="B315" t="s">
        <v>75</v>
      </c>
      <c r="C315">
        <v>70</v>
      </c>
      <c r="D315">
        <v>1</v>
      </c>
      <c r="E315">
        <v>22</v>
      </c>
      <c r="F315">
        <v>1</v>
      </c>
      <c r="G315" t="s">
        <v>106</v>
      </c>
    </row>
    <row r="316" spans="1:7" x14ac:dyDescent="0.35">
      <c r="A316" t="s">
        <v>105</v>
      </c>
      <c r="B316" t="s">
        <v>75</v>
      </c>
      <c r="C316">
        <v>70</v>
      </c>
      <c r="D316">
        <v>1</v>
      </c>
      <c r="E316">
        <v>22</v>
      </c>
      <c r="F316">
        <v>1</v>
      </c>
      <c r="G316" t="s">
        <v>106</v>
      </c>
    </row>
    <row r="317" spans="1:7" x14ac:dyDescent="0.35">
      <c r="A317" t="s">
        <v>105</v>
      </c>
      <c r="B317" t="s">
        <v>75</v>
      </c>
      <c r="C317">
        <v>70</v>
      </c>
      <c r="D317">
        <v>1</v>
      </c>
      <c r="E317">
        <v>23</v>
      </c>
      <c r="F317">
        <v>1</v>
      </c>
      <c r="G317" t="s">
        <v>106</v>
      </c>
    </row>
    <row r="318" spans="1:7" x14ac:dyDescent="0.35">
      <c r="A318" t="s">
        <v>105</v>
      </c>
      <c r="B318" t="s">
        <v>75</v>
      </c>
      <c r="C318">
        <v>70</v>
      </c>
      <c r="D318">
        <v>1</v>
      </c>
      <c r="E318">
        <v>23</v>
      </c>
      <c r="F318">
        <v>1</v>
      </c>
      <c r="G318" t="s">
        <v>106</v>
      </c>
    </row>
    <row r="319" spans="1:7" x14ac:dyDescent="0.35">
      <c r="A319" t="s">
        <v>105</v>
      </c>
      <c r="B319" t="s">
        <v>75</v>
      </c>
      <c r="C319">
        <v>70</v>
      </c>
      <c r="D319">
        <v>1</v>
      </c>
      <c r="E319">
        <v>23</v>
      </c>
      <c r="F319">
        <v>1</v>
      </c>
      <c r="G319" t="s">
        <v>106</v>
      </c>
    </row>
    <row r="320" spans="1:7" x14ac:dyDescent="0.35">
      <c r="A320" t="s">
        <v>105</v>
      </c>
      <c r="B320" t="s">
        <v>75</v>
      </c>
      <c r="C320">
        <v>70</v>
      </c>
      <c r="D320">
        <v>1</v>
      </c>
      <c r="E320">
        <v>23</v>
      </c>
      <c r="F320">
        <v>1</v>
      </c>
      <c r="G320" t="s">
        <v>106</v>
      </c>
    </row>
    <row r="321" spans="1:7" x14ac:dyDescent="0.35">
      <c r="A321" t="s">
        <v>105</v>
      </c>
      <c r="B321" t="s">
        <v>75</v>
      </c>
      <c r="C321">
        <v>70</v>
      </c>
      <c r="D321">
        <v>1</v>
      </c>
      <c r="E321">
        <v>23</v>
      </c>
      <c r="F321">
        <v>1</v>
      </c>
      <c r="G321" t="s">
        <v>106</v>
      </c>
    </row>
    <row r="322" spans="1:7" x14ac:dyDescent="0.35">
      <c r="A322" t="s">
        <v>105</v>
      </c>
      <c r="B322" t="s">
        <v>75</v>
      </c>
      <c r="C322">
        <v>70</v>
      </c>
      <c r="D322">
        <v>1</v>
      </c>
      <c r="E322">
        <v>23</v>
      </c>
      <c r="F322">
        <v>1</v>
      </c>
      <c r="G322" t="s">
        <v>106</v>
      </c>
    </row>
    <row r="323" spans="1:7" x14ac:dyDescent="0.35">
      <c r="A323" t="s">
        <v>105</v>
      </c>
      <c r="B323" t="s">
        <v>75</v>
      </c>
      <c r="C323">
        <v>70</v>
      </c>
      <c r="D323">
        <v>1</v>
      </c>
      <c r="E323">
        <v>23</v>
      </c>
      <c r="F323">
        <v>1</v>
      </c>
      <c r="G323" t="s">
        <v>106</v>
      </c>
    </row>
    <row r="324" spans="1:7" x14ac:dyDescent="0.35">
      <c r="A324" t="s">
        <v>105</v>
      </c>
      <c r="B324" t="s">
        <v>75</v>
      </c>
      <c r="C324">
        <v>70</v>
      </c>
      <c r="D324">
        <v>1</v>
      </c>
      <c r="E324">
        <v>23</v>
      </c>
      <c r="F324">
        <v>1</v>
      </c>
      <c r="G324" t="s">
        <v>106</v>
      </c>
    </row>
    <row r="325" spans="1:7" x14ac:dyDescent="0.35">
      <c r="A325" t="s">
        <v>105</v>
      </c>
      <c r="B325" t="s">
        <v>75</v>
      </c>
      <c r="C325">
        <v>70</v>
      </c>
      <c r="D325">
        <v>1</v>
      </c>
      <c r="E325">
        <v>24</v>
      </c>
      <c r="F325">
        <v>1</v>
      </c>
      <c r="G325" t="s">
        <v>106</v>
      </c>
    </row>
    <row r="326" spans="1:7" x14ac:dyDescent="0.35">
      <c r="A326" t="s">
        <v>105</v>
      </c>
      <c r="B326" t="s">
        <v>75</v>
      </c>
      <c r="C326">
        <v>70</v>
      </c>
      <c r="D326">
        <v>1</v>
      </c>
      <c r="E326">
        <v>24</v>
      </c>
      <c r="F326">
        <v>1</v>
      </c>
      <c r="G326" t="s">
        <v>106</v>
      </c>
    </row>
    <row r="327" spans="1:7" x14ac:dyDescent="0.35">
      <c r="A327" t="s">
        <v>105</v>
      </c>
      <c r="B327" t="s">
        <v>75</v>
      </c>
      <c r="C327">
        <v>70</v>
      </c>
      <c r="D327">
        <v>1</v>
      </c>
      <c r="E327">
        <v>24</v>
      </c>
      <c r="F327">
        <v>1</v>
      </c>
      <c r="G327" t="s">
        <v>106</v>
      </c>
    </row>
    <row r="328" spans="1:7" x14ac:dyDescent="0.35">
      <c r="A328" t="s">
        <v>105</v>
      </c>
      <c r="B328" t="s">
        <v>75</v>
      </c>
      <c r="C328">
        <v>70</v>
      </c>
      <c r="D328">
        <v>1</v>
      </c>
      <c r="E328">
        <v>24</v>
      </c>
      <c r="F328">
        <v>1</v>
      </c>
      <c r="G328" t="s">
        <v>106</v>
      </c>
    </row>
    <row r="329" spans="1:7" x14ac:dyDescent="0.35">
      <c r="A329" t="s">
        <v>105</v>
      </c>
      <c r="B329" t="s">
        <v>75</v>
      </c>
      <c r="C329">
        <v>70</v>
      </c>
      <c r="D329">
        <v>1</v>
      </c>
      <c r="E329">
        <v>24</v>
      </c>
      <c r="F329">
        <v>1</v>
      </c>
      <c r="G329" t="s">
        <v>106</v>
      </c>
    </row>
    <row r="330" spans="1:7" x14ac:dyDescent="0.35">
      <c r="A330" t="s">
        <v>105</v>
      </c>
      <c r="B330" t="s">
        <v>75</v>
      </c>
      <c r="C330">
        <v>70</v>
      </c>
      <c r="D330">
        <v>1</v>
      </c>
      <c r="E330">
        <v>25</v>
      </c>
      <c r="F330">
        <v>1</v>
      </c>
      <c r="G330" t="s">
        <v>107</v>
      </c>
    </row>
    <row r="331" spans="1:7" x14ac:dyDescent="0.35">
      <c r="A331" t="s">
        <v>105</v>
      </c>
      <c r="B331" t="s">
        <v>75</v>
      </c>
      <c r="C331">
        <v>70</v>
      </c>
      <c r="D331">
        <v>1</v>
      </c>
      <c r="E331">
        <v>25</v>
      </c>
      <c r="F331">
        <v>1</v>
      </c>
      <c r="G331" t="s">
        <v>107</v>
      </c>
    </row>
    <row r="332" spans="1:7" x14ac:dyDescent="0.35">
      <c r="A332" t="s">
        <v>105</v>
      </c>
      <c r="B332" t="s">
        <v>75</v>
      </c>
      <c r="C332">
        <v>70</v>
      </c>
      <c r="D332">
        <v>1</v>
      </c>
      <c r="E332">
        <v>25</v>
      </c>
      <c r="F332">
        <v>1</v>
      </c>
      <c r="G332" t="s">
        <v>107</v>
      </c>
    </row>
    <row r="333" spans="1:7" x14ac:dyDescent="0.35">
      <c r="A333" t="s">
        <v>105</v>
      </c>
      <c r="B333" t="s">
        <v>75</v>
      </c>
      <c r="C333">
        <v>70</v>
      </c>
      <c r="D333">
        <v>1</v>
      </c>
      <c r="E333">
        <v>25</v>
      </c>
      <c r="F333">
        <v>1</v>
      </c>
      <c r="G333" t="s">
        <v>107</v>
      </c>
    </row>
    <row r="334" spans="1:7" x14ac:dyDescent="0.35">
      <c r="A334" t="s">
        <v>105</v>
      </c>
      <c r="B334" t="s">
        <v>75</v>
      </c>
      <c r="C334">
        <v>70</v>
      </c>
      <c r="D334">
        <v>1</v>
      </c>
      <c r="E334">
        <v>25</v>
      </c>
      <c r="F334">
        <v>1</v>
      </c>
      <c r="G334" t="s">
        <v>107</v>
      </c>
    </row>
    <row r="335" spans="1:7" x14ac:dyDescent="0.35">
      <c r="A335" t="s">
        <v>105</v>
      </c>
      <c r="B335" t="s">
        <v>75</v>
      </c>
      <c r="C335">
        <v>70</v>
      </c>
      <c r="D335">
        <v>1</v>
      </c>
      <c r="E335">
        <v>25</v>
      </c>
      <c r="F335">
        <v>1</v>
      </c>
      <c r="G335" t="s">
        <v>107</v>
      </c>
    </row>
    <row r="336" spans="1:7" x14ac:dyDescent="0.35">
      <c r="A336" t="s">
        <v>105</v>
      </c>
      <c r="B336" t="s">
        <v>75</v>
      </c>
      <c r="C336">
        <v>70</v>
      </c>
      <c r="D336">
        <v>1</v>
      </c>
      <c r="E336">
        <v>25</v>
      </c>
      <c r="F336">
        <v>1</v>
      </c>
      <c r="G336" t="s">
        <v>107</v>
      </c>
    </row>
    <row r="337" spans="1:7" x14ac:dyDescent="0.35">
      <c r="A337" t="s">
        <v>105</v>
      </c>
      <c r="B337" t="s">
        <v>75</v>
      </c>
      <c r="C337">
        <v>70</v>
      </c>
      <c r="D337">
        <v>1</v>
      </c>
      <c r="E337">
        <v>25</v>
      </c>
      <c r="F337">
        <v>1</v>
      </c>
      <c r="G337" t="s">
        <v>107</v>
      </c>
    </row>
    <row r="338" spans="1:7" x14ac:dyDescent="0.35">
      <c r="A338" t="s">
        <v>105</v>
      </c>
      <c r="B338" t="s">
        <v>75</v>
      </c>
      <c r="C338">
        <v>70</v>
      </c>
      <c r="D338">
        <v>1</v>
      </c>
      <c r="E338">
        <v>25</v>
      </c>
      <c r="F338">
        <v>1</v>
      </c>
      <c r="G338" t="s">
        <v>107</v>
      </c>
    </row>
    <row r="339" spans="1:7" x14ac:dyDescent="0.35">
      <c r="A339" t="s">
        <v>105</v>
      </c>
      <c r="B339" t="s">
        <v>75</v>
      </c>
      <c r="C339">
        <v>70</v>
      </c>
      <c r="D339">
        <v>1</v>
      </c>
      <c r="E339">
        <v>25</v>
      </c>
      <c r="F339">
        <v>1</v>
      </c>
      <c r="G339" t="s">
        <v>107</v>
      </c>
    </row>
    <row r="340" spans="1:7" x14ac:dyDescent="0.35">
      <c r="A340" t="s">
        <v>105</v>
      </c>
      <c r="B340" t="s">
        <v>75</v>
      </c>
      <c r="C340">
        <v>70</v>
      </c>
      <c r="D340">
        <v>1</v>
      </c>
      <c r="E340">
        <v>25</v>
      </c>
      <c r="F340">
        <v>1</v>
      </c>
      <c r="G340" t="s">
        <v>107</v>
      </c>
    </row>
    <row r="341" spans="1:7" x14ac:dyDescent="0.35">
      <c r="A341" t="s">
        <v>105</v>
      </c>
      <c r="B341" t="s">
        <v>75</v>
      </c>
      <c r="C341">
        <v>70</v>
      </c>
      <c r="D341">
        <v>1</v>
      </c>
      <c r="E341">
        <v>25</v>
      </c>
      <c r="F341">
        <v>1</v>
      </c>
      <c r="G341" t="s">
        <v>107</v>
      </c>
    </row>
    <row r="342" spans="1:7" x14ac:dyDescent="0.35">
      <c r="A342" t="s">
        <v>105</v>
      </c>
      <c r="B342" t="s">
        <v>75</v>
      </c>
      <c r="C342">
        <v>70</v>
      </c>
      <c r="D342">
        <v>1</v>
      </c>
      <c r="E342">
        <v>25</v>
      </c>
      <c r="F342">
        <v>1</v>
      </c>
      <c r="G342" t="s">
        <v>107</v>
      </c>
    </row>
    <row r="343" spans="1:7" x14ac:dyDescent="0.35">
      <c r="A343" t="s">
        <v>105</v>
      </c>
      <c r="B343" t="s">
        <v>75</v>
      </c>
      <c r="C343">
        <v>70</v>
      </c>
      <c r="D343">
        <v>1</v>
      </c>
      <c r="E343">
        <v>25</v>
      </c>
      <c r="F343">
        <v>1</v>
      </c>
      <c r="G343" t="s">
        <v>106</v>
      </c>
    </row>
    <row r="344" spans="1:7" x14ac:dyDescent="0.35">
      <c r="A344" t="s">
        <v>105</v>
      </c>
      <c r="B344" t="s">
        <v>75</v>
      </c>
      <c r="C344">
        <v>70</v>
      </c>
      <c r="D344">
        <v>1</v>
      </c>
      <c r="E344">
        <v>25</v>
      </c>
      <c r="F344">
        <v>1</v>
      </c>
      <c r="G344" t="s">
        <v>106</v>
      </c>
    </row>
    <row r="345" spans="1:7" x14ac:dyDescent="0.35">
      <c r="A345" t="s">
        <v>105</v>
      </c>
      <c r="B345" t="s">
        <v>75</v>
      </c>
      <c r="C345">
        <v>70</v>
      </c>
      <c r="D345">
        <v>1</v>
      </c>
      <c r="E345">
        <v>25</v>
      </c>
      <c r="F345">
        <v>1</v>
      </c>
      <c r="G345" t="s">
        <v>106</v>
      </c>
    </row>
    <row r="346" spans="1:7" x14ac:dyDescent="0.35">
      <c r="A346" t="s">
        <v>105</v>
      </c>
      <c r="B346" t="s">
        <v>75</v>
      </c>
      <c r="C346">
        <v>70</v>
      </c>
      <c r="D346">
        <v>1</v>
      </c>
      <c r="E346">
        <v>25</v>
      </c>
      <c r="F346">
        <v>1</v>
      </c>
      <c r="G346" t="s">
        <v>106</v>
      </c>
    </row>
    <row r="347" spans="1:7" x14ac:dyDescent="0.35">
      <c r="A347" t="s">
        <v>105</v>
      </c>
      <c r="B347" t="s">
        <v>75</v>
      </c>
      <c r="C347">
        <v>70</v>
      </c>
      <c r="D347">
        <v>1</v>
      </c>
      <c r="E347">
        <v>25</v>
      </c>
      <c r="F347">
        <v>1</v>
      </c>
      <c r="G347" t="s">
        <v>106</v>
      </c>
    </row>
    <row r="348" spans="1:7" x14ac:dyDescent="0.35">
      <c r="A348" t="s">
        <v>105</v>
      </c>
      <c r="B348" t="s">
        <v>75</v>
      </c>
      <c r="C348">
        <v>70</v>
      </c>
      <c r="D348">
        <v>1</v>
      </c>
      <c r="E348">
        <v>25</v>
      </c>
      <c r="F348">
        <v>1</v>
      </c>
      <c r="G348" t="s">
        <v>106</v>
      </c>
    </row>
    <row r="349" spans="1:7" x14ac:dyDescent="0.35">
      <c r="A349" t="s">
        <v>105</v>
      </c>
      <c r="B349" t="s">
        <v>75</v>
      </c>
      <c r="C349">
        <v>70</v>
      </c>
      <c r="D349">
        <v>1</v>
      </c>
      <c r="E349">
        <v>25</v>
      </c>
      <c r="F349">
        <v>1</v>
      </c>
      <c r="G349" t="s">
        <v>106</v>
      </c>
    </row>
    <row r="350" spans="1:7" x14ac:dyDescent="0.35">
      <c r="A350" t="s">
        <v>105</v>
      </c>
      <c r="B350" t="s">
        <v>75</v>
      </c>
      <c r="C350">
        <v>70</v>
      </c>
      <c r="D350">
        <v>1</v>
      </c>
      <c r="E350">
        <v>26</v>
      </c>
      <c r="F350">
        <v>1</v>
      </c>
      <c r="G350" t="s">
        <v>107</v>
      </c>
    </row>
    <row r="351" spans="1:7" x14ac:dyDescent="0.35">
      <c r="A351" t="s">
        <v>105</v>
      </c>
      <c r="B351" t="s">
        <v>75</v>
      </c>
      <c r="C351">
        <v>70</v>
      </c>
      <c r="D351">
        <v>1</v>
      </c>
      <c r="E351">
        <v>26</v>
      </c>
      <c r="F351">
        <v>1</v>
      </c>
      <c r="G351" t="s">
        <v>107</v>
      </c>
    </row>
    <row r="352" spans="1:7" x14ac:dyDescent="0.35">
      <c r="A352" t="s">
        <v>105</v>
      </c>
      <c r="B352" t="s">
        <v>75</v>
      </c>
      <c r="C352">
        <v>70</v>
      </c>
      <c r="D352">
        <v>1</v>
      </c>
      <c r="E352">
        <v>26</v>
      </c>
      <c r="F352">
        <v>1</v>
      </c>
      <c r="G352" t="s">
        <v>107</v>
      </c>
    </row>
    <row r="353" spans="1:7" x14ac:dyDescent="0.35">
      <c r="A353" t="s">
        <v>105</v>
      </c>
      <c r="B353" t="s">
        <v>75</v>
      </c>
      <c r="C353">
        <v>70</v>
      </c>
      <c r="D353">
        <v>1</v>
      </c>
      <c r="E353">
        <v>26</v>
      </c>
      <c r="F353">
        <v>1</v>
      </c>
      <c r="G353" t="s">
        <v>107</v>
      </c>
    </row>
    <row r="354" spans="1:7" x14ac:dyDescent="0.35">
      <c r="A354" t="s">
        <v>105</v>
      </c>
      <c r="B354" t="s">
        <v>75</v>
      </c>
      <c r="C354">
        <v>70</v>
      </c>
      <c r="D354">
        <v>1</v>
      </c>
      <c r="E354">
        <v>26</v>
      </c>
      <c r="F354">
        <v>1</v>
      </c>
      <c r="G354" t="s">
        <v>107</v>
      </c>
    </row>
    <row r="355" spans="1:7" x14ac:dyDescent="0.35">
      <c r="A355" t="s">
        <v>105</v>
      </c>
      <c r="B355" t="s">
        <v>75</v>
      </c>
      <c r="C355">
        <v>70</v>
      </c>
      <c r="D355">
        <v>1</v>
      </c>
      <c r="E355">
        <v>26</v>
      </c>
      <c r="F355">
        <v>1</v>
      </c>
      <c r="G355" t="s">
        <v>107</v>
      </c>
    </row>
    <row r="356" spans="1:7" x14ac:dyDescent="0.35">
      <c r="A356" t="s">
        <v>105</v>
      </c>
      <c r="B356" t="s">
        <v>75</v>
      </c>
      <c r="C356">
        <v>70</v>
      </c>
      <c r="D356">
        <v>1</v>
      </c>
      <c r="E356">
        <v>26</v>
      </c>
      <c r="F356">
        <v>1</v>
      </c>
      <c r="G356" t="s">
        <v>107</v>
      </c>
    </row>
    <row r="357" spans="1:7" x14ac:dyDescent="0.35">
      <c r="A357" t="s">
        <v>105</v>
      </c>
      <c r="B357" t="s">
        <v>75</v>
      </c>
      <c r="C357">
        <v>70</v>
      </c>
      <c r="D357">
        <v>1</v>
      </c>
      <c r="E357">
        <v>26</v>
      </c>
      <c r="F357">
        <v>1</v>
      </c>
      <c r="G357" t="s">
        <v>106</v>
      </c>
    </row>
    <row r="358" spans="1:7" x14ac:dyDescent="0.35">
      <c r="A358" t="s">
        <v>105</v>
      </c>
      <c r="B358" t="s">
        <v>75</v>
      </c>
      <c r="C358">
        <v>70</v>
      </c>
      <c r="D358">
        <v>1</v>
      </c>
      <c r="E358">
        <v>26</v>
      </c>
      <c r="F358">
        <v>1</v>
      </c>
      <c r="G358" t="s">
        <v>106</v>
      </c>
    </row>
    <row r="359" spans="1:7" x14ac:dyDescent="0.35">
      <c r="A359" t="s">
        <v>105</v>
      </c>
      <c r="B359" t="s">
        <v>75</v>
      </c>
      <c r="C359">
        <v>70</v>
      </c>
      <c r="D359">
        <v>1</v>
      </c>
      <c r="E359">
        <v>29</v>
      </c>
      <c r="F359">
        <v>1</v>
      </c>
      <c r="G359" t="s">
        <v>107</v>
      </c>
    </row>
    <row r="360" spans="1:7" x14ac:dyDescent="0.35">
      <c r="A360" t="s">
        <v>105</v>
      </c>
      <c r="B360" t="s">
        <v>75</v>
      </c>
      <c r="C360">
        <v>70</v>
      </c>
      <c r="D360">
        <v>1</v>
      </c>
      <c r="E360">
        <v>29</v>
      </c>
      <c r="F360">
        <v>1</v>
      </c>
      <c r="G360" t="s">
        <v>107</v>
      </c>
    </row>
    <row r="361" spans="1:7" x14ac:dyDescent="0.35">
      <c r="A361" t="s">
        <v>105</v>
      </c>
      <c r="B361" t="s">
        <v>75</v>
      </c>
      <c r="C361">
        <v>70</v>
      </c>
      <c r="D361">
        <v>1</v>
      </c>
      <c r="E361">
        <v>29</v>
      </c>
      <c r="F361">
        <v>1</v>
      </c>
      <c r="G361" t="s">
        <v>107</v>
      </c>
    </row>
    <row r="362" spans="1:7" x14ac:dyDescent="0.35">
      <c r="A362" t="s">
        <v>105</v>
      </c>
      <c r="B362" t="s">
        <v>75</v>
      </c>
      <c r="C362">
        <v>70</v>
      </c>
      <c r="D362">
        <v>1</v>
      </c>
      <c r="E362">
        <v>29</v>
      </c>
      <c r="F362">
        <v>1</v>
      </c>
      <c r="G362" t="s">
        <v>106</v>
      </c>
    </row>
    <row r="363" spans="1:7" x14ac:dyDescent="0.35">
      <c r="A363" t="s">
        <v>105</v>
      </c>
      <c r="B363" t="s">
        <v>75</v>
      </c>
      <c r="C363">
        <v>70</v>
      </c>
      <c r="D363">
        <v>1</v>
      </c>
      <c r="E363">
        <v>29</v>
      </c>
      <c r="F363">
        <v>1</v>
      </c>
      <c r="G363" t="s">
        <v>106</v>
      </c>
    </row>
    <row r="364" spans="1:7" x14ac:dyDescent="0.35">
      <c r="A364" t="s">
        <v>105</v>
      </c>
      <c r="B364" t="s">
        <v>75</v>
      </c>
      <c r="C364">
        <v>70</v>
      </c>
      <c r="D364">
        <v>1</v>
      </c>
      <c r="E364">
        <v>31</v>
      </c>
      <c r="F364">
        <v>1</v>
      </c>
      <c r="G364" t="s">
        <v>107</v>
      </c>
    </row>
    <row r="365" spans="1:7" x14ac:dyDescent="0.35">
      <c r="A365" t="s">
        <v>105</v>
      </c>
      <c r="B365" t="s">
        <v>75</v>
      </c>
      <c r="C365">
        <v>70</v>
      </c>
      <c r="D365">
        <v>1</v>
      </c>
      <c r="E365">
        <v>32</v>
      </c>
      <c r="F365">
        <v>1</v>
      </c>
      <c r="G365" t="s">
        <v>107</v>
      </c>
    </row>
    <row r="366" spans="1:7" x14ac:dyDescent="0.35">
      <c r="A366" t="s">
        <v>105</v>
      </c>
      <c r="B366" t="s">
        <v>75</v>
      </c>
      <c r="C366">
        <v>70</v>
      </c>
      <c r="D366">
        <v>1</v>
      </c>
      <c r="E366">
        <v>38</v>
      </c>
      <c r="F366">
        <v>0</v>
      </c>
      <c r="G366" t="s">
        <v>47</v>
      </c>
    </row>
    <row r="367" spans="1:7" x14ac:dyDescent="0.35">
      <c r="A367" t="s">
        <v>105</v>
      </c>
      <c r="B367" t="s">
        <v>75</v>
      </c>
      <c r="C367">
        <v>70</v>
      </c>
      <c r="D367">
        <v>1</v>
      </c>
      <c r="E367">
        <v>38</v>
      </c>
      <c r="F367">
        <v>0</v>
      </c>
      <c r="G367" t="s">
        <v>47</v>
      </c>
    </row>
    <row r="368" spans="1:7" x14ac:dyDescent="0.35">
      <c r="A368" t="s">
        <v>105</v>
      </c>
      <c r="B368" t="s">
        <v>75</v>
      </c>
      <c r="C368">
        <v>70</v>
      </c>
      <c r="D368">
        <v>1</v>
      </c>
      <c r="E368">
        <v>38</v>
      </c>
      <c r="F368">
        <v>0</v>
      </c>
      <c r="G368" t="s">
        <v>47</v>
      </c>
    </row>
    <row r="369" spans="1:7" x14ac:dyDescent="0.35">
      <c r="A369" t="s">
        <v>105</v>
      </c>
      <c r="B369" t="s">
        <v>75</v>
      </c>
      <c r="C369">
        <v>70</v>
      </c>
      <c r="D369">
        <v>1</v>
      </c>
      <c r="E369">
        <v>38</v>
      </c>
      <c r="F369">
        <v>0</v>
      </c>
      <c r="G369" t="s">
        <v>47</v>
      </c>
    </row>
    <row r="370" spans="1:7" x14ac:dyDescent="0.35">
      <c r="A370" t="s">
        <v>105</v>
      </c>
      <c r="B370" t="s">
        <v>75</v>
      </c>
      <c r="C370">
        <v>70</v>
      </c>
      <c r="D370">
        <v>1</v>
      </c>
      <c r="E370">
        <v>38</v>
      </c>
      <c r="F370">
        <v>0</v>
      </c>
      <c r="G370" t="s">
        <v>47</v>
      </c>
    </row>
    <row r="371" spans="1:7" x14ac:dyDescent="0.35">
      <c r="A371" t="s">
        <v>105</v>
      </c>
      <c r="B371" t="s">
        <v>75</v>
      </c>
      <c r="C371">
        <v>70</v>
      </c>
      <c r="D371">
        <v>1</v>
      </c>
      <c r="E371">
        <v>38</v>
      </c>
      <c r="F371">
        <v>0</v>
      </c>
      <c r="G371" t="s">
        <v>47</v>
      </c>
    </row>
    <row r="372" spans="1:7" x14ac:dyDescent="0.35">
      <c r="A372" t="s">
        <v>105</v>
      </c>
      <c r="B372" t="s">
        <v>75</v>
      </c>
      <c r="C372">
        <v>70</v>
      </c>
      <c r="D372">
        <v>1</v>
      </c>
      <c r="E372">
        <v>38</v>
      </c>
      <c r="F372">
        <v>0</v>
      </c>
      <c r="G372" t="s">
        <v>47</v>
      </c>
    </row>
    <row r="373" spans="1:7" x14ac:dyDescent="0.35">
      <c r="A373" t="s">
        <v>105</v>
      </c>
      <c r="B373" t="s">
        <v>75</v>
      </c>
      <c r="C373">
        <v>70</v>
      </c>
      <c r="D373">
        <v>1</v>
      </c>
      <c r="E373">
        <v>38</v>
      </c>
      <c r="F373">
        <v>0</v>
      </c>
      <c r="G373" t="s">
        <v>47</v>
      </c>
    </row>
    <row r="374" spans="1:7" x14ac:dyDescent="0.35">
      <c r="A374" t="s">
        <v>105</v>
      </c>
      <c r="B374" t="s">
        <v>75</v>
      </c>
      <c r="C374">
        <v>70</v>
      </c>
      <c r="D374">
        <v>1</v>
      </c>
      <c r="E374">
        <v>38</v>
      </c>
      <c r="F374">
        <v>0</v>
      </c>
      <c r="G374" t="s">
        <v>47</v>
      </c>
    </row>
    <row r="375" spans="1:7" x14ac:dyDescent="0.35">
      <c r="A375" t="s">
        <v>105</v>
      </c>
      <c r="B375" t="s">
        <v>75</v>
      </c>
      <c r="C375">
        <v>70</v>
      </c>
      <c r="D375">
        <v>1</v>
      </c>
      <c r="E375">
        <v>38</v>
      </c>
      <c r="F375">
        <v>0</v>
      </c>
      <c r="G375" t="s">
        <v>47</v>
      </c>
    </row>
    <row r="376" spans="1:7" x14ac:dyDescent="0.35">
      <c r="A376" t="s">
        <v>105</v>
      </c>
      <c r="B376" t="s">
        <v>75</v>
      </c>
      <c r="C376">
        <v>70</v>
      </c>
      <c r="D376">
        <v>1</v>
      </c>
      <c r="E376">
        <v>38</v>
      </c>
      <c r="F376">
        <v>0</v>
      </c>
      <c r="G376" t="s">
        <v>47</v>
      </c>
    </row>
    <row r="377" spans="1:7" x14ac:dyDescent="0.35">
      <c r="A377" t="s">
        <v>105</v>
      </c>
      <c r="B377" t="s">
        <v>75</v>
      </c>
      <c r="C377">
        <v>70</v>
      </c>
      <c r="D377">
        <v>1</v>
      </c>
      <c r="E377">
        <v>38</v>
      </c>
      <c r="F377">
        <v>0</v>
      </c>
      <c r="G377" t="s">
        <v>47</v>
      </c>
    </row>
    <row r="378" spans="1:7" x14ac:dyDescent="0.35">
      <c r="A378" t="s">
        <v>105</v>
      </c>
      <c r="B378" t="s">
        <v>75</v>
      </c>
      <c r="C378">
        <v>70</v>
      </c>
      <c r="D378">
        <v>1</v>
      </c>
      <c r="E378">
        <v>38</v>
      </c>
      <c r="F378">
        <v>0</v>
      </c>
      <c r="G378" t="s">
        <v>47</v>
      </c>
    </row>
    <row r="379" spans="1:7" x14ac:dyDescent="0.35">
      <c r="A379" t="s">
        <v>105</v>
      </c>
      <c r="B379" t="s">
        <v>75</v>
      </c>
      <c r="C379">
        <v>70</v>
      </c>
      <c r="D379">
        <v>1</v>
      </c>
      <c r="E379">
        <v>38</v>
      </c>
      <c r="F379">
        <v>0</v>
      </c>
      <c r="G379" t="s">
        <v>47</v>
      </c>
    </row>
    <row r="380" spans="1:7" x14ac:dyDescent="0.35">
      <c r="A380" t="s">
        <v>105</v>
      </c>
      <c r="B380" t="s">
        <v>75</v>
      </c>
      <c r="C380">
        <v>70</v>
      </c>
      <c r="D380">
        <v>1</v>
      </c>
      <c r="E380">
        <v>38</v>
      </c>
      <c r="F380">
        <v>0</v>
      </c>
      <c r="G380" t="s">
        <v>47</v>
      </c>
    </row>
    <row r="381" spans="1:7" x14ac:dyDescent="0.35">
      <c r="A381" t="s">
        <v>105</v>
      </c>
      <c r="B381" t="s">
        <v>75</v>
      </c>
      <c r="C381">
        <v>70</v>
      </c>
      <c r="D381">
        <v>1</v>
      </c>
      <c r="E381">
        <v>38</v>
      </c>
      <c r="F381">
        <v>0</v>
      </c>
      <c r="G38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1"/>
  <sheetViews>
    <sheetView zoomScale="115" zoomScaleNormal="115" workbookViewId="0">
      <selection activeCell="J19" sqref="J19"/>
    </sheetView>
  </sheetViews>
  <sheetFormatPr defaultRowHeight="14.5" x14ac:dyDescent="0.35"/>
  <cols>
    <col min="1" max="1" width="10.1796875" customWidth="1"/>
    <col min="2" max="2" width="6.1796875" customWidth="1"/>
    <col min="3" max="3" width="12.81640625" customWidth="1"/>
    <col min="4" max="4" width="16.7265625" customWidth="1"/>
  </cols>
  <sheetData>
    <row r="1" spans="1:5" ht="21" customHeight="1" x14ac:dyDescent="0.35">
      <c r="A1" s="39" t="s">
        <v>0</v>
      </c>
      <c r="B1" s="39" t="s">
        <v>1</v>
      </c>
      <c r="C1" s="44" t="s">
        <v>97</v>
      </c>
      <c r="D1" s="44" t="s">
        <v>98</v>
      </c>
      <c r="E1" s="44" t="s">
        <v>99</v>
      </c>
    </row>
    <row r="2" spans="1:5" x14ac:dyDescent="0.35">
      <c r="A2" t="s">
        <v>100</v>
      </c>
      <c r="B2">
        <v>1</v>
      </c>
      <c r="C2">
        <v>23</v>
      </c>
      <c r="D2">
        <v>10</v>
      </c>
      <c r="E2">
        <v>0</v>
      </c>
    </row>
    <row r="3" spans="1:5" x14ac:dyDescent="0.35">
      <c r="A3" t="s">
        <v>100</v>
      </c>
      <c r="B3">
        <v>1</v>
      </c>
      <c r="C3">
        <v>23</v>
      </c>
      <c r="D3">
        <v>10</v>
      </c>
      <c r="E3">
        <v>0</v>
      </c>
    </row>
    <row r="4" spans="1:5" x14ac:dyDescent="0.35">
      <c r="A4" t="s">
        <v>100</v>
      </c>
      <c r="B4">
        <v>1</v>
      </c>
      <c r="C4">
        <v>23</v>
      </c>
      <c r="D4">
        <v>10</v>
      </c>
      <c r="E4">
        <v>0</v>
      </c>
    </row>
    <row r="5" spans="1:5" x14ac:dyDescent="0.35">
      <c r="A5" t="s">
        <v>100</v>
      </c>
      <c r="B5">
        <v>1</v>
      </c>
      <c r="C5">
        <v>23</v>
      </c>
      <c r="D5">
        <v>10</v>
      </c>
      <c r="E5">
        <v>0</v>
      </c>
    </row>
    <row r="6" spans="1:5" x14ac:dyDescent="0.35">
      <c r="A6" t="s">
        <v>100</v>
      </c>
      <c r="B6">
        <v>1</v>
      </c>
      <c r="C6">
        <v>23</v>
      </c>
      <c r="D6">
        <v>10</v>
      </c>
      <c r="E6">
        <v>0</v>
      </c>
    </row>
    <row r="7" spans="1:5" x14ac:dyDescent="0.35">
      <c r="A7" t="s">
        <v>100</v>
      </c>
      <c r="B7">
        <v>1</v>
      </c>
      <c r="C7">
        <v>23</v>
      </c>
      <c r="D7">
        <v>10</v>
      </c>
      <c r="E7">
        <v>0</v>
      </c>
    </row>
    <row r="8" spans="1:5" x14ac:dyDescent="0.35">
      <c r="A8" t="s">
        <v>100</v>
      </c>
      <c r="B8">
        <v>1</v>
      </c>
      <c r="C8">
        <v>23</v>
      </c>
      <c r="D8">
        <v>10</v>
      </c>
      <c r="E8">
        <v>0</v>
      </c>
    </row>
    <row r="9" spans="1:5" x14ac:dyDescent="0.35">
      <c r="A9" t="s">
        <v>100</v>
      </c>
      <c r="B9">
        <v>1</v>
      </c>
      <c r="C9">
        <v>23</v>
      </c>
      <c r="D9">
        <v>10</v>
      </c>
      <c r="E9">
        <v>0</v>
      </c>
    </row>
    <row r="10" spans="1:5" x14ac:dyDescent="0.35">
      <c r="A10" t="s">
        <v>100</v>
      </c>
      <c r="B10">
        <v>1</v>
      </c>
      <c r="C10">
        <v>23</v>
      </c>
      <c r="D10">
        <v>10</v>
      </c>
      <c r="E10">
        <v>0</v>
      </c>
    </row>
    <row r="11" spans="1:5" x14ac:dyDescent="0.35">
      <c r="A11" t="s">
        <v>100</v>
      </c>
      <c r="B11">
        <v>1</v>
      </c>
      <c r="C11">
        <v>23</v>
      </c>
      <c r="D11">
        <v>10</v>
      </c>
      <c r="E11">
        <v>0</v>
      </c>
    </row>
    <row r="12" spans="1:5" x14ac:dyDescent="0.35">
      <c r="A12" t="s">
        <v>100</v>
      </c>
      <c r="B12">
        <v>2</v>
      </c>
      <c r="C12">
        <v>23</v>
      </c>
      <c r="D12">
        <v>10</v>
      </c>
      <c r="E12">
        <v>0</v>
      </c>
    </row>
    <row r="13" spans="1:5" x14ac:dyDescent="0.35">
      <c r="A13" t="s">
        <v>100</v>
      </c>
      <c r="B13">
        <v>2</v>
      </c>
      <c r="C13">
        <v>23</v>
      </c>
      <c r="D13">
        <v>10</v>
      </c>
      <c r="E13">
        <v>0</v>
      </c>
    </row>
    <row r="14" spans="1:5" x14ac:dyDescent="0.35">
      <c r="A14" t="s">
        <v>100</v>
      </c>
      <c r="B14">
        <v>2</v>
      </c>
      <c r="C14">
        <v>23</v>
      </c>
      <c r="D14">
        <v>10</v>
      </c>
      <c r="E14">
        <v>0</v>
      </c>
    </row>
    <row r="15" spans="1:5" x14ac:dyDescent="0.35">
      <c r="A15" t="s">
        <v>100</v>
      </c>
      <c r="B15">
        <v>2</v>
      </c>
      <c r="C15">
        <v>23</v>
      </c>
      <c r="D15">
        <v>10</v>
      </c>
      <c r="E15">
        <v>0</v>
      </c>
    </row>
    <row r="16" spans="1:5" x14ac:dyDescent="0.35">
      <c r="A16" t="s">
        <v>100</v>
      </c>
      <c r="B16">
        <v>2</v>
      </c>
      <c r="C16">
        <v>23</v>
      </c>
      <c r="D16">
        <v>10</v>
      </c>
      <c r="E16">
        <v>0</v>
      </c>
    </row>
    <row r="17" spans="1:5" x14ac:dyDescent="0.35">
      <c r="A17" t="s">
        <v>100</v>
      </c>
      <c r="B17">
        <v>2</v>
      </c>
      <c r="C17">
        <v>23</v>
      </c>
      <c r="D17">
        <v>10</v>
      </c>
      <c r="E17">
        <v>0</v>
      </c>
    </row>
    <row r="18" spans="1:5" x14ac:dyDescent="0.35">
      <c r="A18" t="s">
        <v>100</v>
      </c>
      <c r="B18">
        <v>2</v>
      </c>
      <c r="C18">
        <v>23</v>
      </c>
      <c r="D18">
        <v>10</v>
      </c>
      <c r="E18">
        <v>0</v>
      </c>
    </row>
    <row r="19" spans="1:5" x14ac:dyDescent="0.35">
      <c r="A19" t="s">
        <v>100</v>
      </c>
      <c r="B19">
        <v>2</v>
      </c>
      <c r="C19">
        <v>23</v>
      </c>
      <c r="D19">
        <v>10</v>
      </c>
      <c r="E19">
        <v>0</v>
      </c>
    </row>
    <row r="20" spans="1:5" x14ac:dyDescent="0.35">
      <c r="A20" t="s">
        <v>100</v>
      </c>
      <c r="B20">
        <v>2</v>
      </c>
      <c r="C20">
        <v>23</v>
      </c>
      <c r="D20">
        <v>10</v>
      </c>
      <c r="E20">
        <v>0</v>
      </c>
    </row>
    <row r="21" spans="1:5" x14ac:dyDescent="0.35">
      <c r="A21" t="s">
        <v>100</v>
      </c>
      <c r="B21">
        <v>2</v>
      </c>
      <c r="C21">
        <v>23</v>
      </c>
      <c r="D21">
        <v>10</v>
      </c>
      <c r="E21">
        <v>0</v>
      </c>
    </row>
    <row r="22" spans="1:5" x14ac:dyDescent="0.35">
      <c r="A22" t="s">
        <v>100</v>
      </c>
      <c r="B22">
        <v>3</v>
      </c>
      <c r="C22">
        <v>6</v>
      </c>
      <c r="D22">
        <v>9</v>
      </c>
      <c r="E22">
        <v>1</v>
      </c>
    </row>
    <row r="23" spans="1:5" x14ac:dyDescent="0.35">
      <c r="A23" t="s">
        <v>100</v>
      </c>
      <c r="B23">
        <v>3</v>
      </c>
      <c r="C23">
        <v>23</v>
      </c>
      <c r="D23">
        <v>9</v>
      </c>
      <c r="E23">
        <v>0</v>
      </c>
    </row>
    <row r="24" spans="1:5" x14ac:dyDescent="0.35">
      <c r="A24" t="s">
        <v>100</v>
      </c>
      <c r="B24">
        <v>3</v>
      </c>
      <c r="C24">
        <v>23</v>
      </c>
      <c r="D24">
        <v>9</v>
      </c>
      <c r="E24">
        <v>0</v>
      </c>
    </row>
    <row r="25" spans="1:5" x14ac:dyDescent="0.35">
      <c r="A25" t="s">
        <v>100</v>
      </c>
      <c r="B25">
        <v>3</v>
      </c>
      <c r="C25">
        <v>23</v>
      </c>
      <c r="D25">
        <v>9</v>
      </c>
      <c r="E25">
        <v>0</v>
      </c>
    </row>
    <row r="26" spans="1:5" x14ac:dyDescent="0.35">
      <c r="A26" t="s">
        <v>100</v>
      </c>
      <c r="B26">
        <v>3</v>
      </c>
      <c r="C26">
        <v>23</v>
      </c>
      <c r="D26">
        <v>9</v>
      </c>
      <c r="E26">
        <v>0</v>
      </c>
    </row>
    <row r="27" spans="1:5" x14ac:dyDescent="0.35">
      <c r="A27" t="s">
        <v>100</v>
      </c>
      <c r="B27">
        <v>3</v>
      </c>
      <c r="C27">
        <v>23</v>
      </c>
      <c r="D27">
        <v>9</v>
      </c>
      <c r="E27">
        <v>0</v>
      </c>
    </row>
    <row r="28" spans="1:5" x14ac:dyDescent="0.35">
      <c r="A28" t="s">
        <v>100</v>
      </c>
      <c r="B28">
        <v>3</v>
      </c>
      <c r="C28">
        <v>23</v>
      </c>
      <c r="D28">
        <v>9</v>
      </c>
      <c r="E28">
        <v>0</v>
      </c>
    </row>
    <row r="29" spans="1:5" x14ac:dyDescent="0.35">
      <c r="A29" t="s">
        <v>100</v>
      </c>
      <c r="B29">
        <v>3</v>
      </c>
      <c r="C29">
        <v>23</v>
      </c>
      <c r="D29">
        <v>9</v>
      </c>
      <c r="E29">
        <v>0</v>
      </c>
    </row>
    <row r="30" spans="1:5" x14ac:dyDescent="0.35">
      <c r="A30" t="s">
        <v>100</v>
      </c>
      <c r="B30">
        <v>3</v>
      </c>
      <c r="C30">
        <v>23</v>
      </c>
      <c r="D30">
        <v>9</v>
      </c>
      <c r="E30">
        <v>0</v>
      </c>
    </row>
    <row r="31" spans="1:5" x14ac:dyDescent="0.35">
      <c r="A31" t="s">
        <v>100</v>
      </c>
      <c r="B31">
        <v>3</v>
      </c>
      <c r="C31">
        <v>23</v>
      </c>
      <c r="D31">
        <v>9</v>
      </c>
      <c r="E31">
        <v>0</v>
      </c>
    </row>
    <row r="32" spans="1:5" x14ac:dyDescent="0.35">
      <c r="A32" t="s">
        <v>100</v>
      </c>
      <c r="B32">
        <v>4</v>
      </c>
      <c r="C32">
        <v>11</v>
      </c>
      <c r="D32">
        <v>9</v>
      </c>
      <c r="E32">
        <v>1</v>
      </c>
    </row>
    <row r="33" spans="1:5" x14ac:dyDescent="0.35">
      <c r="A33" t="s">
        <v>100</v>
      </c>
      <c r="B33">
        <v>4</v>
      </c>
      <c r="C33">
        <v>23</v>
      </c>
      <c r="D33">
        <v>9</v>
      </c>
      <c r="E33">
        <v>0</v>
      </c>
    </row>
    <row r="34" spans="1:5" x14ac:dyDescent="0.35">
      <c r="A34" t="s">
        <v>100</v>
      </c>
      <c r="B34">
        <v>4</v>
      </c>
      <c r="C34">
        <v>23</v>
      </c>
      <c r="D34">
        <v>9</v>
      </c>
      <c r="E34">
        <v>0</v>
      </c>
    </row>
    <row r="35" spans="1:5" x14ac:dyDescent="0.35">
      <c r="A35" t="s">
        <v>100</v>
      </c>
      <c r="B35">
        <v>4</v>
      </c>
      <c r="C35">
        <v>23</v>
      </c>
      <c r="D35">
        <v>9</v>
      </c>
      <c r="E35">
        <v>0</v>
      </c>
    </row>
    <row r="36" spans="1:5" x14ac:dyDescent="0.35">
      <c r="A36" t="s">
        <v>100</v>
      </c>
      <c r="B36">
        <v>4</v>
      </c>
      <c r="C36">
        <v>23</v>
      </c>
      <c r="D36">
        <v>9</v>
      </c>
      <c r="E36">
        <v>0</v>
      </c>
    </row>
    <row r="37" spans="1:5" x14ac:dyDescent="0.35">
      <c r="A37" t="s">
        <v>100</v>
      </c>
      <c r="B37">
        <v>4</v>
      </c>
      <c r="C37">
        <v>23</v>
      </c>
      <c r="D37">
        <v>9</v>
      </c>
      <c r="E37">
        <v>0</v>
      </c>
    </row>
    <row r="38" spans="1:5" x14ac:dyDescent="0.35">
      <c r="A38" t="s">
        <v>100</v>
      </c>
      <c r="B38">
        <v>4</v>
      </c>
      <c r="C38">
        <v>23</v>
      </c>
      <c r="D38">
        <v>9</v>
      </c>
      <c r="E38">
        <v>0</v>
      </c>
    </row>
    <row r="39" spans="1:5" x14ac:dyDescent="0.35">
      <c r="A39" t="s">
        <v>100</v>
      </c>
      <c r="B39">
        <v>4</v>
      </c>
      <c r="C39">
        <v>23</v>
      </c>
      <c r="D39">
        <v>9</v>
      </c>
      <c r="E39">
        <v>0</v>
      </c>
    </row>
    <row r="40" spans="1:5" x14ac:dyDescent="0.35">
      <c r="A40" t="s">
        <v>100</v>
      </c>
      <c r="B40">
        <v>4</v>
      </c>
      <c r="C40">
        <v>23</v>
      </c>
      <c r="D40">
        <v>9</v>
      </c>
      <c r="E40">
        <v>0</v>
      </c>
    </row>
    <row r="41" spans="1:5" x14ac:dyDescent="0.35">
      <c r="A41" t="s">
        <v>100</v>
      </c>
      <c r="B41">
        <v>4</v>
      </c>
      <c r="C41">
        <v>23</v>
      </c>
      <c r="D41">
        <v>9</v>
      </c>
      <c r="E41">
        <v>0</v>
      </c>
    </row>
    <row r="42" spans="1:5" x14ac:dyDescent="0.35">
      <c r="A42" t="s">
        <v>100</v>
      </c>
      <c r="B42">
        <v>5</v>
      </c>
      <c r="C42">
        <v>7</v>
      </c>
      <c r="D42">
        <v>9</v>
      </c>
      <c r="E42">
        <v>1</v>
      </c>
    </row>
    <row r="43" spans="1:5" x14ac:dyDescent="0.35">
      <c r="A43" t="s">
        <v>100</v>
      </c>
      <c r="B43">
        <v>5</v>
      </c>
      <c r="C43">
        <v>23</v>
      </c>
      <c r="D43">
        <v>9</v>
      </c>
      <c r="E43">
        <v>0</v>
      </c>
    </row>
    <row r="44" spans="1:5" x14ac:dyDescent="0.35">
      <c r="A44" t="s">
        <v>100</v>
      </c>
      <c r="B44">
        <v>5</v>
      </c>
      <c r="C44">
        <v>23</v>
      </c>
      <c r="D44">
        <v>9</v>
      </c>
      <c r="E44">
        <v>0</v>
      </c>
    </row>
    <row r="45" spans="1:5" x14ac:dyDescent="0.35">
      <c r="A45" t="s">
        <v>100</v>
      </c>
      <c r="B45">
        <v>5</v>
      </c>
      <c r="C45">
        <v>23</v>
      </c>
      <c r="D45">
        <v>9</v>
      </c>
      <c r="E45">
        <v>0</v>
      </c>
    </row>
    <row r="46" spans="1:5" x14ac:dyDescent="0.35">
      <c r="A46" t="s">
        <v>100</v>
      </c>
      <c r="B46">
        <v>5</v>
      </c>
      <c r="C46">
        <v>23</v>
      </c>
      <c r="D46">
        <v>9</v>
      </c>
      <c r="E46">
        <v>0</v>
      </c>
    </row>
    <row r="47" spans="1:5" x14ac:dyDescent="0.35">
      <c r="A47" t="s">
        <v>100</v>
      </c>
      <c r="B47">
        <v>5</v>
      </c>
      <c r="C47">
        <v>23</v>
      </c>
      <c r="D47">
        <v>9</v>
      </c>
      <c r="E47">
        <v>0</v>
      </c>
    </row>
    <row r="48" spans="1:5" x14ac:dyDescent="0.35">
      <c r="A48" t="s">
        <v>100</v>
      </c>
      <c r="B48">
        <v>5</v>
      </c>
      <c r="C48">
        <v>23</v>
      </c>
      <c r="D48">
        <v>9</v>
      </c>
      <c r="E48">
        <v>0</v>
      </c>
    </row>
    <row r="49" spans="1:5" x14ac:dyDescent="0.35">
      <c r="A49" t="s">
        <v>100</v>
      </c>
      <c r="B49">
        <v>5</v>
      </c>
      <c r="C49">
        <v>23</v>
      </c>
      <c r="D49">
        <v>9</v>
      </c>
      <c r="E49">
        <v>0</v>
      </c>
    </row>
    <row r="50" spans="1:5" x14ac:dyDescent="0.35">
      <c r="A50" t="s">
        <v>100</v>
      </c>
      <c r="B50">
        <v>5</v>
      </c>
      <c r="C50">
        <v>23</v>
      </c>
      <c r="D50">
        <v>9</v>
      </c>
      <c r="E50">
        <v>0</v>
      </c>
    </row>
    <row r="51" spans="1:5" x14ac:dyDescent="0.35">
      <c r="A51" t="s">
        <v>100</v>
      </c>
      <c r="B51">
        <v>5</v>
      </c>
      <c r="C51">
        <v>23</v>
      </c>
      <c r="D51">
        <v>9</v>
      </c>
      <c r="E51">
        <v>0</v>
      </c>
    </row>
    <row r="52" spans="1:5" x14ac:dyDescent="0.35">
      <c r="A52" t="s">
        <v>100</v>
      </c>
      <c r="B52">
        <v>6</v>
      </c>
      <c r="C52">
        <v>23</v>
      </c>
      <c r="D52">
        <v>10</v>
      </c>
      <c r="E52">
        <v>0</v>
      </c>
    </row>
    <row r="53" spans="1:5" x14ac:dyDescent="0.35">
      <c r="A53" t="s">
        <v>100</v>
      </c>
      <c r="B53">
        <v>6</v>
      </c>
      <c r="C53">
        <v>23</v>
      </c>
      <c r="D53">
        <v>10</v>
      </c>
      <c r="E53">
        <v>0</v>
      </c>
    </row>
    <row r="54" spans="1:5" x14ac:dyDescent="0.35">
      <c r="A54" t="s">
        <v>100</v>
      </c>
      <c r="B54">
        <v>6</v>
      </c>
      <c r="C54">
        <v>23</v>
      </c>
      <c r="D54">
        <v>10</v>
      </c>
      <c r="E54">
        <v>0</v>
      </c>
    </row>
    <row r="55" spans="1:5" x14ac:dyDescent="0.35">
      <c r="A55" t="s">
        <v>100</v>
      </c>
      <c r="B55">
        <v>6</v>
      </c>
      <c r="C55">
        <v>23</v>
      </c>
      <c r="D55">
        <v>10</v>
      </c>
      <c r="E55">
        <v>0</v>
      </c>
    </row>
    <row r="56" spans="1:5" x14ac:dyDescent="0.35">
      <c r="A56" t="s">
        <v>100</v>
      </c>
      <c r="B56">
        <v>6</v>
      </c>
      <c r="C56">
        <v>23</v>
      </c>
      <c r="D56">
        <v>10</v>
      </c>
      <c r="E56">
        <v>0</v>
      </c>
    </row>
    <row r="57" spans="1:5" x14ac:dyDescent="0.35">
      <c r="A57" t="s">
        <v>100</v>
      </c>
      <c r="B57">
        <v>6</v>
      </c>
      <c r="C57">
        <v>23</v>
      </c>
      <c r="D57">
        <v>10</v>
      </c>
      <c r="E57">
        <v>0</v>
      </c>
    </row>
    <row r="58" spans="1:5" x14ac:dyDescent="0.35">
      <c r="A58" t="s">
        <v>100</v>
      </c>
      <c r="B58">
        <v>6</v>
      </c>
      <c r="C58">
        <v>23</v>
      </c>
      <c r="D58">
        <v>10</v>
      </c>
      <c r="E58">
        <v>0</v>
      </c>
    </row>
    <row r="59" spans="1:5" x14ac:dyDescent="0.35">
      <c r="A59" t="s">
        <v>100</v>
      </c>
      <c r="B59">
        <v>6</v>
      </c>
      <c r="C59">
        <v>23</v>
      </c>
      <c r="D59">
        <v>10</v>
      </c>
      <c r="E59">
        <v>0</v>
      </c>
    </row>
    <row r="60" spans="1:5" x14ac:dyDescent="0.35">
      <c r="A60" t="s">
        <v>100</v>
      </c>
      <c r="B60">
        <v>6</v>
      </c>
      <c r="C60">
        <v>23</v>
      </c>
      <c r="D60">
        <v>10</v>
      </c>
      <c r="E60">
        <v>0</v>
      </c>
    </row>
    <row r="61" spans="1:5" x14ac:dyDescent="0.35">
      <c r="A61" t="s">
        <v>100</v>
      </c>
      <c r="B61">
        <v>6</v>
      </c>
      <c r="C61">
        <v>23</v>
      </c>
      <c r="D61">
        <v>10</v>
      </c>
      <c r="E61">
        <v>0</v>
      </c>
    </row>
    <row r="62" spans="1:5" x14ac:dyDescent="0.35">
      <c r="A62" t="s">
        <v>101</v>
      </c>
      <c r="B62">
        <v>1</v>
      </c>
      <c r="C62">
        <v>2</v>
      </c>
      <c r="D62">
        <v>29</v>
      </c>
      <c r="E62">
        <v>1</v>
      </c>
    </row>
    <row r="63" spans="1:5" x14ac:dyDescent="0.35">
      <c r="A63" t="s">
        <v>101</v>
      </c>
      <c r="B63">
        <v>1</v>
      </c>
      <c r="C63">
        <v>6</v>
      </c>
      <c r="D63">
        <v>28</v>
      </c>
      <c r="E63">
        <v>1</v>
      </c>
    </row>
    <row r="64" spans="1:5" x14ac:dyDescent="0.35">
      <c r="A64" t="s">
        <v>101</v>
      </c>
      <c r="B64">
        <v>1</v>
      </c>
      <c r="C64">
        <v>7</v>
      </c>
      <c r="D64">
        <v>27</v>
      </c>
      <c r="E64">
        <v>1</v>
      </c>
    </row>
    <row r="65" spans="1:5" x14ac:dyDescent="0.35">
      <c r="A65" t="s">
        <v>101</v>
      </c>
      <c r="B65">
        <v>1</v>
      </c>
      <c r="C65">
        <v>11</v>
      </c>
      <c r="D65">
        <v>26</v>
      </c>
      <c r="E65">
        <v>1</v>
      </c>
    </row>
    <row r="66" spans="1:5" x14ac:dyDescent="0.35">
      <c r="A66" t="s">
        <v>101</v>
      </c>
      <c r="B66">
        <v>1</v>
      </c>
      <c r="C66">
        <v>17</v>
      </c>
      <c r="D66">
        <v>25</v>
      </c>
      <c r="E66">
        <v>1</v>
      </c>
    </row>
    <row r="67" spans="1:5" x14ac:dyDescent="0.35">
      <c r="A67" t="s">
        <v>101</v>
      </c>
      <c r="B67">
        <v>1</v>
      </c>
      <c r="C67">
        <v>23</v>
      </c>
      <c r="D67">
        <v>25</v>
      </c>
      <c r="E67">
        <v>0</v>
      </c>
    </row>
    <row r="68" spans="1:5" x14ac:dyDescent="0.35">
      <c r="A68" t="s">
        <v>101</v>
      </c>
      <c r="B68">
        <v>1</v>
      </c>
      <c r="C68">
        <v>23</v>
      </c>
      <c r="D68">
        <v>25</v>
      </c>
      <c r="E68">
        <v>0</v>
      </c>
    </row>
    <row r="69" spans="1:5" x14ac:dyDescent="0.35">
      <c r="A69" t="s">
        <v>101</v>
      </c>
      <c r="B69">
        <v>1</v>
      </c>
      <c r="C69">
        <v>23</v>
      </c>
      <c r="D69">
        <v>25</v>
      </c>
      <c r="E69">
        <v>0</v>
      </c>
    </row>
    <row r="70" spans="1:5" x14ac:dyDescent="0.35">
      <c r="A70" t="s">
        <v>101</v>
      </c>
      <c r="B70">
        <v>1</v>
      </c>
      <c r="C70">
        <v>23</v>
      </c>
      <c r="D70">
        <v>25</v>
      </c>
      <c r="E70">
        <v>0</v>
      </c>
    </row>
    <row r="71" spans="1:5" x14ac:dyDescent="0.35">
      <c r="A71" t="s">
        <v>101</v>
      </c>
      <c r="B71">
        <v>1</v>
      </c>
      <c r="C71">
        <v>23</v>
      </c>
      <c r="D71">
        <v>25</v>
      </c>
      <c r="E71">
        <v>0</v>
      </c>
    </row>
    <row r="72" spans="1:5" x14ac:dyDescent="0.35">
      <c r="A72" t="s">
        <v>101</v>
      </c>
      <c r="B72">
        <v>1</v>
      </c>
      <c r="C72">
        <v>23</v>
      </c>
      <c r="D72">
        <v>25</v>
      </c>
      <c r="E72">
        <v>0</v>
      </c>
    </row>
    <row r="73" spans="1:5" x14ac:dyDescent="0.35">
      <c r="A73" t="s">
        <v>101</v>
      </c>
      <c r="B73">
        <v>1</v>
      </c>
      <c r="C73">
        <v>23</v>
      </c>
      <c r="D73">
        <v>25</v>
      </c>
      <c r="E73">
        <v>0</v>
      </c>
    </row>
    <row r="74" spans="1:5" x14ac:dyDescent="0.35">
      <c r="A74" t="s">
        <v>101</v>
      </c>
      <c r="B74">
        <v>1</v>
      </c>
      <c r="C74">
        <v>23</v>
      </c>
      <c r="D74">
        <v>25</v>
      </c>
      <c r="E74">
        <v>0</v>
      </c>
    </row>
    <row r="75" spans="1:5" x14ac:dyDescent="0.35">
      <c r="A75" t="s">
        <v>101</v>
      </c>
      <c r="B75">
        <v>1</v>
      </c>
      <c r="C75">
        <v>23</v>
      </c>
      <c r="D75">
        <v>25</v>
      </c>
      <c r="E75">
        <v>0</v>
      </c>
    </row>
    <row r="76" spans="1:5" x14ac:dyDescent="0.35">
      <c r="A76" t="s">
        <v>101</v>
      </c>
      <c r="B76">
        <v>1</v>
      </c>
      <c r="C76">
        <v>23</v>
      </c>
      <c r="D76">
        <v>25</v>
      </c>
      <c r="E76">
        <v>0</v>
      </c>
    </row>
    <row r="77" spans="1:5" x14ac:dyDescent="0.35">
      <c r="A77" t="s">
        <v>101</v>
      </c>
      <c r="B77">
        <v>1</v>
      </c>
      <c r="C77">
        <v>23</v>
      </c>
      <c r="D77">
        <v>25</v>
      </c>
      <c r="E77">
        <v>0</v>
      </c>
    </row>
    <row r="78" spans="1:5" x14ac:dyDescent="0.35">
      <c r="A78" t="s">
        <v>101</v>
      </c>
      <c r="B78">
        <v>1</v>
      </c>
      <c r="C78">
        <v>23</v>
      </c>
      <c r="D78">
        <v>25</v>
      </c>
      <c r="E78">
        <v>0</v>
      </c>
    </row>
    <row r="79" spans="1:5" x14ac:dyDescent="0.35">
      <c r="A79" t="s">
        <v>101</v>
      </c>
      <c r="B79">
        <v>1</v>
      </c>
      <c r="C79">
        <v>23</v>
      </c>
      <c r="D79">
        <v>25</v>
      </c>
      <c r="E79">
        <v>0</v>
      </c>
    </row>
    <row r="80" spans="1:5" x14ac:dyDescent="0.35">
      <c r="A80" t="s">
        <v>101</v>
      </c>
      <c r="B80">
        <v>1</v>
      </c>
      <c r="C80">
        <v>23</v>
      </c>
      <c r="D80">
        <v>25</v>
      </c>
      <c r="E80">
        <v>0</v>
      </c>
    </row>
    <row r="81" spans="1:5" x14ac:dyDescent="0.35">
      <c r="A81" t="s">
        <v>101</v>
      </c>
      <c r="B81">
        <v>1</v>
      </c>
      <c r="C81">
        <v>23</v>
      </c>
      <c r="D81">
        <v>25</v>
      </c>
      <c r="E81">
        <v>0</v>
      </c>
    </row>
    <row r="82" spans="1:5" x14ac:dyDescent="0.35">
      <c r="A82" t="s">
        <v>101</v>
      </c>
      <c r="B82">
        <v>1</v>
      </c>
      <c r="C82">
        <v>23</v>
      </c>
      <c r="D82">
        <v>25</v>
      </c>
      <c r="E82">
        <v>0</v>
      </c>
    </row>
    <row r="83" spans="1:5" x14ac:dyDescent="0.35">
      <c r="A83" t="s">
        <v>101</v>
      </c>
      <c r="B83">
        <v>1</v>
      </c>
      <c r="C83">
        <v>23</v>
      </c>
      <c r="D83">
        <v>25</v>
      </c>
      <c r="E83">
        <v>0</v>
      </c>
    </row>
    <row r="84" spans="1:5" x14ac:dyDescent="0.35">
      <c r="A84" t="s">
        <v>101</v>
      </c>
      <c r="B84">
        <v>1</v>
      </c>
      <c r="C84">
        <v>23</v>
      </c>
      <c r="D84">
        <v>25</v>
      </c>
      <c r="E84">
        <v>0</v>
      </c>
    </row>
    <row r="85" spans="1:5" x14ac:dyDescent="0.35">
      <c r="A85" t="s">
        <v>101</v>
      </c>
      <c r="B85">
        <v>1</v>
      </c>
      <c r="C85">
        <v>23</v>
      </c>
      <c r="D85">
        <v>25</v>
      </c>
      <c r="E85">
        <v>0</v>
      </c>
    </row>
    <row r="86" spans="1:5" x14ac:dyDescent="0.35">
      <c r="A86" t="s">
        <v>101</v>
      </c>
      <c r="B86">
        <v>1</v>
      </c>
      <c r="C86">
        <v>23</v>
      </c>
      <c r="D86">
        <v>25</v>
      </c>
      <c r="E86">
        <v>0</v>
      </c>
    </row>
    <row r="87" spans="1:5" x14ac:dyDescent="0.35">
      <c r="A87" t="s">
        <v>101</v>
      </c>
      <c r="B87">
        <v>1</v>
      </c>
      <c r="C87">
        <v>23</v>
      </c>
      <c r="D87">
        <v>25</v>
      </c>
      <c r="E87">
        <v>0</v>
      </c>
    </row>
    <row r="88" spans="1:5" x14ac:dyDescent="0.35">
      <c r="A88" t="s">
        <v>101</v>
      </c>
      <c r="B88">
        <v>1</v>
      </c>
      <c r="C88">
        <v>23</v>
      </c>
      <c r="D88">
        <v>25</v>
      </c>
      <c r="E88">
        <v>0</v>
      </c>
    </row>
    <row r="89" spans="1:5" x14ac:dyDescent="0.35">
      <c r="A89" t="s">
        <v>101</v>
      </c>
      <c r="B89">
        <v>1</v>
      </c>
      <c r="C89">
        <v>23</v>
      </c>
      <c r="D89">
        <v>25</v>
      </c>
      <c r="E89">
        <v>0</v>
      </c>
    </row>
    <row r="90" spans="1:5" x14ac:dyDescent="0.35">
      <c r="A90" t="s">
        <v>101</v>
      </c>
      <c r="B90">
        <v>1</v>
      </c>
      <c r="C90">
        <v>23</v>
      </c>
      <c r="D90">
        <v>25</v>
      </c>
      <c r="E90">
        <v>0</v>
      </c>
    </row>
    <row r="91" spans="1:5" x14ac:dyDescent="0.35">
      <c r="A91" t="s">
        <v>101</v>
      </c>
      <c r="B91">
        <v>1</v>
      </c>
      <c r="C91">
        <v>23</v>
      </c>
      <c r="D91">
        <v>25</v>
      </c>
      <c r="E91">
        <v>0</v>
      </c>
    </row>
    <row r="92" spans="1:5" x14ac:dyDescent="0.35">
      <c r="A92" t="s">
        <v>101</v>
      </c>
      <c r="B92">
        <v>2</v>
      </c>
      <c r="C92">
        <v>2</v>
      </c>
      <c r="D92">
        <v>29</v>
      </c>
      <c r="E92">
        <v>1</v>
      </c>
    </row>
    <row r="93" spans="1:5" x14ac:dyDescent="0.35">
      <c r="A93" t="s">
        <v>101</v>
      </c>
      <c r="B93">
        <v>2</v>
      </c>
      <c r="C93">
        <v>3</v>
      </c>
      <c r="D93">
        <v>28</v>
      </c>
      <c r="E93">
        <v>1</v>
      </c>
    </row>
    <row r="94" spans="1:5" x14ac:dyDescent="0.35">
      <c r="A94" t="s">
        <v>101</v>
      </c>
      <c r="B94">
        <v>2</v>
      </c>
      <c r="C94">
        <v>6</v>
      </c>
      <c r="D94">
        <v>27</v>
      </c>
      <c r="E94">
        <v>1</v>
      </c>
    </row>
    <row r="95" spans="1:5" x14ac:dyDescent="0.35">
      <c r="A95" t="s">
        <v>101</v>
      </c>
      <c r="B95">
        <v>2</v>
      </c>
      <c r="C95">
        <v>7</v>
      </c>
      <c r="D95">
        <v>26</v>
      </c>
      <c r="E95">
        <v>1</v>
      </c>
    </row>
    <row r="96" spans="1:5" x14ac:dyDescent="0.35">
      <c r="A96" t="s">
        <v>101</v>
      </c>
      <c r="B96">
        <v>2</v>
      </c>
      <c r="C96">
        <v>14</v>
      </c>
      <c r="D96">
        <v>25</v>
      </c>
      <c r="E96">
        <v>1</v>
      </c>
    </row>
    <row r="97" spans="1:5" x14ac:dyDescent="0.35">
      <c r="A97" t="s">
        <v>101</v>
      </c>
      <c r="B97">
        <v>2</v>
      </c>
      <c r="C97">
        <v>23</v>
      </c>
      <c r="D97">
        <v>24</v>
      </c>
      <c r="E97">
        <v>1</v>
      </c>
    </row>
    <row r="98" spans="1:5" x14ac:dyDescent="0.35">
      <c r="A98" t="s">
        <v>101</v>
      </c>
      <c r="B98">
        <v>2</v>
      </c>
      <c r="C98">
        <v>23</v>
      </c>
      <c r="D98">
        <v>24</v>
      </c>
      <c r="E98">
        <v>0</v>
      </c>
    </row>
    <row r="99" spans="1:5" x14ac:dyDescent="0.35">
      <c r="A99" t="s">
        <v>101</v>
      </c>
      <c r="B99">
        <v>2</v>
      </c>
      <c r="C99">
        <v>23</v>
      </c>
      <c r="D99">
        <v>24</v>
      </c>
      <c r="E99">
        <v>0</v>
      </c>
    </row>
    <row r="100" spans="1:5" x14ac:dyDescent="0.35">
      <c r="A100" t="s">
        <v>101</v>
      </c>
      <c r="B100">
        <v>2</v>
      </c>
      <c r="C100">
        <v>23</v>
      </c>
      <c r="D100">
        <v>24</v>
      </c>
      <c r="E100">
        <v>0</v>
      </c>
    </row>
    <row r="101" spans="1:5" x14ac:dyDescent="0.35">
      <c r="A101" t="s">
        <v>101</v>
      </c>
      <c r="B101">
        <v>2</v>
      </c>
      <c r="C101">
        <v>23</v>
      </c>
      <c r="D101">
        <v>24</v>
      </c>
      <c r="E101">
        <v>0</v>
      </c>
    </row>
    <row r="102" spans="1:5" x14ac:dyDescent="0.35">
      <c r="A102" t="s">
        <v>101</v>
      </c>
      <c r="B102">
        <v>2</v>
      </c>
      <c r="C102">
        <v>23</v>
      </c>
      <c r="D102">
        <v>24</v>
      </c>
      <c r="E102">
        <v>0</v>
      </c>
    </row>
    <row r="103" spans="1:5" x14ac:dyDescent="0.35">
      <c r="A103" t="s">
        <v>101</v>
      </c>
      <c r="B103">
        <v>2</v>
      </c>
      <c r="C103">
        <v>23</v>
      </c>
      <c r="D103">
        <v>24</v>
      </c>
      <c r="E103">
        <v>0</v>
      </c>
    </row>
    <row r="104" spans="1:5" x14ac:dyDescent="0.35">
      <c r="A104" t="s">
        <v>101</v>
      </c>
      <c r="B104">
        <v>2</v>
      </c>
      <c r="C104">
        <v>23</v>
      </c>
      <c r="D104">
        <v>24</v>
      </c>
      <c r="E104">
        <v>0</v>
      </c>
    </row>
    <row r="105" spans="1:5" x14ac:dyDescent="0.35">
      <c r="A105" t="s">
        <v>101</v>
      </c>
      <c r="B105">
        <v>2</v>
      </c>
      <c r="C105">
        <v>23</v>
      </c>
      <c r="D105">
        <v>24</v>
      </c>
      <c r="E105">
        <v>0</v>
      </c>
    </row>
    <row r="106" spans="1:5" x14ac:dyDescent="0.35">
      <c r="A106" t="s">
        <v>101</v>
      </c>
      <c r="B106">
        <v>2</v>
      </c>
      <c r="C106">
        <v>23</v>
      </c>
      <c r="D106">
        <v>24</v>
      </c>
      <c r="E106">
        <v>0</v>
      </c>
    </row>
    <row r="107" spans="1:5" x14ac:dyDescent="0.35">
      <c r="A107" t="s">
        <v>101</v>
      </c>
      <c r="B107">
        <v>2</v>
      </c>
      <c r="C107">
        <v>23</v>
      </c>
      <c r="D107">
        <v>24</v>
      </c>
      <c r="E107">
        <v>0</v>
      </c>
    </row>
    <row r="108" spans="1:5" x14ac:dyDescent="0.35">
      <c r="A108" t="s">
        <v>101</v>
      </c>
      <c r="B108">
        <v>2</v>
      </c>
      <c r="C108">
        <v>23</v>
      </c>
      <c r="D108">
        <v>24</v>
      </c>
      <c r="E108">
        <v>0</v>
      </c>
    </row>
    <row r="109" spans="1:5" x14ac:dyDescent="0.35">
      <c r="A109" t="s">
        <v>101</v>
      </c>
      <c r="B109">
        <v>2</v>
      </c>
      <c r="C109">
        <v>23</v>
      </c>
      <c r="D109">
        <v>24</v>
      </c>
      <c r="E109">
        <v>0</v>
      </c>
    </row>
    <row r="110" spans="1:5" x14ac:dyDescent="0.35">
      <c r="A110" t="s">
        <v>101</v>
      </c>
      <c r="B110">
        <v>2</v>
      </c>
      <c r="C110">
        <v>23</v>
      </c>
      <c r="D110">
        <v>24</v>
      </c>
      <c r="E110">
        <v>0</v>
      </c>
    </row>
    <row r="111" spans="1:5" x14ac:dyDescent="0.35">
      <c r="A111" t="s">
        <v>101</v>
      </c>
      <c r="B111">
        <v>2</v>
      </c>
      <c r="C111">
        <v>23</v>
      </c>
      <c r="D111">
        <v>24</v>
      </c>
      <c r="E111">
        <v>0</v>
      </c>
    </row>
    <row r="112" spans="1:5" x14ac:dyDescent="0.35">
      <c r="A112" t="s">
        <v>101</v>
      </c>
      <c r="B112">
        <v>2</v>
      </c>
      <c r="C112">
        <v>23</v>
      </c>
      <c r="D112">
        <v>24</v>
      </c>
      <c r="E112">
        <v>0</v>
      </c>
    </row>
    <row r="113" spans="1:5" x14ac:dyDescent="0.35">
      <c r="A113" t="s">
        <v>101</v>
      </c>
      <c r="B113">
        <v>2</v>
      </c>
      <c r="C113">
        <v>23</v>
      </c>
      <c r="D113">
        <v>24</v>
      </c>
      <c r="E113">
        <v>0</v>
      </c>
    </row>
    <row r="114" spans="1:5" x14ac:dyDescent="0.35">
      <c r="A114" t="s">
        <v>101</v>
      </c>
      <c r="B114">
        <v>2</v>
      </c>
      <c r="C114">
        <v>23</v>
      </c>
      <c r="D114">
        <v>24</v>
      </c>
      <c r="E114">
        <v>0</v>
      </c>
    </row>
    <row r="115" spans="1:5" x14ac:dyDescent="0.35">
      <c r="A115" t="s">
        <v>101</v>
      </c>
      <c r="B115">
        <v>2</v>
      </c>
      <c r="C115">
        <v>23</v>
      </c>
      <c r="D115">
        <v>24</v>
      </c>
      <c r="E115">
        <v>0</v>
      </c>
    </row>
    <row r="116" spans="1:5" x14ac:dyDescent="0.35">
      <c r="A116" t="s">
        <v>101</v>
      </c>
      <c r="B116">
        <v>2</v>
      </c>
      <c r="C116">
        <v>23</v>
      </c>
      <c r="D116">
        <v>24</v>
      </c>
      <c r="E116">
        <v>0</v>
      </c>
    </row>
    <row r="117" spans="1:5" x14ac:dyDescent="0.35">
      <c r="A117" t="s">
        <v>101</v>
      </c>
      <c r="B117">
        <v>2</v>
      </c>
      <c r="C117">
        <v>23</v>
      </c>
      <c r="D117">
        <v>24</v>
      </c>
      <c r="E117">
        <v>0</v>
      </c>
    </row>
    <row r="118" spans="1:5" x14ac:dyDescent="0.35">
      <c r="A118" t="s">
        <v>101</v>
      </c>
      <c r="B118">
        <v>2</v>
      </c>
      <c r="C118">
        <v>23</v>
      </c>
      <c r="D118">
        <v>24</v>
      </c>
      <c r="E118">
        <v>0</v>
      </c>
    </row>
    <row r="119" spans="1:5" x14ac:dyDescent="0.35">
      <c r="A119" t="s">
        <v>101</v>
      </c>
      <c r="B119">
        <v>2</v>
      </c>
      <c r="C119">
        <v>23</v>
      </c>
      <c r="D119">
        <v>24</v>
      </c>
      <c r="E119">
        <v>0</v>
      </c>
    </row>
    <row r="120" spans="1:5" x14ac:dyDescent="0.35">
      <c r="A120" t="s">
        <v>101</v>
      </c>
      <c r="B120">
        <v>2</v>
      </c>
      <c r="C120">
        <v>23</v>
      </c>
      <c r="D120">
        <v>24</v>
      </c>
      <c r="E120">
        <v>0</v>
      </c>
    </row>
    <row r="121" spans="1:5" x14ac:dyDescent="0.35">
      <c r="A121" t="s">
        <v>101</v>
      </c>
      <c r="B121">
        <v>2</v>
      </c>
      <c r="C121">
        <v>23</v>
      </c>
      <c r="D121">
        <v>24</v>
      </c>
      <c r="E121">
        <v>0</v>
      </c>
    </row>
    <row r="122" spans="1:5" x14ac:dyDescent="0.35">
      <c r="A122" t="s">
        <v>102</v>
      </c>
      <c r="B122">
        <v>1</v>
      </c>
      <c r="C122">
        <v>1</v>
      </c>
      <c r="D122">
        <v>69</v>
      </c>
      <c r="E122">
        <v>1</v>
      </c>
    </row>
    <row r="123" spans="1:5" x14ac:dyDescent="0.35">
      <c r="A123" t="s">
        <v>102</v>
      </c>
      <c r="B123">
        <v>1</v>
      </c>
      <c r="C123">
        <v>2</v>
      </c>
      <c r="D123">
        <v>68</v>
      </c>
      <c r="E123">
        <v>1</v>
      </c>
    </row>
    <row r="124" spans="1:5" x14ac:dyDescent="0.35">
      <c r="A124" t="s">
        <v>102</v>
      </c>
      <c r="B124">
        <v>1</v>
      </c>
      <c r="C124">
        <v>4</v>
      </c>
      <c r="D124">
        <v>67</v>
      </c>
      <c r="E124">
        <v>1</v>
      </c>
    </row>
    <row r="125" spans="1:5" x14ac:dyDescent="0.35">
      <c r="A125" t="s">
        <v>102</v>
      </c>
      <c r="B125">
        <v>1</v>
      </c>
      <c r="C125">
        <v>4</v>
      </c>
      <c r="D125">
        <v>66</v>
      </c>
      <c r="E125">
        <v>1</v>
      </c>
    </row>
    <row r="126" spans="1:5" x14ac:dyDescent="0.35">
      <c r="A126" t="s">
        <v>102</v>
      </c>
      <c r="B126">
        <v>1</v>
      </c>
      <c r="C126">
        <v>6</v>
      </c>
      <c r="D126">
        <v>65</v>
      </c>
      <c r="E126">
        <v>1</v>
      </c>
    </row>
    <row r="127" spans="1:5" x14ac:dyDescent="0.35">
      <c r="A127" t="s">
        <v>102</v>
      </c>
      <c r="B127">
        <v>1</v>
      </c>
      <c r="C127">
        <v>7</v>
      </c>
      <c r="D127">
        <v>64</v>
      </c>
      <c r="E127">
        <v>1</v>
      </c>
    </row>
    <row r="128" spans="1:5" x14ac:dyDescent="0.35">
      <c r="A128" t="s">
        <v>102</v>
      </c>
      <c r="B128">
        <v>1</v>
      </c>
      <c r="C128">
        <v>10</v>
      </c>
      <c r="D128">
        <v>63</v>
      </c>
      <c r="E128">
        <v>1</v>
      </c>
    </row>
    <row r="129" spans="1:5" x14ac:dyDescent="0.35">
      <c r="A129" t="s">
        <v>102</v>
      </c>
      <c r="B129">
        <v>1</v>
      </c>
      <c r="C129">
        <v>12</v>
      </c>
      <c r="D129">
        <v>62</v>
      </c>
      <c r="E129">
        <v>1</v>
      </c>
    </row>
    <row r="130" spans="1:5" x14ac:dyDescent="0.35">
      <c r="A130" t="s">
        <v>102</v>
      </c>
      <c r="B130">
        <v>1</v>
      </c>
      <c r="C130">
        <v>12</v>
      </c>
      <c r="D130">
        <v>61</v>
      </c>
      <c r="E130">
        <v>1</v>
      </c>
    </row>
    <row r="131" spans="1:5" x14ac:dyDescent="0.35">
      <c r="A131" t="s">
        <v>102</v>
      </c>
      <c r="B131">
        <v>1</v>
      </c>
      <c r="C131">
        <v>17</v>
      </c>
      <c r="D131">
        <v>60</v>
      </c>
      <c r="E131">
        <v>1</v>
      </c>
    </row>
    <row r="132" spans="1:5" x14ac:dyDescent="0.35">
      <c r="A132" t="s">
        <v>102</v>
      </c>
      <c r="B132">
        <v>1</v>
      </c>
      <c r="C132">
        <v>17</v>
      </c>
      <c r="D132">
        <v>59</v>
      </c>
      <c r="E132">
        <v>1</v>
      </c>
    </row>
    <row r="133" spans="1:5" x14ac:dyDescent="0.35">
      <c r="A133" t="s">
        <v>102</v>
      </c>
      <c r="B133">
        <v>1</v>
      </c>
      <c r="C133">
        <v>17</v>
      </c>
      <c r="D133">
        <v>58</v>
      </c>
      <c r="E133">
        <v>1</v>
      </c>
    </row>
    <row r="134" spans="1:5" x14ac:dyDescent="0.35">
      <c r="A134" t="s">
        <v>102</v>
      </c>
      <c r="B134">
        <v>1</v>
      </c>
      <c r="C134">
        <v>20</v>
      </c>
      <c r="D134">
        <v>57</v>
      </c>
      <c r="E134">
        <v>1</v>
      </c>
    </row>
    <row r="135" spans="1:5" x14ac:dyDescent="0.35">
      <c r="A135" t="s">
        <v>102</v>
      </c>
      <c r="B135">
        <v>1</v>
      </c>
      <c r="C135">
        <v>23</v>
      </c>
      <c r="D135">
        <v>56</v>
      </c>
      <c r="E135">
        <v>1</v>
      </c>
    </row>
    <row r="136" spans="1:5" x14ac:dyDescent="0.35">
      <c r="A136" t="s">
        <v>102</v>
      </c>
      <c r="B136">
        <v>1</v>
      </c>
      <c r="C136">
        <v>23</v>
      </c>
      <c r="D136">
        <v>55</v>
      </c>
      <c r="E136">
        <v>1</v>
      </c>
    </row>
    <row r="137" spans="1:5" x14ac:dyDescent="0.35">
      <c r="A137" t="s">
        <v>102</v>
      </c>
      <c r="B137">
        <v>1</v>
      </c>
      <c r="C137">
        <v>23</v>
      </c>
      <c r="D137">
        <v>54</v>
      </c>
      <c r="E137">
        <v>1</v>
      </c>
    </row>
    <row r="138" spans="1:5" x14ac:dyDescent="0.35">
      <c r="A138" t="s">
        <v>102</v>
      </c>
      <c r="B138">
        <v>1</v>
      </c>
      <c r="C138">
        <v>23</v>
      </c>
      <c r="D138">
        <v>53</v>
      </c>
      <c r="E138">
        <v>1</v>
      </c>
    </row>
    <row r="139" spans="1:5" x14ac:dyDescent="0.35">
      <c r="A139" t="s">
        <v>102</v>
      </c>
      <c r="B139">
        <v>1</v>
      </c>
      <c r="C139">
        <v>23</v>
      </c>
      <c r="D139">
        <v>53</v>
      </c>
      <c r="E139">
        <v>0</v>
      </c>
    </row>
    <row r="140" spans="1:5" x14ac:dyDescent="0.35">
      <c r="A140" t="s">
        <v>102</v>
      </c>
      <c r="B140">
        <v>1</v>
      </c>
      <c r="C140">
        <v>23</v>
      </c>
      <c r="D140">
        <v>53</v>
      </c>
      <c r="E140">
        <v>0</v>
      </c>
    </row>
    <row r="141" spans="1:5" x14ac:dyDescent="0.35">
      <c r="A141" t="s">
        <v>102</v>
      </c>
      <c r="B141">
        <v>1</v>
      </c>
      <c r="C141">
        <v>23</v>
      </c>
      <c r="D141">
        <v>53</v>
      </c>
      <c r="E141">
        <v>0</v>
      </c>
    </row>
    <row r="142" spans="1:5" x14ac:dyDescent="0.35">
      <c r="A142" t="s">
        <v>102</v>
      </c>
      <c r="B142">
        <v>1</v>
      </c>
      <c r="C142">
        <v>23</v>
      </c>
      <c r="D142">
        <v>53</v>
      </c>
      <c r="E142">
        <v>0</v>
      </c>
    </row>
    <row r="143" spans="1:5" x14ac:dyDescent="0.35">
      <c r="A143" t="s">
        <v>102</v>
      </c>
      <c r="B143">
        <v>1</v>
      </c>
      <c r="C143">
        <v>23</v>
      </c>
      <c r="D143">
        <v>53</v>
      </c>
      <c r="E143">
        <v>0</v>
      </c>
    </row>
    <row r="144" spans="1:5" x14ac:dyDescent="0.35">
      <c r="A144" t="s">
        <v>102</v>
      </c>
      <c r="B144">
        <v>1</v>
      </c>
      <c r="C144">
        <v>23</v>
      </c>
      <c r="D144">
        <v>53</v>
      </c>
      <c r="E144">
        <v>0</v>
      </c>
    </row>
    <row r="145" spans="1:5" x14ac:dyDescent="0.35">
      <c r="A145" t="s">
        <v>102</v>
      </c>
      <c r="B145">
        <v>1</v>
      </c>
      <c r="C145">
        <v>23</v>
      </c>
      <c r="D145">
        <v>53</v>
      </c>
      <c r="E145">
        <v>0</v>
      </c>
    </row>
    <row r="146" spans="1:5" x14ac:dyDescent="0.35">
      <c r="A146" t="s">
        <v>102</v>
      </c>
      <c r="B146">
        <v>1</v>
      </c>
      <c r="C146">
        <v>23</v>
      </c>
      <c r="D146">
        <v>53</v>
      </c>
      <c r="E146">
        <v>0</v>
      </c>
    </row>
    <row r="147" spans="1:5" x14ac:dyDescent="0.35">
      <c r="A147" t="s">
        <v>102</v>
      </c>
      <c r="B147">
        <v>1</v>
      </c>
      <c r="C147">
        <v>23</v>
      </c>
      <c r="D147">
        <v>53</v>
      </c>
      <c r="E147">
        <v>0</v>
      </c>
    </row>
    <row r="148" spans="1:5" x14ac:dyDescent="0.35">
      <c r="A148" t="s">
        <v>102</v>
      </c>
      <c r="B148">
        <v>1</v>
      </c>
      <c r="C148">
        <v>23</v>
      </c>
      <c r="D148">
        <v>53</v>
      </c>
      <c r="E148">
        <v>0</v>
      </c>
    </row>
    <row r="149" spans="1:5" x14ac:dyDescent="0.35">
      <c r="A149" t="s">
        <v>102</v>
      </c>
      <c r="B149">
        <v>1</v>
      </c>
      <c r="C149">
        <v>23</v>
      </c>
      <c r="D149">
        <v>53</v>
      </c>
      <c r="E149">
        <v>0</v>
      </c>
    </row>
    <row r="150" spans="1:5" x14ac:dyDescent="0.35">
      <c r="A150" t="s">
        <v>102</v>
      </c>
      <c r="B150">
        <v>1</v>
      </c>
      <c r="C150">
        <v>23</v>
      </c>
      <c r="D150">
        <v>53</v>
      </c>
      <c r="E150">
        <v>0</v>
      </c>
    </row>
    <row r="151" spans="1:5" x14ac:dyDescent="0.35">
      <c r="A151" t="s">
        <v>102</v>
      </c>
      <c r="B151">
        <v>1</v>
      </c>
      <c r="C151">
        <v>23</v>
      </c>
      <c r="D151">
        <v>53</v>
      </c>
      <c r="E151">
        <v>0</v>
      </c>
    </row>
    <row r="152" spans="1:5" x14ac:dyDescent="0.35">
      <c r="A152" t="s">
        <v>102</v>
      </c>
      <c r="B152">
        <v>1</v>
      </c>
      <c r="C152">
        <v>23</v>
      </c>
      <c r="D152">
        <v>53</v>
      </c>
      <c r="E152">
        <v>0</v>
      </c>
    </row>
    <row r="153" spans="1:5" x14ac:dyDescent="0.35">
      <c r="A153" t="s">
        <v>102</v>
      </c>
      <c r="B153">
        <v>1</v>
      </c>
      <c r="C153">
        <v>23</v>
      </c>
      <c r="D153">
        <v>53</v>
      </c>
      <c r="E153">
        <v>0</v>
      </c>
    </row>
    <row r="154" spans="1:5" x14ac:dyDescent="0.35">
      <c r="A154" t="s">
        <v>102</v>
      </c>
      <c r="B154">
        <v>1</v>
      </c>
      <c r="C154">
        <v>23</v>
      </c>
      <c r="D154">
        <v>53</v>
      </c>
      <c r="E154">
        <v>0</v>
      </c>
    </row>
    <row r="155" spans="1:5" x14ac:dyDescent="0.35">
      <c r="A155" t="s">
        <v>102</v>
      </c>
      <c r="B155">
        <v>1</v>
      </c>
      <c r="C155">
        <v>23</v>
      </c>
      <c r="D155">
        <v>53</v>
      </c>
      <c r="E155">
        <v>0</v>
      </c>
    </row>
    <row r="156" spans="1:5" x14ac:dyDescent="0.35">
      <c r="A156" t="s">
        <v>102</v>
      </c>
      <c r="B156">
        <v>1</v>
      </c>
      <c r="C156">
        <v>23</v>
      </c>
      <c r="D156">
        <v>53</v>
      </c>
      <c r="E156">
        <v>0</v>
      </c>
    </row>
    <row r="157" spans="1:5" x14ac:dyDescent="0.35">
      <c r="A157" t="s">
        <v>102</v>
      </c>
      <c r="B157">
        <v>1</v>
      </c>
      <c r="C157">
        <v>23</v>
      </c>
      <c r="D157">
        <v>53</v>
      </c>
      <c r="E157">
        <v>0</v>
      </c>
    </row>
    <row r="158" spans="1:5" x14ac:dyDescent="0.35">
      <c r="A158" t="s">
        <v>102</v>
      </c>
      <c r="B158">
        <v>1</v>
      </c>
      <c r="C158">
        <v>23</v>
      </c>
      <c r="D158">
        <v>53</v>
      </c>
      <c r="E158">
        <v>0</v>
      </c>
    </row>
    <row r="159" spans="1:5" x14ac:dyDescent="0.35">
      <c r="A159" t="s">
        <v>102</v>
      </c>
      <c r="B159">
        <v>1</v>
      </c>
      <c r="C159">
        <v>23</v>
      </c>
      <c r="D159">
        <v>53</v>
      </c>
      <c r="E159">
        <v>0</v>
      </c>
    </row>
    <row r="160" spans="1:5" x14ac:dyDescent="0.35">
      <c r="A160" t="s">
        <v>102</v>
      </c>
      <c r="B160">
        <v>1</v>
      </c>
      <c r="C160">
        <v>23</v>
      </c>
      <c r="D160">
        <v>53</v>
      </c>
      <c r="E160">
        <v>0</v>
      </c>
    </row>
    <row r="161" spans="1:5" x14ac:dyDescent="0.35">
      <c r="A161" t="s">
        <v>102</v>
      </c>
      <c r="B161">
        <v>1</v>
      </c>
      <c r="C161">
        <v>23</v>
      </c>
      <c r="D161">
        <v>53</v>
      </c>
      <c r="E161">
        <v>0</v>
      </c>
    </row>
    <row r="162" spans="1:5" x14ac:dyDescent="0.35">
      <c r="A162" t="s">
        <v>102</v>
      </c>
      <c r="B162">
        <v>1</v>
      </c>
      <c r="C162">
        <v>23</v>
      </c>
      <c r="D162">
        <v>53</v>
      </c>
      <c r="E162">
        <v>0</v>
      </c>
    </row>
    <row r="163" spans="1:5" x14ac:dyDescent="0.35">
      <c r="A163" t="s">
        <v>102</v>
      </c>
      <c r="B163">
        <v>1</v>
      </c>
      <c r="C163">
        <v>23</v>
      </c>
      <c r="D163">
        <v>53</v>
      </c>
      <c r="E163">
        <v>0</v>
      </c>
    </row>
    <row r="164" spans="1:5" x14ac:dyDescent="0.35">
      <c r="A164" t="s">
        <v>102</v>
      </c>
      <c r="B164">
        <v>1</v>
      </c>
      <c r="C164">
        <v>23</v>
      </c>
      <c r="D164">
        <v>53</v>
      </c>
      <c r="E164">
        <v>0</v>
      </c>
    </row>
    <row r="165" spans="1:5" x14ac:dyDescent="0.35">
      <c r="A165" t="s">
        <v>102</v>
      </c>
      <c r="B165">
        <v>1</v>
      </c>
      <c r="C165">
        <v>23</v>
      </c>
      <c r="D165">
        <v>53</v>
      </c>
      <c r="E165">
        <v>0</v>
      </c>
    </row>
    <row r="166" spans="1:5" x14ac:dyDescent="0.35">
      <c r="A166" t="s">
        <v>102</v>
      </c>
      <c r="B166">
        <v>1</v>
      </c>
      <c r="C166">
        <v>23</v>
      </c>
      <c r="D166">
        <v>53</v>
      </c>
      <c r="E166">
        <v>0</v>
      </c>
    </row>
    <row r="167" spans="1:5" x14ac:dyDescent="0.35">
      <c r="A167" t="s">
        <v>102</v>
      </c>
      <c r="B167">
        <v>1</v>
      </c>
      <c r="C167">
        <v>23</v>
      </c>
      <c r="D167">
        <v>53</v>
      </c>
      <c r="E167">
        <v>0</v>
      </c>
    </row>
    <row r="168" spans="1:5" x14ac:dyDescent="0.35">
      <c r="A168" t="s">
        <v>102</v>
      </c>
      <c r="B168">
        <v>1</v>
      </c>
      <c r="C168">
        <v>23</v>
      </c>
      <c r="D168">
        <v>53</v>
      </c>
      <c r="E168">
        <v>0</v>
      </c>
    </row>
    <row r="169" spans="1:5" x14ac:dyDescent="0.35">
      <c r="A169" t="s">
        <v>102</v>
      </c>
      <c r="B169">
        <v>1</v>
      </c>
      <c r="C169">
        <v>23</v>
      </c>
      <c r="D169">
        <v>53</v>
      </c>
      <c r="E169">
        <v>0</v>
      </c>
    </row>
    <row r="170" spans="1:5" x14ac:dyDescent="0.35">
      <c r="A170" t="s">
        <v>102</v>
      </c>
      <c r="B170">
        <v>1</v>
      </c>
      <c r="C170">
        <v>23</v>
      </c>
      <c r="D170">
        <v>53</v>
      </c>
      <c r="E170">
        <v>0</v>
      </c>
    </row>
    <row r="171" spans="1:5" x14ac:dyDescent="0.35">
      <c r="A171" t="s">
        <v>102</v>
      </c>
      <c r="B171">
        <v>1</v>
      </c>
      <c r="C171">
        <v>23</v>
      </c>
      <c r="D171">
        <v>53</v>
      </c>
      <c r="E171">
        <v>0</v>
      </c>
    </row>
    <row r="172" spans="1:5" x14ac:dyDescent="0.35">
      <c r="A172" t="s">
        <v>102</v>
      </c>
      <c r="B172">
        <v>1</v>
      </c>
      <c r="C172">
        <v>23</v>
      </c>
      <c r="D172">
        <v>53</v>
      </c>
      <c r="E172">
        <v>0</v>
      </c>
    </row>
    <row r="173" spans="1:5" x14ac:dyDescent="0.35">
      <c r="A173" t="s">
        <v>102</v>
      </c>
      <c r="B173">
        <v>1</v>
      </c>
      <c r="C173">
        <v>23</v>
      </c>
      <c r="D173">
        <v>53</v>
      </c>
      <c r="E173">
        <v>0</v>
      </c>
    </row>
    <row r="174" spans="1:5" x14ac:dyDescent="0.35">
      <c r="A174" t="s">
        <v>102</v>
      </c>
      <c r="B174">
        <v>1</v>
      </c>
      <c r="C174">
        <v>23</v>
      </c>
      <c r="D174">
        <v>53</v>
      </c>
      <c r="E174">
        <v>0</v>
      </c>
    </row>
    <row r="175" spans="1:5" x14ac:dyDescent="0.35">
      <c r="A175" t="s">
        <v>102</v>
      </c>
      <c r="B175">
        <v>1</v>
      </c>
      <c r="C175">
        <v>23</v>
      </c>
      <c r="D175">
        <v>53</v>
      </c>
      <c r="E175">
        <v>0</v>
      </c>
    </row>
    <row r="176" spans="1:5" x14ac:dyDescent="0.35">
      <c r="A176" t="s">
        <v>102</v>
      </c>
      <c r="B176">
        <v>1</v>
      </c>
      <c r="C176">
        <v>23</v>
      </c>
      <c r="D176">
        <v>53</v>
      </c>
      <c r="E176">
        <v>0</v>
      </c>
    </row>
    <row r="177" spans="1:5" x14ac:dyDescent="0.35">
      <c r="A177" t="s">
        <v>102</v>
      </c>
      <c r="B177">
        <v>1</v>
      </c>
      <c r="C177">
        <v>23</v>
      </c>
      <c r="D177">
        <v>53</v>
      </c>
      <c r="E177">
        <v>0</v>
      </c>
    </row>
    <row r="178" spans="1:5" x14ac:dyDescent="0.35">
      <c r="A178" t="s">
        <v>102</v>
      </c>
      <c r="B178">
        <v>1</v>
      </c>
      <c r="C178">
        <v>23</v>
      </c>
      <c r="D178">
        <v>53</v>
      </c>
      <c r="E178">
        <v>0</v>
      </c>
    </row>
    <row r="179" spans="1:5" x14ac:dyDescent="0.35">
      <c r="A179" t="s">
        <v>102</v>
      </c>
      <c r="B179">
        <v>1</v>
      </c>
      <c r="C179">
        <v>23</v>
      </c>
      <c r="D179">
        <v>53</v>
      </c>
      <c r="E179">
        <v>0</v>
      </c>
    </row>
    <row r="180" spans="1:5" x14ac:dyDescent="0.35">
      <c r="A180" t="s">
        <v>102</v>
      </c>
      <c r="B180">
        <v>1</v>
      </c>
      <c r="C180">
        <v>23</v>
      </c>
      <c r="D180">
        <v>53</v>
      </c>
      <c r="E180">
        <v>0</v>
      </c>
    </row>
    <row r="181" spans="1:5" x14ac:dyDescent="0.35">
      <c r="A181" t="s">
        <v>102</v>
      </c>
      <c r="B181">
        <v>1</v>
      </c>
      <c r="C181">
        <v>23</v>
      </c>
      <c r="D181">
        <v>53</v>
      </c>
      <c r="E181">
        <v>0</v>
      </c>
    </row>
    <row r="182" spans="1:5" x14ac:dyDescent="0.35">
      <c r="A182" t="s">
        <v>102</v>
      </c>
      <c r="B182">
        <v>1</v>
      </c>
      <c r="C182">
        <v>23</v>
      </c>
      <c r="D182">
        <v>53</v>
      </c>
      <c r="E182">
        <v>0</v>
      </c>
    </row>
    <row r="183" spans="1:5" x14ac:dyDescent="0.35">
      <c r="A183" t="s">
        <v>102</v>
      </c>
      <c r="B183">
        <v>1</v>
      </c>
      <c r="C183">
        <v>23</v>
      </c>
      <c r="D183">
        <v>53</v>
      </c>
      <c r="E183">
        <v>0</v>
      </c>
    </row>
    <row r="184" spans="1:5" x14ac:dyDescent="0.35">
      <c r="A184" t="s">
        <v>102</v>
      </c>
      <c r="B184">
        <v>1</v>
      </c>
      <c r="C184">
        <v>23</v>
      </c>
      <c r="D184">
        <v>53</v>
      </c>
      <c r="E184">
        <v>0</v>
      </c>
    </row>
    <row r="185" spans="1:5" x14ac:dyDescent="0.35">
      <c r="A185" t="s">
        <v>102</v>
      </c>
      <c r="B185">
        <v>1</v>
      </c>
      <c r="C185">
        <v>23</v>
      </c>
      <c r="D185">
        <v>53</v>
      </c>
      <c r="E185">
        <v>0</v>
      </c>
    </row>
    <row r="186" spans="1:5" x14ac:dyDescent="0.35">
      <c r="A186" t="s">
        <v>102</v>
      </c>
      <c r="B186">
        <v>1</v>
      </c>
      <c r="C186">
        <v>23</v>
      </c>
      <c r="D186">
        <v>53</v>
      </c>
      <c r="E186">
        <v>0</v>
      </c>
    </row>
    <row r="187" spans="1:5" x14ac:dyDescent="0.35">
      <c r="A187" t="s">
        <v>102</v>
      </c>
      <c r="B187">
        <v>1</v>
      </c>
      <c r="C187">
        <v>23</v>
      </c>
      <c r="D187">
        <v>53</v>
      </c>
      <c r="E187">
        <v>0</v>
      </c>
    </row>
    <row r="188" spans="1:5" x14ac:dyDescent="0.35">
      <c r="A188" t="s">
        <v>102</v>
      </c>
      <c r="B188">
        <v>1</v>
      </c>
      <c r="C188">
        <v>23</v>
      </c>
      <c r="D188">
        <v>53</v>
      </c>
      <c r="E188">
        <v>0</v>
      </c>
    </row>
    <row r="189" spans="1:5" x14ac:dyDescent="0.35">
      <c r="A189" t="s">
        <v>102</v>
      </c>
      <c r="B189">
        <v>1</v>
      </c>
      <c r="C189">
        <v>23</v>
      </c>
      <c r="D189">
        <v>53</v>
      </c>
      <c r="E189">
        <v>0</v>
      </c>
    </row>
    <row r="190" spans="1:5" x14ac:dyDescent="0.35">
      <c r="A190" t="s">
        <v>102</v>
      </c>
      <c r="B190">
        <v>1</v>
      </c>
      <c r="C190">
        <v>23</v>
      </c>
      <c r="D190">
        <v>53</v>
      </c>
      <c r="E190">
        <v>0</v>
      </c>
    </row>
    <row r="191" spans="1:5" x14ac:dyDescent="0.35">
      <c r="A191" t="s">
        <v>102</v>
      </c>
      <c r="B191">
        <v>1</v>
      </c>
      <c r="C191">
        <v>23</v>
      </c>
      <c r="D191">
        <v>53</v>
      </c>
      <c r="E191">
        <v>0</v>
      </c>
    </row>
    <row r="192" spans="1:5" x14ac:dyDescent="0.35">
      <c r="A192" t="s">
        <v>103</v>
      </c>
      <c r="B192">
        <v>1</v>
      </c>
      <c r="C192">
        <v>4</v>
      </c>
      <c r="D192">
        <v>9</v>
      </c>
      <c r="E192">
        <v>1</v>
      </c>
    </row>
    <row r="193" spans="1:5" x14ac:dyDescent="0.35">
      <c r="A193" t="s">
        <v>103</v>
      </c>
      <c r="B193">
        <v>1</v>
      </c>
      <c r="C193">
        <v>23</v>
      </c>
      <c r="D193">
        <v>9</v>
      </c>
      <c r="E193">
        <v>0</v>
      </c>
    </row>
    <row r="194" spans="1:5" x14ac:dyDescent="0.35">
      <c r="A194" t="s">
        <v>103</v>
      </c>
      <c r="B194">
        <v>1</v>
      </c>
      <c r="C194">
        <v>23</v>
      </c>
      <c r="D194">
        <v>9</v>
      </c>
      <c r="E194">
        <v>0</v>
      </c>
    </row>
    <row r="195" spans="1:5" x14ac:dyDescent="0.35">
      <c r="A195" t="s">
        <v>103</v>
      </c>
      <c r="B195">
        <v>1</v>
      </c>
      <c r="C195">
        <v>23</v>
      </c>
      <c r="D195">
        <v>9</v>
      </c>
      <c r="E195">
        <v>0</v>
      </c>
    </row>
    <row r="196" spans="1:5" x14ac:dyDescent="0.35">
      <c r="A196" t="s">
        <v>103</v>
      </c>
      <c r="B196">
        <v>1</v>
      </c>
      <c r="C196">
        <v>23</v>
      </c>
      <c r="D196">
        <v>9</v>
      </c>
      <c r="E196">
        <v>0</v>
      </c>
    </row>
    <row r="197" spans="1:5" x14ac:dyDescent="0.35">
      <c r="A197" t="s">
        <v>103</v>
      </c>
      <c r="B197">
        <v>1</v>
      </c>
      <c r="C197">
        <v>23</v>
      </c>
      <c r="D197">
        <v>9</v>
      </c>
      <c r="E197">
        <v>0</v>
      </c>
    </row>
    <row r="198" spans="1:5" x14ac:dyDescent="0.35">
      <c r="A198" t="s">
        <v>103</v>
      </c>
      <c r="B198">
        <v>1</v>
      </c>
      <c r="C198">
        <v>23</v>
      </c>
      <c r="D198">
        <v>9</v>
      </c>
      <c r="E198">
        <v>0</v>
      </c>
    </row>
    <row r="199" spans="1:5" x14ac:dyDescent="0.35">
      <c r="A199" t="s">
        <v>103</v>
      </c>
      <c r="B199">
        <v>1</v>
      </c>
      <c r="C199">
        <v>23</v>
      </c>
      <c r="D199">
        <v>9</v>
      </c>
      <c r="E199">
        <v>0</v>
      </c>
    </row>
    <row r="200" spans="1:5" x14ac:dyDescent="0.35">
      <c r="A200" t="s">
        <v>103</v>
      </c>
      <c r="B200">
        <v>1</v>
      </c>
      <c r="C200">
        <v>23</v>
      </c>
      <c r="D200">
        <v>9</v>
      </c>
      <c r="E200">
        <v>0</v>
      </c>
    </row>
    <row r="201" spans="1:5" x14ac:dyDescent="0.35">
      <c r="A201" t="s">
        <v>103</v>
      </c>
      <c r="B201">
        <v>1</v>
      </c>
      <c r="C201">
        <v>23</v>
      </c>
      <c r="D201">
        <v>9</v>
      </c>
      <c r="E201">
        <v>0</v>
      </c>
    </row>
    <row r="202" spans="1:5" x14ac:dyDescent="0.35">
      <c r="A202" t="s">
        <v>103</v>
      </c>
      <c r="B202">
        <v>2</v>
      </c>
      <c r="C202">
        <v>11</v>
      </c>
      <c r="D202">
        <v>9</v>
      </c>
      <c r="E202">
        <v>1</v>
      </c>
    </row>
    <row r="203" spans="1:5" x14ac:dyDescent="0.35">
      <c r="A203" t="s">
        <v>103</v>
      </c>
      <c r="B203">
        <v>2</v>
      </c>
      <c r="C203">
        <v>23</v>
      </c>
      <c r="D203">
        <v>8</v>
      </c>
      <c r="E203">
        <v>1</v>
      </c>
    </row>
    <row r="204" spans="1:5" x14ac:dyDescent="0.35">
      <c r="A204" t="s">
        <v>103</v>
      </c>
      <c r="B204">
        <v>2</v>
      </c>
      <c r="C204">
        <v>23</v>
      </c>
      <c r="D204">
        <v>8</v>
      </c>
      <c r="E204">
        <v>0</v>
      </c>
    </row>
    <row r="205" spans="1:5" x14ac:dyDescent="0.35">
      <c r="A205" t="s">
        <v>103</v>
      </c>
      <c r="B205">
        <v>2</v>
      </c>
      <c r="C205">
        <v>23</v>
      </c>
      <c r="D205">
        <v>8</v>
      </c>
      <c r="E205">
        <v>0</v>
      </c>
    </row>
    <row r="206" spans="1:5" x14ac:dyDescent="0.35">
      <c r="A206" t="s">
        <v>103</v>
      </c>
      <c r="B206">
        <v>2</v>
      </c>
      <c r="C206">
        <v>23</v>
      </c>
      <c r="D206">
        <v>8</v>
      </c>
      <c r="E206">
        <v>0</v>
      </c>
    </row>
    <row r="207" spans="1:5" x14ac:dyDescent="0.35">
      <c r="A207" t="s">
        <v>103</v>
      </c>
      <c r="B207">
        <v>2</v>
      </c>
      <c r="C207">
        <v>23</v>
      </c>
      <c r="D207">
        <v>8</v>
      </c>
      <c r="E207">
        <v>0</v>
      </c>
    </row>
    <row r="208" spans="1:5" x14ac:dyDescent="0.35">
      <c r="A208" t="s">
        <v>103</v>
      </c>
      <c r="B208">
        <v>2</v>
      </c>
      <c r="C208">
        <v>23</v>
      </c>
      <c r="D208">
        <v>8</v>
      </c>
      <c r="E208">
        <v>0</v>
      </c>
    </row>
    <row r="209" spans="1:5" x14ac:dyDescent="0.35">
      <c r="A209" t="s">
        <v>103</v>
      </c>
      <c r="B209">
        <v>2</v>
      </c>
      <c r="C209">
        <v>23</v>
      </c>
      <c r="D209">
        <v>8</v>
      </c>
      <c r="E209">
        <v>0</v>
      </c>
    </row>
    <row r="210" spans="1:5" x14ac:dyDescent="0.35">
      <c r="A210" t="s">
        <v>103</v>
      </c>
      <c r="B210">
        <v>2</v>
      </c>
      <c r="C210">
        <v>23</v>
      </c>
      <c r="D210">
        <v>8</v>
      </c>
      <c r="E210">
        <v>0</v>
      </c>
    </row>
    <row r="211" spans="1:5" x14ac:dyDescent="0.35">
      <c r="A211" t="s">
        <v>103</v>
      </c>
      <c r="B211">
        <v>2</v>
      </c>
      <c r="C211">
        <v>23</v>
      </c>
      <c r="D211">
        <v>8</v>
      </c>
      <c r="E211">
        <v>0</v>
      </c>
    </row>
    <row r="212" spans="1:5" x14ac:dyDescent="0.35">
      <c r="A212" t="s">
        <v>103</v>
      </c>
      <c r="B212">
        <v>3</v>
      </c>
      <c r="C212">
        <v>6</v>
      </c>
      <c r="D212">
        <v>9</v>
      </c>
      <c r="E212">
        <v>1</v>
      </c>
    </row>
    <row r="213" spans="1:5" x14ac:dyDescent="0.35">
      <c r="A213" t="s">
        <v>103</v>
      </c>
      <c r="B213">
        <v>3</v>
      </c>
      <c r="C213">
        <v>23</v>
      </c>
      <c r="D213">
        <v>9</v>
      </c>
      <c r="E213">
        <v>0</v>
      </c>
    </row>
    <row r="214" spans="1:5" x14ac:dyDescent="0.35">
      <c r="A214" t="s">
        <v>103</v>
      </c>
      <c r="B214">
        <v>3</v>
      </c>
      <c r="C214">
        <v>23</v>
      </c>
      <c r="D214">
        <v>9</v>
      </c>
      <c r="E214">
        <v>0</v>
      </c>
    </row>
    <row r="215" spans="1:5" x14ac:dyDescent="0.35">
      <c r="A215" t="s">
        <v>103</v>
      </c>
      <c r="B215">
        <v>3</v>
      </c>
      <c r="C215">
        <v>23</v>
      </c>
      <c r="D215">
        <v>9</v>
      </c>
      <c r="E215">
        <v>0</v>
      </c>
    </row>
    <row r="216" spans="1:5" x14ac:dyDescent="0.35">
      <c r="A216" t="s">
        <v>103</v>
      </c>
      <c r="B216">
        <v>3</v>
      </c>
      <c r="C216">
        <v>23</v>
      </c>
      <c r="D216">
        <v>9</v>
      </c>
      <c r="E216">
        <v>0</v>
      </c>
    </row>
    <row r="217" spans="1:5" x14ac:dyDescent="0.35">
      <c r="A217" t="s">
        <v>103</v>
      </c>
      <c r="B217">
        <v>3</v>
      </c>
      <c r="C217">
        <v>23</v>
      </c>
      <c r="D217">
        <v>9</v>
      </c>
      <c r="E217">
        <v>0</v>
      </c>
    </row>
    <row r="218" spans="1:5" x14ac:dyDescent="0.35">
      <c r="A218" t="s">
        <v>103</v>
      </c>
      <c r="B218">
        <v>3</v>
      </c>
      <c r="C218">
        <v>23</v>
      </c>
      <c r="D218">
        <v>9</v>
      </c>
      <c r="E218">
        <v>0</v>
      </c>
    </row>
    <row r="219" spans="1:5" x14ac:dyDescent="0.35">
      <c r="A219" t="s">
        <v>103</v>
      </c>
      <c r="B219">
        <v>3</v>
      </c>
      <c r="C219">
        <v>23</v>
      </c>
      <c r="D219">
        <v>9</v>
      </c>
      <c r="E219">
        <v>0</v>
      </c>
    </row>
    <row r="220" spans="1:5" x14ac:dyDescent="0.35">
      <c r="A220" t="s">
        <v>103</v>
      </c>
      <c r="B220">
        <v>3</v>
      </c>
      <c r="C220">
        <v>23</v>
      </c>
      <c r="D220">
        <v>9</v>
      </c>
      <c r="E220">
        <v>0</v>
      </c>
    </row>
    <row r="221" spans="1:5" x14ac:dyDescent="0.35">
      <c r="A221" t="s">
        <v>103</v>
      </c>
      <c r="B221">
        <v>3</v>
      </c>
      <c r="C221">
        <v>23</v>
      </c>
      <c r="D221">
        <v>9</v>
      </c>
      <c r="E221">
        <v>0</v>
      </c>
    </row>
    <row r="222" spans="1:5" x14ac:dyDescent="0.35">
      <c r="A222" t="s">
        <v>103</v>
      </c>
      <c r="B222">
        <v>4</v>
      </c>
      <c r="C222">
        <v>2</v>
      </c>
      <c r="D222">
        <v>9</v>
      </c>
      <c r="E222">
        <v>1</v>
      </c>
    </row>
    <row r="223" spans="1:5" x14ac:dyDescent="0.35">
      <c r="A223" t="s">
        <v>103</v>
      </c>
      <c r="B223">
        <v>4</v>
      </c>
      <c r="C223">
        <v>2</v>
      </c>
      <c r="D223">
        <v>8</v>
      </c>
      <c r="E223">
        <v>1</v>
      </c>
    </row>
    <row r="224" spans="1:5" x14ac:dyDescent="0.35">
      <c r="A224" t="s">
        <v>103</v>
      </c>
      <c r="B224">
        <v>4</v>
      </c>
      <c r="C224">
        <v>18</v>
      </c>
      <c r="D224">
        <v>7</v>
      </c>
      <c r="E224">
        <v>1</v>
      </c>
    </row>
    <row r="225" spans="1:5" x14ac:dyDescent="0.35">
      <c r="A225" t="s">
        <v>103</v>
      </c>
      <c r="B225">
        <v>4</v>
      </c>
      <c r="C225">
        <v>23</v>
      </c>
      <c r="D225">
        <v>7</v>
      </c>
      <c r="E225">
        <v>0</v>
      </c>
    </row>
    <row r="226" spans="1:5" x14ac:dyDescent="0.35">
      <c r="A226" t="s">
        <v>103</v>
      </c>
      <c r="B226">
        <v>4</v>
      </c>
      <c r="C226">
        <v>23</v>
      </c>
      <c r="D226">
        <v>7</v>
      </c>
      <c r="E226">
        <v>0</v>
      </c>
    </row>
    <row r="227" spans="1:5" x14ac:dyDescent="0.35">
      <c r="A227" t="s">
        <v>103</v>
      </c>
      <c r="B227">
        <v>4</v>
      </c>
      <c r="C227">
        <v>23</v>
      </c>
      <c r="D227">
        <v>7</v>
      </c>
      <c r="E227">
        <v>0</v>
      </c>
    </row>
    <row r="228" spans="1:5" x14ac:dyDescent="0.35">
      <c r="A228" t="s">
        <v>103</v>
      </c>
      <c r="B228">
        <v>4</v>
      </c>
      <c r="C228">
        <v>23</v>
      </c>
      <c r="D228">
        <v>7</v>
      </c>
      <c r="E228">
        <v>0</v>
      </c>
    </row>
    <row r="229" spans="1:5" x14ac:dyDescent="0.35">
      <c r="A229" t="s">
        <v>103</v>
      </c>
      <c r="B229">
        <v>4</v>
      </c>
      <c r="C229">
        <v>23</v>
      </c>
      <c r="D229">
        <v>7</v>
      </c>
      <c r="E229">
        <v>0</v>
      </c>
    </row>
    <row r="230" spans="1:5" x14ac:dyDescent="0.35">
      <c r="A230" t="s">
        <v>103</v>
      </c>
      <c r="B230">
        <v>4</v>
      </c>
      <c r="C230">
        <v>23</v>
      </c>
      <c r="D230">
        <v>7</v>
      </c>
      <c r="E230">
        <v>0</v>
      </c>
    </row>
    <row r="231" spans="1:5" x14ac:dyDescent="0.35">
      <c r="A231" t="s">
        <v>103</v>
      </c>
      <c r="B231">
        <v>4</v>
      </c>
      <c r="C231">
        <v>23</v>
      </c>
      <c r="D231">
        <v>7</v>
      </c>
      <c r="E231">
        <v>0</v>
      </c>
    </row>
    <row r="232" spans="1:5" x14ac:dyDescent="0.35">
      <c r="A232" t="s">
        <v>103</v>
      </c>
      <c r="B232">
        <v>5</v>
      </c>
      <c r="C232">
        <v>23</v>
      </c>
      <c r="D232">
        <v>10</v>
      </c>
      <c r="E232">
        <v>0</v>
      </c>
    </row>
    <row r="233" spans="1:5" x14ac:dyDescent="0.35">
      <c r="A233" t="s">
        <v>103</v>
      </c>
      <c r="B233">
        <v>5</v>
      </c>
      <c r="C233">
        <v>23</v>
      </c>
      <c r="D233">
        <v>10</v>
      </c>
      <c r="E233">
        <v>0</v>
      </c>
    </row>
    <row r="234" spans="1:5" x14ac:dyDescent="0.35">
      <c r="A234" t="s">
        <v>103</v>
      </c>
      <c r="B234">
        <v>5</v>
      </c>
      <c r="C234">
        <v>23</v>
      </c>
      <c r="D234">
        <v>10</v>
      </c>
      <c r="E234">
        <v>0</v>
      </c>
    </row>
    <row r="235" spans="1:5" x14ac:dyDescent="0.35">
      <c r="A235" t="s">
        <v>103</v>
      </c>
      <c r="B235">
        <v>5</v>
      </c>
      <c r="C235">
        <v>23</v>
      </c>
      <c r="D235">
        <v>10</v>
      </c>
      <c r="E235">
        <v>0</v>
      </c>
    </row>
    <row r="236" spans="1:5" x14ac:dyDescent="0.35">
      <c r="A236" t="s">
        <v>103</v>
      </c>
      <c r="B236">
        <v>5</v>
      </c>
      <c r="C236">
        <v>23</v>
      </c>
      <c r="D236">
        <v>10</v>
      </c>
      <c r="E236">
        <v>0</v>
      </c>
    </row>
    <row r="237" spans="1:5" x14ac:dyDescent="0.35">
      <c r="A237" t="s">
        <v>103</v>
      </c>
      <c r="B237">
        <v>5</v>
      </c>
      <c r="C237">
        <v>23</v>
      </c>
      <c r="D237">
        <v>10</v>
      </c>
      <c r="E237">
        <v>0</v>
      </c>
    </row>
    <row r="238" spans="1:5" x14ac:dyDescent="0.35">
      <c r="A238" t="s">
        <v>103</v>
      </c>
      <c r="B238">
        <v>5</v>
      </c>
      <c r="C238">
        <v>23</v>
      </c>
      <c r="D238">
        <v>10</v>
      </c>
      <c r="E238">
        <v>0</v>
      </c>
    </row>
    <row r="239" spans="1:5" x14ac:dyDescent="0.35">
      <c r="A239" t="s">
        <v>103</v>
      </c>
      <c r="B239">
        <v>5</v>
      </c>
      <c r="C239">
        <v>23</v>
      </c>
      <c r="D239">
        <v>10</v>
      </c>
      <c r="E239">
        <v>0</v>
      </c>
    </row>
    <row r="240" spans="1:5" x14ac:dyDescent="0.35">
      <c r="A240" t="s">
        <v>103</v>
      </c>
      <c r="B240">
        <v>5</v>
      </c>
      <c r="C240">
        <v>23</v>
      </c>
      <c r="D240">
        <v>10</v>
      </c>
      <c r="E240">
        <v>0</v>
      </c>
    </row>
    <row r="241" spans="1:5" x14ac:dyDescent="0.35">
      <c r="A241" t="s">
        <v>103</v>
      </c>
      <c r="B241">
        <v>5</v>
      </c>
      <c r="C241">
        <v>23</v>
      </c>
      <c r="D241">
        <v>10</v>
      </c>
      <c r="E241">
        <v>0</v>
      </c>
    </row>
    <row r="242" spans="1:5" x14ac:dyDescent="0.35">
      <c r="A242" t="s">
        <v>103</v>
      </c>
      <c r="B242">
        <v>6</v>
      </c>
      <c r="C242">
        <v>3</v>
      </c>
      <c r="D242">
        <v>9</v>
      </c>
      <c r="E242">
        <v>1</v>
      </c>
    </row>
    <row r="243" spans="1:5" x14ac:dyDescent="0.35">
      <c r="A243" t="s">
        <v>103</v>
      </c>
      <c r="B243">
        <v>6</v>
      </c>
      <c r="C243">
        <v>6</v>
      </c>
      <c r="D243">
        <v>8</v>
      </c>
      <c r="E243">
        <v>1</v>
      </c>
    </row>
    <row r="244" spans="1:5" x14ac:dyDescent="0.35">
      <c r="A244" t="s">
        <v>103</v>
      </c>
      <c r="B244">
        <v>6</v>
      </c>
      <c r="C244">
        <v>23</v>
      </c>
      <c r="D244">
        <v>8</v>
      </c>
      <c r="E244">
        <v>0</v>
      </c>
    </row>
    <row r="245" spans="1:5" x14ac:dyDescent="0.35">
      <c r="A245" t="s">
        <v>103</v>
      </c>
      <c r="B245">
        <v>6</v>
      </c>
      <c r="C245">
        <v>23</v>
      </c>
      <c r="D245">
        <v>8</v>
      </c>
      <c r="E245">
        <v>0</v>
      </c>
    </row>
    <row r="246" spans="1:5" x14ac:dyDescent="0.35">
      <c r="A246" t="s">
        <v>103</v>
      </c>
      <c r="B246">
        <v>6</v>
      </c>
      <c r="C246">
        <v>23</v>
      </c>
      <c r="D246">
        <v>8</v>
      </c>
      <c r="E246">
        <v>0</v>
      </c>
    </row>
    <row r="247" spans="1:5" x14ac:dyDescent="0.35">
      <c r="A247" t="s">
        <v>103</v>
      </c>
      <c r="B247">
        <v>6</v>
      </c>
      <c r="C247">
        <v>23</v>
      </c>
      <c r="D247">
        <v>8</v>
      </c>
      <c r="E247">
        <v>0</v>
      </c>
    </row>
    <row r="248" spans="1:5" x14ac:dyDescent="0.35">
      <c r="A248" t="s">
        <v>103</v>
      </c>
      <c r="B248">
        <v>6</v>
      </c>
      <c r="C248">
        <v>23</v>
      </c>
      <c r="D248">
        <v>8</v>
      </c>
      <c r="E248">
        <v>0</v>
      </c>
    </row>
    <row r="249" spans="1:5" x14ac:dyDescent="0.35">
      <c r="A249" t="s">
        <v>103</v>
      </c>
      <c r="B249">
        <v>6</v>
      </c>
      <c r="C249">
        <v>23</v>
      </c>
      <c r="D249">
        <v>8</v>
      </c>
      <c r="E249">
        <v>0</v>
      </c>
    </row>
    <row r="250" spans="1:5" x14ac:dyDescent="0.35">
      <c r="A250" t="s">
        <v>103</v>
      </c>
      <c r="B250">
        <v>6</v>
      </c>
      <c r="C250">
        <v>23</v>
      </c>
      <c r="D250">
        <v>8</v>
      </c>
      <c r="E250">
        <v>0</v>
      </c>
    </row>
    <row r="251" spans="1:5" x14ac:dyDescent="0.35">
      <c r="A251" t="s">
        <v>103</v>
      </c>
      <c r="B251">
        <v>6</v>
      </c>
      <c r="C251">
        <v>23</v>
      </c>
      <c r="D251">
        <v>8</v>
      </c>
      <c r="E251">
        <v>0</v>
      </c>
    </row>
    <row r="252" spans="1:5" x14ac:dyDescent="0.35">
      <c r="A252" t="s">
        <v>104</v>
      </c>
      <c r="B252">
        <v>1</v>
      </c>
      <c r="C252">
        <v>10</v>
      </c>
      <c r="D252">
        <v>29</v>
      </c>
      <c r="E252">
        <v>1</v>
      </c>
    </row>
    <row r="253" spans="1:5" x14ac:dyDescent="0.35">
      <c r="A253" t="s">
        <v>104</v>
      </c>
      <c r="B253">
        <v>1</v>
      </c>
      <c r="C253">
        <v>11</v>
      </c>
      <c r="D253">
        <v>28</v>
      </c>
      <c r="E253">
        <v>1</v>
      </c>
    </row>
    <row r="254" spans="1:5" x14ac:dyDescent="0.35">
      <c r="A254" t="s">
        <v>104</v>
      </c>
      <c r="B254">
        <v>1</v>
      </c>
      <c r="C254">
        <v>12</v>
      </c>
      <c r="D254">
        <v>27</v>
      </c>
      <c r="E254">
        <v>1</v>
      </c>
    </row>
    <row r="255" spans="1:5" x14ac:dyDescent="0.35">
      <c r="A255" t="s">
        <v>104</v>
      </c>
      <c r="B255">
        <v>1</v>
      </c>
      <c r="C255">
        <v>17</v>
      </c>
      <c r="D255">
        <v>26</v>
      </c>
      <c r="E255">
        <v>1</v>
      </c>
    </row>
    <row r="256" spans="1:5" x14ac:dyDescent="0.35">
      <c r="A256" t="s">
        <v>104</v>
      </c>
      <c r="B256">
        <v>1</v>
      </c>
      <c r="C256">
        <v>23</v>
      </c>
      <c r="D256">
        <v>25</v>
      </c>
      <c r="E256">
        <v>1</v>
      </c>
    </row>
    <row r="257" spans="1:5" x14ac:dyDescent="0.35">
      <c r="A257" t="s">
        <v>104</v>
      </c>
      <c r="B257">
        <v>1</v>
      </c>
      <c r="C257">
        <v>23</v>
      </c>
      <c r="D257">
        <v>25</v>
      </c>
      <c r="E257">
        <v>0</v>
      </c>
    </row>
    <row r="258" spans="1:5" x14ac:dyDescent="0.35">
      <c r="A258" t="s">
        <v>104</v>
      </c>
      <c r="B258">
        <v>1</v>
      </c>
      <c r="C258">
        <v>23</v>
      </c>
      <c r="D258">
        <v>25</v>
      </c>
      <c r="E258">
        <v>0</v>
      </c>
    </row>
    <row r="259" spans="1:5" x14ac:dyDescent="0.35">
      <c r="A259" t="s">
        <v>104</v>
      </c>
      <c r="B259">
        <v>1</v>
      </c>
      <c r="C259">
        <v>23</v>
      </c>
      <c r="D259">
        <v>25</v>
      </c>
      <c r="E259">
        <v>0</v>
      </c>
    </row>
    <row r="260" spans="1:5" x14ac:dyDescent="0.35">
      <c r="A260" t="s">
        <v>104</v>
      </c>
      <c r="B260">
        <v>1</v>
      </c>
      <c r="C260">
        <v>23</v>
      </c>
      <c r="D260">
        <v>25</v>
      </c>
      <c r="E260">
        <v>0</v>
      </c>
    </row>
    <row r="261" spans="1:5" x14ac:dyDescent="0.35">
      <c r="A261" t="s">
        <v>104</v>
      </c>
      <c r="B261">
        <v>1</v>
      </c>
      <c r="C261">
        <v>23</v>
      </c>
      <c r="D261">
        <v>25</v>
      </c>
      <c r="E261">
        <v>0</v>
      </c>
    </row>
    <row r="262" spans="1:5" x14ac:dyDescent="0.35">
      <c r="A262" t="s">
        <v>104</v>
      </c>
      <c r="B262">
        <v>1</v>
      </c>
      <c r="C262">
        <v>23</v>
      </c>
      <c r="D262">
        <v>25</v>
      </c>
      <c r="E262">
        <v>0</v>
      </c>
    </row>
    <row r="263" spans="1:5" x14ac:dyDescent="0.35">
      <c r="A263" t="s">
        <v>104</v>
      </c>
      <c r="B263">
        <v>1</v>
      </c>
      <c r="C263">
        <v>23</v>
      </c>
      <c r="D263">
        <v>25</v>
      </c>
      <c r="E263">
        <v>0</v>
      </c>
    </row>
    <row r="264" spans="1:5" x14ac:dyDescent="0.35">
      <c r="A264" t="s">
        <v>104</v>
      </c>
      <c r="B264">
        <v>1</v>
      </c>
      <c r="C264">
        <v>23</v>
      </c>
      <c r="D264">
        <v>25</v>
      </c>
      <c r="E264">
        <v>0</v>
      </c>
    </row>
    <row r="265" spans="1:5" x14ac:dyDescent="0.35">
      <c r="A265" t="s">
        <v>104</v>
      </c>
      <c r="B265">
        <v>1</v>
      </c>
      <c r="C265">
        <v>23</v>
      </c>
      <c r="D265">
        <v>25</v>
      </c>
      <c r="E265">
        <v>0</v>
      </c>
    </row>
    <row r="266" spans="1:5" x14ac:dyDescent="0.35">
      <c r="A266" t="s">
        <v>104</v>
      </c>
      <c r="B266">
        <v>1</v>
      </c>
      <c r="C266">
        <v>23</v>
      </c>
      <c r="D266">
        <v>25</v>
      </c>
      <c r="E266">
        <v>0</v>
      </c>
    </row>
    <row r="267" spans="1:5" x14ac:dyDescent="0.35">
      <c r="A267" t="s">
        <v>104</v>
      </c>
      <c r="B267">
        <v>1</v>
      </c>
      <c r="C267">
        <v>23</v>
      </c>
      <c r="D267">
        <v>25</v>
      </c>
      <c r="E267">
        <v>0</v>
      </c>
    </row>
    <row r="268" spans="1:5" x14ac:dyDescent="0.35">
      <c r="A268" t="s">
        <v>104</v>
      </c>
      <c r="B268">
        <v>1</v>
      </c>
      <c r="C268">
        <v>23</v>
      </c>
      <c r="D268">
        <v>25</v>
      </c>
      <c r="E268">
        <v>0</v>
      </c>
    </row>
    <row r="269" spans="1:5" x14ac:dyDescent="0.35">
      <c r="A269" t="s">
        <v>104</v>
      </c>
      <c r="B269">
        <v>1</v>
      </c>
      <c r="C269">
        <v>23</v>
      </c>
      <c r="D269">
        <v>25</v>
      </c>
      <c r="E269">
        <v>0</v>
      </c>
    </row>
    <row r="270" spans="1:5" x14ac:dyDescent="0.35">
      <c r="A270" t="s">
        <v>104</v>
      </c>
      <c r="B270">
        <v>1</v>
      </c>
      <c r="C270">
        <v>23</v>
      </c>
      <c r="D270">
        <v>25</v>
      </c>
      <c r="E270">
        <v>0</v>
      </c>
    </row>
    <row r="271" spans="1:5" x14ac:dyDescent="0.35">
      <c r="A271" t="s">
        <v>104</v>
      </c>
      <c r="B271">
        <v>1</v>
      </c>
      <c r="C271">
        <v>23</v>
      </c>
      <c r="D271">
        <v>25</v>
      </c>
      <c r="E271">
        <v>0</v>
      </c>
    </row>
    <row r="272" spans="1:5" x14ac:dyDescent="0.35">
      <c r="A272" t="s">
        <v>104</v>
      </c>
      <c r="B272">
        <v>1</v>
      </c>
      <c r="C272">
        <v>23</v>
      </c>
      <c r="D272">
        <v>25</v>
      </c>
      <c r="E272">
        <v>0</v>
      </c>
    </row>
    <row r="273" spans="1:5" x14ac:dyDescent="0.35">
      <c r="A273" t="s">
        <v>104</v>
      </c>
      <c r="B273">
        <v>1</v>
      </c>
      <c r="C273">
        <v>23</v>
      </c>
      <c r="D273">
        <v>25</v>
      </c>
      <c r="E273">
        <v>0</v>
      </c>
    </row>
    <row r="274" spans="1:5" x14ac:dyDescent="0.35">
      <c r="A274" t="s">
        <v>104</v>
      </c>
      <c r="B274">
        <v>1</v>
      </c>
      <c r="C274">
        <v>23</v>
      </c>
      <c r="D274">
        <v>25</v>
      </c>
      <c r="E274">
        <v>0</v>
      </c>
    </row>
    <row r="275" spans="1:5" x14ac:dyDescent="0.35">
      <c r="A275" t="s">
        <v>104</v>
      </c>
      <c r="B275">
        <v>1</v>
      </c>
      <c r="C275">
        <v>23</v>
      </c>
      <c r="D275">
        <v>25</v>
      </c>
      <c r="E275">
        <v>0</v>
      </c>
    </row>
    <row r="276" spans="1:5" x14ac:dyDescent="0.35">
      <c r="A276" t="s">
        <v>104</v>
      </c>
      <c r="B276">
        <v>1</v>
      </c>
      <c r="C276">
        <v>23</v>
      </c>
      <c r="D276">
        <v>25</v>
      </c>
      <c r="E276">
        <v>0</v>
      </c>
    </row>
    <row r="277" spans="1:5" x14ac:dyDescent="0.35">
      <c r="A277" t="s">
        <v>104</v>
      </c>
      <c r="B277">
        <v>1</v>
      </c>
      <c r="C277">
        <v>23</v>
      </c>
      <c r="D277">
        <v>25</v>
      </c>
      <c r="E277">
        <v>0</v>
      </c>
    </row>
    <row r="278" spans="1:5" x14ac:dyDescent="0.35">
      <c r="A278" t="s">
        <v>104</v>
      </c>
      <c r="B278">
        <v>1</v>
      </c>
      <c r="C278">
        <v>23</v>
      </c>
      <c r="D278">
        <v>25</v>
      </c>
      <c r="E278">
        <v>0</v>
      </c>
    </row>
    <row r="279" spans="1:5" x14ac:dyDescent="0.35">
      <c r="A279" t="s">
        <v>104</v>
      </c>
      <c r="B279">
        <v>1</v>
      </c>
      <c r="C279">
        <v>23</v>
      </c>
      <c r="D279">
        <v>25</v>
      </c>
      <c r="E279">
        <v>0</v>
      </c>
    </row>
    <row r="280" spans="1:5" x14ac:dyDescent="0.35">
      <c r="A280" t="s">
        <v>104</v>
      </c>
      <c r="B280">
        <v>1</v>
      </c>
      <c r="C280">
        <v>23</v>
      </c>
      <c r="D280">
        <v>25</v>
      </c>
      <c r="E280">
        <v>0</v>
      </c>
    </row>
    <row r="281" spans="1:5" x14ac:dyDescent="0.35">
      <c r="A281" t="s">
        <v>104</v>
      </c>
      <c r="B281">
        <v>1</v>
      </c>
      <c r="C281">
        <v>23</v>
      </c>
      <c r="D281">
        <v>25</v>
      </c>
      <c r="E281">
        <v>0</v>
      </c>
    </row>
    <row r="282" spans="1:5" x14ac:dyDescent="0.35">
      <c r="A282" t="s">
        <v>104</v>
      </c>
      <c r="B282">
        <v>2</v>
      </c>
      <c r="C282">
        <v>2</v>
      </c>
      <c r="D282">
        <v>29</v>
      </c>
      <c r="E282">
        <v>1</v>
      </c>
    </row>
    <row r="283" spans="1:5" x14ac:dyDescent="0.35">
      <c r="A283" t="s">
        <v>104</v>
      </c>
      <c r="B283">
        <v>2</v>
      </c>
      <c r="C283">
        <v>12</v>
      </c>
      <c r="D283">
        <v>28</v>
      </c>
      <c r="E283">
        <v>1</v>
      </c>
    </row>
    <row r="284" spans="1:5" x14ac:dyDescent="0.35">
      <c r="A284" t="s">
        <v>104</v>
      </c>
      <c r="B284">
        <v>2</v>
      </c>
      <c r="C284">
        <v>23</v>
      </c>
      <c r="D284">
        <v>28</v>
      </c>
      <c r="E284">
        <v>0</v>
      </c>
    </row>
    <row r="285" spans="1:5" x14ac:dyDescent="0.35">
      <c r="A285" t="s">
        <v>104</v>
      </c>
      <c r="B285">
        <v>2</v>
      </c>
      <c r="C285">
        <v>23</v>
      </c>
      <c r="D285">
        <v>28</v>
      </c>
      <c r="E285">
        <v>0</v>
      </c>
    </row>
    <row r="286" spans="1:5" x14ac:dyDescent="0.35">
      <c r="A286" t="s">
        <v>104</v>
      </c>
      <c r="B286">
        <v>2</v>
      </c>
      <c r="C286">
        <v>23</v>
      </c>
      <c r="D286">
        <v>28</v>
      </c>
      <c r="E286">
        <v>0</v>
      </c>
    </row>
    <row r="287" spans="1:5" x14ac:dyDescent="0.35">
      <c r="A287" t="s">
        <v>104</v>
      </c>
      <c r="B287">
        <v>2</v>
      </c>
      <c r="C287">
        <v>23</v>
      </c>
      <c r="D287">
        <v>28</v>
      </c>
      <c r="E287">
        <v>0</v>
      </c>
    </row>
    <row r="288" spans="1:5" x14ac:dyDescent="0.35">
      <c r="A288" t="s">
        <v>104</v>
      </c>
      <c r="B288">
        <v>2</v>
      </c>
      <c r="C288">
        <v>23</v>
      </c>
      <c r="D288">
        <v>28</v>
      </c>
      <c r="E288">
        <v>0</v>
      </c>
    </row>
    <row r="289" spans="1:5" x14ac:dyDescent="0.35">
      <c r="A289" t="s">
        <v>104</v>
      </c>
      <c r="B289">
        <v>2</v>
      </c>
      <c r="C289">
        <v>23</v>
      </c>
      <c r="D289">
        <v>28</v>
      </c>
      <c r="E289">
        <v>0</v>
      </c>
    </row>
    <row r="290" spans="1:5" x14ac:dyDescent="0.35">
      <c r="A290" t="s">
        <v>104</v>
      </c>
      <c r="B290">
        <v>2</v>
      </c>
      <c r="C290">
        <v>23</v>
      </c>
      <c r="D290">
        <v>28</v>
      </c>
      <c r="E290">
        <v>0</v>
      </c>
    </row>
    <row r="291" spans="1:5" x14ac:dyDescent="0.35">
      <c r="A291" t="s">
        <v>104</v>
      </c>
      <c r="B291">
        <v>2</v>
      </c>
      <c r="C291">
        <v>23</v>
      </c>
      <c r="D291">
        <v>28</v>
      </c>
      <c r="E291">
        <v>0</v>
      </c>
    </row>
    <row r="292" spans="1:5" x14ac:dyDescent="0.35">
      <c r="A292" t="s">
        <v>104</v>
      </c>
      <c r="B292">
        <v>2</v>
      </c>
      <c r="C292">
        <v>23</v>
      </c>
      <c r="D292">
        <v>28</v>
      </c>
      <c r="E292">
        <v>0</v>
      </c>
    </row>
    <row r="293" spans="1:5" x14ac:dyDescent="0.35">
      <c r="A293" t="s">
        <v>104</v>
      </c>
      <c r="B293">
        <v>2</v>
      </c>
      <c r="C293">
        <v>23</v>
      </c>
      <c r="D293">
        <v>28</v>
      </c>
      <c r="E293">
        <v>0</v>
      </c>
    </row>
    <row r="294" spans="1:5" x14ac:dyDescent="0.35">
      <c r="A294" t="s">
        <v>104</v>
      </c>
      <c r="B294">
        <v>2</v>
      </c>
      <c r="C294">
        <v>23</v>
      </c>
      <c r="D294">
        <v>28</v>
      </c>
      <c r="E294">
        <v>0</v>
      </c>
    </row>
    <row r="295" spans="1:5" x14ac:dyDescent="0.35">
      <c r="A295" t="s">
        <v>104</v>
      </c>
      <c r="B295">
        <v>2</v>
      </c>
      <c r="C295">
        <v>23</v>
      </c>
      <c r="D295">
        <v>28</v>
      </c>
      <c r="E295">
        <v>0</v>
      </c>
    </row>
    <row r="296" spans="1:5" x14ac:dyDescent="0.35">
      <c r="A296" t="s">
        <v>104</v>
      </c>
      <c r="B296">
        <v>2</v>
      </c>
      <c r="C296">
        <v>23</v>
      </c>
      <c r="D296">
        <v>28</v>
      </c>
      <c r="E296">
        <v>0</v>
      </c>
    </row>
    <row r="297" spans="1:5" x14ac:dyDescent="0.35">
      <c r="A297" t="s">
        <v>104</v>
      </c>
      <c r="B297">
        <v>2</v>
      </c>
      <c r="C297">
        <v>23</v>
      </c>
      <c r="D297">
        <v>28</v>
      </c>
      <c r="E297">
        <v>0</v>
      </c>
    </row>
    <row r="298" spans="1:5" x14ac:dyDescent="0.35">
      <c r="A298" t="s">
        <v>104</v>
      </c>
      <c r="B298">
        <v>2</v>
      </c>
      <c r="C298">
        <v>23</v>
      </c>
      <c r="D298">
        <v>28</v>
      </c>
      <c r="E298">
        <v>0</v>
      </c>
    </row>
    <row r="299" spans="1:5" x14ac:dyDescent="0.35">
      <c r="A299" t="s">
        <v>104</v>
      </c>
      <c r="B299">
        <v>2</v>
      </c>
      <c r="C299">
        <v>23</v>
      </c>
      <c r="D299">
        <v>28</v>
      </c>
      <c r="E299">
        <v>0</v>
      </c>
    </row>
    <row r="300" spans="1:5" x14ac:dyDescent="0.35">
      <c r="A300" t="s">
        <v>104</v>
      </c>
      <c r="B300">
        <v>2</v>
      </c>
      <c r="C300">
        <v>23</v>
      </c>
      <c r="D300">
        <v>28</v>
      </c>
      <c r="E300">
        <v>0</v>
      </c>
    </row>
    <row r="301" spans="1:5" x14ac:dyDescent="0.35">
      <c r="A301" t="s">
        <v>104</v>
      </c>
      <c r="B301">
        <v>2</v>
      </c>
      <c r="C301">
        <v>23</v>
      </c>
      <c r="D301">
        <v>28</v>
      </c>
      <c r="E301">
        <v>0</v>
      </c>
    </row>
    <row r="302" spans="1:5" x14ac:dyDescent="0.35">
      <c r="A302" t="s">
        <v>104</v>
      </c>
      <c r="B302">
        <v>2</v>
      </c>
      <c r="C302">
        <v>23</v>
      </c>
      <c r="D302">
        <v>28</v>
      </c>
      <c r="E302">
        <v>0</v>
      </c>
    </row>
    <row r="303" spans="1:5" x14ac:dyDescent="0.35">
      <c r="A303" t="s">
        <v>104</v>
      </c>
      <c r="B303">
        <v>2</v>
      </c>
      <c r="C303">
        <v>23</v>
      </c>
      <c r="D303">
        <v>28</v>
      </c>
      <c r="E303">
        <v>0</v>
      </c>
    </row>
    <row r="304" spans="1:5" x14ac:dyDescent="0.35">
      <c r="A304" t="s">
        <v>104</v>
      </c>
      <c r="B304">
        <v>2</v>
      </c>
      <c r="C304">
        <v>23</v>
      </c>
      <c r="D304">
        <v>28</v>
      </c>
      <c r="E304">
        <v>0</v>
      </c>
    </row>
    <row r="305" spans="1:5" x14ac:dyDescent="0.35">
      <c r="A305" t="s">
        <v>104</v>
      </c>
      <c r="B305">
        <v>2</v>
      </c>
      <c r="C305">
        <v>23</v>
      </c>
      <c r="D305">
        <v>28</v>
      </c>
      <c r="E305">
        <v>0</v>
      </c>
    </row>
    <row r="306" spans="1:5" x14ac:dyDescent="0.35">
      <c r="A306" t="s">
        <v>104</v>
      </c>
      <c r="B306">
        <v>2</v>
      </c>
      <c r="C306">
        <v>23</v>
      </c>
      <c r="D306">
        <v>28</v>
      </c>
      <c r="E306">
        <v>0</v>
      </c>
    </row>
    <row r="307" spans="1:5" x14ac:dyDescent="0.35">
      <c r="A307" t="s">
        <v>104</v>
      </c>
      <c r="B307">
        <v>2</v>
      </c>
      <c r="C307">
        <v>23</v>
      </c>
      <c r="D307">
        <v>28</v>
      </c>
      <c r="E307">
        <v>0</v>
      </c>
    </row>
    <row r="308" spans="1:5" x14ac:dyDescent="0.35">
      <c r="A308" t="s">
        <v>104</v>
      </c>
      <c r="B308">
        <v>2</v>
      </c>
      <c r="C308">
        <v>23</v>
      </c>
      <c r="D308">
        <v>28</v>
      </c>
      <c r="E308">
        <v>0</v>
      </c>
    </row>
    <row r="309" spans="1:5" x14ac:dyDescent="0.35">
      <c r="A309" t="s">
        <v>104</v>
      </c>
      <c r="B309">
        <v>2</v>
      </c>
      <c r="C309">
        <v>23</v>
      </c>
      <c r="D309">
        <v>28</v>
      </c>
      <c r="E309">
        <v>0</v>
      </c>
    </row>
    <row r="310" spans="1:5" x14ac:dyDescent="0.35">
      <c r="A310" t="s">
        <v>104</v>
      </c>
      <c r="B310">
        <v>2</v>
      </c>
      <c r="C310">
        <v>23</v>
      </c>
      <c r="D310">
        <v>28</v>
      </c>
      <c r="E310">
        <v>0</v>
      </c>
    </row>
    <row r="311" spans="1:5" x14ac:dyDescent="0.35">
      <c r="A311" t="s">
        <v>104</v>
      </c>
      <c r="B311">
        <v>2</v>
      </c>
      <c r="C311">
        <v>23</v>
      </c>
      <c r="D311">
        <v>28</v>
      </c>
      <c r="E311">
        <v>0</v>
      </c>
    </row>
    <row r="312" spans="1:5" x14ac:dyDescent="0.35">
      <c r="A312" t="s">
        <v>105</v>
      </c>
      <c r="B312">
        <v>1</v>
      </c>
      <c r="C312">
        <v>2</v>
      </c>
      <c r="D312">
        <v>69</v>
      </c>
      <c r="E312">
        <v>1</v>
      </c>
    </row>
    <row r="313" spans="1:5" x14ac:dyDescent="0.35">
      <c r="A313" t="s">
        <v>105</v>
      </c>
      <c r="B313">
        <v>1</v>
      </c>
      <c r="C313">
        <v>2</v>
      </c>
      <c r="D313">
        <v>68</v>
      </c>
      <c r="E313">
        <v>1</v>
      </c>
    </row>
    <row r="314" spans="1:5" x14ac:dyDescent="0.35">
      <c r="A314" t="s">
        <v>105</v>
      </c>
      <c r="B314">
        <v>1</v>
      </c>
      <c r="C314">
        <v>4</v>
      </c>
      <c r="D314">
        <v>67</v>
      </c>
      <c r="E314">
        <v>1</v>
      </c>
    </row>
    <row r="315" spans="1:5" x14ac:dyDescent="0.35">
      <c r="A315" t="s">
        <v>105</v>
      </c>
      <c r="B315">
        <v>1</v>
      </c>
      <c r="C315">
        <v>5</v>
      </c>
      <c r="D315">
        <v>66</v>
      </c>
      <c r="E315">
        <v>1</v>
      </c>
    </row>
    <row r="316" spans="1:5" x14ac:dyDescent="0.35">
      <c r="A316" t="s">
        <v>105</v>
      </c>
      <c r="B316">
        <v>1</v>
      </c>
      <c r="C316">
        <v>15</v>
      </c>
      <c r="D316">
        <v>65</v>
      </c>
      <c r="E316">
        <v>1</v>
      </c>
    </row>
    <row r="317" spans="1:5" x14ac:dyDescent="0.35">
      <c r="A317" t="s">
        <v>105</v>
      </c>
      <c r="B317">
        <v>1</v>
      </c>
      <c r="C317">
        <v>15</v>
      </c>
      <c r="D317">
        <v>64</v>
      </c>
      <c r="E317">
        <v>1</v>
      </c>
    </row>
    <row r="318" spans="1:5" x14ac:dyDescent="0.35">
      <c r="A318" t="s">
        <v>105</v>
      </c>
      <c r="B318">
        <v>1</v>
      </c>
      <c r="C318">
        <v>15</v>
      </c>
      <c r="D318">
        <v>63</v>
      </c>
      <c r="E318">
        <v>1</v>
      </c>
    </row>
    <row r="319" spans="1:5" x14ac:dyDescent="0.35">
      <c r="A319" t="s">
        <v>105</v>
      </c>
      <c r="B319">
        <v>1</v>
      </c>
      <c r="C319">
        <v>17</v>
      </c>
      <c r="D319">
        <v>62</v>
      </c>
      <c r="E319">
        <v>1</v>
      </c>
    </row>
    <row r="320" spans="1:5" x14ac:dyDescent="0.35">
      <c r="A320" t="s">
        <v>105</v>
      </c>
      <c r="B320">
        <v>1</v>
      </c>
      <c r="C320">
        <v>20</v>
      </c>
      <c r="D320">
        <v>61</v>
      </c>
      <c r="E320">
        <v>1</v>
      </c>
    </row>
    <row r="321" spans="1:5" x14ac:dyDescent="0.35">
      <c r="A321" t="s">
        <v>105</v>
      </c>
      <c r="B321">
        <v>1</v>
      </c>
      <c r="C321">
        <v>21</v>
      </c>
      <c r="D321">
        <v>60</v>
      </c>
      <c r="E321">
        <v>1</v>
      </c>
    </row>
    <row r="322" spans="1:5" x14ac:dyDescent="0.35">
      <c r="A322" t="s">
        <v>105</v>
      </c>
      <c r="B322">
        <v>1</v>
      </c>
      <c r="C322">
        <v>23</v>
      </c>
      <c r="D322">
        <v>59</v>
      </c>
      <c r="E322">
        <v>1</v>
      </c>
    </row>
    <row r="323" spans="1:5" x14ac:dyDescent="0.35">
      <c r="A323" t="s">
        <v>105</v>
      </c>
      <c r="B323">
        <v>1</v>
      </c>
      <c r="C323">
        <v>23</v>
      </c>
      <c r="D323">
        <v>58</v>
      </c>
      <c r="E323">
        <v>1</v>
      </c>
    </row>
    <row r="324" spans="1:5" x14ac:dyDescent="0.35">
      <c r="A324" t="s">
        <v>105</v>
      </c>
      <c r="B324">
        <v>1</v>
      </c>
      <c r="C324">
        <v>23</v>
      </c>
      <c r="D324">
        <v>57</v>
      </c>
      <c r="E324">
        <v>1</v>
      </c>
    </row>
    <row r="325" spans="1:5" x14ac:dyDescent="0.35">
      <c r="A325" t="s">
        <v>105</v>
      </c>
      <c r="B325">
        <v>1</v>
      </c>
      <c r="C325">
        <v>23</v>
      </c>
      <c r="D325">
        <v>56</v>
      </c>
      <c r="E325">
        <v>1</v>
      </c>
    </row>
    <row r="326" spans="1:5" x14ac:dyDescent="0.35">
      <c r="A326" t="s">
        <v>105</v>
      </c>
      <c r="B326">
        <v>1</v>
      </c>
      <c r="C326">
        <v>23</v>
      </c>
      <c r="D326">
        <v>55</v>
      </c>
      <c r="E326">
        <v>1</v>
      </c>
    </row>
    <row r="327" spans="1:5" x14ac:dyDescent="0.35">
      <c r="A327" t="s">
        <v>105</v>
      </c>
      <c r="B327">
        <v>1</v>
      </c>
      <c r="C327">
        <v>23</v>
      </c>
      <c r="D327">
        <v>55</v>
      </c>
      <c r="E327">
        <v>0</v>
      </c>
    </row>
    <row r="328" spans="1:5" x14ac:dyDescent="0.35">
      <c r="A328" t="s">
        <v>105</v>
      </c>
      <c r="B328">
        <v>1</v>
      </c>
      <c r="C328">
        <v>23</v>
      </c>
      <c r="D328">
        <v>55</v>
      </c>
      <c r="E328">
        <v>0</v>
      </c>
    </row>
    <row r="329" spans="1:5" x14ac:dyDescent="0.35">
      <c r="A329" t="s">
        <v>105</v>
      </c>
      <c r="B329">
        <v>1</v>
      </c>
      <c r="C329">
        <v>23</v>
      </c>
      <c r="D329">
        <v>55</v>
      </c>
      <c r="E329">
        <v>0</v>
      </c>
    </row>
    <row r="330" spans="1:5" x14ac:dyDescent="0.35">
      <c r="A330" t="s">
        <v>105</v>
      </c>
      <c r="B330">
        <v>1</v>
      </c>
      <c r="C330">
        <v>23</v>
      </c>
      <c r="D330">
        <v>55</v>
      </c>
      <c r="E330">
        <v>0</v>
      </c>
    </row>
    <row r="331" spans="1:5" x14ac:dyDescent="0.35">
      <c r="A331" t="s">
        <v>105</v>
      </c>
      <c r="B331">
        <v>1</v>
      </c>
      <c r="C331">
        <v>23</v>
      </c>
      <c r="D331">
        <v>55</v>
      </c>
      <c r="E331">
        <v>0</v>
      </c>
    </row>
    <row r="332" spans="1:5" x14ac:dyDescent="0.35">
      <c r="A332" t="s">
        <v>105</v>
      </c>
      <c r="B332">
        <v>1</v>
      </c>
      <c r="C332">
        <v>23</v>
      </c>
      <c r="D332">
        <v>55</v>
      </c>
      <c r="E332">
        <v>0</v>
      </c>
    </row>
    <row r="333" spans="1:5" x14ac:dyDescent="0.35">
      <c r="A333" t="s">
        <v>105</v>
      </c>
      <c r="B333">
        <v>1</v>
      </c>
      <c r="C333">
        <v>23</v>
      </c>
      <c r="D333">
        <v>55</v>
      </c>
      <c r="E333">
        <v>0</v>
      </c>
    </row>
    <row r="334" spans="1:5" x14ac:dyDescent="0.35">
      <c r="A334" t="s">
        <v>105</v>
      </c>
      <c r="B334">
        <v>1</v>
      </c>
      <c r="C334">
        <v>23</v>
      </c>
      <c r="D334">
        <v>55</v>
      </c>
      <c r="E334">
        <v>0</v>
      </c>
    </row>
    <row r="335" spans="1:5" x14ac:dyDescent="0.35">
      <c r="A335" t="s">
        <v>105</v>
      </c>
      <c r="B335">
        <v>1</v>
      </c>
      <c r="C335">
        <v>23</v>
      </c>
      <c r="D335">
        <v>55</v>
      </c>
      <c r="E335">
        <v>0</v>
      </c>
    </row>
    <row r="336" spans="1:5" x14ac:dyDescent="0.35">
      <c r="A336" t="s">
        <v>105</v>
      </c>
      <c r="B336">
        <v>1</v>
      </c>
      <c r="C336">
        <v>23</v>
      </c>
      <c r="D336">
        <v>55</v>
      </c>
      <c r="E336">
        <v>0</v>
      </c>
    </row>
    <row r="337" spans="1:5" x14ac:dyDescent="0.35">
      <c r="A337" t="s">
        <v>105</v>
      </c>
      <c r="B337">
        <v>1</v>
      </c>
      <c r="C337">
        <v>23</v>
      </c>
      <c r="D337">
        <v>55</v>
      </c>
      <c r="E337">
        <v>0</v>
      </c>
    </row>
    <row r="338" spans="1:5" x14ac:dyDescent="0.35">
      <c r="A338" t="s">
        <v>105</v>
      </c>
      <c r="B338">
        <v>1</v>
      </c>
      <c r="C338">
        <v>23</v>
      </c>
      <c r="D338">
        <v>55</v>
      </c>
      <c r="E338">
        <v>0</v>
      </c>
    </row>
    <row r="339" spans="1:5" x14ac:dyDescent="0.35">
      <c r="A339" t="s">
        <v>105</v>
      </c>
      <c r="B339">
        <v>1</v>
      </c>
      <c r="C339">
        <v>23</v>
      </c>
      <c r="D339">
        <v>55</v>
      </c>
      <c r="E339">
        <v>0</v>
      </c>
    </row>
    <row r="340" spans="1:5" x14ac:dyDescent="0.35">
      <c r="A340" t="s">
        <v>105</v>
      </c>
      <c r="B340">
        <v>1</v>
      </c>
      <c r="C340">
        <v>23</v>
      </c>
      <c r="D340">
        <v>55</v>
      </c>
      <c r="E340">
        <v>0</v>
      </c>
    </row>
    <row r="341" spans="1:5" x14ac:dyDescent="0.35">
      <c r="A341" t="s">
        <v>105</v>
      </c>
      <c r="B341">
        <v>1</v>
      </c>
      <c r="C341">
        <v>23</v>
      </c>
      <c r="D341">
        <v>55</v>
      </c>
      <c r="E341">
        <v>0</v>
      </c>
    </row>
    <row r="342" spans="1:5" x14ac:dyDescent="0.35">
      <c r="A342" t="s">
        <v>105</v>
      </c>
      <c r="B342">
        <v>1</v>
      </c>
      <c r="C342">
        <v>23</v>
      </c>
      <c r="D342">
        <v>55</v>
      </c>
      <c r="E342">
        <v>0</v>
      </c>
    </row>
    <row r="343" spans="1:5" x14ac:dyDescent="0.35">
      <c r="A343" t="s">
        <v>105</v>
      </c>
      <c r="B343">
        <v>1</v>
      </c>
      <c r="C343">
        <v>23</v>
      </c>
      <c r="D343">
        <v>55</v>
      </c>
      <c r="E343">
        <v>0</v>
      </c>
    </row>
    <row r="344" spans="1:5" x14ac:dyDescent="0.35">
      <c r="A344" t="s">
        <v>105</v>
      </c>
      <c r="B344">
        <v>1</v>
      </c>
      <c r="C344">
        <v>23</v>
      </c>
      <c r="D344">
        <v>55</v>
      </c>
      <c r="E344">
        <v>0</v>
      </c>
    </row>
    <row r="345" spans="1:5" x14ac:dyDescent="0.35">
      <c r="A345" t="s">
        <v>105</v>
      </c>
      <c r="B345">
        <v>1</v>
      </c>
      <c r="C345">
        <v>23</v>
      </c>
      <c r="D345">
        <v>55</v>
      </c>
      <c r="E345">
        <v>0</v>
      </c>
    </row>
    <row r="346" spans="1:5" x14ac:dyDescent="0.35">
      <c r="A346" t="s">
        <v>105</v>
      </c>
      <c r="B346">
        <v>1</v>
      </c>
      <c r="C346">
        <v>23</v>
      </c>
      <c r="D346">
        <v>55</v>
      </c>
      <c r="E346">
        <v>0</v>
      </c>
    </row>
    <row r="347" spans="1:5" x14ac:dyDescent="0.35">
      <c r="A347" t="s">
        <v>105</v>
      </c>
      <c r="B347">
        <v>1</v>
      </c>
      <c r="C347">
        <v>23</v>
      </c>
      <c r="D347">
        <v>55</v>
      </c>
      <c r="E347">
        <v>0</v>
      </c>
    </row>
    <row r="348" spans="1:5" x14ac:dyDescent="0.35">
      <c r="A348" t="s">
        <v>105</v>
      </c>
      <c r="B348">
        <v>1</v>
      </c>
      <c r="C348">
        <v>23</v>
      </c>
      <c r="D348">
        <v>55</v>
      </c>
      <c r="E348">
        <v>0</v>
      </c>
    </row>
    <row r="349" spans="1:5" x14ac:dyDescent="0.35">
      <c r="A349" t="s">
        <v>105</v>
      </c>
      <c r="B349">
        <v>1</v>
      </c>
      <c r="C349">
        <v>23</v>
      </c>
      <c r="D349">
        <v>55</v>
      </c>
      <c r="E349">
        <v>0</v>
      </c>
    </row>
    <row r="350" spans="1:5" x14ac:dyDescent="0.35">
      <c r="A350" t="s">
        <v>105</v>
      </c>
      <c r="B350">
        <v>1</v>
      </c>
      <c r="C350">
        <v>23</v>
      </c>
      <c r="D350">
        <v>55</v>
      </c>
      <c r="E350">
        <v>0</v>
      </c>
    </row>
    <row r="351" spans="1:5" x14ac:dyDescent="0.35">
      <c r="A351" t="s">
        <v>105</v>
      </c>
      <c r="B351">
        <v>1</v>
      </c>
      <c r="C351">
        <v>23</v>
      </c>
      <c r="D351">
        <v>55</v>
      </c>
      <c r="E351">
        <v>0</v>
      </c>
    </row>
    <row r="352" spans="1:5" x14ac:dyDescent="0.35">
      <c r="A352" t="s">
        <v>105</v>
      </c>
      <c r="B352">
        <v>1</v>
      </c>
      <c r="C352">
        <v>23</v>
      </c>
      <c r="D352">
        <v>55</v>
      </c>
      <c r="E352">
        <v>0</v>
      </c>
    </row>
    <row r="353" spans="1:5" x14ac:dyDescent="0.35">
      <c r="A353" t="s">
        <v>105</v>
      </c>
      <c r="B353">
        <v>1</v>
      </c>
      <c r="C353">
        <v>23</v>
      </c>
      <c r="D353">
        <v>55</v>
      </c>
      <c r="E353">
        <v>0</v>
      </c>
    </row>
    <row r="354" spans="1:5" x14ac:dyDescent="0.35">
      <c r="A354" t="s">
        <v>105</v>
      </c>
      <c r="B354">
        <v>1</v>
      </c>
      <c r="C354">
        <v>23</v>
      </c>
      <c r="D354">
        <v>55</v>
      </c>
      <c r="E354">
        <v>0</v>
      </c>
    </row>
    <row r="355" spans="1:5" x14ac:dyDescent="0.35">
      <c r="A355" t="s">
        <v>105</v>
      </c>
      <c r="B355">
        <v>1</v>
      </c>
      <c r="C355">
        <v>23</v>
      </c>
      <c r="D355">
        <v>55</v>
      </c>
      <c r="E355">
        <v>0</v>
      </c>
    </row>
    <row r="356" spans="1:5" x14ac:dyDescent="0.35">
      <c r="A356" t="s">
        <v>105</v>
      </c>
      <c r="B356">
        <v>1</v>
      </c>
      <c r="C356">
        <v>23</v>
      </c>
      <c r="D356">
        <v>55</v>
      </c>
      <c r="E356">
        <v>0</v>
      </c>
    </row>
    <row r="357" spans="1:5" x14ac:dyDescent="0.35">
      <c r="A357" t="s">
        <v>105</v>
      </c>
      <c r="B357">
        <v>1</v>
      </c>
      <c r="C357">
        <v>23</v>
      </c>
      <c r="D357">
        <v>55</v>
      </c>
      <c r="E357">
        <v>0</v>
      </c>
    </row>
    <row r="358" spans="1:5" x14ac:dyDescent="0.35">
      <c r="A358" t="s">
        <v>105</v>
      </c>
      <c r="B358">
        <v>1</v>
      </c>
      <c r="C358">
        <v>23</v>
      </c>
      <c r="D358">
        <v>55</v>
      </c>
      <c r="E358">
        <v>0</v>
      </c>
    </row>
    <row r="359" spans="1:5" x14ac:dyDescent="0.35">
      <c r="A359" t="s">
        <v>105</v>
      </c>
      <c r="B359">
        <v>1</v>
      </c>
      <c r="C359">
        <v>23</v>
      </c>
      <c r="D359">
        <v>55</v>
      </c>
      <c r="E359">
        <v>0</v>
      </c>
    </row>
    <row r="360" spans="1:5" x14ac:dyDescent="0.35">
      <c r="A360" t="s">
        <v>105</v>
      </c>
      <c r="B360">
        <v>1</v>
      </c>
      <c r="C360">
        <v>23</v>
      </c>
      <c r="D360">
        <v>55</v>
      </c>
      <c r="E360">
        <v>0</v>
      </c>
    </row>
    <row r="361" spans="1:5" x14ac:dyDescent="0.35">
      <c r="A361" t="s">
        <v>105</v>
      </c>
      <c r="B361">
        <v>1</v>
      </c>
      <c r="C361">
        <v>23</v>
      </c>
      <c r="D361">
        <v>55</v>
      </c>
      <c r="E361">
        <v>0</v>
      </c>
    </row>
    <row r="362" spans="1:5" x14ac:dyDescent="0.35">
      <c r="A362" t="s">
        <v>105</v>
      </c>
      <c r="B362">
        <v>1</v>
      </c>
      <c r="C362">
        <v>23</v>
      </c>
      <c r="D362">
        <v>55</v>
      </c>
      <c r="E362">
        <v>0</v>
      </c>
    </row>
    <row r="363" spans="1:5" x14ac:dyDescent="0.35">
      <c r="A363" t="s">
        <v>105</v>
      </c>
      <c r="B363">
        <v>1</v>
      </c>
      <c r="C363">
        <v>23</v>
      </c>
      <c r="D363">
        <v>55</v>
      </c>
      <c r="E363">
        <v>0</v>
      </c>
    </row>
    <row r="364" spans="1:5" x14ac:dyDescent="0.35">
      <c r="A364" t="s">
        <v>105</v>
      </c>
      <c r="B364">
        <v>1</v>
      </c>
      <c r="C364">
        <v>23</v>
      </c>
      <c r="D364">
        <v>55</v>
      </c>
      <c r="E364">
        <v>0</v>
      </c>
    </row>
    <row r="365" spans="1:5" x14ac:dyDescent="0.35">
      <c r="A365" t="s">
        <v>105</v>
      </c>
      <c r="B365">
        <v>1</v>
      </c>
      <c r="C365">
        <v>23</v>
      </c>
      <c r="D365">
        <v>55</v>
      </c>
      <c r="E365">
        <v>0</v>
      </c>
    </row>
    <row r="366" spans="1:5" x14ac:dyDescent="0.35">
      <c r="A366" t="s">
        <v>105</v>
      </c>
      <c r="B366">
        <v>1</v>
      </c>
      <c r="C366">
        <v>23</v>
      </c>
      <c r="D366">
        <v>55</v>
      </c>
      <c r="E366">
        <v>0</v>
      </c>
    </row>
    <row r="367" spans="1:5" x14ac:dyDescent="0.35">
      <c r="A367" t="s">
        <v>105</v>
      </c>
      <c r="B367">
        <v>1</v>
      </c>
      <c r="C367">
        <v>23</v>
      </c>
      <c r="D367">
        <v>55</v>
      </c>
      <c r="E367">
        <v>0</v>
      </c>
    </row>
    <row r="368" spans="1:5" x14ac:dyDescent="0.35">
      <c r="A368" t="s">
        <v>105</v>
      </c>
      <c r="B368">
        <v>1</v>
      </c>
      <c r="C368">
        <v>23</v>
      </c>
      <c r="D368">
        <v>55</v>
      </c>
      <c r="E368">
        <v>0</v>
      </c>
    </row>
    <row r="369" spans="1:5" x14ac:dyDescent="0.35">
      <c r="A369" t="s">
        <v>105</v>
      </c>
      <c r="B369">
        <v>1</v>
      </c>
      <c r="C369">
        <v>23</v>
      </c>
      <c r="D369">
        <v>55</v>
      </c>
      <c r="E369">
        <v>0</v>
      </c>
    </row>
    <row r="370" spans="1:5" x14ac:dyDescent="0.35">
      <c r="A370" t="s">
        <v>105</v>
      </c>
      <c r="B370">
        <v>1</v>
      </c>
      <c r="C370">
        <v>23</v>
      </c>
      <c r="D370">
        <v>55</v>
      </c>
      <c r="E370">
        <v>0</v>
      </c>
    </row>
    <row r="371" spans="1:5" x14ac:dyDescent="0.35">
      <c r="A371" t="s">
        <v>105</v>
      </c>
      <c r="B371">
        <v>1</v>
      </c>
      <c r="C371">
        <v>23</v>
      </c>
      <c r="D371">
        <v>55</v>
      </c>
      <c r="E371">
        <v>0</v>
      </c>
    </row>
    <row r="372" spans="1:5" x14ac:dyDescent="0.35">
      <c r="A372" t="s">
        <v>105</v>
      </c>
      <c r="B372">
        <v>1</v>
      </c>
      <c r="C372">
        <v>23</v>
      </c>
      <c r="D372">
        <v>55</v>
      </c>
      <c r="E372">
        <v>0</v>
      </c>
    </row>
    <row r="373" spans="1:5" x14ac:dyDescent="0.35">
      <c r="A373" t="s">
        <v>105</v>
      </c>
      <c r="B373">
        <v>1</v>
      </c>
      <c r="C373">
        <v>23</v>
      </c>
      <c r="D373">
        <v>55</v>
      </c>
      <c r="E373">
        <v>0</v>
      </c>
    </row>
    <row r="374" spans="1:5" x14ac:dyDescent="0.35">
      <c r="A374" t="s">
        <v>105</v>
      </c>
      <c r="B374">
        <v>1</v>
      </c>
      <c r="C374">
        <v>23</v>
      </c>
      <c r="D374">
        <v>55</v>
      </c>
      <c r="E374">
        <v>0</v>
      </c>
    </row>
    <row r="375" spans="1:5" x14ac:dyDescent="0.35">
      <c r="A375" t="s">
        <v>105</v>
      </c>
      <c r="B375">
        <v>1</v>
      </c>
      <c r="C375">
        <v>23</v>
      </c>
      <c r="D375">
        <v>55</v>
      </c>
      <c r="E375">
        <v>0</v>
      </c>
    </row>
    <row r="376" spans="1:5" x14ac:dyDescent="0.35">
      <c r="A376" t="s">
        <v>105</v>
      </c>
      <c r="B376">
        <v>1</v>
      </c>
      <c r="C376">
        <v>23</v>
      </c>
      <c r="D376">
        <v>55</v>
      </c>
      <c r="E376">
        <v>0</v>
      </c>
    </row>
    <row r="377" spans="1:5" x14ac:dyDescent="0.35">
      <c r="A377" t="s">
        <v>105</v>
      </c>
      <c r="B377">
        <v>1</v>
      </c>
      <c r="C377">
        <v>23</v>
      </c>
      <c r="D377">
        <v>55</v>
      </c>
      <c r="E377">
        <v>0</v>
      </c>
    </row>
    <row r="378" spans="1:5" x14ac:dyDescent="0.35">
      <c r="A378" t="s">
        <v>105</v>
      </c>
      <c r="B378">
        <v>1</v>
      </c>
      <c r="C378">
        <v>23</v>
      </c>
      <c r="D378">
        <v>55</v>
      </c>
      <c r="E378">
        <v>0</v>
      </c>
    </row>
    <row r="379" spans="1:5" x14ac:dyDescent="0.35">
      <c r="A379" t="s">
        <v>105</v>
      </c>
      <c r="B379">
        <v>1</v>
      </c>
      <c r="C379">
        <v>23</v>
      </c>
      <c r="D379">
        <v>55</v>
      </c>
      <c r="E379">
        <v>0</v>
      </c>
    </row>
    <row r="380" spans="1:5" x14ac:dyDescent="0.35">
      <c r="A380" t="s">
        <v>105</v>
      </c>
      <c r="B380">
        <v>1</v>
      </c>
      <c r="C380">
        <v>23</v>
      </c>
      <c r="D380">
        <v>55</v>
      </c>
      <c r="E380">
        <v>0</v>
      </c>
    </row>
    <row r="381" spans="1:5" x14ac:dyDescent="0.35">
      <c r="A381" t="s">
        <v>105</v>
      </c>
      <c r="B381">
        <v>1</v>
      </c>
      <c r="C381">
        <v>23</v>
      </c>
      <c r="D381">
        <v>55</v>
      </c>
      <c r="E38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32"/>
  <sheetViews>
    <sheetView workbookViewId="0">
      <selection activeCell="C34" sqref="C34"/>
    </sheetView>
  </sheetViews>
  <sheetFormatPr defaultRowHeight="14.5" x14ac:dyDescent="0.35"/>
  <cols>
    <col min="1" max="1" width="20.453125" bestFit="1" customWidth="1"/>
    <col min="2" max="2" width="36" bestFit="1" customWidth="1"/>
  </cols>
  <sheetData>
    <row r="3" spans="1:2" x14ac:dyDescent="0.35">
      <c r="A3" s="38" t="s">
        <v>70</v>
      </c>
      <c r="B3" t="s">
        <v>72</v>
      </c>
    </row>
    <row r="4" spans="1:2" x14ac:dyDescent="0.35">
      <c r="A4" s="39" t="s">
        <v>19</v>
      </c>
      <c r="B4" s="41">
        <v>1672</v>
      </c>
    </row>
    <row r="5" spans="1:2" x14ac:dyDescent="0.35">
      <c r="A5" s="40">
        <v>1</v>
      </c>
      <c r="B5" s="41">
        <v>247</v>
      </c>
    </row>
    <row r="6" spans="1:2" x14ac:dyDescent="0.35">
      <c r="A6" s="42">
        <v>0</v>
      </c>
      <c r="B6" s="41"/>
    </row>
    <row r="7" spans="1:2" x14ac:dyDescent="0.35">
      <c r="A7" s="42">
        <v>1</v>
      </c>
      <c r="B7" s="41"/>
    </row>
    <row r="8" spans="1:2" x14ac:dyDescent="0.35">
      <c r="A8" s="42">
        <v>2</v>
      </c>
      <c r="B8" s="41"/>
    </row>
    <row r="9" spans="1:2" x14ac:dyDescent="0.35">
      <c r="A9" s="42">
        <v>3</v>
      </c>
      <c r="B9" s="41"/>
    </row>
    <row r="10" spans="1:2" x14ac:dyDescent="0.35">
      <c r="A10" s="42">
        <v>4</v>
      </c>
      <c r="B10" s="41">
        <v>23</v>
      </c>
    </row>
    <row r="11" spans="1:2" x14ac:dyDescent="0.35">
      <c r="A11" s="42">
        <v>5</v>
      </c>
      <c r="B11" s="41"/>
    </row>
    <row r="12" spans="1:2" x14ac:dyDescent="0.35">
      <c r="A12" s="42">
        <v>6</v>
      </c>
      <c r="B12" s="41"/>
    </row>
    <row r="13" spans="1:2" x14ac:dyDescent="0.35">
      <c r="A13" s="42">
        <v>7</v>
      </c>
      <c r="B13" s="41">
        <v>7</v>
      </c>
    </row>
    <row r="14" spans="1:2" x14ac:dyDescent="0.35">
      <c r="A14" s="42">
        <v>8</v>
      </c>
      <c r="B14" s="41"/>
    </row>
    <row r="15" spans="1:2" x14ac:dyDescent="0.35">
      <c r="A15" s="42">
        <v>9</v>
      </c>
      <c r="B15" s="41"/>
    </row>
    <row r="16" spans="1:2" x14ac:dyDescent="0.35">
      <c r="A16" s="42">
        <v>10</v>
      </c>
      <c r="B16" s="41"/>
    </row>
    <row r="17" spans="1:2" x14ac:dyDescent="0.35">
      <c r="A17" s="42">
        <v>11</v>
      </c>
      <c r="B17" s="41">
        <v>1</v>
      </c>
    </row>
    <row r="18" spans="1:2" x14ac:dyDescent="0.35">
      <c r="A18" s="42">
        <v>12</v>
      </c>
      <c r="B18" s="41"/>
    </row>
    <row r="19" spans="1:2" x14ac:dyDescent="0.35">
      <c r="A19" s="42">
        <v>13</v>
      </c>
      <c r="B19" s="41"/>
    </row>
    <row r="20" spans="1:2" x14ac:dyDescent="0.35">
      <c r="A20" s="42">
        <v>14</v>
      </c>
      <c r="B20" s="41">
        <v>39</v>
      </c>
    </row>
    <row r="21" spans="1:2" x14ac:dyDescent="0.35">
      <c r="A21" s="42">
        <v>15</v>
      </c>
      <c r="B21" s="41"/>
    </row>
    <row r="22" spans="1:2" x14ac:dyDescent="0.35">
      <c r="A22" s="42">
        <v>16</v>
      </c>
      <c r="B22" s="41"/>
    </row>
    <row r="23" spans="1:2" x14ac:dyDescent="0.35">
      <c r="A23" s="42">
        <v>17</v>
      </c>
      <c r="B23" s="41"/>
    </row>
    <row r="24" spans="1:2" x14ac:dyDescent="0.35">
      <c r="A24" s="42">
        <v>18</v>
      </c>
      <c r="B24" s="41">
        <v>48</v>
      </c>
    </row>
    <row r="25" spans="1:2" x14ac:dyDescent="0.35">
      <c r="A25" s="42">
        <v>19</v>
      </c>
      <c r="B25" s="41"/>
    </row>
    <row r="26" spans="1:2" x14ac:dyDescent="0.35">
      <c r="A26" s="42">
        <v>20</v>
      </c>
      <c r="B26" s="41"/>
    </row>
    <row r="27" spans="1:2" x14ac:dyDescent="0.35">
      <c r="A27" s="42">
        <v>21</v>
      </c>
      <c r="B27" s="41">
        <v>129</v>
      </c>
    </row>
    <row r="28" spans="1:2" x14ac:dyDescent="0.35">
      <c r="A28" s="42">
        <v>22</v>
      </c>
      <c r="B28" s="41"/>
    </row>
    <row r="29" spans="1:2" x14ac:dyDescent="0.35">
      <c r="A29" s="42">
        <v>23</v>
      </c>
      <c r="B29" s="41"/>
    </row>
    <row r="30" spans="1:2" x14ac:dyDescent="0.35">
      <c r="A30" s="42">
        <v>24</v>
      </c>
      <c r="B30" s="41"/>
    </row>
    <row r="31" spans="1:2" x14ac:dyDescent="0.35">
      <c r="A31" s="42">
        <v>25</v>
      </c>
      <c r="B31" s="41"/>
    </row>
    <row r="32" spans="1:2" x14ac:dyDescent="0.35">
      <c r="A32" s="42">
        <v>26</v>
      </c>
      <c r="B32" s="41"/>
    </row>
    <row r="33" spans="1:2" x14ac:dyDescent="0.35">
      <c r="A33" s="42">
        <v>27</v>
      </c>
      <c r="B33" s="41"/>
    </row>
    <row r="34" spans="1:2" x14ac:dyDescent="0.35">
      <c r="A34" s="40">
        <v>2</v>
      </c>
      <c r="B34" s="41">
        <v>255</v>
      </c>
    </row>
    <row r="35" spans="1:2" x14ac:dyDescent="0.35">
      <c r="A35" s="42">
        <v>0</v>
      </c>
      <c r="B35" s="41"/>
    </row>
    <row r="36" spans="1:2" x14ac:dyDescent="0.35">
      <c r="A36" s="42">
        <v>1</v>
      </c>
      <c r="B36" s="41"/>
    </row>
    <row r="37" spans="1:2" x14ac:dyDescent="0.35">
      <c r="A37" s="42">
        <v>2</v>
      </c>
      <c r="B37" s="41"/>
    </row>
    <row r="38" spans="1:2" x14ac:dyDescent="0.35">
      <c r="A38" s="42">
        <v>3</v>
      </c>
      <c r="B38" s="41"/>
    </row>
    <row r="39" spans="1:2" x14ac:dyDescent="0.35">
      <c r="A39" s="42">
        <v>4</v>
      </c>
      <c r="B39" s="41">
        <v>27</v>
      </c>
    </row>
    <row r="40" spans="1:2" x14ac:dyDescent="0.35">
      <c r="A40" s="42">
        <v>5</v>
      </c>
      <c r="B40" s="41"/>
    </row>
    <row r="41" spans="1:2" x14ac:dyDescent="0.35">
      <c r="A41" s="42">
        <v>6</v>
      </c>
      <c r="B41" s="41"/>
    </row>
    <row r="42" spans="1:2" x14ac:dyDescent="0.35">
      <c r="A42" s="42">
        <v>7</v>
      </c>
      <c r="B42" s="41">
        <v>4</v>
      </c>
    </row>
    <row r="43" spans="1:2" x14ac:dyDescent="0.35">
      <c r="A43" s="42">
        <v>8</v>
      </c>
      <c r="B43" s="41"/>
    </row>
    <row r="44" spans="1:2" x14ac:dyDescent="0.35">
      <c r="A44" s="42">
        <v>9</v>
      </c>
      <c r="B44" s="41"/>
    </row>
    <row r="45" spans="1:2" x14ac:dyDescent="0.35">
      <c r="A45" s="42">
        <v>10</v>
      </c>
      <c r="B45" s="41"/>
    </row>
    <row r="46" spans="1:2" x14ac:dyDescent="0.35">
      <c r="A46" s="42">
        <v>11</v>
      </c>
      <c r="B46" s="41">
        <v>13</v>
      </c>
    </row>
    <row r="47" spans="1:2" x14ac:dyDescent="0.35">
      <c r="A47" s="42">
        <v>12</v>
      </c>
      <c r="B47" s="41"/>
    </row>
    <row r="48" spans="1:2" x14ac:dyDescent="0.35">
      <c r="A48" s="42">
        <v>13</v>
      </c>
      <c r="B48" s="41"/>
    </row>
    <row r="49" spans="1:2" x14ac:dyDescent="0.35">
      <c r="A49" s="42">
        <v>14</v>
      </c>
      <c r="B49" s="41">
        <v>50</v>
      </c>
    </row>
    <row r="50" spans="1:2" x14ac:dyDescent="0.35">
      <c r="A50" s="42">
        <v>15</v>
      </c>
      <c r="B50" s="41"/>
    </row>
    <row r="51" spans="1:2" x14ac:dyDescent="0.35">
      <c r="A51" s="42">
        <v>16</v>
      </c>
      <c r="B51" s="41"/>
    </row>
    <row r="52" spans="1:2" x14ac:dyDescent="0.35">
      <c r="A52" s="42">
        <v>17</v>
      </c>
      <c r="B52" s="41"/>
    </row>
    <row r="53" spans="1:2" x14ac:dyDescent="0.35">
      <c r="A53" s="42">
        <v>18</v>
      </c>
      <c r="B53" s="41">
        <v>63</v>
      </c>
    </row>
    <row r="54" spans="1:2" x14ac:dyDescent="0.35">
      <c r="A54" s="42">
        <v>19</v>
      </c>
      <c r="B54" s="41"/>
    </row>
    <row r="55" spans="1:2" x14ac:dyDescent="0.35">
      <c r="A55" s="42">
        <v>20</v>
      </c>
      <c r="B55" s="41"/>
    </row>
    <row r="56" spans="1:2" x14ac:dyDescent="0.35">
      <c r="A56" s="42">
        <v>21</v>
      </c>
      <c r="B56" s="41">
        <v>98</v>
      </c>
    </row>
    <row r="57" spans="1:2" x14ac:dyDescent="0.35">
      <c r="A57" s="42">
        <v>22</v>
      </c>
      <c r="B57" s="41"/>
    </row>
    <row r="58" spans="1:2" x14ac:dyDescent="0.35">
      <c r="A58" s="42">
        <v>23</v>
      </c>
      <c r="B58" s="41"/>
    </row>
    <row r="59" spans="1:2" x14ac:dyDescent="0.35">
      <c r="A59" s="42">
        <v>24</v>
      </c>
      <c r="B59" s="41"/>
    </row>
    <row r="60" spans="1:2" x14ac:dyDescent="0.35">
      <c r="A60" s="42">
        <v>25</v>
      </c>
      <c r="B60" s="41"/>
    </row>
    <row r="61" spans="1:2" x14ac:dyDescent="0.35">
      <c r="A61" s="42">
        <v>26</v>
      </c>
      <c r="B61" s="41"/>
    </row>
    <row r="62" spans="1:2" x14ac:dyDescent="0.35">
      <c r="A62" s="42">
        <v>27</v>
      </c>
      <c r="B62" s="41"/>
    </row>
    <row r="63" spans="1:2" x14ac:dyDescent="0.35">
      <c r="A63" s="40">
        <v>3</v>
      </c>
      <c r="B63" s="41">
        <v>273</v>
      </c>
    </row>
    <row r="64" spans="1:2" x14ac:dyDescent="0.35">
      <c r="A64" s="42">
        <v>0</v>
      </c>
      <c r="B64" s="41"/>
    </row>
    <row r="65" spans="1:2" x14ac:dyDescent="0.35">
      <c r="A65" s="42">
        <v>1</v>
      </c>
      <c r="B65" s="41"/>
    </row>
    <row r="66" spans="1:2" x14ac:dyDescent="0.35">
      <c r="A66" s="42">
        <v>2</v>
      </c>
      <c r="B66" s="41"/>
    </row>
    <row r="67" spans="1:2" x14ac:dyDescent="0.35">
      <c r="A67" s="42">
        <v>3</v>
      </c>
      <c r="B67" s="41"/>
    </row>
    <row r="68" spans="1:2" x14ac:dyDescent="0.35">
      <c r="A68" s="42">
        <v>4</v>
      </c>
      <c r="B68" s="41">
        <v>35</v>
      </c>
    </row>
    <row r="69" spans="1:2" x14ac:dyDescent="0.35">
      <c r="A69" s="42">
        <v>5</v>
      </c>
      <c r="B69" s="41"/>
    </row>
    <row r="70" spans="1:2" x14ac:dyDescent="0.35">
      <c r="A70" s="42">
        <v>6</v>
      </c>
      <c r="B70" s="41"/>
    </row>
    <row r="71" spans="1:2" x14ac:dyDescent="0.35">
      <c r="A71" s="42">
        <v>7</v>
      </c>
      <c r="B71" s="41">
        <v>4</v>
      </c>
    </row>
    <row r="72" spans="1:2" x14ac:dyDescent="0.35">
      <c r="A72" s="42">
        <v>8</v>
      </c>
      <c r="B72" s="41"/>
    </row>
    <row r="73" spans="1:2" x14ac:dyDescent="0.35">
      <c r="A73" s="42">
        <v>9</v>
      </c>
      <c r="B73" s="41"/>
    </row>
    <row r="74" spans="1:2" x14ac:dyDescent="0.35">
      <c r="A74" s="42">
        <v>10</v>
      </c>
      <c r="B74" s="41"/>
    </row>
    <row r="75" spans="1:2" x14ac:dyDescent="0.35">
      <c r="A75" s="42">
        <v>11</v>
      </c>
      <c r="B75" s="41">
        <v>4</v>
      </c>
    </row>
    <row r="76" spans="1:2" x14ac:dyDescent="0.35">
      <c r="A76" s="42">
        <v>12</v>
      </c>
      <c r="B76" s="41"/>
    </row>
    <row r="77" spans="1:2" x14ac:dyDescent="0.35">
      <c r="A77" s="42">
        <v>13</v>
      </c>
      <c r="B77" s="41"/>
    </row>
    <row r="78" spans="1:2" x14ac:dyDescent="0.35">
      <c r="A78" s="42">
        <v>14</v>
      </c>
      <c r="B78" s="41">
        <v>116</v>
      </c>
    </row>
    <row r="79" spans="1:2" x14ac:dyDescent="0.35">
      <c r="A79" s="42">
        <v>15</v>
      </c>
      <c r="B79" s="41"/>
    </row>
    <row r="80" spans="1:2" x14ac:dyDescent="0.35">
      <c r="A80" s="42">
        <v>16</v>
      </c>
      <c r="B80" s="41"/>
    </row>
    <row r="81" spans="1:2" x14ac:dyDescent="0.35">
      <c r="A81" s="42">
        <v>17</v>
      </c>
      <c r="B81" s="41"/>
    </row>
    <row r="82" spans="1:2" x14ac:dyDescent="0.35">
      <c r="A82" s="42">
        <v>18</v>
      </c>
      <c r="B82" s="41">
        <v>37</v>
      </c>
    </row>
    <row r="83" spans="1:2" x14ac:dyDescent="0.35">
      <c r="A83" s="42">
        <v>19</v>
      </c>
      <c r="B83" s="41"/>
    </row>
    <row r="84" spans="1:2" x14ac:dyDescent="0.35">
      <c r="A84" s="42">
        <v>20</v>
      </c>
      <c r="B84" s="41"/>
    </row>
    <row r="85" spans="1:2" x14ac:dyDescent="0.35">
      <c r="A85" s="42">
        <v>21</v>
      </c>
      <c r="B85" s="41">
        <v>77</v>
      </c>
    </row>
    <row r="86" spans="1:2" x14ac:dyDescent="0.35">
      <c r="A86" s="42">
        <v>22</v>
      </c>
      <c r="B86" s="41"/>
    </row>
    <row r="87" spans="1:2" x14ac:dyDescent="0.35">
      <c r="A87" s="42">
        <v>23</v>
      </c>
      <c r="B87" s="41"/>
    </row>
    <row r="88" spans="1:2" x14ac:dyDescent="0.35">
      <c r="A88" s="42">
        <v>24</v>
      </c>
      <c r="B88" s="41"/>
    </row>
    <row r="89" spans="1:2" x14ac:dyDescent="0.35">
      <c r="A89" s="42">
        <v>25</v>
      </c>
      <c r="B89" s="41"/>
    </row>
    <row r="90" spans="1:2" x14ac:dyDescent="0.35">
      <c r="A90" s="42">
        <v>26</v>
      </c>
      <c r="B90" s="41"/>
    </row>
    <row r="91" spans="1:2" x14ac:dyDescent="0.35">
      <c r="A91" s="42">
        <v>27</v>
      </c>
      <c r="B91" s="41"/>
    </row>
    <row r="92" spans="1:2" x14ac:dyDescent="0.35">
      <c r="A92" s="40">
        <v>4</v>
      </c>
      <c r="B92" s="41">
        <v>168</v>
      </c>
    </row>
    <row r="93" spans="1:2" x14ac:dyDescent="0.35">
      <c r="A93" s="42">
        <v>0</v>
      </c>
      <c r="B93" s="41"/>
    </row>
    <row r="94" spans="1:2" x14ac:dyDescent="0.35">
      <c r="A94" s="42">
        <v>1</v>
      </c>
      <c r="B94" s="41"/>
    </row>
    <row r="95" spans="1:2" x14ac:dyDescent="0.35">
      <c r="A95" s="42">
        <v>2</v>
      </c>
      <c r="B95" s="41"/>
    </row>
    <row r="96" spans="1:2" x14ac:dyDescent="0.35">
      <c r="A96" s="42">
        <v>3</v>
      </c>
      <c r="B96" s="41"/>
    </row>
    <row r="97" spans="1:2" x14ac:dyDescent="0.35">
      <c r="A97" s="42">
        <v>4</v>
      </c>
      <c r="B97" s="41">
        <v>13</v>
      </c>
    </row>
    <row r="98" spans="1:2" x14ac:dyDescent="0.35">
      <c r="A98" s="42">
        <v>5</v>
      </c>
      <c r="B98" s="41"/>
    </row>
    <row r="99" spans="1:2" x14ac:dyDescent="0.35">
      <c r="A99" s="42">
        <v>6</v>
      </c>
      <c r="B99" s="41"/>
    </row>
    <row r="100" spans="1:2" x14ac:dyDescent="0.35">
      <c r="A100" s="42">
        <v>7</v>
      </c>
      <c r="B100" s="41">
        <v>2</v>
      </c>
    </row>
    <row r="101" spans="1:2" x14ac:dyDescent="0.35">
      <c r="A101" s="42">
        <v>8</v>
      </c>
      <c r="B101" s="41"/>
    </row>
    <row r="102" spans="1:2" x14ac:dyDescent="0.35">
      <c r="A102" s="42">
        <v>9</v>
      </c>
      <c r="B102" s="41"/>
    </row>
    <row r="103" spans="1:2" x14ac:dyDescent="0.35">
      <c r="A103" s="42">
        <v>10</v>
      </c>
      <c r="B103" s="41"/>
    </row>
    <row r="104" spans="1:2" x14ac:dyDescent="0.35">
      <c r="A104" s="42">
        <v>11</v>
      </c>
      <c r="B104" s="41">
        <v>4</v>
      </c>
    </row>
    <row r="105" spans="1:2" x14ac:dyDescent="0.35">
      <c r="A105" s="42">
        <v>12</v>
      </c>
      <c r="B105" s="41"/>
    </row>
    <row r="106" spans="1:2" x14ac:dyDescent="0.35">
      <c r="A106" s="42">
        <v>13</v>
      </c>
      <c r="B106" s="41"/>
    </row>
    <row r="107" spans="1:2" x14ac:dyDescent="0.35">
      <c r="A107" s="42">
        <v>14</v>
      </c>
      <c r="B107" s="41">
        <v>39</v>
      </c>
    </row>
    <row r="108" spans="1:2" x14ac:dyDescent="0.35">
      <c r="A108" s="42">
        <v>15</v>
      </c>
      <c r="B108" s="41"/>
    </row>
    <row r="109" spans="1:2" x14ac:dyDescent="0.35">
      <c r="A109" s="42">
        <v>16</v>
      </c>
      <c r="B109" s="41"/>
    </row>
    <row r="110" spans="1:2" x14ac:dyDescent="0.35">
      <c r="A110" s="42">
        <v>17</v>
      </c>
      <c r="B110" s="41"/>
    </row>
    <row r="111" spans="1:2" x14ac:dyDescent="0.35">
      <c r="A111" s="42">
        <v>18</v>
      </c>
      <c r="B111" s="41">
        <v>33</v>
      </c>
    </row>
    <row r="112" spans="1:2" x14ac:dyDescent="0.35">
      <c r="A112" s="42">
        <v>19</v>
      </c>
      <c r="B112" s="41"/>
    </row>
    <row r="113" spans="1:2" x14ac:dyDescent="0.35">
      <c r="A113" s="42">
        <v>20</v>
      </c>
      <c r="B113" s="41"/>
    </row>
    <row r="114" spans="1:2" x14ac:dyDescent="0.35">
      <c r="A114" s="42">
        <v>21</v>
      </c>
      <c r="B114" s="41">
        <v>77</v>
      </c>
    </row>
    <row r="115" spans="1:2" x14ac:dyDescent="0.35">
      <c r="A115" s="42">
        <v>22</v>
      </c>
      <c r="B115" s="41"/>
    </row>
    <row r="116" spans="1:2" x14ac:dyDescent="0.35">
      <c r="A116" s="42">
        <v>23</v>
      </c>
      <c r="B116" s="41"/>
    </row>
    <row r="117" spans="1:2" x14ac:dyDescent="0.35">
      <c r="A117" s="42">
        <v>24</v>
      </c>
      <c r="B117" s="41"/>
    </row>
    <row r="118" spans="1:2" x14ac:dyDescent="0.35">
      <c r="A118" s="42">
        <v>25</v>
      </c>
      <c r="B118" s="41"/>
    </row>
    <row r="119" spans="1:2" x14ac:dyDescent="0.35">
      <c r="A119" s="42">
        <v>26</v>
      </c>
      <c r="B119" s="41"/>
    </row>
    <row r="120" spans="1:2" x14ac:dyDescent="0.35">
      <c r="A120" s="42">
        <v>27</v>
      </c>
      <c r="B120" s="41"/>
    </row>
    <row r="121" spans="1:2" x14ac:dyDescent="0.35">
      <c r="A121" s="40">
        <v>5</v>
      </c>
      <c r="B121" s="41">
        <v>385</v>
      </c>
    </row>
    <row r="122" spans="1:2" x14ac:dyDescent="0.35">
      <c r="A122" s="42">
        <v>0</v>
      </c>
      <c r="B122" s="41"/>
    </row>
    <row r="123" spans="1:2" x14ac:dyDescent="0.35">
      <c r="A123" s="42">
        <v>1</v>
      </c>
      <c r="B123" s="41"/>
    </row>
    <row r="124" spans="1:2" x14ac:dyDescent="0.35">
      <c r="A124" s="42">
        <v>2</v>
      </c>
      <c r="B124" s="41"/>
    </row>
    <row r="125" spans="1:2" x14ac:dyDescent="0.35">
      <c r="A125" s="42">
        <v>3</v>
      </c>
      <c r="B125" s="41"/>
    </row>
    <row r="126" spans="1:2" x14ac:dyDescent="0.35">
      <c r="A126" s="42">
        <v>4</v>
      </c>
      <c r="B126" s="41">
        <v>19</v>
      </c>
    </row>
    <row r="127" spans="1:2" x14ac:dyDescent="0.35">
      <c r="A127" s="42">
        <v>5</v>
      </c>
      <c r="B127" s="41"/>
    </row>
    <row r="128" spans="1:2" x14ac:dyDescent="0.35">
      <c r="A128" s="42">
        <v>6</v>
      </c>
      <c r="B128" s="41"/>
    </row>
    <row r="129" spans="1:2" x14ac:dyDescent="0.35">
      <c r="A129" s="42">
        <v>7</v>
      </c>
      <c r="B129" s="41">
        <v>4</v>
      </c>
    </row>
    <row r="130" spans="1:2" x14ac:dyDescent="0.35">
      <c r="A130" s="42">
        <v>8</v>
      </c>
      <c r="B130" s="41"/>
    </row>
    <row r="131" spans="1:2" x14ac:dyDescent="0.35">
      <c r="A131" s="42">
        <v>9</v>
      </c>
      <c r="B131" s="41"/>
    </row>
    <row r="132" spans="1:2" x14ac:dyDescent="0.35">
      <c r="A132" s="42">
        <v>10</v>
      </c>
      <c r="B132" s="41"/>
    </row>
    <row r="133" spans="1:2" x14ac:dyDescent="0.35">
      <c r="A133" s="42">
        <v>11</v>
      </c>
      <c r="B133" s="41">
        <v>0</v>
      </c>
    </row>
    <row r="134" spans="1:2" x14ac:dyDescent="0.35">
      <c r="A134" s="42">
        <v>12</v>
      </c>
      <c r="B134" s="41"/>
    </row>
    <row r="135" spans="1:2" x14ac:dyDescent="0.35">
      <c r="A135" s="42">
        <v>13</v>
      </c>
      <c r="B135" s="41"/>
    </row>
    <row r="136" spans="1:2" x14ac:dyDescent="0.35">
      <c r="A136" s="42">
        <v>14</v>
      </c>
      <c r="B136" s="41">
        <v>166</v>
      </c>
    </row>
    <row r="137" spans="1:2" x14ac:dyDescent="0.35">
      <c r="A137" s="42">
        <v>15</v>
      </c>
      <c r="B137" s="41"/>
    </row>
    <row r="138" spans="1:2" x14ac:dyDescent="0.35">
      <c r="A138" s="42">
        <v>16</v>
      </c>
      <c r="B138" s="41"/>
    </row>
    <row r="139" spans="1:2" x14ac:dyDescent="0.35">
      <c r="A139" s="42">
        <v>17</v>
      </c>
      <c r="B139" s="41"/>
    </row>
    <row r="140" spans="1:2" x14ac:dyDescent="0.35">
      <c r="A140" s="42">
        <v>18</v>
      </c>
      <c r="B140" s="41">
        <v>62</v>
      </c>
    </row>
    <row r="141" spans="1:2" x14ac:dyDescent="0.35">
      <c r="A141" s="42">
        <v>19</v>
      </c>
      <c r="B141" s="41"/>
    </row>
    <row r="142" spans="1:2" x14ac:dyDescent="0.35">
      <c r="A142" s="42">
        <v>20</v>
      </c>
      <c r="B142" s="41"/>
    </row>
    <row r="143" spans="1:2" x14ac:dyDescent="0.35">
      <c r="A143" s="42">
        <v>21</v>
      </c>
      <c r="B143" s="41">
        <v>134</v>
      </c>
    </row>
    <row r="144" spans="1:2" x14ac:dyDescent="0.35">
      <c r="A144" s="42">
        <v>22</v>
      </c>
      <c r="B144" s="41"/>
    </row>
    <row r="145" spans="1:2" x14ac:dyDescent="0.35">
      <c r="A145" s="42">
        <v>23</v>
      </c>
      <c r="B145" s="41"/>
    </row>
    <row r="146" spans="1:2" x14ac:dyDescent="0.35">
      <c r="A146" s="42">
        <v>24</v>
      </c>
      <c r="B146" s="41"/>
    </row>
    <row r="147" spans="1:2" x14ac:dyDescent="0.35">
      <c r="A147" s="42">
        <v>25</v>
      </c>
      <c r="B147" s="41"/>
    </row>
    <row r="148" spans="1:2" x14ac:dyDescent="0.35">
      <c r="A148" s="42">
        <v>26</v>
      </c>
      <c r="B148" s="41"/>
    </row>
    <row r="149" spans="1:2" x14ac:dyDescent="0.35">
      <c r="A149" s="42">
        <v>27</v>
      </c>
      <c r="B149" s="41"/>
    </row>
    <row r="150" spans="1:2" x14ac:dyDescent="0.35">
      <c r="A150" s="40">
        <v>6</v>
      </c>
      <c r="B150" s="41">
        <v>344</v>
      </c>
    </row>
    <row r="151" spans="1:2" x14ac:dyDescent="0.35">
      <c r="A151" s="42">
        <v>0</v>
      </c>
      <c r="B151" s="41"/>
    </row>
    <row r="152" spans="1:2" x14ac:dyDescent="0.35">
      <c r="A152" s="42">
        <v>1</v>
      </c>
      <c r="B152" s="41"/>
    </row>
    <row r="153" spans="1:2" x14ac:dyDescent="0.35">
      <c r="A153" s="42">
        <v>2</v>
      </c>
      <c r="B153" s="41"/>
    </row>
    <row r="154" spans="1:2" x14ac:dyDescent="0.35">
      <c r="A154" s="42">
        <v>3</v>
      </c>
      <c r="B154" s="41"/>
    </row>
    <row r="155" spans="1:2" x14ac:dyDescent="0.35">
      <c r="A155" s="42">
        <v>4</v>
      </c>
      <c r="B155" s="41">
        <v>8</v>
      </c>
    </row>
    <row r="156" spans="1:2" x14ac:dyDescent="0.35">
      <c r="A156" s="42">
        <v>5</v>
      </c>
      <c r="B156" s="41"/>
    </row>
    <row r="157" spans="1:2" x14ac:dyDescent="0.35">
      <c r="A157" s="42">
        <v>6</v>
      </c>
      <c r="B157" s="41"/>
    </row>
    <row r="158" spans="1:2" x14ac:dyDescent="0.35">
      <c r="A158" s="42">
        <v>7</v>
      </c>
      <c r="B158" s="41">
        <v>3</v>
      </c>
    </row>
    <row r="159" spans="1:2" x14ac:dyDescent="0.35">
      <c r="A159" s="42">
        <v>8</v>
      </c>
      <c r="B159" s="41"/>
    </row>
    <row r="160" spans="1:2" x14ac:dyDescent="0.35">
      <c r="A160" s="42">
        <v>9</v>
      </c>
      <c r="B160" s="41"/>
    </row>
    <row r="161" spans="1:2" x14ac:dyDescent="0.35">
      <c r="A161" s="42">
        <v>10</v>
      </c>
      <c r="B161" s="41"/>
    </row>
    <row r="162" spans="1:2" x14ac:dyDescent="0.35">
      <c r="A162" s="42">
        <v>11</v>
      </c>
      <c r="B162" s="41">
        <v>0</v>
      </c>
    </row>
    <row r="163" spans="1:2" x14ac:dyDescent="0.35">
      <c r="A163" s="42">
        <v>12</v>
      </c>
      <c r="B163" s="41"/>
    </row>
    <row r="164" spans="1:2" x14ac:dyDescent="0.35">
      <c r="A164" s="42">
        <v>13</v>
      </c>
      <c r="B164" s="41"/>
    </row>
    <row r="165" spans="1:2" x14ac:dyDescent="0.35">
      <c r="A165" s="42">
        <v>14</v>
      </c>
      <c r="B165" s="41">
        <v>138</v>
      </c>
    </row>
    <row r="166" spans="1:2" x14ac:dyDescent="0.35">
      <c r="A166" s="42">
        <v>15</v>
      </c>
      <c r="B166" s="41"/>
    </row>
    <row r="167" spans="1:2" x14ac:dyDescent="0.35">
      <c r="A167" s="42">
        <v>16</v>
      </c>
      <c r="B167" s="41"/>
    </row>
    <row r="168" spans="1:2" x14ac:dyDescent="0.35">
      <c r="A168" s="42">
        <v>17</v>
      </c>
      <c r="B168" s="41"/>
    </row>
    <row r="169" spans="1:2" x14ac:dyDescent="0.35">
      <c r="A169" s="42">
        <v>18</v>
      </c>
      <c r="B169" s="41">
        <v>116</v>
      </c>
    </row>
    <row r="170" spans="1:2" x14ac:dyDescent="0.35">
      <c r="A170" s="42">
        <v>19</v>
      </c>
      <c r="B170" s="41"/>
    </row>
    <row r="171" spans="1:2" x14ac:dyDescent="0.35">
      <c r="A171" s="42">
        <v>20</v>
      </c>
      <c r="B171" s="41"/>
    </row>
    <row r="172" spans="1:2" x14ac:dyDescent="0.35">
      <c r="A172" s="42">
        <v>21</v>
      </c>
      <c r="B172" s="41">
        <v>79</v>
      </c>
    </row>
    <row r="173" spans="1:2" x14ac:dyDescent="0.35">
      <c r="A173" s="42">
        <v>22</v>
      </c>
      <c r="B173" s="41"/>
    </row>
    <row r="174" spans="1:2" x14ac:dyDescent="0.35">
      <c r="A174" s="42">
        <v>23</v>
      </c>
      <c r="B174" s="41"/>
    </row>
    <row r="175" spans="1:2" x14ac:dyDescent="0.35">
      <c r="A175" s="42">
        <v>24</v>
      </c>
      <c r="B175" s="41"/>
    </row>
    <row r="176" spans="1:2" x14ac:dyDescent="0.35">
      <c r="A176" s="42">
        <v>25</v>
      </c>
      <c r="B176" s="41"/>
    </row>
    <row r="177" spans="1:2" x14ac:dyDescent="0.35">
      <c r="A177" s="42">
        <v>26</v>
      </c>
      <c r="B177" s="41"/>
    </row>
    <row r="178" spans="1:2" x14ac:dyDescent="0.35">
      <c r="A178" s="42">
        <v>27</v>
      </c>
      <c r="B178" s="41"/>
    </row>
    <row r="179" spans="1:2" x14ac:dyDescent="0.35">
      <c r="A179" s="39" t="s">
        <v>20</v>
      </c>
      <c r="B179" s="41">
        <v>939</v>
      </c>
    </row>
    <row r="180" spans="1:2" x14ac:dyDescent="0.35">
      <c r="A180" s="40">
        <v>1</v>
      </c>
      <c r="B180" s="41">
        <v>427</v>
      </c>
    </row>
    <row r="181" spans="1:2" x14ac:dyDescent="0.35">
      <c r="A181" s="42">
        <v>0</v>
      </c>
      <c r="B181" s="41"/>
    </row>
    <row r="182" spans="1:2" x14ac:dyDescent="0.35">
      <c r="A182" s="42">
        <v>1</v>
      </c>
      <c r="B182" s="41"/>
    </row>
    <row r="183" spans="1:2" x14ac:dyDescent="0.35">
      <c r="A183" s="42">
        <v>2</v>
      </c>
      <c r="B183" s="41"/>
    </row>
    <row r="184" spans="1:2" x14ac:dyDescent="0.35">
      <c r="A184" s="42">
        <v>3</v>
      </c>
      <c r="B184" s="41"/>
    </row>
    <row r="185" spans="1:2" x14ac:dyDescent="0.35">
      <c r="A185" s="42">
        <v>4</v>
      </c>
      <c r="B185" s="41">
        <v>55</v>
      </c>
    </row>
    <row r="186" spans="1:2" x14ac:dyDescent="0.35">
      <c r="A186" s="42">
        <v>5</v>
      </c>
      <c r="B186" s="41"/>
    </row>
    <row r="187" spans="1:2" x14ac:dyDescent="0.35">
      <c r="A187" s="42">
        <v>6</v>
      </c>
      <c r="B187" s="41"/>
    </row>
    <row r="188" spans="1:2" x14ac:dyDescent="0.35">
      <c r="A188" s="42">
        <v>7</v>
      </c>
      <c r="B188" s="41">
        <v>21</v>
      </c>
    </row>
    <row r="189" spans="1:2" x14ac:dyDescent="0.35">
      <c r="A189" s="42">
        <v>8</v>
      </c>
      <c r="B189" s="41"/>
    </row>
    <row r="190" spans="1:2" x14ac:dyDescent="0.35">
      <c r="A190" s="42">
        <v>9</v>
      </c>
      <c r="B190" s="41"/>
    </row>
    <row r="191" spans="1:2" x14ac:dyDescent="0.35">
      <c r="A191" s="42">
        <v>10</v>
      </c>
      <c r="B191" s="41"/>
    </row>
    <row r="192" spans="1:2" x14ac:dyDescent="0.35">
      <c r="A192" s="42">
        <v>11</v>
      </c>
      <c r="B192" s="41">
        <v>17</v>
      </c>
    </row>
    <row r="193" spans="1:2" x14ac:dyDescent="0.35">
      <c r="A193" s="42">
        <v>12</v>
      </c>
      <c r="B193" s="41"/>
    </row>
    <row r="194" spans="1:2" x14ac:dyDescent="0.35">
      <c r="A194" s="42">
        <v>13</v>
      </c>
      <c r="B194" s="41"/>
    </row>
    <row r="195" spans="1:2" x14ac:dyDescent="0.35">
      <c r="A195" s="42">
        <v>14</v>
      </c>
      <c r="B195" s="41">
        <v>100</v>
      </c>
    </row>
    <row r="196" spans="1:2" x14ac:dyDescent="0.35">
      <c r="A196" s="42">
        <v>15</v>
      </c>
      <c r="B196" s="41"/>
    </row>
    <row r="197" spans="1:2" x14ac:dyDescent="0.35">
      <c r="A197" s="42">
        <v>16</v>
      </c>
      <c r="B197" s="41"/>
    </row>
    <row r="198" spans="1:2" x14ac:dyDescent="0.35">
      <c r="A198" s="42">
        <v>17</v>
      </c>
      <c r="B198" s="41"/>
    </row>
    <row r="199" spans="1:2" x14ac:dyDescent="0.35">
      <c r="A199" s="42">
        <v>18</v>
      </c>
      <c r="B199" s="41">
        <v>69</v>
      </c>
    </row>
    <row r="200" spans="1:2" x14ac:dyDescent="0.35">
      <c r="A200" s="42">
        <v>19</v>
      </c>
      <c r="B200" s="41"/>
    </row>
    <row r="201" spans="1:2" x14ac:dyDescent="0.35">
      <c r="A201" s="42">
        <v>20</v>
      </c>
      <c r="B201" s="41"/>
    </row>
    <row r="202" spans="1:2" x14ac:dyDescent="0.35">
      <c r="A202" s="42">
        <v>21</v>
      </c>
      <c r="B202" s="41">
        <v>165</v>
      </c>
    </row>
    <row r="203" spans="1:2" x14ac:dyDescent="0.35">
      <c r="A203" s="42">
        <v>22</v>
      </c>
      <c r="B203" s="41"/>
    </row>
    <row r="204" spans="1:2" x14ac:dyDescent="0.35">
      <c r="A204" s="42">
        <v>23</v>
      </c>
      <c r="B204" s="41"/>
    </row>
    <row r="205" spans="1:2" x14ac:dyDescent="0.35">
      <c r="A205" s="42">
        <v>24</v>
      </c>
      <c r="B205" s="41"/>
    </row>
    <row r="206" spans="1:2" x14ac:dyDescent="0.35">
      <c r="A206" s="42">
        <v>25</v>
      </c>
      <c r="B206" s="41"/>
    </row>
    <row r="207" spans="1:2" x14ac:dyDescent="0.35">
      <c r="A207" s="42">
        <v>26</v>
      </c>
      <c r="B207" s="41"/>
    </row>
    <row r="208" spans="1:2" x14ac:dyDescent="0.35">
      <c r="A208" s="42">
        <v>27</v>
      </c>
      <c r="B208" s="41"/>
    </row>
    <row r="209" spans="1:2" x14ac:dyDescent="0.35">
      <c r="A209" s="40">
        <v>2</v>
      </c>
      <c r="B209" s="41">
        <v>512</v>
      </c>
    </row>
    <row r="210" spans="1:2" x14ac:dyDescent="0.35">
      <c r="A210" s="42">
        <v>0</v>
      </c>
      <c r="B210" s="41"/>
    </row>
    <row r="211" spans="1:2" x14ac:dyDescent="0.35">
      <c r="A211" s="42">
        <v>1</v>
      </c>
      <c r="B211" s="41"/>
    </row>
    <row r="212" spans="1:2" x14ac:dyDescent="0.35">
      <c r="A212" s="42">
        <v>2</v>
      </c>
      <c r="B212" s="41"/>
    </row>
    <row r="213" spans="1:2" x14ac:dyDescent="0.35">
      <c r="A213" s="42">
        <v>3</v>
      </c>
      <c r="B213" s="41"/>
    </row>
    <row r="214" spans="1:2" x14ac:dyDescent="0.35">
      <c r="A214" s="42">
        <v>4</v>
      </c>
      <c r="B214" s="41">
        <v>38</v>
      </c>
    </row>
    <row r="215" spans="1:2" x14ac:dyDescent="0.35">
      <c r="A215" s="42">
        <v>5</v>
      </c>
      <c r="B215" s="41"/>
    </row>
    <row r="216" spans="1:2" x14ac:dyDescent="0.35">
      <c r="A216" s="42">
        <v>6</v>
      </c>
      <c r="B216" s="41"/>
    </row>
    <row r="217" spans="1:2" x14ac:dyDescent="0.35">
      <c r="A217" s="42">
        <v>7</v>
      </c>
      <c r="B217" s="41">
        <v>4</v>
      </c>
    </row>
    <row r="218" spans="1:2" x14ac:dyDescent="0.35">
      <c r="A218" s="42">
        <v>8</v>
      </c>
      <c r="B218" s="41"/>
    </row>
    <row r="219" spans="1:2" x14ac:dyDescent="0.35">
      <c r="A219" s="42">
        <v>9</v>
      </c>
      <c r="B219" s="41"/>
    </row>
    <row r="220" spans="1:2" x14ac:dyDescent="0.35">
      <c r="A220" s="42">
        <v>10</v>
      </c>
      <c r="B220" s="41"/>
    </row>
    <row r="221" spans="1:2" x14ac:dyDescent="0.35">
      <c r="A221" s="42">
        <v>11</v>
      </c>
      <c r="B221" s="41">
        <v>12</v>
      </c>
    </row>
    <row r="222" spans="1:2" x14ac:dyDescent="0.35">
      <c r="A222" s="42">
        <v>12</v>
      </c>
      <c r="B222" s="41"/>
    </row>
    <row r="223" spans="1:2" x14ac:dyDescent="0.35">
      <c r="A223" s="42">
        <v>13</v>
      </c>
      <c r="B223" s="41"/>
    </row>
    <row r="224" spans="1:2" x14ac:dyDescent="0.35">
      <c r="A224" s="42">
        <v>14</v>
      </c>
      <c r="B224" s="41">
        <v>184</v>
      </c>
    </row>
    <row r="225" spans="1:2" x14ac:dyDescent="0.35">
      <c r="A225" s="42">
        <v>15</v>
      </c>
      <c r="B225" s="41"/>
    </row>
    <row r="226" spans="1:2" x14ac:dyDescent="0.35">
      <c r="A226" s="42">
        <v>16</v>
      </c>
      <c r="B226" s="41"/>
    </row>
    <row r="227" spans="1:2" x14ac:dyDescent="0.35">
      <c r="A227" s="42">
        <v>17</v>
      </c>
      <c r="B227" s="41"/>
    </row>
    <row r="228" spans="1:2" x14ac:dyDescent="0.35">
      <c r="A228" s="42">
        <v>18</v>
      </c>
      <c r="B228" s="41">
        <v>95</v>
      </c>
    </row>
    <row r="229" spans="1:2" x14ac:dyDescent="0.35">
      <c r="A229" s="42">
        <v>19</v>
      </c>
      <c r="B229" s="41"/>
    </row>
    <row r="230" spans="1:2" x14ac:dyDescent="0.35">
      <c r="A230" s="42">
        <v>20</v>
      </c>
      <c r="B230" s="41"/>
    </row>
    <row r="231" spans="1:2" x14ac:dyDescent="0.35">
      <c r="A231" s="42">
        <v>21</v>
      </c>
      <c r="B231" s="41">
        <v>179</v>
      </c>
    </row>
    <row r="232" spans="1:2" x14ac:dyDescent="0.35">
      <c r="A232" s="42">
        <v>22</v>
      </c>
      <c r="B232" s="41"/>
    </row>
    <row r="233" spans="1:2" x14ac:dyDescent="0.35">
      <c r="A233" s="42">
        <v>23</v>
      </c>
      <c r="B233" s="41"/>
    </row>
    <row r="234" spans="1:2" x14ac:dyDescent="0.35">
      <c r="A234" s="42">
        <v>24</v>
      </c>
      <c r="B234" s="41"/>
    </row>
    <row r="235" spans="1:2" x14ac:dyDescent="0.35">
      <c r="A235" s="42">
        <v>25</v>
      </c>
      <c r="B235" s="41"/>
    </row>
    <row r="236" spans="1:2" x14ac:dyDescent="0.35">
      <c r="A236" s="42">
        <v>26</v>
      </c>
      <c r="B236" s="41"/>
    </row>
    <row r="237" spans="1:2" x14ac:dyDescent="0.35">
      <c r="A237" s="42">
        <v>27</v>
      </c>
      <c r="B237" s="41"/>
    </row>
    <row r="238" spans="1:2" x14ac:dyDescent="0.35">
      <c r="A238" s="39" t="s">
        <v>21</v>
      </c>
      <c r="B238" s="41">
        <v>1315</v>
      </c>
    </row>
    <row r="239" spans="1:2" x14ac:dyDescent="0.35">
      <c r="A239" s="40">
        <v>1</v>
      </c>
      <c r="B239" s="41">
        <v>1315</v>
      </c>
    </row>
    <row r="240" spans="1:2" x14ac:dyDescent="0.35">
      <c r="A240" s="42">
        <v>0</v>
      </c>
      <c r="B240" s="41"/>
    </row>
    <row r="241" spans="1:2" x14ac:dyDescent="0.35">
      <c r="A241" s="42">
        <v>1</v>
      </c>
      <c r="B241" s="41"/>
    </row>
    <row r="242" spans="1:2" x14ac:dyDescent="0.35">
      <c r="A242" s="42">
        <v>2</v>
      </c>
      <c r="B242" s="41"/>
    </row>
    <row r="243" spans="1:2" x14ac:dyDescent="0.35">
      <c r="A243" s="42">
        <v>3</v>
      </c>
      <c r="B243" s="41"/>
    </row>
    <row r="244" spans="1:2" x14ac:dyDescent="0.35">
      <c r="A244" s="42">
        <v>4</v>
      </c>
      <c r="B244" s="41">
        <v>109</v>
      </c>
    </row>
    <row r="245" spans="1:2" x14ac:dyDescent="0.35">
      <c r="A245" s="42">
        <v>5</v>
      </c>
      <c r="B245" s="41"/>
    </row>
    <row r="246" spans="1:2" x14ac:dyDescent="0.35">
      <c r="A246" s="42">
        <v>6</v>
      </c>
      <c r="B246" s="41"/>
    </row>
    <row r="247" spans="1:2" x14ac:dyDescent="0.35">
      <c r="A247" s="42">
        <v>7</v>
      </c>
      <c r="B247" s="41">
        <v>45</v>
      </c>
    </row>
    <row r="248" spans="1:2" x14ac:dyDescent="0.35">
      <c r="A248" s="42">
        <v>8</v>
      </c>
      <c r="B248" s="41"/>
    </row>
    <row r="249" spans="1:2" x14ac:dyDescent="0.35">
      <c r="A249" s="42">
        <v>9</v>
      </c>
      <c r="B249" s="41"/>
    </row>
    <row r="250" spans="1:2" x14ac:dyDescent="0.35">
      <c r="A250" s="42">
        <v>10</v>
      </c>
      <c r="B250" s="41"/>
    </row>
    <row r="251" spans="1:2" x14ac:dyDescent="0.35">
      <c r="A251" s="42">
        <v>11</v>
      </c>
      <c r="B251" s="41">
        <v>27</v>
      </c>
    </row>
    <row r="252" spans="1:2" x14ac:dyDescent="0.35">
      <c r="A252" s="42">
        <v>12</v>
      </c>
      <c r="B252" s="41"/>
    </row>
    <row r="253" spans="1:2" x14ac:dyDescent="0.35">
      <c r="A253" s="42">
        <v>13</v>
      </c>
      <c r="B253" s="41"/>
    </row>
    <row r="254" spans="1:2" x14ac:dyDescent="0.35">
      <c r="A254" s="42">
        <v>14</v>
      </c>
      <c r="B254" s="41">
        <v>379</v>
      </c>
    </row>
    <row r="255" spans="1:2" x14ac:dyDescent="0.35">
      <c r="A255" s="42">
        <v>15</v>
      </c>
      <c r="B255" s="41"/>
    </row>
    <row r="256" spans="1:2" x14ac:dyDescent="0.35">
      <c r="A256" s="42">
        <v>16</v>
      </c>
      <c r="B256" s="41"/>
    </row>
    <row r="257" spans="1:2" x14ac:dyDescent="0.35">
      <c r="A257" s="42">
        <v>17</v>
      </c>
      <c r="B257" s="41"/>
    </row>
    <row r="258" spans="1:2" x14ac:dyDescent="0.35">
      <c r="A258" s="42">
        <v>18</v>
      </c>
      <c r="B258" s="41">
        <v>251</v>
      </c>
    </row>
    <row r="259" spans="1:2" x14ac:dyDescent="0.35">
      <c r="A259" s="42">
        <v>19</v>
      </c>
      <c r="B259" s="41"/>
    </row>
    <row r="260" spans="1:2" x14ac:dyDescent="0.35">
      <c r="A260" s="42">
        <v>20</v>
      </c>
      <c r="B260" s="41"/>
    </row>
    <row r="261" spans="1:2" x14ac:dyDescent="0.35">
      <c r="A261" s="42">
        <v>21</v>
      </c>
      <c r="B261" s="41">
        <v>504</v>
      </c>
    </row>
    <row r="262" spans="1:2" x14ac:dyDescent="0.35">
      <c r="A262" s="42">
        <v>22</v>
      </c>
      <c r="B262" s="41"/>
    </row>
    <row r="263" spans="1:2" x14ac:dyDescent="0.35">
      <c r="A263" s="42">
        <v>23</v>
      </c>
      <c r="B263" s="41"/>
    </row>
    <row r="264" spans="1:2" x14ac:dyDescent="0.35">
      <c r="A264" s="42">
        <v>24</v>
      </c>
      <c r="B264" s="41"/>
    </row>
    <row r="265" spans="1:2" x14ac:dyDescent="0.35">
      <c r="A265" s="42">
        <v>25</v>
      </c>
      <c r="B265" s="41"/>
    </row>
    <row r="266" spans="1:2" x14ac:dyDescent="0.35">
      <c r="A266" s="42">
        <v>26</v>
      </c>
      <c r="B266" s="41"/>
    </row>
    <row r="267" spans="1:2" x14ac:dyDescent="0.35">
      <c r="A267" s="42">
        <v>27</v>
      </c>
      <c r="B267" s="41"/>
    </row>
    <row r="268" spans="1:2" x14ac:dyDescent="0.35">
      <c r="A268" s="39" t="s">
        <v>16</v>
      </c>
      <c r="B268" s="41">
        <v>1360</v>
      </c>
    </row>
    <row r="269" spans="1:2" x14ac:dyDescent="0.35">
      <c r="A269" s="40">
        <v>1</v>
      </c>
      <c r="B269" s="41">
        <v>145</v>
      </c>
    </row>
    <row r="270" spans="1:2" x14ac:dyDescent="0.35">
      <c r="A270" s="42">
        <v>0</v>
      </c>
      <c r="B270" s="41"/>
    </row>
    <row r="271" spans="1:2" x14ac:dyDescent="0.35">
      <c r="A271" s="42">
        <v>1</v>
      </c>
      <c r="B271" s="41"/>
    </row>
    <row r="272" spans="1:2" x14ac:dyDescent="0.35">
      <c r="A272" s="42">
        <v>2</v>
      </c>
      <c r="B272" s="41"/>
    </row>
    <row r="273" spans="1:2" x14ac:dyDescent="0.35">
      <c r="A273" s="42">
        <v>3</v>
      </c>
      <c r="B273" s="41"/>
    </row>
    <row r="274" spans="1:2" x14ac:dyDescent="0.35">
      <c r="A274" s="42">
        <v>4</v>
      </c>
      <c r="B274" s="41">
        <v>25</v>
      </c>
    </row>
    <row r="275" spans="1:2" x14ac:dyDescent="0.35">
      <c r="A275" s="42">
        <v>5</v>
      </c>
      <c r="B275" s="41"/>
    </row>
    <row r="276" spans="1:2" x14ac:dyDescent="0.35">
      <c r="A276" s="42">
        <v>6</v>
      </c>
      <c r="B276" s="41"/>
    </row>
    <row r="277" spans="1:2" x14ac:dyDescent="0.35">
      <c r="A277" s="42">
        <v>7</v>
      </c>
      <c r="B277" s="41">
        <v>0</v>
      </c>
    </row>
    <row r="278" spans="1:2" x14ac:dyDescent="0.35">
      <c r="A278" s="42">
        <v>8</v>
      </c>
      <c r="B278" s="41"/>
    </row>
    <row r="279" spans="1:2" x14ac:dyDescent="0.35">
      <c r="A279" s="42">
        <v>9</v>
      </c>
      <c r="B279" s="41"/>
    </row>
    <row r="280" spans="1:2" x14ac:dyDescent="0.35">
      <c r="A280" s="42">
        <v>10</v>
      </c>
      <c r="B280" s="41"/>
    </row>
    <row r="281" spans="1:2" x14ac:dyDescent="0.35">
      <c r="A281" s="42">
        <v>11</v>
      </c>
      <c r="B281" s="41">
        <v>0</v>
      </c>
    </row>
    <row r="282" spans="1:2" x14ac:dyDescent="0.35">
      <c r="A282" s="42">
        <v>12</v>
      </c>
      <c r="B282" s="41"/>
    </row>
    <row r="283" spans="1:2" x14ac:dyDescent="0.35">
      <c r="A283" s="42">
        <v>13</v>
      </c>
      <c r="B283" s="41"/>
    </row>
    <row r="284" spans="1:2" x14ac:dyDescent="0.35">
      <c r="A284" s="42">
        <v>14</v>
      </c>
      <c r="B284" s="41">
        <v>38</v>
      </c>
    </row>
    <row r="285" spans="1:2" x14ac:dyDescent="0.35">
      <c r="A285" s="42">
        <v>15</v>
      </c>
      <c r="B285" s="41"/>
    </row>
    <row r="286" spans="1:2" x14ac:dyDescent="0.35">
      <c r="A286" s="42">
        <v>16</v>
      </c>
      <c r="B286" s="41"/>
    </row>
    <row r="287" spans="1:2" x14ac:dyDescent="0.35">
      <c r="A287" s="42">
        <v>17</v>
      </c>
      <c r="B287" s="41"/>
    </row>
    <row r="288" spans="1:2" x14ac:dyDescent="0.35">
      <c r="A288" s="42">
        <v>18</v>
      </c>
      <c r="B288" s="41">
        <v>12</v>
      </c>
    </row>
    <row r="289" spans="1:2" x14ac:dyDescent="0.35">
      <c r="A289" s="42">
        <v>19</v>
      </c>
      <c r="B289" s="41"/>
    </row>
    <row r="290" spans="1:2" x14ac:dyDescent="0.35">
      <c r="A290" s="42">
        <v>20</v>
      </c>
      <c r="B290" s="41"/>
    </row>
    <row r="291" spans="1:2" x14ac:dyDescent="0.35">
      <c r="A291" s="42">
        <v>21</v>
      </c>
      <c r="B291" s="41">
        <v>70</v>
      </c>
    </row>
    <row r="292" spans="1:2" x14ac:dyDescent="0.35">
      <c r="A292" s="42">
        <v>22</v>
      </c>
      <c r="B292" s="41"/>
    </row>
    <row r="293" spans="1:2" x14ac:dyDescent="0.35">
      <c r="A293" s="42">
        <v>23</v>
      </c>
      <c r="B293" s="41"/>
    </row>
    <row r="294" spans="1:2" x14ac:dyDescent="0.35">
      <c r="A294" s="42">
        <v>24</v>
      </c>
      <c r="B294" s="41"/>
    </row>
    <row r="295" spans="1:2" x14ac:dyDescent="0.35">
      <c r="A295" s="42">
        <v>25</v>
      </c>
      <c r="B295" s="41"/>
    </row>
    <row r="296" spans="1:2" x14ac:dyDescent="0.35">
      <c r="A296" s="42">
        <v>26</v>
      </c>
      <c r="B296" s="41"/>
    </row>
    <row r="297" spans="1:2" x14ac:dyDescent="0.35">
      <c r="A297" s="42">
        <v>27</v>
      </c>
      <c r="B297" s="41"/>
    </row>
    <row r="298" spans="1:2" x14ac:dyDescent="0.35">
      <c r="A298" s="40">
        <v>2</v>
      </c>
      <c r="B298" s="41">
        <v>205</v>
      </c>
    </row>
    <row r="299" spans="1:2" x14ac:dyDescent="0.35">
      <c r="A299" s="42">
        <v>0</v>
      </c>
      <c r="B299" s="41"/>
    </row>
    <row r="300" spans="1:2" x14ac:dyDescent="0.35">
      <c r="A300" s="42">
        <v>1</v>
      </c>
      <c r="B300" s="41"/>
    </row>
    <row r="301" spans="1:2" x14ac:dyDescent="0.35">
      <c r="A301" s="42">
        <v>2</v>
      </c>
      <c r="B301" s="41"/>
    </row>
    <row r="302" spans="1:2" x14ac:dyDescent="0.35">
      <c r="A302" s="42">
        <v>3</v>
      </c>
      <c r="B302" s="41"/>
    </row>
    <row r="303" spans="1:2" x14ac:dyDescent="0.35">
      <c r="A303" s="42">
        <v>4</v>
      </c>
      <c r="B303" s="41">
        <v>33</v>
      </c>
    </row>
    <row r="304" spans="1:2" x14ac:dyDescent="0.35">
      <c r="A304" s="42">
        <v>5</v>
      </c>
      <c r="B304" s="41"/>
    </row>
    <row r="305" spans="1:2" x14ac:dyDescent="0.35">
      <c r="A305" s="42">
        <v>6</v>
      </c>
      <c r="B305" s="41"/>
    </row>
    <row r="306" spans="1:2" x14ac:dyDescent="0.35">
      <c r="A306" s="42">
        <v>7</v>
      </c>
      <c r="B306" s="41">
        <v>2</v>
      </c>
    </row>
    <row r="307" spans="1:2" x14ac:dyDescent="0.35">
      <c r="A307" s="42">
        <v>8</v>
      </c>
      <c r="B307" s="41"/>
    </row>
    <row r="308" spans="1:2" x14ac:dyDescent="0.35">
      <c r="A308" s="42">
        <v>9</v>
      </c>
      <c r="B308" s="41"/>
    </row>
    <row r="309" spans="1:2" x14ac:dyDescent="0.35">
      <c r="A309" s="42">
        <v>10</v>
      </c>
      <c r="B309" s="41"/>
    </row>
    <row r="310" spans="1:2" x14ac:dyDescent="0.35">
      <c r="A310" s="42">
        <v>11</v>
      </c>
      <c r="B310" s="41">
        <v>2</v>
      </c>
    </row>
    <row r="311" spans="1:2" x14ac:dyDescent="0.35">
      <c r="A311" s="42">
        <v>12</v>
      </c>
      <c r="B311" s="41"/>
    </row>
    <row r="312" spans="1:2" x14ac:dyDescent="0.35">
      <c r="A312" s="42">
        <v>13</v>
      </c>
      <c r="B312" s="41"/>
    </row>
    <row r="313" spans="1:2" x14ac:dyDescent="0.35">
      <c r="A313" s="42">
        <v>14</v>
      </c>
      <c r="B313" s="41">
        <v>79</v>
      </c>
    </row>
    <row r="314" spans="1:2" x14ac:dyDescent="0.35">
      <c r="A314" s="42">
        <v>15</v>
      </c>
      <c r="B314" s="41"/>
    </row>
    <row r="315" spans="1:2" x14ac:dyDescent="0.35">
      <c r="A315" s="42">
        <v>16</v>
      </c>
      <c r="B315" s="41"/>
    </row>
    <row r="316" spans="1:2" x14ac:dyDescent="0.35">
      <c r="A316" s="42">
        <v>17</v>
      </c>
      <c r="B316" s="41"/>
    </row>
    <row r="317" spans="1:2" x14ac:dyDescent="0.35">
      <c r="A317" s="42">
        <v>18</v>
      </c>
      <c r="B317" s="41">
        <v>7</v>
      </c>
    </row>
    <row r="318" spans="1:2" x14ac:dyDescent="0.35">
      <c r="A318" s="42">
        <v>19</v>
      </c>
      <c r="B318" s="41"/>
    </row>
    <row r="319" spans="1:2" x14ac:dyDescent="0.35">
      <c r="A319" s="42">
        <v>20</v>
      </c>
      <c r="B319" s="41"/>
    </row>
    <row r="320" spans="1:2" x14ac:dyDescent="0.35">
      <c r="A320" s="42">
        <v>21</v>
      </c>
      <c r="B320" s="41">
        <v>82</v>
      </c>
    </row>
    <row r="321" spans="1:2" x14ac:dyDescent="0.35">
      <c r="A321" s="42">
        <v>22</v>
      </c>
      <c r="B321" s="41"/>
    </row>
    <row r="322" spans="1:2" x14ac:dyDescent="0.35">
      <c r="A322" s="42">
        <v>23</v>
      </c>
      <c r="B322" s="41"/>
    </row>
    <row r="323" spans="1:2" x14ac:dyDescent="0.35">
      <c r="A323" s="42">
        <v>24</v>
      </c>
      <c r="B323" s="41"/>
    </row>
    <row r="324" spans="1:2" x14ac:dyDescent="0.35">
      <c r="A324" s="42">
        <v>25</v>
      </c>
      <c r="B324" s="41"/>
    </row>
    <row r="325" spans="1:2" x14ac:dyDescent="0.35">
      <c r="A325" s="42">
        <v>26</v>
      </c>
      <c r="B325" s="41"/>
    </row>
    <row r="326" spans="1:2" x14ac:dyDescent="0.35">
      <c r="A326" s="42">
        <v>27</v>
      </c>
      <c r="B326" s="41"/>
    </row>
    <row r="327" spans="1:2" x14ac:dyDescent="0.35">
      <c r="A327" s="40">
        <v>3</v>
      </c>
      <c r="B327" s="41">
        <v>104</v>
      </c>
    </row>
    <row r="328" spans="1:2" x14ac:dyDescent="0.35">
      <c r="A328" s="42">
        <v>0</v>
      </c>
      <c r="B328" s="41"/>
    </row>
    <row r="329" spans="1:2" x14ac:dyDescent="0.35">
      <c r="A329" s="42">
        <v>1</v>
      </c>
      <c r="B329" s="41"/>
    </row>
    <row r="330" spans="1:2" x14ac:dyDescent="0.35">
      <c r="A330" s="42">
        <v>2</v>
      </c>
      <c r="B330" s="41"/>
    </row>
    <row r="331" spans="1:2" x14ac:dyDescent="0.35">
      <c r="A331" s="42">
        <v>3</v>
      </c>
      <c r="B331" s="41"/>
    </row>
    <row r="332" spans="1:2" x14ac:dyDescent="0.35">
      <c r="A332" s="42">
        <v>4</v>
      </c>
      <c r="B332" s="41">
        <v>11</v>
      </c>
    </row>
    <row r="333" spans="1:2" x14ac:dyDescent="0.35">
      <c r="A333" s="42">
        <v>5</v>
      </c>
      <c r="B333" s="41"/>
    </row>
    <row r="334" spans="1:2" x14ac:dyDescent="0.35">
      <c r="A334" s="42">
        <v>6</v>
      </c>
      <c r="B334" s="41"/>
    </row>
    <row r="335" spans="1:2" x14ac:dyDescent="0.35">
      <c r="A335" s="42">
        <v>7</v>
      </c>
      <c r="B335" s="41">
        <v>5</v>
      </c>
    </row>
    <row r="336" spans="1:2" x14ac:dyDescent="0.35">
      <c r="A336" s="42">
        <v>8</v>
      </c>
      <c r="B336" s="41"/>
    </row>
    <row r="337" spans="1:2" x14ac:dyDescent="0.35">
      <c r="A337" s="42">
        <v>9</v>
      </c>
      <c r="B337" s="41"/>
    </row>
    <row r="338" spans="1:2" x14ac:dyDescent="0.35">
      <c r="A338" s="42">
        <v>10</v>
      </c>
      <c r="B338" s="41"/>
    </row>
    <row r="339" spans="1:2" x14ac:dyDescent="0.35">
      <c r="A339" s="42">
        <v>11</v>
      </c>
      <c r="B339" s="41">
        <v>5</v>
      </c>
    </row>
    <row r="340" spans="1:2" x14ac:dyDescent="0.35">
      <c r="A340" s="42">
        <v>12</v>
      </c>
      <c r="B340" s="41"/>
    </row>
    <row r="341" spans="1:2" x14ac:dyDescent="0.35">
      <c r="A341" s="42">
        <v>13</v>
      </c>
      <c r="B341" s="41"/>
    </row>
    <row r="342" spans="1:2" x14ac:dyDescent="0.35">
      <c r="A342" s="42">
        <v>14</v>
      </c>
      <c r="B342" s="41">
        <v>12</v>
      </c>
    </row>
    <row r="343" spans="1:2" x14ac:dyDescent="0.35">
      <c r="A343" s="42">
        <v>15</v>
      </c>
      <c r="B343" s="41"/>
    </row>
    <row r="344" spans="1:2" x14ac:dyDescent="0.35">
      <c r="A344" s="42">
        <v>16</v>
      </c>
      <c r="B344" s="41"/>
    </row>
    <row r="345" spans="1:2" x14ac:dyDescent="0.35">
      <c r="A345" s="42">
        <v>17</v>
      </c>
      <c r="B345" s="41"/>
    </row>
    <row r="346" spans="1:2" x14ac:dyDescent="0.35">
      <c r="A346" s="42">
        <v>18</v>
      </c>
      <c r="B346" s="41">
        <v>11</v>
      </c>
    </row>
    <row r="347" spans="1:2" x14ac:dyDescent="0.35">
      <c r="A347" s="42">
        <v>19</v>
      </c>
      <c r="B347" s="41"/>
    </row>
    <row r="348" spans="1:2" x14ac:dyDescent="0.35">
      <c r="A348" s="42">
        <v>20</v>
      </c>
      <c r="B348" s="41"/>
    </row>
    <row r="349" spans="1:2" x14ac:dyDescent="0.35">
      <c r="A349" s="42">
        <v>21</v>
      </c>
      <c r="B349" s="41">
        <v>60</v>
      </c>
    </row>
    <row r="350" spans="1:2" x14ac:dyDescent="0.35">
      <c r="A350" s="42">
        <v>22</v>
      </c>
      <c r="B350" s="41"/>
    </row>
    <row r="351" spans="1:2" x14ac:dyDescent="0.35">
      <c r="A351" s="42">
        <v>23</v>
      </c>
      <c r="B351" s="41"/>
    </row>
    <row r="352" spans="1:2" x14ac:dyDescent="0.35">
      <c r="A352" s="42">
        <v>24</v>
      </c>
      <c r="B352" s="41"/>
    </row>
    <row r="353" spans="1:2" x14ac:dyDescent="0.35">
      <c r="A353" s="42">
        <v>25</v>
      </c>
      <c r="B353" s="41"/>
    </row>
    <row r="354" spans="1:2" x14ac:dyDescent="0.35">
      <c r="A354" s="42">
        <v>26</v>
      </c>
      <c r="B354" s="41"/>
    </row>
    <row r="355" spans="1:2" x14ac:dyDescent="0.35">
      <c r="A355" s="42">
        <v>27</v>
      </c>
      <c r="B355" s="41"/>
    </row>
    <row r="356" spans="1:2" x14ac:dyDescent="0.35">
      <c r="A356" s="40">
        <v>4</v>
      </c>
      <c r="B356" s="41">
        <v>301</v>
      </c>
    </row>
    <row r="357" spans="1:2" x14ac:dyDescent="0.35">
      <c r="A357" s="42">
        <v>0</v>
      </c>
      <c r="B357" s="41"/>
    </row>
    <row r="358" spans="1:2" x14ac:dyDescent="0.35">
      <c r="A358" s="42">
        <v>1</v>
      </c>
      <c r="B358" s="41"/>
    </row>
    <row r="359" spans="1:2" x14ac:dyDescent="0.35">
      <c r="A359" s="42">
        <v>2</v>
      </c>
      <c r="B359" s="41"/>
    </row>
    <row r="360" spans="1:2" x14ac:dyDescent="0.35">
      <c r="A360" s="42">
        <v>3</v>
      </c>
      <c r="B360" s="41"/>
    </row>
    <row r="361" spans="1:2" x14ac:dyDescent="0.35">
      <c r="A361" s="42">
        <v>4</v>
      </c>
      <c r="B361" s="41">
        <v>20</v>
      </c>
    </row>
    <row r="362" spans="1:2" x14ac:dyDescent="0.35">
      <c r="A362" s="42">
        <v>5</v>
      </c>
      <c r="B362" s="41"/>
    </row>
    <row r="363" spans="1:2" x14ac:dyDescent="0.35">
      <c r="A363" s="42">
        <v>6</v>
      </c>
      <c r="B363" s="41"/>
    </row>
    <row r="364" spans="1:2" x14ac:dyDescent="0.35">
      <c r="A364" s="42">
        <v>7</v>
      </c>
      <c r="B364" s="41">
        <v>0</v>
      </c>
    </row>
    <row r="365" spans="1:2" x14ac:dyDescent="0.35">
      <c r="A365" s="42">
        <v>8</v>
      </c>
      <c r="B365" s="41"/>
    </row>
    <row r="366" spans="1:2" x14ac:dyDescent="0.35">
      <c r="A366" s="42">
        <v>9</v>
      </c>
      <c r="B366" s="41"/>
    </row>
    <row r="367" spans="1:2" x14ac:dyDescent="0.35">
      <c r="A367" s="42">
        <v>10</v>
      </c>
      <c r="B367" s="41"/>
    </row>
    <row r="368" spans="1:2" x14ac:dyDescent="0.35">
      <c r="A368" s="42">
        <v>11</v>
      </c>
      <c r="B368" s="41">
        <v>8</v>
      </c>
    </row>
    <row r="369" spans="1:2" x14ac:dyDescent="0.35">
      <c r="A369" s="42">
        <v>12</v>
      </c>
      <c r="B369" s="41"/>
    </row>
    <row r="370" spans="1:2" x14ac:dyDescent="0.35">
      <c r="A370" s="42">
        <v>13</v>
      </c>
      <c r="B370" s="41"/>
    </row>
    <row r="371" spans="1:2" x14ac:dyDescent="0.35">
      <c r="A371" s="42">
        <v>14</v>
      </c>
      <c r="B371" s="41">
        <v>89</v>
      </c>
    </row>
    <row r="372" spans="1:2" x14ac:dyDescent="0.35">
      <c r="A372" s="42">
        <v>15</v>
      </c>
      <c r="B372" s="41"/>
    </row>
    <row r="373" spans="1:2" x14ac:dyDescent="0.35">
      <c r="A373" s="42">
        <v>16</v>
      </c>
      <c r="B373" s="41"/>
    </row>
    <row r="374" spans="1:2" x14ac:dyDescent="0.35">
      <c r="A374" s="42">
        <v>17</v>
      </c>
      <c r="B374" s="41"/>
    </row>
    <row r="375" spans="1:2" x14ac:dyDescent="0.35">
      <c r="A375" s="42">
        <v>18</v>
      </c>
      <c r="B375" s="41">
        <v>9</v>
      </c>
    </row>
    <row r="376" spans="1:2" x14ac:dyDescent="0.35">
      <c r="A376" s="42">
        <v>19</v>
      </c>
      <c r="B376" s="41"/>
    </row>
    <row r="377" spans="1:2" x14ac:dyDescent="0.35">
      <c r="A377" s="42">
        <v>20</v>
      </c>
      <c r="B377" s="41"/>
    </row>
    <row r="378" spans="1:2" x14ac:dyDescent="0.35">
      <c r="A378" s="42">
        <v>21</v>
      </c>
      <c r="B378" s="41">
        <v>175</v>
      </c>
    </row>
    <row r="379" spans="1:2" x14ac:dyDescent="0.35">
      <c r="A379" s="42">
        <v>22</v>
      </c>
      <c r="B379" s="41"/>
    </row>
    <row r="380" spans="1:2" x14ac:dyDescent="0.35">
      <c r="A380" s="42">
        <v>23</v>
      </c>
      <c r="B380" s="41"/>
    </row>
    <row r="381" spans="1:2" x14ac:dyDescent="0.35">
      <c r="A381" s="42">
        <v>24</v>
      </c>
      <c r="B381" s="41"/>
    </row>
    <row r="382" spans="1:2" x14ac:dyDescent="0.35">
      <c r="A382" s="42">
        <v>25</v>
      </c>
      <c r="B382" s="41"/>
    </row>
    <row r="383" spans="1:2" x14ac:dyDescent="0.35">
      <c r="A383" s="42">
        <v>26</v>
      </c>
      <c r="B383" s="41"/>
    </row>
    <row r="384" spans="1:2" x14ac:dyDescent="0.35">
      <c r="A384" s="42">
        <v>27</v>
      </c>
      <c r="B384" s="41"/>
    </row>
    <row r="385" spans="1:2" x14ac:dyDescent="0.35">
      <c r="A385" s="40">
        <v>5</v>
      </c>
      <c r="B385" s="41">
        <v>341</v>
      </c>
    </row>
    <row r="386" spans="1:2" x14ac:dyDescent="0.35">
      <c r="A386" s="42">
        <v>0</v>
      </c>
      <c r="B386" s="41"/>
    </row>
    <row r="387" spans="1:2" x14ac:dyDescent="0.35">
      <c r="A387" s="42">
        <v>1</v>
      </c>
      <c r="B387" s="41"/>
    </row>
    <row r="388" spans="1:2" x14ac:dyDescent="0.35">
      <c r="A388" s="42">
        <v>2</v>
      </c>
      <c r="B388" s="41"/>
    </row>
    <row r="389" spans="1:2" x14ac:dyDescent="0.35">
      <c r="A389" s="42">
        <v>3</v>
      </c>
      <c r="B389" s="41"/>
    </row>
    <row r="390" spans="1:2" x14ac:dyDescent="0.35">
      <c r="A390" s="42">
        <v>4</v>
      </c>
      <c r="B390" s="41">
        <v>13</v>
      </c>
    </row>
    <row r="391" spans="1:2" x14ac:dyDescent="0.35">
      <c r="A391" s="42">
        <v>5</v>
      </c>
      <c r="B391" s="41"/>
    </row>
    <row r="392" spans="1:2" x14ac:dyDescent="0.35">
      <c r="A392" s="42">
        <v>6</v>
      </c>
      <c r="B392" s="41"/>
    </row>
    <row r="393" spans="1:2" x14ac:dyDescent="0.35">
      <c r="A393" s="42">
        <v>7</v>
      </c>
      <c r="B393" s="41">
        <v>7</v>
      </c>
    </row>
    <row r="394" spans="1:2" x14ac:dyDescent="0.35">
      <c r="A394" s="42">
        <v>8</v>
      </c>
      <c r="B394" s="41"/>
    </row>
    <row r="395" spans="1:2" x14ac:dyDescent="0.35">
      <c r="A395" s="42">
        <v>9</v>
      </c>
      <c r="B395" s="41"/>
    </row>
    <row r="396" spans="1:2" x14ac:dyDescent="0.35">
      <c r="A396" s="42">
        <v>10</v>
      </c>
      <c r="B396" s="41"/>
    </row>
    <row r="397" spans="1:2" x14ac:dyDescent="0.35">
      <c r="A397" s="42">
        <v>11</v>
      </c>
      <c r="B397" s="41">
        <v>3</v>
      </c>
    </row>
    <row r="398" spans="1:2" x14ac:dyDescent="0.35">
      <c r="A398" s="42">
        <v>12</v>
      </c>
      <c r="B398" s="41"/>
    </row>
    <row r="399" spans="1:2" x14ac:dyDescent="0.35">
      <c r="A399" s="42">
        <v>13</v>
      </c>
      <c r="B399" s="41"/>
    </row>
    <row r="400" spans="1:2" x14ac:dyDescent="0.35">
      <c r="A400" s="42">
        <v>14</v>
      </c>
      <c r="B400" s="41">
        <v>207</v>
      </c>
    </row>
    <row r="401" spans="1:2" x14ac:dyDescent="0.35">
      <c r="A401" s="42">
        <v>15</v>
      </c>
      <c r="B401" s="41"/>
    </row>
    <row r="402" spans="1:2" x14ac:dyDescent="0.35">
      <c r="A402" s="42">
        <v>16</v>
      </c>
      <c r="B402" s="41"/>
    </row>
    <row r="403" spans="1:2" x14ac:dyDescent="0.35">
      <c r="A403" s="42">
        <v>17</v>
      </c>
      <c r="B403" s="41"/>
    </row>
    <row r="404" spans="1:2" x14ac:dyDescent="0.35">
      <c r="A404" s="42">
        <v>18</v>
      </c>
      <c r="B404" s="41">
        <v>19</v>
      </c>
    </row>
    <row r="405" spans="1:2" x14ac:dyDescent="0.35">
      <c r="A405" s="42">
        <v>19</v>
      </c>
      <c r="B405" s="41"/>
    </row>
    <row r="406" spans="1:2" x14ac:dyDescent="0.35">
      <c r="A406" s="42">
        <v>20</v>
      </c>
      <c r="B406" s="41"/>
    </row>
    <row r="407" spans="1:2" x14ac:dyDescent="0.35">
      <c r="A407" s="42">
        <v>21</v>
      </c>
      <c r="B407" s="41">
        <v>92</v>
      </c>
    </row>
    <row r="408" spans="1:2" x14ac:dyDescent="0.35">
      <c r="A408" s="42">
        <v>22</v>
      </c>
      <c r="B408" s="41"/>
    </row>
    <row r="409" spans="1:2" x14ac:dyDescent="0.35">
      <c r="A409" s="42">
        <v>23</v>
      </c>
      <c r="B409" s="41"/>
    </row>
    <row r="410" spans="1:2" x14ac:dyDescent="0.35">
      <c r="A410" s="42">
        <v>24</v>
      </c>
      <c r="B410" s="41"/>
    </row>
    <row r="411" spans="1:2" x14ac:dyDescent="0.35">
      <c r="A411" s="42">
        <v>25</v>
      </c>
      <c r="B411" s="41"/>
    </row>
    <row r="412" spans="1:2" x14ac:dyDescent="0.35">
      <c r="A412" s="42">
        <v>26</v>
      </c>
      <c r="B412" s="41"/>
    </row>
    <row r="413" spans="1:2" x14ac:dyDescent="0.35">
      <c r="A413" s="42">
        <v>27</v>
      </c>
      <c r="B413" s="41"/>
    </row>
    <row r="414" spans="1:2" x14ac:dyDescent="0.35">
      <c r="A414" s="40">
        <v>6</v>
      </c>
      <c r="B414" s="41">
        <v>264</v>
      </c>
    </row>
    <row r="415" spans="1:2" x14ac:dyDescent="0.35">
      <c r="A415" s="42">
        <v>0</v>
      </c>
      <c r="B415" s="41"/>
    </row>
    <row r="416" spans="1:2" x14ac:dyDescent="0.35">
      <c r="A416" s="42">
        <v>1</v>
      </c>
      <c r="B416" s="41"/>
    </row>
    <row r="417" spans="1:2" x14ac:dyDescent="0.35">
      <c r="A417" s="42">
        <v>2</v>
      </c>
      <c r="B417" s="41"/>
    </row>
    <row r="418" spans="1:2" x14ac:dyDescent="0.35">
      <c r="A418" s="42">
        <v>3</v>
      </c>
      <c r="B418" s="41"/>
    </row>
    <row r="419" spans="1:2" x14ac:dyDescent="0.35">
      <c r="A419" s="42">
        <v>4</v>
      </c>
      <c r="B419" s="41">
        <v>23</v>
      </c>
    </row>
    <row r="420" spans="1:2" x14ac:dyDescent="0.35">
      <c r="A420" s="42">
        <v>5</v>
      </c>
      <c r="B420" s="41"/>
    </row>
    <row r="421" spans="1:2" x14ac:dyDescent="0.35">
      <c r="A421" s="42">
        <v>6</v>
      </c>
      <c r="B421" s="41"/>
    </row>
    <row r="422" spans="1:2" x14ac:dyDescent="0.35">
      <c r="A422" s="42">
        <v>7</v>
      </c>
      <c r="B422" s="41">
        <v>0</v>
      </c>
    </row>
    <row r="423" spans="1:2" x14ac:dyDescent="0.35">
      <c r="A423" s="42">
        <v>8</v>
      </c>
      <c r="B423" s="41"/>
    </row>
    <row r="424" spans="1:2" x14ac:dyDescent="0.35">
      <c r="A424" s="42">
        <v>9</v>
      </c>
      <c r="B424" s="41"/>
    </row>
    <row r="425" spans="1:2" x14ac:dyDescent="0.35">
      <c r="A425" s="42">
        <v>10</v>
      </c>
      <c r="B425" s="41"/>
    </row>
    <row r="426" spans="1:2" x14ac:dyDescent="0.35">
      <c r="A426" s="42">
        <v>11</v>
      </c>
      <c r="B426" s="41">
        <v>2</v>
      </c>
    </row>
    <row r="427" spans="1:2" x14ac:dyDescent="0.35">
      <c r="A427" s="42">
        <v>12</v>
      </c>
      <c r="B427" s="41"/>
    </row>
    <row r="428" spans="1:2" x14ac:dyDescent="0.35">
      <c r="A428" s="42">
        <v>13</v>
      </c>
      <c r="B428" s="41"/>
    </row>
    <row r="429" spans="1:2" x14ac:dyDescent="0.35">
      <c r="A429" s="42">
        <v>14</v>
      </c>
      <c r="B429" s="41">
        <v>74</v>
      </c>
    </row>
    <row r="430" spans="1:2" x14ac:dyDescent="0.35">
      <c r="A430" s="42">
        <v>15</v>
      </c>
      <c r="B430" s="41"/>
    </row>
    <row r="431" spans="1:2" x14ac:dyDescent="0.35">
      <c r="A431" s="42">
        <v>16</v>
      </c>
      <c r="B431" s="41"/>
    </row>
    <row r="432" spans="1:2" x14ac:dyDescent="0.35">
      <c r="A432" s="42">
        <v>17</v>
      </c>
      <c r="B432" s="41"/>
    </row>
    <row r="433" spans="1:2" x14ac:dyDescent="0.35">
      <c r="A433" s="42">
        <v>18</v>
      </c>
      <c r="B433" s="41">
        <v>9</v>
      </c>
    </row>
    <row r="434" spans="1:2" x14ac:dyDescent="0.35">
      <c r="A434" s="42">
        <v>19</v>
      </c>
      <c r="B434" s="41"/>
    </row>
    <row r="435" spans="1:2" x14ac:dyDescent="0.35">
      <c r="A435" s="42">
        <v>20</v>
      </c>
      <c r="B435" s="41"/>
    </row>
    <row r="436" spans="1:2" x14ac:dyDescent="0.35">
      <c r="A436" s="42">
        <v>21</v>
      </c>
      <c r="B436" s="41">
        <v>156</v>
      </c>
    </row>
    <row r="437" spans="1:2" x14ac:dyDescent="0.35">
      <c r="A437" s="42">
        <v>22</v>
      </c>
      <c r="B437" s="41"/>
    </row>
    <row r="438" spans="1:2" x14ac:dyDescent="0.35">
      <c r="A438" s="42">
        <v>23</v>
      </c>
      <c r="B438" s="41"/>
    </row>
    <row r="439" spans="1:2" x14ac:dyDescent="0.35">
      <c r="A439" s="42">
        <v>24</v>
      </c>
      <c r="B439" s="41"/>
    </row>
    <row r="440" spans="1:2" x14ac:dyDescent="0.35">
      <c r="A440" s="42">
        <v>25</v>
      </c>
      <c r="B440" s="41"/>
    </row>
    <row r="441" spans="1:2" x14ac:dyDescent="0.35">
      <c r="A441" s="42">
        <v>26</v>
      </c>
      <c r="B441" s="41"/>
    </row>
    <row r="442" spans="1:2" x14ac:dyDescent="0.35">
      <c r="A442" s="42">
        <v>27</v>
      </c>
      <c r="B442" s="41"/>
    </row>
    <row r="443" spans="1:2" x14ac:dyDescent="0.35">
      <c r="A443" s="39" t="s">
        <v>17</v>
      </c>
      <c r="B443" s="41">
        <v>731</v>
      </c>
    </row>
    <row r="444" spans="1:2" x14ac:dyDescent="0.35">
      <c r="A444" s="40">
        <v>1</v>
      </c>
      <c r="B444" s="41">
        <v>393</v>
      </c>
    </row>
    <row r="445" spans="1:2" x14ac:dyDescent="0.35">
      <c r="A445" s="42">
        <v>0</v>
      </c>
      <c r="B445" s="41"/>
    </row>
    <row r="446" spans="1:2" x14ac:dyDescent="0.35">
      <c r="A446" s="42">
        <v>1</v>
      </c>
      <c r="B446" s="41"/>
    </row>
    <row r="447" spans="1:2" x14ac:dyDescent="0.35">
      <c r="A447" s="42">
        <v>2</v>
      </c>
      <c r="B447" s="41"/>
    </row>
    <row r="448" spans="1:2" x14ac:dyDescent="0.35">
      <c r="A448" s="42">
        <v>3</v>
      </c>
      <c r="B448" s="41"/>
    </row>
    <row r="449" spans="1:2" x14ac:dyDescent="0.35">
      <c r="A449" s="42">
        <v>4</v>
      </c>
      <c r="B449" s="41">
        <v>35</v>
      </c>
    </row>
    <row r="450" spans="1:2" x14ac:dyDescent="0.35">
      <c r="A450" s="42">
        <v>5</v>
      </c>
      <c r="B450" s="41"/>
    </row>
    <row r="451" spans="1:2" x14ac:dyDescent="0.35">
      <c r="A451" s="42">
        <v>6</v>
      </c>
      <c r="B451" s="41"/>
    </row>
    <row r="452" spans="1:2" x14ac:dyDescent="0.35">
      <c r="A452" s="42">
        <v>7</v>
      </c>
      <c r="B452" s="41">
        <v>7</v>
      </c>
    </row>
    <row r="453" spans="1:2" x14ac:dyDescent="0.35">
      <c r="A453" s="42">
        <v>8</v>
      </c>
      <c r="B453" s="41"/>
    </row>
    <row r="454" spans="1:2" x14ac:dyDescent="0.35">
      <c r="A454" s="42">
        <v>9</v>
      </c>
      <c r="B454" s="41"/>
    </row>
    <row r="455" spans="1:2" x14ac:dyDescent="0.35">
      <c r="A455" s="42">
        <v>10</v>
      </c>
      <c r="B455" s="41"/>
    </row>
    <row r="456" spans="1:2" x14ac:dyDescent="0.35">
      <c r="A456" s="42">
        <v>11</v>
      </c>
      <c r="B456" s="41">
        <v>12</v>
      </c>
    </row>
    <row r="457" spans="1:2" x14ac:dyDescent="0.35">
      <c r="A457" s="42">
        <v>12</v>
      </c>
      <c r="B457" s="41"/>
    </row>
    <row r="458" spans="1:2" x14ac:dyDescent="0.35">
      <c r="A458" s="42">
        <v>13</v>
      </c>
      <c r="B458" s="41"/>
    </row>
    <row r="459" spans="1:2" x14ac:dyDescent="0.35">
      <c r="A459" s="42">
        <v>14</v>
      </c>
      <c r="B459" s="41">
        <v>111</v>
      </c>
    </row>
    <row r="460" spans="1:2" x14ac:dyDescent="0.35">
      <c r="A460" s="42">
        <v>15</v>
      </c>
      <c r="B460" s="41"/>
    </row>
    <row r="461" spans="1:2" x14ac:dyDescent="0.35">
      <c r="A461" s="42">
        <v>16</v>
      </c>
      <c r="B461" s="41"/>
    </row>
    <row r="462" spans="1:2" x14ac:dyDescent="0.35">
      <c r="A462" s="42">
        <v>17</v>
      </c>
      <c r="B462" s="41"/>
    </row>
    <row r="463" spans="1:2" x14ac:dyDescent="0.35">
      <c r="A463" s="42">
        <v>18</v>
      </c>
      <c r="B463" s="41">
        <v>45</v>
      </c>
    </row>
    <row r="464" spans="1:2" x14ac:dyDescent="0.35">
      <c r="A464" s="42">
        <v>19</v>
      </c>
      <c r="B464" s="41"/>
    </row>
    <row r="465" spans="1:2" x14ac:dyDescent="0.35">
      <c r="A465" s="42">
        <v>20</v>
      </c>
      <c r="B465" s="41"/>
    </row>
    <row r="466" spans="1:2" x14ac:dyDescent="0.35">
      <c r="A466" s="42">
        <v>21</v>
      </c>
      <c r="B466" s="41">
        <v>183</v>
      </c>
    </row>
    <row r="467" spans="1:2" x14ac:dyDescent="0.35">
      <c r="A467" s="42">
        <v>22</v>
      </c>
      <c r="B467" s="41"/>
    </row>
    <row r="468" spans="1:2" x14ac:dyDescent="0.35">
      <c r="A468" s="42">
        <v>23</v>
      </c>
      <c r="B468" s="41"/>
    </row>
    <row r="469" spans="1:2" x14ac:dyDescent="0.35">
      <c r="A469" s="42">
        <v>24</v>
      </c>
      <c r="B469" s="41"/>
    </row>
    <row r="470" spans="1:2" x14ac:dyDescent="0.35">
      <c r="A470" s="42">
        <v>25</v>
      </c>
      <c r="B470" s="41"/>
    </row>
    <row r="471" spans="1:2" x14ac:dyDescent="0.35">
      <c r="A471" s="42">
        <v>26</v>
      </c>
      <c r="B471" s="41"/>
    </row>
    <row r="472" spans="1:2" x14ac:dyDescent="0.35">
      <c r="A472" s="42">
        <v>27</v>
      </c>
      <c r="B472" s="41"/>
    </row>
    <row r="473" spans="1:2" x14ac:dyDescent="0.35">
      <c r="A473" s="40">
        <v>2</v>
      </c>
      <c r="B473" s="41">
        <v>338</v>
      </c>
    </row>
    <row r="474" spans="1:2" x14ac:dyDescent="0.35">
      <c r="A474" s="42">
        <v>0</v>
      </c>
      <c r="B474" s="41"/>
    </row>
    <row r="475" spans="1:2" x14ac:dyDescent="0.35">
      <c r="A475" s="42">
        <v>1</v>
      </c>
      <c r="B475" s="41"/>
    </row>
    <row r="476" spans="1:2" x14ac:dyDescent="0.35">
      <c r="A476" s="42">
        <v>2</v>
      </c>
      <c r="B476" s="41"/>
    </row>
    <row r="477" spans="1:2" x14ac:dyDescent="0.35">
      <c r="A477" s="42">
        <v>3</v>
      </c>
      <c r="B477" s="41"/>
    </row>
    <row r="478" spans="1:2" x14ac:dyDescent="0.35">
      <c r="A478" s="42">
        <v>4</v>
      </c>
      <c r="B478" s="41">
        <v>33</v>
      </c>
    </row>
    <row r="479" spans="1:2" x14ac:dyDescent="0.35">
      <c r="A479" s="42">
        <v>5</v>
      </c>
      <c r="B479" s="41"/>
    </row>
    <row r="480" spans="1:2" x14ac:dyDescent="0.35">
      <c r="A480" s="42">
        <v>6</v>
      </c>
      <c r="B480" s="41"/>
    </row>
    <row r="481" spans="1:2" x14ac:dyDescent="0.35">
      <c r="A481" s="42">
        <v>7</v>
      </c>
      <c r="B481" s="41">
        <v>6</v>
      </c>
    </row>
    <row r="482" spans="1:2" x14ac:dyDescent="0.35">
      <c r="A482" s="42">
        <v>8</v>
      </c>
      <c r="B482" s="41"/>
    </row>
    <row r="483" spans="1:2" x14ac:dyDescent="0.35">
      <c r="A483" s="42">
        <v>9</v>
      </c>
      <c r="B483" s="41"/>
    </row>
    <row r="484" spans="1:2" x14ac:dyDescent="0.35">
      <c r="A484" s="42">
        <v>10</v>
      </c>
      <c r="B484" s="41"/>
    </row>
    <row r="485" spans="1:2" x14ac:dyDescent="0.35">
      <c r="A485" s="42">
        <v>11</v>
      </c>
      <c r="B485" s="41">
        <v>6</v>
      </c>
    </row>
    <row r="486" spans="1:2" x14ac:dyDescent="0.35">
      <c r="A486" s="42">
        <v>12</v>
      </c>
      <c r="B486" s="41"/>
    </row>
    <row r="487" spans="1:2" x14ac:dyDescent="0.35">
      <c r="A487" s="42">
        <v>13</v>
      </c>
      <c r="B487" s="41"/>
    </row>
    <row r="488" spans="1:2" x14ac:dyDescent="0.35">
      <c r="A488" s="42">
        <v>14</v>
      </c>
      <c r="B488" s="41">
        <v>56</v>
      </c>
    </row>
    <row r="489" spans="1:2" x14ac:dyDescent="0.35">
      <c r="A489" s="42">
        <v>15</v>
      </c>
      <c r="B489" s="41"/>
    </row>
    <row r="490" spans="1:2" x14ac:dyDescent="0.35">
      <c r="A490" s="42">
        <v>16</v>
      </c>
      <c r="B490" s="41"/>
    </row>
    <row r="491" spans="1:2" x14ac:dyDescent="0.35">
      <c r="A491" s="42">
        <v>17</v>
      </c>
      <c r="B491" s="41"/>
    </row>
    <row r="492" spans="1:2" x14ac:dyDescent="0.35">
      <c r="A492" s="42">
        <v>18</v>
      </c>
      <c r="B492" s="41">
        <v>22</v>
      </c>
    </row>
    <row r="493" spans="1:2" x14ac:dyDescent="0.35">
      <c r="A493" s="42">
        <v>19</v>
      </c>
      <c r="B493" s="41"/>
    </row>
    <row r="494" spans="1:2" x14ac:dyDescent="0.35">
      <c r="A494" s="42">
        <v>20</v>
      </c>
      <c r="B494" s="41"/>
    </row>
    <row r="495" spans="1:2" x14ac:dyDescent="0.35">
      <c r="A495" s="42">
        <v>21</v>
      </c>
      <c r="B495" s="41">
        <v>215</v>
      </c>
    </row>
    <row r="496" spans="1:2" x14ac:dyDescent="0.35">
      <c r="A496" s="42">
        <v>22</v>
      </c>
      <c r="B496" s="41"/>
    </row>
    <row r="497" spans="1:2" x14ac:dyDescent="0.35">
      <c r="A497" s="42">
        <v>23</v>
      </c>
      <c r="B497" s="41"/>
    </row>
    <row r="498" spans="1:2" x14ac:dyDescent="0.35">
      <c r="A498" s="42">
        <v>24</v>
      </c>
      <c r="B498" s="41"/>
    </row>
    <row r="499" spans="1:2" x14ac:dyDescent="0.35">
      <c r="A499" s="42">
        <v>25</v>
      </c>
      <c r="B499" s="41"/>
    </row>
    <row r="500" spans="1:2" x14ac:dyDescent="0.35">
      <c r="A500" s="42">
        <v>26</v>
      </c>
      <c r="B500" s="41"/>
    </row>
    <row r="501" spans="1:2" x14ac:dyDescent="0.35">
      <c r="A501" s="42">
        <v>27</v>
      </c>
      <c r="B501" s="41"/>
    </row>
    <row r="502" spans="1:2" x14ac:dyDescent="0.35">
      <c r="A502" s="39" t="s">
        <v>18</v>
      </c>
      <c r="B502" s="41">
        <v>684</v>
      </c>
    </row>
    <row r="503" spans="1:2" x14ac:dyDescent="0.35">
      <c r="A503" s="40">
        <v>1</v>
      </c>
      <c r="B503" s="41">
        <v>684</v>
      </c>
    </row>
    <row r="504" spans="1:2" x14ac:dyDescent="0.35">
      <c r="A504" s="42">
        <v>0</v>
      </c>
      <c r="B504" s="41"/>
    </row>
    <row r="505" spans="1:2" x14ac:dyDescent="0.35">
      <c r="A505" s="42">
        <v>1</v>
      </c>
      <c r="B505" s="41"/>
    </row>
    <row r="506" spans="1:2" x14ac:dyDescent="0.35">
      <c r="A506" s="42">
        <v>2</v>
      </c>
      <c r="B506" s="41"/>
    </row>
    <row r="507" spans="1:2" x14ac:dyDescent="0.35">
      <c r="A507" s="42">
        <v>3</v>
      </c>
      <c r="B507" s="41"/>
    </row>
    <row r="508" spans="1:2" x14ac:dyDescent="0.35">
      <c r="A508" s="42">
        <v>4</v>
      </c>
      <c r="B508" s="41">
        <v>65</v>
      </c>
    </row>
    <row r="509" spans="1:2" x14ac:dyDescent="0.35">
      <c r="A509" s="42">
        <v>5</v>
      </c>
      <c r="B509" s="41"/>
    </row>
    <row r="510" spans="1:2" x14ac:dyDescent="0.35">
      <c r="A510" s="42">
        <v>6</v>
      </c>
      <c r="B510" s="41"/>
    </row>
    <row r="511" spans="1:2" x14ac:dyDescent="0.35">
      <c r="A511" s="42">
        <v>7</v>
      </c>
      <c r="B511" s="41">
        <v>25</v>
      </c>
    </row>
    <row r="512" spans="1:2" x14ac:dyDescent="0.35">
      <c r="A512" s="42">
        <v>8</v>
      </c>
      <c r="B512" s="41"/>
    </row>
    <row r="513" spans="1:2" x14ac:dyDescent="0.35">
      <c r="A513" s="42">
        <v>9</v>
      </c>
      <c r="B513" s="41"/>
    </row>
    <row r="514" spans="1:2" x14ac:dyDescent="0.35">
      <c r="A514" s="42">
        <v>10</v>
      </c>
      <c r="B514" s="41"/>
    </row>
    <row r="515" spans="1:2" x14ac:dyDescent="0.35">
      <c r="A515" s="42">
        <v>11</v>
      </c>
      <c r="B515" s="41">
        <v>30</v>
      </c>
    </row>
    <row r="516" spans="1:2" x14ac:dyDescent="0.35">
      <c r="A516" s="42">
        <v>12</v>
      </c>
      <c r="B516" s="41"/>
    </row>
    <row r="517" spans="1:2" x14ac:dyDescent="0.35">
      <c r="A517" s="42">
        <v>13</v>
      </c>
      <c r="B517" s="41"/>
    </row>
    <row r="518" spans="1:2" x14ac:dyDescent="0.35">
      <c r="A518" s="42">
        <v>14</v>
      </c>
      <c r="B518" s="41">
        <v>367</v>
      </c>
    </row>
    <row r="519" spans="1:2" x14ac:dyDescent="0.35">
      <c r="A519" s="42">
        <v>15</v>
      </c>
      <c r="B519" s="41"/>
    </row>
    <row r="520" spans="1:2" x14ac:dyDescent="0.35">
      <c r="A520" s="42">
        <v>16</v>
      </c>
      <c r="B520" s="41"/>
    </row>
    <row r="521" spans="1:2" x14ac:dyDescent="0.35">
      <c r="A521" s="42">
        <v>17</v>
      </c>
      <c r="B521" s="41"/>
    </row>
    <row r="522" spans="1:2" x14ac:dyDescent="0.35">
      <c r="A522" s="42">
        <v>18</v>
      </c>
      <c r="B522" s="41">
        <v>57</v>
      </c>
    </row>
    <row r="523" spans="1:2" x14ac:dyDescent="0.35">
      <c r="A523" s="42">
        <v>19</v>
      </c>
      <c r="B523" s="41"/>
    </row>
    <row r="524" spans="1:2" x14ac:dyDescent="0.35">
      <c r="A524" s="42">
        <v>20</v>
      </c>
      <c r="B524" s="41"/>
    </row>
    <row r="525" spans="1:2" x14ac:dyDescent="0.35">
      <c r="A525" s="42">
        <v>21</v>
      </c>
      <c r="B525" s="41">
        <v>140</v>
      </c>
    </row>
    <row r="526" spans="1:2" x14ac:dyDescent="0.35">
      <c r="A526" s="42">
        <v>22</v>
      </c>
      <c r="B526" s="41"/>
    </row>
    <row r="527" spans="1:2" x14ac:dyDescent="0.35">
      <c r="A527" s="42">
        <v>23</v>
      </c>
      <c r="B527" s="41"/>
    </row>
    <row r="528" spans="1:2" x14ac:dyDescent="0.35">
      <c r="A528" s="42">
        <v>24</v>
      </c>
      <c r="B528" s="41"/>
    </row>
    <row r="529" spans="1:2" x14ac:dyDescent="0.35">
      <c r="A529" s="42">
        <v>25</v>
      </c>
      <c r="B529" s="41"/>
    </row>
    <row r="530" spans="1:2" x14ac:dyDescent="0.35">
      <c r="A530" s="42">
        <v>26</v>
      </c>
      <c r="B530" s="41"/>
    </row>
    <row r="531" spans="1:2" x14ac:dyDescent="0.35">
      <c r="A531" s="42">
        <v>27</v>
      </c>
      <c r="B531" s="41"/>
    </row>
    <row r="532" spans="1:2" x14ac:dyDescent="0.35">
      <c r="A532" s="39" t="s">
        <v>71</v>
      </c>
      <c r="B532" s="41">
        <v>6701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D57" sqref="D57"/>
    </sheetView>
  </sheetViews>
  <sheetFormatPr defaultRowHeight="14.5" x14ac:dyDescent="0.35"/>
  <cols>
    <col min="1" max="1" width="21.1796875" customWidth="1"/>
    <col min="2" max="2" width="15.26953125" customWidth="1"/>
    <col min="3" max="3" width="14" customWidth="1"/>
    <col min="7" max="7" width="18.7265625" customWidth="1"/>
  </cols>
  <sheetData>
    <row r="1" spans="1:8" x14ac:dyDescent="0.35">
      <c r="A1" s="43" t="s">
        <v>74</v>
      </c>
      <c r="B1" s="43" t="s">
        <v>59</v>
      </c>
      <c r="C1" s="43" t="s">
        <v>77</v>
      </c>
      <c r="D1" s="43" t="s">
        <v>1</v>
      </c>
      <c r="E1" s="43" t="s">
        <v>78</v>
      </c>
      <c r="F1" s="43" t="s">
        <v>2</v>
      </c>
      <c r="G1" s="43" t="s">
        <v>73</v>
      </c>
      <c r="H1" s="17"/>
    </row>
    <row r="2" spans="1:8" x14ac:dyDescent="0.35">
      <c r="A2" s="39" t="s">
        <v>19</v>
      </c>
      <c r="B2" s="29" t="s">
        <v>75</v>
      </c>
      <c r="C2" s="29">
        <v>10</v>
      </c>
      <c r="D2" s="29">
        <v>1</v>
      </c>
      <c r="E2" t="s">
        <v>79</v>
      </c>
      <c r="F2" s="29">
        <v>4</v>
      </c>
      <c r="G2" s="29">
        <v>23</v>
      </c>
    </row>
    <row r="3" spans="1:8" x14ac:dyDescent="0.35">
      <c r="A3" s="39" t="s">
        <v>19</v>
      </c>
      <c r="B3" s="29" t="s">
        <v>75</v>
      </c>
      <c r="C3" s="29">
        <v>10</v>
      </c>
      <c r="D3" s="29">
        <v>2</v>
      </c>
      <c r="E3" t="s">
        <v>80</v>
      </c>
      <c r="F3" s="29">
        <v>4</v>
      </c>
      <c r="G3" s="29">
        <v>27</v>
      </c>
    </row>
    <row r="4" spans="1:8" x14ac:dyDescent="0.35">
      <c r="A4" s="39" t="s">
        <v>19</v>
      </c>
      <c r="B4" s="29" t="s">
        <v>75</v>
      </c>
      <c r="C4" s="29">
        <v>10</v>
      </c>
      <c r="D4" s="29">
        <v>3</v>
      </c>
      <c r="E4" t="s">
        <v>81</v>
      </c>
      <c r="F4" s="29">
        <v>4</v>
      </c>
      <c r="G4" s="29">
        <v>35</v>
      </c>
    </row>
    <row r="5" spans="1:8" x14ac:dyDescent="0.35">
      <c r="A5" s="39" t="s">
        <v>19</v>
      </c>
      <c r="B5" s="29" t="s">
        <v>75</v>
      </c>
      <c r="C5" s="29">
        <v>10</v>
      </c>
      <c r="D5" s="29">
        <v>4</v>
      </c>
      <c r="E5" t="s">
        <v>82</v>
      </c>
      <c r="F5" s="29">
        <v>4</v>
      </c>
      <c r="G5" s="29">
        <v>13</v>
      </c>
    </row>
    <row r="6" spans="1:8" x14ac:dyDescent="0.35">
      <c r="A6" s="39" t="s">
        <v>19</v>
      </c>
      <c r="B6" s="29" t="s">
        <v>75</v>
      </c>
      <c r="C6" s="29">
        <v>10</v>
      </c>
      <c r="D6" s="29">
        <v>5</v>
      </c>
      <c r="E6" t="s">
        <v>83</v>
      </c>
      <c r="F6" s="29">
        <v>4</v>
      </c>
      <c r="G6" s="29">
        <v>19</v>
      </c>
    </row>
    <row r="7" spans="1:8" x14ac:dyDescent="0.35">
      <c r="A7" s="39" t="s">
        <v>19</v>
      </c>
      <c r="B7" s="29" t="s">
        <v>75</v>
      </c>
      <c r="C7" s="29">
        <v>10</v>
      </c>
      <c r="D7" s="29">
        <v>6</v>
      </c>
      <c r="E7" t="s">
        <v>84</v>
      </c>
      <c r="F7" s="29">
        <v>4</v>
      </c>
      <c r="G7" s="29">
        <v>8</v>
      </c>
    </row>
    <row r="8" spans="1:8" x14ac:dyDescent="0.35">
      <c r="A8" s="39" t="s">
        <v>20</v>
      </c>
      <c r="B8" s="29" t="s">
        <v>75</v>
      </c>
      <c r="C8" s="29">
        <v>30</v>
      </c>
      <c r="D8" s="29">
        <v>1</v>
      </c>
      <c r="E8" t="s">
        <v>85</v>
      </c>
      <c r="F8" s="29">
        <v>4</v>
      </c>
      <c r="G8" s="29">
        <v>55</v>
      </c>
    </row>
    <row r="9" spans="1:8" x14ac:dyDescent="0.35">
      <c r="A9" s="39" t="s">
        <v>20</v>
      </c>
      <c r="B9" s="29" t="s">
        <v>75</v>
      </c>
      <c r="C9" s="29">
        <v>30</v>
      </c>
      <c r="D9" s="29">
        <v>2</v>
      </c>
      <c r="E9" t="s">
        <v>86</v>
      </c>
      <c r="F9" s="29">
        <v>4</v>
      </c>
      <c r="G9" s="29">
        <v>38</v>
      </c>
    </row>
    <row r="10" spans="1:8" x14ac:dyDescent="0.35">
      <c r="A10" s="39" t="s">
        <v>21</v>
      </c>
      <c r="B10" s="29" t="s">
        <v>75</v>
      </c>
      <c r="C10" s="29">
        <v>70</v>
      </c>
      <c r="D10" s="29">
        <v>1</v>
      </c>
      <c r="E10" t="s">
        <v>87</v>
      </c>
      <c r="F10" s="29">
        <v>4</v>
      </c>
      <c r="G10" s="29">
        <v>109</v>
      </c>
    </row>
    <row r="11" spans="1:8" x14ac:dyDescent="0.35">
      <c r="A11" s="39" t="s">
        <v>16</v>
      </c>
      <c r="B11" s="29" t="s">
        <v>76</v>
      </c>
      <c r="C11" s="29">
        <v>10</v>
      </c>
      <c r="D11" s="29">
        <v>1</v>
      </c>
      <c r="E11" t="s">
        <v>88</v>
      </c>
      <c r="F11" s="29">
        <v>4</v>
      </c>
      <c r="G11" s="29">
        <v>25</v>
      </c>
    </row>
    <row r="12" spans="1:8" x14ac:dyDescent="0.35">
      <c r="A12" s="39" t="s">
        <v>16</v>
      </c>
      <c r="B12" s="29" t="s">
        <v>76</v>
      </c>
      <c r="C12" s="29">
        <v>10</v>
      </c>
      <c r="D12" s="29">
        <v>2</v>
      </c>
      <c r="E12" t="s">
        <v>89</v>
      </c>
      <c r="F12" s="29">
        <v>4</v>
      </c>
      <c r="G12" s="29">
        <v>33</v>
      </c>
    </row>
    <row r="13" spans="1:8" x14ac:dyDescent="0.35">
      <c r="A13" s="39" t="s">
        <v>16</v>
      </c>
      <c r="B13" s="29" t="s">
        <v>76</v>
      </c>
      <c r="C13" s="29">
        <v>10</v>
      </c>
      <c r="D13" s="29">
        <v>3</v>
      </c>
      <c r="E13" t="s">
        <v>90</v>
      </c>
      <c r="F13" s="29">
        <v>4</v>
      </c>
      <c r="G13" s="29">
        <v>11</v>
      </c>
    </row>
    <row r="14" spans="1:8" x14ac:dyDescent="0.35">
      <c r="A14" s="39" t="s">
        <v>16</v>
      </c>
      <c r="B14" s="29" t="s">
        <v>76</v>
      </c>
      <c r="C14" s="29">
        <v>10</v>
      </c>
      <c r="D14" s="29">
        <v>4</v>
      </c>
      <c r="E14" t="s">
        <v>91</v>
      </c>
      <c r="F14" s="29">
        <v>4</v>
      </c>
      <c r="G14" s="29">
        <v>20</v>
      </c>
    </row>
    <row r="15" spans="1:8" x14ac:dyDescent="0.35">
      <c r="A15" s="39" t="s">
        <v>16</v>
      </c>
      <c r="B15" s="29" t="s">
        <v>76</v>
      </c>
      <c r="C15" s="29">
        <v>10</v>
      </c>
      <c r="D15" s="29">
        <v>5</v>
      </c>
      <c r="E15" t="s">
        <v>92</v>
      </c>
      <c r="F15" s="29">
        <v>4</v>
      </c>
      <c r="G15" s="29">
        <v>13</v>
      </c>
    </row>
    <row r="16" spans="1:8" x14ac:dyDescent="0.35">
      <c r="A16" s="39" t="s">
        <v>16</v>
      </c>
      <c r="B16" s="29" t="s">
        <v>76</v>
      </c>
      <c r="C16" s="29">
        <v>10</v>
      </c>
      <c r="D16" s="29">
        <v>6</v>
      </c>
      <c r="E16" t="s">
        <v>93</v>
      </c>
      <c r="F16" s="29">
        <v>4</v>
      </c>
      <c r="G16" s="29">
        <v>23</v>
      </c>
    </row>
    <row r="17" spans="1:7" x14ac:dyDescent="0.35">
      <c r="A17" s="39" t="s">
        <v>17</v>
      </c>
      <c r="B17" s="29" t="s">
        <v>76</v>
      </c>
      <c r="C17" s="29">
        <v>30</v>
      </c>
      <c r="D17" s="29">
        <v>1</v>
      </c>
      <c r="E17" t="s">
        <v>94</v>
      </c>
      <c r="F17" s="29">
        <v>4</v>
      </c>
      <c r="G17" s="29">
        <v>35</v>
      </c>
    </row>
    <row r="18" spans="1:7" x14ac:dyDescent="0.35">
      <c r="A18" s="39" t="s">
        <v>17</v>
      </c>
      <c r="B18" s="29" t="s">
        <v>76</v>
      </c>
      <c r="C18" s="29">
        <v>30</v>
      </c>
      <c r="D18" s="29">
        <v>2</v>
      </c>
      <c r="E18" t="s">
        <v>95</v>
      </c>
      <c r="F18" s="29">
        <v>4</v>
      </c>
      <c r="G18" s="29">
        <v>33</v>
      </c>
    </row>
    <row r="19" spans="1:7" x14ac:dyDescent="0.35">
      <c r="A19" s="39" t="s">
        <v>18</v>
      </c>
      <c r="B19" s="29" t="s">
        <v>76</v>
      </c>
      <c r="C19" s="29">
        <v>70</v>
      </c>
      <c r="D19" s="29">
        <v>1</v>
      </c>
      <c r="E19" t="s">
        <v>96</v>
      </c>
      <c r="F19" s="29">
        <v>4</v>
      </c>
      <c r="G19" s="29">
        <v>65</v>
      </c>
    </row>
    <row r="20" spans="1:7" x14ac:dyDescent="0.35">
      <c r="A20" s="39" t="s">
        <v>19</v>
      </c>
      <c r="B20" s="29" t="s">
        <v>75</v>
      </c>
      <c r="C20" s="29">
        <v>10</v>
      </c>
      <c r="D20" s="29">
        <v>1</v>
      </c>
      <c r="E20" t="s">
        <v>79</v>
      </c>
      <c r="F20" s="29">
        <v>7</v>
      </c>
      <c r="G20" s="29">
        <v>7</v>
      </c>
    </row>
    <row r="21" spans="1:7" x14ac:dyDescent="0.35">
      <c r="A21" s="39" t="s">
        <v>19</v>
      </c>
      <c r="B21" s="29" t="s">
        <v>75</v>
      </c>
      <c r="C21" s="29">
        <v>10</v>
      </c>
      <c r="D21" s="29">
        <v>2</v>
      </c>
      <c r="E21" t="s">
        <v>80</v>
      </c>
      <c r="F21" s="29">
        <v>7</v>
      </c>
      <c r="G21" s="29">
        <v>4</v>
      </c>
    </row>
    <row r="22" spans="1:7" x14ac:dyDescent="0.35">
      <c r="A22" s="39" t="s">
        <v>19</v>
      </c>
      <c r="B22" s="29" t="s">
        <v>75</v>
      </c>
      <c r="C22" s="29">
        <v>10</v>
      </c>
      <c r="D22" s="29">
        <v>3</v>
      </c>
      <c r="E22" t="s">
        <v>81</v>
      </c>
      <c r="F22" s="29">
        <v>7</v>
      </c>
      <c r="G22" s="29">
        <v>4</v>
      </c>
    </row>
    <row r="23" spans="1:7" x14ac:dyDescent="0.35">
      <c r="A23" s="39" t="s">
        <v>19</v>
      </c>
      <c r="B23" s="29" t="s">
        <v>75</v>
      </c>
      <c r="C23" s="29">
        <v>10</v>
      </c>
      <c r="D23" s="29">
        <v>4</v>
      </c>
      <c r="E23" t="s">
        <v>82</v>
      </c>
      <c r="F23" s="29">
        <v>7</v>
      </c>
      <c r="G23" s="29">
        <v>2</v>
      </c>
    </row>
    <row r="24" spans="1:7" x14ac:dyDescent="0.35">
      <c r="A24" s="39" t="s">
        <v>19</v>
      </c>
      <c r="B24" s="29" t="s">
        <v>75</v>
      </c>
      <c r="C24" s="29">
        <v>10</v>
      </c>
      <c r="D24" s="29">
        <v>5</v>
      </c>
      <c r="E24" t="s">
        <v>83</v>
      </c>
      <c r="F24" s="29">
        <v>7</v>
      </c>
      <c r="G24" s="29">
        <v>4</v>
      </c>
    </row>
    <row r="25" spans="1:7" x14ac:dyDescent="0.35">
      <c r="A25" s="39" t="s">
        <v>19</v>
      </c>
      <c r="B25" s="29" t="s">
        <v>75</v>
      </c>
      <c r="C25" s="29">
        <v>10</v>
      </c>
      <c r="D25" s="29">
        <v>6</v>
      </c>
      <c r="E25" t="s">
        <v>84</v>
      </c>
      <c r="F25" s="29">
        <v>7</v>
      </c>
      <c r="G25" s="29">
        <v>3</v>
      </c>
    </row>
    <row r="26" spans="1:7" x14ac:dyDescent="0.35">
      <c r="A26" s="39" t="s">
        <v>20</v>
      </c>
      <c r="B26" s="29" t="s">
        <v>75</v>
      </c>
      <c r="C26" s="29">
        <v>30</v>
      </c>
      <c r="D26" s="29">
        <v>1</v>
      </c>
      <c r="E26" t="s">
        <v>85</v>
      </c>
      <c r="F26" s="29">
        <v>7</v>
      </c>
      <c r="G26" s="29">
        <v>21</v>
      </c>
    </row>
    <row r="27" spans="1:7" x14ac:dyDescent="0.35">
      <c r="A27" s="39" t="s">
        <v>20</v>
      </c>
      <c r="B27" s="29" t="s">
        <v>75</v>
      </c>
      <c r="C27" s="29">
        <v>30</v>
      </c>
      <c r="D27" s="29">
        <v>2</v>
      </c>
      <c r="E27" t="s">
        <v>86</v>
      </c>
      <c r="F27" s="29">
        <v>7</v>
      </c>
      <c r="G27" s="29">
        <v>4</v>
      </c>
    </row>
    <row r="28" spans="1:7" x14ac:dyDescent="0.35">
      <c r="A28" s="39" t="s">
        <v>21</v>
      </c>
      <c r="B28" s="29" t="s">
        <v>75</v>
      </c>
      <c r="C28" s="29">
        <v>70</v>
      </c>
      <c r="D28" s="29">
        <v>1</v>
      </c>
      <c r="E28" t="s">
        <v>87</v>
      </c>
      <c r="F28" s="29">
        <v>7</v>
      </c>
      <c r="G28" s="29">
        <v>45</v>
      </c>
    </row>
    <row r="29" spans="1:7" x14ac:dyDescent="0.35">
      <c r="A29" s="39" t="s">
        <v>16</v>
      </c>
      <c r="B29" s="29" t="s">
        <v>76</v>
      </c>
      <c r="C29" s="29">
        <v>10</v>
      </c>
      <c r="D29" s="29">
        <v>1</v>
      </c>
      <c r="E29" t="s">
        <v>88</v>
      </c>
      <c r="F29" s="29">
        <v>7</v>
      </c>
      <c r="G29" s="29">
        <v>0</v>
      </c>
    </row>
    <row r="30" spans="1:7" x14ac:dyDescent="0.35">
      <c r="A30" s="39" t="s">
        <v>16</v>
      </c>
      <c r="B30" s="29" t="s">
        <v>76</v>
      </c>
      <c r="C30" s="29">
        <v>10</v>
      </c>
      <c r="D30" s="29">
        <v>2</v>
      </c>
      <c r="E30" t="s">
        <v>89</v>
      </c>
      <c r="F30" s="29">
        <v>7</v>
      </c>
      <c r="G30" s="29">
        <v>2</v>
      </c>
    </row>
    <row r="31" spans="1:7" x14ac:dyDescent="0.35">
      <c r="A31" s="39" t="s">
        <v>16</v>
      </c>
      <c r="B31" s="29" t="s">
        <v>76</v>
      </c>
      <c r="C31" s="29">
        <v>10</v>
      </c>
      <c r="D31" s="29">
        <v>3</v>
      </c>
      <c r="E31" t="s">
        <v>90</v>
      </c>
      <c r="F31" s="29">
        <v>7</v>
      </c>
      <c r="G31" s="29">
        <v>5</v>
      </c>
    </row>
    <row r="32" spans="1:7" x14ac:dyDescent="0.35">
      <c r="A32" s="39" t="s">
        <v>16</v>
      </c>
      <c r="B32" s="29" t="s">
        <v>76</v>
      </c>
      <c r="C32" s="29">
        <v>10</v>
      </c>
      <c r="D32" s="29">
        <v>4</v>
      </c>
      <c r="E32" t="s">
        <v>91</v>
      </c>
      <c r="F32" s="29">
        <v>7</v>
      </c>
      <c r="G32" s="29">
        <v>0</v>
      </c>
    </row>
    <row r="33" spans="1:7" x14ac:dyDescent="0.35">
      <c r="A33" s="39" t="s">
        <v>16</v>
      </c>
      <c r="B33" s="29" t="s">
        <v>76</v>
      </c>
      <c r="C33" s="29">
        <v>10</v>
      </c>
      <c r="D33" s="29">
        <v>5</v>
      </c>
      <c r="E33" t="s">
        <v>92</v>
      </c>
      <c r="F33" s="29">
        <v>7</v>
      </c>
      <c r="G33" s="29">
        <v>7</v>
      </c>
    </row>
    <row r="34" spans="1:7" x14ac:dyDescent="0.35">
      <c r="A34" s="39" t="s">
        <v>16</v>
      </c>
      <c r="B34" s="29" t="s">
        <v>76</v>
      </c>
      <c r="C34" s="29">
        <v>10</v>
      </c>
      <c r="D34" s="29">
        <v>6</v>
      </c>
      <c r="E34" t="s">
        <v>93</v>
      </c>
      <c r="F34" s="29">
        <v>7</v>
      </c>
      <c r="G34" s="29">
        <v>0</v>
      </c>
    </row>
    <row r="35" spans="1:7" x14ac:dyDescent="0.35">
      <c r="A35" s="39" t="s">
        <v>17</v>
      </c>
      <c r="B35" s="29" t="s">
        <v>76</v>
      </c>
      <c r="C35" s="29">
        <v>30</v>
      </c>
      <c r="D35" s="29">
        <v>1</v>
      </c>
      <c r="E35" t="s">
        <v>94</v>
      </c>
      <c r="F35" s="29">
        <v>7</v>
      </c>
      <c r="G35" s="29">
        <v>7</v>
      </c>
    </row>
    <row r="36" spans="1:7" x14ac:dyDescent="0.35">
      <c r="A36" s="39" t="s">
        <v>17</v>
      </c>
      <c r="B36" s="29" t="s">
        <v>76</v>
      </c>
      <c r="C36" s="29">
        <v>30</v>
      </c>
      <c r="D36" s="29">
        <v>2</v>
      </c>
      <c r="E36" t="s">
        <v>95</v>
      </c>
      <c r="F36" s="29">
        <v>7</v>
      </c>
      <c r="G36" s="29">
        <v>6</v>
      </c>
    </row>
    <row r="37" spans="1:7" x14ac:dyDescent="0.35">
      <c r="A37" s="39" t="s">
        <v>18</v>
      </c>
      <c r="B37" s="29" t="s">
        <v>76</v>
      </c>
      <c r="C37" s="29">
        <v>70</v>
      </c>
      <c r="D37" s="29">
        <v>1</v>
      </c>
      <c r="E37" t="s">
        <v>96</v>
      </c>
      <c r="F37" s="29">
        <v>7</v>
      </c>
      <c r="G37" s="29">
        <v>25</v>
      </c>
    </row>
    <row r="38" spans="1:7" x14ac:dyDescent="0.35">
      <c r="A38" s="39" t="s">
        <v>19</v>
      </c>
      <c r="B38" s="29" t="s">
        <v>75</v>
      </c>
      <c r="C38" s="29">
        <v>10</v>
      </c>
      <c r="D38" s="29">
        <v>1</v>
      </c>
      <c r="E38" t="s">
        <v>79</v>
      </c>
      <c r="F38" s="29">
        <v>11</v>
      </c>
      <c r="G38" s="29">
        <v>1</v>
      </c>
    </row>
    <row r="39" spans="1:7" x14ac:dyDescent="0.35">
      <c r="A39" s="39" t="s">
        <v>19</v>
      </c>
      <c r="B39" s="29" t="s">
        <v>75</v>
      </c>
      <c r="C39" s="29">
        <v>10</v>
      </c>
      <c r="D39" s="29">
        <v>2</v>
      </c>
      <c r="E39" t="s">
        <v>80</v>
      </c>
      <c r="F39" s="29">
        <v>11</v>
      </c>
      <c r="G39" s="29">
        <v>13</v>
      </c>
    </row>
    <row r="40" spans="1:7" x14ac:dyDescent="0.35">
      <c r="A40" s="39" t="s">
        <v>19</v>
      </c>
      <c r="B40" s="29" t="s">
        <v>75</v>
      </c>
      <c r="C40" s="29">
        <v>10</v>
      </c>
      <c r="D40" s="29">
        <v>3</v>
      </c>
      <c r="E40" t="s">
        <v>81</v>
      </c>
      <c r="F40" s="29">
        <v>11</v>
      </c>
      <c r="G40" s="29">
        <v>4</v>
      </c>
    </row>
    <row r="41" spans="1:7" x14ac:dyDescent="0.35">
      <c r="A41" s="39" t="s">
        <v>19</v>
      </c>
      <c r="B41" s="29" t="s">
        <v>75</v>
      </c>
      <c r="C41" s="29">
        <v>10</v>
      </c>
      <c r="D41" s="29">
        <v>4</v>
      </c>
      <c r="E41" t="s">
        <v>82</v>
      </c>
      <c r="F41" s="29">
        <v>11</v>
      </c>
      <c r="G41" s="29">
        <v>4</v>
      </c>
    </row>
    <row r="42" spans="1:7" x14ac:dyDescent="0.35">
      <c r="A42" s="39" t="s">
        <v>19</v>
      </c>
      <c r="B42" s="29" t="s">
        <v>75</v>
      </c>
      <c r="C42" s="29">
        <v>10</v>
      </c>
      <c r="D42" s="29">
        <v>5</v>
      </c>
      <c r="E42" t="s">
        <v>83</v>
      </c>
      <c r="F42" s="29">
        <v>11</v>
      </c>
      <c r="G42" s="29">
        <v>0</v>
      </c>
    </row>
    <row r="43" spans="1:7" x14ac:dyDescent="0.35">
      <c r="A43" s="39" t="s">
        <v>19</v>
      </c>
      <c r="B43" s="29" t="s">
        <v>75</v>
      </c>
      <c r="C43" s="29">
        <v>10</v>
      </c>
      <c r="D43" s="29">
        <v>6</v>
      </c>
      <c r="E43" t="s">
        <v>84</v>
      </c>
      <c r="F43" s="29">
        <v>11</v>
      </c>
      <c r="G43" s="29">
        <v>0</v>
      </c>
    </row>
    <row r="44" spans="1:7" x14ac:dyDescent="0.35">
      <c r="A44" s="39" t="s">
        <v>20</v>
      </c>
      <c r="B44" s="29" t="s">
        <v>75</v>
      </c>
      <c r="C44" s="29">
        <v>30</v>
      </c>
      <c r="D44" s="29">
        <v>1</v>
      </c>
      <c r="E44" t="s">
        <v>85</v>
      </c>
      <c r="F44" s="29">
        <v>11</v>
      </c>
      <c r="G44" s="29">
        <v>17</v>
      </c>
    </row>
    <row r="45" spans="1:7" x14ac:dyDescent="0.35">
      <c r="A45" s="39" t="s">
        <v>20</v>
      </c>
      <c r="B45" s="29" t="s">
        <v>75</v>
      </c>
      <c r="C45" s="29">
        <v>30</v>
      </c>
      <c r="D45" s="29">
        <v>2</v>
      </c>
      <c r="E45" t="s">
        <v>86</v>
      </c>
      <c r="F45" s="29">
        <v>11</v>
      </c>
      <c r="G45" s="29">
        <v>12</v>
      </c>
    </row>
    <row r="46" spans="1:7" x14ac:dyDescent="0.35">
      <c r="A46" s="39" t="s">
        <v>21</v>
      </c>
      <c r="B46" s="29" t="s">
        <v>75</v>
      </c>
      <c r="C46" s="29">
        <v>70</v>
      </c>
      <c r="D46" s="29">
        <v>1</v>
      </c>
      <c r="E46" t="s">
        <v>87</v>
      </c>
      <c r="F46" s="29">
        <v>11</v>
      </c>
      <c r="G46" s="29">
        <v>27</v>
      </c>
    </row>
    <row r="47" spans="1:7" x14ac:dyDescent="0.35">
      <c r="A47" s="39" t="s">
        <v>16</v>
      </c>
      <c r="B47" s="29" t="s">
        <v>76</v>
      </c>
      <c r="C47" s="29">
        <v>10</v>
      </c>
      <c r="D47" s="29">
        <v>1</v>
      </c>
      <c r="E47" t="s">
        <v>88</v>
      </c>
      <c r="F47" s="29">
        <v>11</v>
      </c>
      <c r="G47" s="29">
        <v>0</v>
      </c>
    </row>
    <row r="48" spans="1:7" x14ac:dyDescent="0.35">
      <c r="A48" s="39" t="s">
        <v>16</v>
      </c>
      <c r="B48" s="29" t="s">
        <v>76</v>
      </c>
      <c r="C48" s="29">
        <v>10</v>
      </c>
      <c r="D48" s="29">
        <v>2</v>
      </c>
      <c r="E48" t="s">
        <v>89</v>
      </c>
      <c r="F48" s="29">
        <v>11</v>
      </c>
      <c r="G48" s="29">
        <v>2</v>
      </c>
    </row>
    <row r="49" spans="1:7" x14ac:dyDescent="0.35">
      <c r="A49" s="39" t="s">
        <v>16</v>
      </c>
      <c r="B49" s="29" t="s">
        <v>76</v>
      </c>
      <c r="C49" s="29">
        <v>10</v>
      </c>
      <c r="D49" s="29">
        <v>3</v>
      </c>
      <c r="E49" t="s">
        <v>90</v>
      </c>
      <c r="F49" s="29">
        <v>11</v>
      </c>
      <c r="G49" s="29">
        <v>5</v>
      </c>
    </row>
    <row r="50" spans="1:7" x14ac:dyDescent="0.35">
      <c r="A50" s="39" t="s">
        <v>16</v>
      </c>
      <c r="B50" s="29" t="s">
        <v>76</v>
      </c>
      <c r="C50" s="29">
        <v>10</v>
      </c>
      <c r="D50" s="29">
        <v>4</v>
      </c>
      <c r="E50" t="s">
        <v>91</v>
      </c>
      <c r="F50" s="29">
        <v>11</v>
      </c>
      <c r="G50" s="29">
        <v>8</v>
      </c>
    </row>
    <row r="51" spans="1:7" x14ac:dyDescent="0.35">
      <c r="A51" s="39" t="s">
        <v>16</v>
      </c>
      <c r="B51" s="29" t="s">
        <v>76</v>
      </c>
      <c r="C51" s="29">
        <v>10</v>
      </c>
      <c r="D51" s="29">
        <v>5</v>
      </c>
      <c r="E51" t="s">
        <v>92</v>
      </c>
      <c r="F51" s="29">
        <v>11</v>
      </c>
      <c r="G51" s="29">
        <v>3</v>
      </c>
    </row>
    <row r="52" spans="1:7" x14ac:dyDescent="0.35">
      <c r="A52" s="39" t="s">
        <v>16</v>
      </c>
      <c r="B52" s="29" t="s">
        <v>76</v>
      </c>
      <c r="C52" s="29">
        <v>10</v>
      </c>
      <c r="D52" s="29">
        <v>6</v>
      </c>
      <c r="E52" t="s">
        <v>93</v>
      </c>
      <c r="F52" s="29">
        <v>11</v>
      </c>
      <c r="G52" s="29">
        <v>2</v>
      </c>
    </row>
    <row r="53" spans="1:7" x14ac:dyDescent="0.35">
      <c r="A53" s="39" t="s">
        <v>17</v>
      </c>
      <c r="B53" s="29" t="s">
        <v>76</v>
      </c>
      <c r="C53" s="29">
        <v>30</v>
      </c>
      <c r="D53" s="29">
        <v>1</v>
      </c>
      <c r="E53" t="s">
        <v>94</v>
      </c>
      <c r="F53" s="29">
        <v>11</v>
      </c>
      <c r="G53" s="29">
        <v>12</v>
      </c>
    </row>
    <row r="54" spans="1:7" x14ac:dyDescent="0.35">
      <c r="A54" s="39" t="s">
        <v>17</v>
      </c>
      <c r="B54" s="29" t="s">
        <v>76</v>
      </c>
      <c r="C54" s="29">
        <v>30</v>
      </c>
      <c r="D54" s="29">
        <v>2</v>
      </c>
      <c r="E54" t="s">
        <v>95</v>
      </c>
      <c r="F54" s="29">
        <v>11</v>
      </c>
      <c r="G54" s="29">
        <v>6</v>
      </c>
    </row>
    <row r="55" spans="1:7" x14ac:dyDescent="0.35">
      <c r="A55" s="39" t="s">
        <v>18</v>
      </c>
      <c r="B55" s="29" t="s">
        <v>76</v>
      </c>
      <c r="C55" s="29">
        <v>70</v>
      </c>
      <c r="D55" s="29">
        <v>1</v>
      </c>
      <c r="E55" t="s">
        <v>96</v>
      </c>
      <c r="F55" s="29">
        <v>11</v>
      </c>
      <c r="G55" s="29">
        <v>30</v>
      </c>
    </row>
    <row r="56" spans="1:7" x14ac:dyDescent="0.35">
      <c r="A56" s="39" t="s">
        <v>19</v>
      </c>
      <c r="B56" s="29" t="s">
        <v>75</v>
      </c>
      <c r="C56" s="29">
        <v>10</v>
      </c>
      <c r="D56" s="29">
        <v>1</v>
      </c>
      <c r="E56" t="s">
        <v>79</v>
      </c>
      <c r="F56" s="29">
        <v>14</v>
      </c>
      <c r="G56" s="29">
        <v>39</v>
      </c>
    </row>
    <row r="57" spans="1:7" x14ac:dyDescent="0.35">
      <c r="A57" s="39" t="s">
        <v>19</v>
      </c>
      <c r="B57" s="29" t="s">
        <v>75</v>
      </c>
      <c r="C57" s="29">
        <v>10</v>
      </c>
      <c r="D57" s="29">
        <v>2</v>
      </c>
      <c r="E57" t="s">
        <v>80</v>
      </c>
      <c r="F57" s="29">
        <v>14</v>
      </c>
      <c r="G57" s="29">
        <v>50</v>
      </c>
    </row>
    <row r="58" spans="1:7" x14ac:dyDescent="0.35">
      <c r="A58" s="39" t="s">
        <v>19</v>
      </c>
      <c r="B58" s="29" t="s">
        <v>75</v>
      </c>
      <c r="C58" s="29">
        <v>10</v>
      </c>
      <c r="D58" s="29">
        <v>3</v>
      </c>
      <c r="E58" t="s">
        <v>81</v>
      </c>
      <c r="F58" s="29">
        <v>14</v>
      </c>
      <c r="G58" s="29">
        <v>116</v>
      </c>
    </row>
    <row r="59" spans="1:7" x14ac:dyDescent="0.35">
      <c r="A59" s="39" t="s">
        <v>19</v>
      </c>
      <c r="B59" s="29" t="s">
        <v>75</v>
      </c>
      <c r="C59" s="29">
        <v>10</v>
      </c>
      <c r="D59" s="29">
        <v>4</v>
      </c>
      <c r="E59" t="s">
        <v>82</v>
      </c>
      <c r="F59" s="29">
        <v>14</v>
      </c>
      <c r="G59" s="29">
        <v>39</v>
      </c>
    </row>
    <row r="60" spans="1:7" x14ac:dyDescent="0.35">
      <c r="A60" s="39" t="s">
        <v>19</v>
      </c>
      <c r="B60" s="29" t="s">
        <v>75</v>
      </c>
      <c r="C60" s="29">
        <v>10</v>
      </c>
      <c r="D60" s="29">
        <v>5</v>
      </c>
      <c r="E60" t="s">
        <v>83</v>
      </c>
      <c r="F60" s="29">
        <v>14</v>
      </c>
      <c r="G60" s="29">
        <v>166</v>
      </c>
    </row>
    <row r="61" spans="1:7" x14ac:dyDescent="0.35">
      <c r="A61" s="39" t="s">
        <v>19</v>
      </c>
      <c r="B61" s="29" t="s">
        <v>75</v>
      </c>
      <c r="C61" s="29">
        <v>10</v>
      </c>
      <c r="D61" s="29">
        <v>6</v>
      </c>
      <c r="E61" t="s">
        <v>84</v>
      </c>
      <c r="F61" s="29">
        <v>14</v>
      </c>
      <c r="G61" s="29">
        <v>138</v>
      </c>
    </row>
    <row r="62" spans="1:7" x14ac:dyDescent="0.35">
      <c r="A62" s="39" t="s">
        <v>20</v>
      </c>
      <c r="B62" s="29" t="s">
        <v>75</v>
      </c>
      <c r="C62" s="29">
        <v>30</v>
      </c>
      <c r="D62" s="29">
        <v>1</v>
      </c>
      <c r="E62" t="s">
        <v>85</v>
      </c>
      <c r="F62" s="29">
        <v>14</v>
      </c>
      <c r="G62" s="29">
        <v>100</v>
      </c>
    </row>
    <row r="63" spans="1:7" x14ac:dyDescent="0.35">
      <c r="A63" s="39" t="s">
        <v>20</v>
      </c>
      <c r="B63" s="29" t="s">
        <v>75</v>
      </c>
      <c r="C63" s="29">
        <v>30</v>
      </c>
      <c r="D63" s="29">
        <v>2</v>
      </c>
      <c r="E63" t="s">
        <v>86</v>
      </c>
      <c r="F63" s="29">
        <v>14</v>
      </c>
      <c r="G63" s="29">
        <v>184</v>
      </c>
    </row>
    <row r="64" spans="1:7" x14ac:dyDescent="0.35">
      <c r="A64" s="39" t="s">
        <v>21</v>
      </c>
      <c r="B64" s="29" t="s">
        <v>75</v>
      </c>
      <c r="C64" s="29">
        <v>70</v>
      </c>
      <c r="D64" s="29">
        <v>1</v>
      </c>
      <c r="E64" t="s">
        <v>87</v>
      </c>
      <c r="F64" s="29">
        <v>14</v>
      </c>
      <c r="G64" s="29">
        <v>379</v>
      </c>
    </row>
    <row r="65" spans="1:7" x14ac:dyDescent="0.35">
      <c r="A65" s="39" t="s">
        <v>16</v>
      </c>
      <c r="B65" s="29" t="s">
        <v>76</v>
      </c>
      <c r="C65" s="29">
        <v>10</v>
      </c>
      <c r="D65" s="29">
        <v>1</v>
      </c>
      <c r="E65" t="s">
        <v>88</v>
      </c>
      <c r="F65" s="29">
        <v>14</v>
      </c>
      <c r="G65" s="29">
        <v>38</v>
      </c>
    </row>
    <row r="66" spans="1:7" x14ac:dyDescent="0.35">
      <c r="A66" s="39" t="s">
        <v>16</v>
      </c>
      <c r="B66" s="29" t="s">
        <v>76</v>
      </c>
      <c r="C66" s="29">
        <v>10</v>
      </c>
      <c r="D66" s="29">
        <v>2</v>
      </c>
      <c r="E66" t="s">
        <v>89</v>
      </c>
      <c r="F66" s="29">
        <v>14</v>
      </c>
      <c r="G66" s="29">
        <v>79</v>
      </c>
    </row>
    <row r="67" spans="1:7" x14ac:dyDescent="0.35">
      <c r="A67" s="39" t="s">
        <v>16</v>
      </c>
      <c r="B67" s="29" t="s">
        <v>76</v>
      </c>
      <c r="C67" s="29">
        <v>10</v>
      </c>
      <c r="D67" s="29">
        <v>3</v>
      </c>
      <c r="E67" t="s">
        <v>90</v>
      </c>
      <c r="F67" s="29">
        <v>14</v>
      </c>
      <c r="G67" s="29">
        <v>12</v>
      </c>
    </row>
    <row r="68" spans="1:7" x14ac:dyDescent="0.35">
      <c r="A68" s="39" t="s">
        <v>16</v>
      </c>
      <c r="B68" s="29" t="s">
        <v>76</v>
      </c>
      <c r="C68" s="29">
        <v>10</v>
      </c>
      <c r="D68" s="29">
        <v>4</v>
      </c>
      <c r="E68" t="s">
        <v>91</v>
      </c>
      <c r="F68" s="29">
        <v>14</v>
      </c>
      <c r="G68" s="29">
        <v>89</v>
      </c>
    </row>
    <row r="69" spans="1:7" x14ac:dyDescent="0.35">
      <c r="A69" s="39" t="s">
        <v>16</v>
      </c>
      <c r="B69" s="29" t="s">
        <v>76</v>
      </c>
      <c r="C69" s="29">
        <v>10</v>
      </c>
      <c r="D69" s="29">
        <v>5</v>
      </c>
      <c r="E69" t="s">
        <v>92</v>
      </c>
      <c r="F69" s="29">
        <v>14</v>
      </c>
      <c r="G69" s="29">
        <v>207</v>
      </c>
    </row>
    <row r="70" spans="1:7" x14ac:dyDescent="0.35">
      <c r="A70" s="39" t="s">
        <v>16</v>
      </c>
      <c r="B70" s="29" t="s">
        <v>76</v>
      </c>
      <c r="C70" s="29">
        <v>10</v>
      </c>
      <c r="D70" s="29">
        <v>6</v>
      </c>
      <c r="E70" t="s">
        <v>93</v>
      </c>
      <c r="F70" s="29">
        <v>14</v>
      </c>
      <c r="G70" s="29">
        <v>74</v>
      </c>
    </row>
    <row r="71" spans="1:7" x14ac:dyDescent="0.35">
      <c r="A71" s="39" t="s">
        <v>17</v>
      </c>
      <c r="B71" s="29" t="s">
        <v>76</v>
      </c>
      <c r="C71" s="29">
        <v>30</v>
      </c>
      <c r="D71" s="29">
        <v>1</v>
      </c>
      <c r="E71" t="s">
        <v>94</v>
      </c>
      <c r="F71" s="29">
        <v>14</v>
      </c>
      <c r="G71" s="29">
        <v>111</v>
      </c>
    </row>
    <row r="72" spans="1:7" x14ac:dyDescent="0.35">
      <c r="A72" s="39" t="s">
        <v>17</v>
      </c>
      <c r="B72" s="29" t="s">
        <v>76</v>
      </c>
      <c r="C72" s="29">
        <v>30</v>
      </c>
      <c r="D72" s="29">
        <v>2</v>
      </c>
      <c r="E72" t="s">
        <v>95</v>
      </c>
      <c r="F72" s="29">
        <v>14</v>
      </c>
      <c r="G72" s="29">
        <v>56</v>
      </c>
    </row>
    <row r="73" spans="1:7" x14ac:dyDescent="0.35">
      <c r="A73" s="39" t="s">
        <v>18</v>
      </c>
      <c r="B73" s="29" t="s">
        <v>76</v>
      </c>
      <c r="C73" s="29">
        <v>70</v>
      </c>
      <c r="D73" s="29">
        <v>1</v>
      </c>
      <c r="E73" t="s">
        <v>96</v>
      </c>
      <c r="F73" s="29">
        <v>14</v>
      </c>
      <c r="G73" s="29">
        <v>367</v>
      </c>
    </row>
    <row r="74" spans="1:7" x14ac:dyDescent="0.35">
      <c r="A74" s="39" t="s">
        <v>19</v>
      </c>
      <c r="B74" s="29" t="s">
        <v>75</v>
      </c>
      <c r="C74" s="29">
        <v>10</v>
      </c>
      <c r="D74" s="29">
        <v>1</v>
      </c>
      <c r="E74" t="s">
        <v>79</v>
      </c>
      <c r="F74" s="29">
        <v>18</v>
      </c>
      <c r="G74" s="29">
        <v>48</v>
      </c>
    </row>
    <row r="75" spans="1:7" x14ac:dyDescent="0.35">
      <c r="A75" s="39" t="s">
        <v>19</v>
      </c>
      <c r="B75" s="29" t="s">
        <v>75</v>
      </c>
      <c r="C75" s="29">
        <v>10</v>
      </c>
      <c r="D75" s="29">
        <v>2</v>
      </c>
      <c r="E75" t="s">
        <v>80</v>
      </c>
      <c r="F75" s="29">
        <v>18</v>
      </c>
      <c r="G75" s="29">
        <v>63</v>
      </c>
    </row>
    <row r="76" spans="1:7" x14ac:dyDescent="0.35">
      <c r="A76" s="39" t="s">
        <v>19</v>
      </c>
      <c r="B76" s="29" t="s">
        <v>75</v>
      </c>
      <c r="C76" s="29">
        <v>10</v>
      </c>
      <c r="D76" s="29">
        <v>3</v>
      </c>
      <c r="E76" t="s">
        <v>81</v>
      </c>
      <c r="F76" s="29">
        <v>18</v>
      </c>
      <c r="G76" s="29">
        <v>37</v>
      </c>
    </row>
    <row r="77" spans="1:7" x14ac:dyDescent="0.35">
      <c r="A77" s="39" t="s">
        <v>19</v>
      </c>
      <c r="B77" s="29" t="s">
        <v>75</v>
      </c>
      <c r="C77" s="29">
        <v>10</v>
      </c>
      <c r="D77" s="29">
        <v>4</v>
      </c>
      <c r="E77" t="s">
        <v>82</v>
      </c>
      <c r="F77" s="29">
        <v>18</v>
      </c>
      <c r="G77" s="29">
        <v>33</v>
      </c>
    </row>
    <row r="78" spans="1:7" x14ac:dyDescent="0.35">
      <c r="A78" s="39" t="s">
        <v>19</v>
      </c>
      <c r="B78" s="29" t="s">
        <v>75</v>
      </c>
      <c r="C78" s="29">
        <v>10</v>
      </c>
      <c r="D78" s="29">
        <v>5</v>
      </c>
      <c r="E78" t="s">
        <v>83</v>
      </c>
      <c r="F78" s="29">
        <v>18</v>
      </c>
      <c r="G78" s="29">
        <v>62</v>
      </c>
    </row>
    <row r="79" spans="1:7" x14ac:dyDescent="0.35">
      <c r="A79" s="39" t="s">
        <v>19</v>
      </c>
      <c r="B79" s="29" t="s">
        <v>75</v>
      </c>
      <c r="C79" s="29">
        <v>10</v>
      </c>
      <c r="D79" s="29">
        <v>6</v>
      </c>
      <c r="E79" t="s">
        <v>84</v>
      </c>
      <c r="F79" s="29">
        <v>18</v>
      </c>
      <c r="G79" s="29">
        <v>116</v>
      </c>
    </row>
    <row r="80" spans="1:7" x14ac:dyDescent="0.35">
      <c r="A80" s="39" t="s">
        <v>20</v>
      </c>
      <c r="B80" s="29" t="s">
        <v>75</v>
      </c>
      <c r="C80" s="29">
        <v>30</v>
      </c>
      <c r="D80" s="29">
        <v>1</v>
      </c>
      <c r="E80" t="s">
        <v>85</v>
      </c>
      <c r="F80" s="29">
        <v>18</v>
      </c>
      <c r="G80" s="29">
        <v>69</v>
      </c>
    </row>
    <row r="81" spans="1:7" x14ac:dyDescent="0.35">
      <c r="A81" s="39" t="s">
        <v>20</v>
      </c>
      <c r="B81" s="29" t="s">
        <v>75</v>
      </c>
      <c r="C81" s="29">
        <v>30</v>
      </c>
      <c r="D81" s="29">
        <v>2</v>
      </c>
      <c r="E81" t="s">
        <v>86</v>
      </c>
      <c r="F81" s="29">
        <v>18</v>
      </c>
      <c r="G81" s="29">
        <v>95</v>
      </c>
    </row>
    <row r="82" spans="1:7" x14ac:dyDescent="0.35">
      <c r="A82" s="39" t="s">
        <v>21</v>
      </c>
      <c r="B82" s="29" t="s">
        <v>75</v>
      </c>
      <c r="C82" s="29">
        <v>70</v>
      </c>
      <c r="D82" s="29">
        <v>1</v>
      </c>
      <c r="E82" t="s">
        <v>87</v>
      </c>
      <c r="F82" s="29">
        <v>18</v>
      </c>
      <c r="G82" s="29">
        <v>251</v>
      </c>
    </row>
    <row r="83" spans="1:7" x14ac:dyDescent="0.35">
      <c r="A83" s="39" t="s">
        <v>16</v>
      </c>
      <c r="B83" s="29" t="s">
        <v>76</v>
      </c>
      <c r="C83" s="29">
        <v>10</v>
      </c>
      <c r="D83" s="29">
        <v>1</v>
      </c>
      <c r="E83" t="s">
        <v>88</v>
      </c>
      <c r="F83" s="29">
        <v>18</v>
      </c>
      <c r="G83" s="29">
        <v>12</v>
      </c>
    </row>
    <row r="84" spans="1:7" x14ac:dyDescent="0.35">
      <c r="A84" s="39" t="s">
        <v>16</v>
      </c>
      <c r="B84" s="29" t="s">
        <v>76</v>
      </c>
      <c r="C84" s="29">
        <v>10</v>
      </c>
      <c r="D84" s="29">
        <v>2</v>
      </c>
      <c r="E84" t="s">
        <v>89</v>
      </c>
      <c r="F84" s="29">
        <v>18</v>
      </c>
      <c r="G84" s="29">
        <v>7</v>
      </c>
    </row>
    <row r="85" spans="1:7" x14ac:dyDescent="0.35">
      <c r="A85" s="39" t="s">
        <v>16</v>
      </c>
      <c r="B85" s="29" t="s">
        <v>76</v>
      </c>
      <c r="C85" s="29">
        <v>10</v>
      </c>
      <c r="D85" s="29">
        <v>3</v>
      </c>
      <c r="E85" t="s">
        <v>90</v>
      </c>
      <c r="F85" s="29">
        <v>18</v>
      </c>
      <c r="G85" s="29">
        <v>11</v>
      </c>
    </row>
    <row r="86" spans="1:7" x14ac:dyDescent="0.35">
      <c r="A86" s="39" t="s">
        <v>16</v>
      </c>
      <c r="B86" s="29" t="s">
        <v>76</v>
      </c>
      <c r="C86" s="29">
        <v>10</v>
      </c>
      <c r="D86" s="29">
        <v>4</v>
      </c>
      <c r="E86" t="s">
        <v>91</v>
      </c>
      <c r="F86" s="29">
        <v>18</v>
      </c>
      <c r="G86" s="29">
        <v>9</v>
      </c>
    </row>
    <row r="87" spans="1:7" x14ac:dyDescent="0.35">
      <c r="A87" s="39" t="s">
        <v>16</v>
      </c>
      <c r="B87" s="29" t="s">
        <v>76</v>
      </c>
      <c r="C87" s="29">
        <v>10</v>
      </c>
      <c r="D87" s="29">
        <v>5</v>
      </c>
      <c r="E87" t="s">
        <v>92</v>
      </c>
      <c r="F87" s="29">
        <v>18</v>
      </c>
      <c r="G87" s="29">
        <v>19</v>
      </c>
    </row>
    <row r="88" spans="1:7" x14ac:dyDescent="0.35">
      <c r="A88" s="39" t="s">
        <v>16</v>
      </c>
      <c r="B88" s="29" t="s">
        <v>76</v>
      </c>
      <c r="C88" s="29">
        <v>10</v>
      </c>
      <c r="D88" s="29">
        <v>6</v>
      </c>
      <c r="E88" t="s">
        <v>93</v>
      </c>
      <c r="F88" s="29">
        <v>18</v>
      </c>
      <c r="G88" s="29">
        <v>9</v>
      </c>
    </row>
    <row r="89" spans="1:7" x14ac:dyDescent="0.35">
      <c r="A89" s="39" t="s">
        <v>17</v>
      </c>
      <c r="B89" s="29" t="s">
        <v>76</v>
      </c>
      <c r="C89" s="29">
        <v>30</v>
      </c>
      <c r="D89" s="29">
        <v>1</v>
      </c>
      <c r="E89" t="s">
        <v>94</v>
      </c>
      <c r="F89" s="29">
        <v>18</v>
      </c>
      <c r="G89" s="29">
        <v>45</v>
      </c>
    </row>
    <row r="90" spans="1:7" x14ac:dyDescent="0.35">
      <c r="A90" s="39" t="s">
        <v>17</v>
      </c>
      <c r="B90" s="29" t="s">
        <v>76</v>
      </c>
      <c r="C90" s="29">
        <v>30</v>
      </c>
      <c r="D90" s="29">
        <v>2</v>
      </c>
      <c r="E90" t="s">
        <v>95</v>
      </c>
      <c r="F90" s="29">
        <v>18</v>
      </c>
      <c r="G90" s="29">
        <v>22</v>
      </c>
    </row>
    <row r="91" spans="1:7" x14ac:dyDescent="0.35">
      <c r="A91" s="39" t="s">
        <v>18</v>
      </c>
      <c r="B91" s="29" t="s">
        <v>76</v>
      </c>
      <c r="C91" s="29">
        <v>70</v>
      </c>
      <c r="D91" s="29">
        <v>1</v>
      </c>
      <c r="E91" t="s">
        <v>96</v>
      </c>
      <c r="F91" s="29">
        <v>18</v>
      </c>
      <c r="G91" s="29">
        <v>57</v>
      </c>
    </row>
    <row r="92" spans="1:7" x14ac:dyDescent="0.35">
      <c r="A92" s="39" t="s">
        <v>19</v>
      </c>
      <c r="B92" s="29" t="s">
        <v>75</v>
      </c>
      <c r="C92" s="29">
        <v>10</v>
      </c>
      <c r="D92" s="29">
        <v>1</v>
      </c>
      <c r="E92" t="s">
        <v>79</v>
      </c>
      <c r="F92" s="29">
        <v>21</v>
      </c>
      <c r="G92" s="29">
        <v>129</v>
      </c>
    </row>
    <row r="93" spans="1:7" x14ac:dyDescent="0.35">
      <c r="A93" s="39" t="s">
        <v>19</v>
      </c>
      <c r="B93" s="29" t="s">
        <v>75</v>
      </c>
      <c r="C93" s="29">
        <v>10</v>
      </c>
      <c r="D93" s="29">
        <v>2</v>
      </c>
      <c r="E93" t="s">
        <v>80</v>
      </c>
      <c r="F93" s="29">
        <v>21</v>
      </c>
      <c r="G93" s="29">
        <v>98</v>
      </c>
    </row>
    <row r="94" spans="1:7" x14ac:dyDescent="0.35">
      <c r="A94" s="39" t="s">
        <v>19</v>
      </c>
      <c r="B94" s="29" t="s">
        <v>75</v>
      </c>
      <c r="C94" s="29">
        <v>10</v>
      </c>
      <c r="D94" s="29">
        <v>3</v>
      </c>
      <c r="E94" t="s">
        <v>81</v>
      </c>
      <c r="F94" s="29">
        <v>21</v>
      </c>
      <c r="G94" s="29">
        <v>77</v>
      </c>
    </row>
    <row r="95" spans="1:7" x14ac:dyDescent="0.35">
      <c r="A95" s="39" t="s">
        <v>19</v>
      </c>
      <c r="B95" s="29" t="s">
        <v>75</v>
      </c>
      <c r="C95" s="29">
        <v>10</v>
      </c>
      <c r="D95" s="29">
        <v>4</v>
      </c>
      <c r="E95" t="s">
        <v>82</v>
      </c>
      <c r="F95" s="29">
        <v>21</v>
      </c>
      <c r="G95" s="29">
        <v>77</v>
      </c>
    </row>
    <row r="96" spans="1:7" x14ac:dyDescent="0.35">
      <c r="A96" s="39" t="s">
        <v>19</v>
      </c>
      <c r="B96" s="29" t="s">
        <v>75</v>
      </c>
      <c r="C96" s="29">
        <v>10</v>
      </c>
      <c r="D96" s="29">
        <v>5</v>
      </c>
      <c r="E96" t="s">
        <v>83</v>
      </c>
      <c r="F96" s="29">
        <v>21</v>
      </c>
      <c r="G96" s="29">
        <v>134</v>
      </c>
    </row>
    <row r="97" spans="1:7" x14ac:dyDescent="0.35">
      <c r="A97" s="39" t="s">
        <v>19</v>
      </c>
      <c r="B97" s="29" t="s">
        <v>75</v>
      </c>
      <c r="C97" s="29">
        <v>10</v>
      </c>
      <c r="D97" s="29">
        <v>6</v>
      </c>
      <c r="E97" t="s">
        <v>84</v>
      </c>
      <c r="F97" s="29">
        <v>21</v>
      </c>
      <c r="G97" s="29">
        <v>79</v>
      </c>
    </row>
    <row r="98" spans="1:7" x14ac:dyDescent="0.35">
      <c r="A98" s="39" t="s">
        <v>20</v>
      </c>
      <c r="B98" s="29" t="s">
        <v>75</v>
      </c>
      <c r="C98" s="29">
        <v>30</v>
      </c>
      <c r="D98" s="29">
        <v>1</v>
      </c>
      <c r="E98" t="s">
        <v>85</v>
      </c>
      <c r="F98" s="29">
        <v>21</v>
      </c>
      <c r="G98" s="29">
        <v>165</v>
      </c>
    </row>
    <row r="99" spans="1:7" x14ac:dyDescent="0.35">
      <c r="A99" s="39" t="s">
        <v>20</v>
      </c>
      <c r="B99" s="29" t="s">
        <v>75</v>
      </c>
      <c r="C99" s="29">
        <v>30</v>
      </c>
      <c r="D99" s="29">
        <v>2</v>
      </c>
      <c r="E99" t="s">
        <v>86</v>
      </c>
      <c r="F99" s="29">
        <v>21</v>
      </c>
      <c r="G99" s="29">
        <v>179</v>
      </c>
    </row>
    <row r="100" spans="1:7" x14ac:dyDescent="0.35">
      <c r="A100" s="39" t="s">
        <v>21</v>
      </c>
      <c r="B100" s="29" t="s">
        <v>75</v>
      </c>
      <c r="C100" s="29">
        <v>70</v>
      </c>
      <c r="D100" s="29">
        <v>1</v>
      </c>
      <c r="E100" t="s">
        <v>87</v>
      </c>
      <c r="F100" s="29">
        <v>21</v>
      </c>
      <c r="G100" s="29">
        <v>504</v>
      </c>
    </row>
    <row r="101" spans="1:7" x14ac:dyDescent="0.35">
      <c r="A101" s="39" t="s">
        <v>16</v>
      </c>
      <c r="B101" s="29" t="s">
        <v>76</v>
      </c>
      <c r="C101" s="29">
        <v>10</v>
      </c>
      <c r="D101" s="29">
        <v>1</v>
      </c>
      <c r="E101" t="s">
        <v>88</v>
      </c>
      <c r="F101" s="29">
        <v>21</v>
      </c>
      <c r="G101" s="29">
        <v>70</v>
      </c>
    </row>
    <row r="102" spans="1:7" x14ac:dyDescent="0.35">
      <c r="A102" s="39" t="s">
        <v>16</v>
      </c>
      <c r="B102" s="29" t="s">
        <v>76</v>
      </c>
      <c r="C102" s="29">
        <v>10</v>
      </c>
      <c r="D102" s="29">
        <v>2</v>
      </c>
      <c r="E102" t="s">
        <v>89</v>
      </c>
      <c r="F102" s="29">
        <v>21</v>
      </c>
      <c r="G102" s="29">
        <v>82</v>
      </c>
    </row>
    <row r="103" spans="1:7" x14ac:dyDescent="0.35">
      <c r="A103" s="39" t="s">
        <v>16</v>
      </c>
      <c r="B103" s="29" t="s">
        <v>76</v>
      </c>
      <c r="C103" s="29">
        <v>10</v>
      </c>
      <c r="D103" s="29">
        <v>3</v>
      </c>
      <c r="E103" t="s">
        <v>90</v>
      </c>
      <c r="F103" s="29">
        <v>21</v>
      </c>
      <c r="G103" s="29">
        <v>60</v>
      </c>
    </row>
    <row r="104" spans="1:7" x14ac:dyDescent="0.35">
      <c r="A104" s="39" t="s">
        <v>16</v>
      </c>
      <c r="B104" s="29" t="s">
        <v>76</v>
      </c>
      <c r="C104" s="29">
        <v>10</v>
      </c>
      <c r="D104" s="29">
        <v>4</v>
      </c>
      <c r="E104" t="s">
        <v>91</v>
      </c>
      <c r="F104" s="29">
        <v>21</v>
      </c>
      <c r="G104" s="29">
        <v>175</v>
      </c>
    </row>
    <row r="105" spans="1:7" x14ac:dyDescent="0.35">
      <c r="A105" s="39" t="s">
        <v>16</v>
      </c>
      <c r="B105" s="29" t="s">
        <v>76</v>
      </c>
      <c r="C105" s="29">
        <v>10</v>
      </c>
      <c r="D105" s="29">
        <v>5</v>
      </c>
      <c r="E105" t="s">
        <v>92</v>
      </c>
      <c r="F105" s="29">
        <v>21</v>
      </c>
      <c r="G105" s="29">
        <v>92</v>
      </c>
    </row>
    <row r="106" spans="1:7" x14ac:dyDescent="0.35">
      <c r="A106" s="39" t="s">
        <v>16</v>
      </c>
      <c r="B106" s="29" t="s">
        <v>76</v>
      </c>
      <c r="C106" s="29">
        <v>10</v>
      </c>
      <c r="D106" s="29">
        <v>6</v>
      </c>
      <c r="E106" t="s">
        <v>93</v>
      </c>
      <c r="F106" s="29">
        <v>21</v>
      </c>
      <c r="G106" s="29">
        <v>156</v>
      </c>
    </row>
    <row r="107" spans="1:7" x14ac:dyDescent="0.35">
      <c r="A107" s="39" t="s">
        <v>17</v>
      </c>
      <c r="B107" s="29" t="s">
        <v>76</v>
      </c>
      <c r="C107" s="29">
        <v>30</v>
      </c>
      <c r="D107" s="29">
        <v>1</v>
      </c>
      <c r="E107" t="s">
        <v>94</v>
      </c>
      <c r="F107" s="29">
        <v>21</v>
      </c>
      <c r="G107" s="29">
        <v>183</v>
      </c>
    </row>
    <row r="108" spans="1:7" x14ac:dyDescent="0.35">
      <c r="A108" s="39" t="s">
        <v>17</v>
      </c>
      <c r="B108" s="29" t="s">
        <v>76</v>
      </c>
      <c r="C108" s="29">
        <v>30</v>
      </c>
      <c r="D108" s="29">
        <v>2</v>
      </c>
      <c r="E108" t="s">
        <v>95</v>
      </c>
      <c r="F108" s="29">
        <v>21</v>
      </c>
      <c r="G108" s="29">
        <v>215</v>
      </c>
    </row>
    <row r="109" spans="1:7" x14ac:dyDescent="0.35">
      <c r="A109" s="39" t="s">
        <v>18</v>
      </c>
      <c r="B109" s="29" t="s">
        <v>76</v>
      </c>
      <c r="C109" s="29">
        <v>70</v>
      </c>
      <c r="D109" s="29">
        <v>1</v>
      </c>
      <c r="E109" t="s">
        <v>96</v>
      </c>
      <c r="F109" s="29">
        <v>21</v>
      </c>
      <c r="G109" s="29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77"/>
  <sheetViews>
    <sheetView workbookViewId="0">
      <selection activeCell="I340" sqref="I340"/>
    </sheetView>
  </sheetViews>
  <sheetFormatPr defaultRowHeight="14.5" x14ac:dyDescent="0.35"/>
  <cols>
    <col min="2" max="2" width="21.81640625" customWidth="1"/>
    <col min="3" max="3" width="6.7265625" customWidth="1"/>
    <col min="4" max="4" width="10.81640625" customWidth="1"/>
    <col min="5" max="5" width="16" customWidth="1"/>
    <col min="6" max="6" width="10.7265625" customWidth="1"/>
  </cols>
  <sheetData>
    <row r="2" spans="2:7" x14ac:dyDescent="0.35">
      <c r="B2" t="s">
        <v>0</v>
      </c>
      <c r="C2" t="s">
        <v>61</v>
      </c>
      <c r="D2" t="s">
        <v>62</v>
      </c>
      <c r="E2" t="s">
        <v>63</v>
      </c>
      <c r="F2" t="s">
        <v>64</v>
      </c>
      <c r="G2" t="s">
        <v>110</v>
      </c>
    </row>
    <row r="3" spans="2:7" x14ac:dyDescent="0.35">
      <c r="B3" t="s">
        <v>19</v>
      </c>
      <c r="C3">
        <v>2</v>
      </c>
      <c r="D3" t="s">
        <v>106</v>
      </c>
      <c r="E3" s="37">
        <v>45197</v>
      </c>
      <c r="F3">
        <v>0.29799999999999999</v>
      </c>
      <c r="G3">
        <f>Table1[[#This Row],[Weigth]]*1000</f>
        <v>298</v>
      </c>
    </row>
    <row r="4" spans="2:7" x14ac:dyDescent="0.35">
      <c r="B4" t="s">
        <v>21</v>
      </c>
      <c r="C4">
        <v>1</v>
      </c>
      <c r="D4" t="s">
        <v>106</v>
      </c>
      <c r="E4" s="37">
        <v>45197</v>
      </c>
      <c r="F4">
        <v>0.222</v>
      </c>
      <c r="G4">
        <f>Table1[[#This Row],[Weigth]]*1000</f>
        <v>222</v>
      </c>
    </row>
    <row r="5" spans="2:7" x14ac:dyDescent="0.35">
      <c r="B5" t="s">
        <v>17</v>
      </c>
      <c r="C5">
        <v>2</v>
      </c>
      <c r="D5" t="s">
        <v>106</v>
      </c>
      <c r="E5" s="37">
        <v>45198</v>
      </c>
      <c r="F5">
        <v>0.251</v>
      </c>
      <c r="G5">
        <f>Table1[[#This Row],[Weigth]]*1000</f>
        <v>251</v>
      </c>
    </row>
    <row r="6" spans="2:7" x14ac:dyDescent="0.35">
      <c r="B6" t="s">
        <v>18</v>
      </c>
      <c r="C6">
        <v>1</v>
      </c>
      <c r="D6" t="s">
        <v>106</v>
      </c>
      <c r="E6" s="37">
        <v>45198</v>
      </c>
      <c r="F6">
        <v>0.224</v>
      </c>
      <c r="G6">
        <f>Table1[[#This Row],[Weigth]]*1000</f>
        <v>224</v>
      </c>
    </row>
    <row r="7" spans="2:7" x14ac:dyDescent="0.35">
      <c r="B7" t="s">
        <v>18</v>
      </c>
      <c r="C7">
        <v>1</v>
      </c>
      <c r="D7" t="s">
        <v>106</v>
      </c>
      <c r="E7" s="37">
        <v>45198</v>
      </c>
      <c r="F7">
        <v>0.22500000000000001</v>
      </c>
      <c r="G7">
        <f>Table1[[#This Row],[Weigth]]*1000</f>
        <v>225</v>
      </c>
    </row>
    <row r="8" spans="2:7" x14ac:dyDescent="0.35">
      <c r="B8" t="s">
        <v>18</v>
      </c>
      <c r="C8">
        <v>1</v>
      </c>
      <c r="D8" t="s">
        <v>106</v>
      </c>
      <c r="E8" s="37">
        <v>45198</v>
      </c>
      <c r="F8">
        <v>0.217</v>
      </c>
      <c r="G8">
        <f>Table1[[#This Row],[Weigth]]*1000</f>
        <v>217</v>
      </c>
    </row>
    <row r="9" spans="2:7" x14ac:dyDescent="0.35">
      <c r="B9" t="s">
        <v>18</v>
      </c>
      <c r="C9">
        <v>1</v>
      </c>
      <c r="D9" t="s">
        <v>106</v>
      </c>
      <c r="E9" s="37">
        <v>45198</v>
      </c>
      <c r="F9">
        <v>0.21</v>
      </c>
      <c r="G9">
        <f>Table1[[#This Row],[Weigth]]*1000</f>
        <v>210</v>
      </c>
    </row>
    <row r="10" spans="2:7" x14ac:dyDescent="0.35">
      <c r="B10" t="s">
        <v>19</v>
      </c>
      <c r="C10">
        <v>2</v>
      </c>
      <c r="D10" t="s">
        <v>106</v>
      </c>
      <c r="E10" s="37">
        <v>45198</v>
      </c>
      <c r="F10">
        <v>0.27100000000000002</v>
      </c>
      <c r="G10">
        <f>Table1[[#This Row],[Weigth]]*1000</f>
        <v>271</v>
      </c>
    </row>
    <row r="11" spans="2:7" x14ac:dyDescent="0.35">
      <c r="B11" t="s">
        <v>19</v>
      </c>
      <c r="C11">
        <v>3</v>
      </c>
      <c r="D11" t="s">
        <v>106</v>
      </c>
      <c r="E11" s="37">
        <v>45198</v>
      </c>
      <c r="F11">
        <v>0.27700000000000002</v>
      </c>
      <c r="G11">
        <f>Table1[[#This Row],[Weigth]]*1000</f>
        <v>277</v>
      </c>
    </row>
    <row r="12" spans="2:7" x14ac:dyDescent="0.35">
      <c r="B12" t="s">
        <v>19</v>
      </c>
      <c r="C12">
        <v>3</v>
      </c>
      <c r="D12" t="s">
        <v>106</v>
      </c>
      <c r="E12" s="37">
        <v>45198</v>
      </c>
      <c r="F12">
        <v>0.30599999999999999</v>
      </c>
      <c r="G12">
        <f>Table1[[#This Row],[Weigth]]*1000</f>
        <v>306</v>
      </c>
    </row>
    <row r="13" spans="2:7" x14ac:dyDescent="0.35">
      <c r="B13" t="s">
        <v>19</v>
      </c>
      <c r="C13">
        <v>4</v>
      </c>
      <c r="D13" t="s">
        <v>106</v>
      </c>
      <c r="E13" s="37">
        <v>45198</v>
      </c>
      <c r="F13">
        <v>0.28000000000000003</v>
      </c>
      <c r="G13">
        <f>Table1[[#This Row],[Weigth]]*1000</f>
        <v>280</v>
      </c>
    </row>
    <row r="14" spans="2:7" x14ac:dyDescent="0.35">
      <c r="B14" t="s">
        <v>19</v>
      </c>
      <c r="C14">
        <v>6</v>
      </c>
      <c r="D14" t="s">
        <v>106</v>
      </c>
      <c r="E14" s="37">
        <v>45198</v>
      </c>
      <c r="F14">
        <v>0.25900000000000001</v>
      </c>
      <c r="G14">
        <f>Table1[[#This Row],[Weigth]]*1000</f>
        <v>259</v>
      </c>
    </row>
    <row r="15" spans="2:7" x14ac:dyDescent="0.35">
      <c r="B15" t="s">
        <v>20</v>
      </c>
      <c r="C15">
        <v>1</v>
      </c>
      <c r="D15" t="s">
        <v>106</v>
      </c>
      <c r="E15" s="37">
        <v>45198</v>
      </c>
      <c r="F15">
        <v>0.24099999999999999</v>
      </c>
      <c r="G15">
        <f>Table1[[#This Row],[Weigth]]*1000</f>
        <v>241</v>
      </c>
    </row>
    <row r="16" spans="2:7" x14ac:dyDescent="0.35">
      <c r="B16" t="s">
        <v>20</v>
      </c>
      <c r="C16">
        <v>1</v>
      </c>
      <c r="D16" t="s">
        <v>106</v>
      </c>
      <c r="E16" s="37">
        <v>45198</v>
      </c>
      <c r="F16">
        <v>0.245</v>
      </c>
      <c r="G16">
        <f>Table1[[#This Row],[Weigth]]*1000</f>
        <v>245</v>
      </c>
    </row>
    <row r="17" spans="2:7" x14ac:dyDescent="0.35">
      <c r="B17" t="s">
        <v>21</v>
      </c>
      <c r="C17">
        <v>1</v>
      </c>
      <c r="D17" t="s">
        <v>106</v>
      </c>
      <c r="E17" s="37">
        <v>45198</v>
      </c>
      <c r="F17">
        <v>0.21199999999999999</v>
      </c>
      <c r="G17">
        <f>Table1[[#This Row],[Weigth]]*1000</f>
        <v>212</v>
      </c>
    </row>
    <row r="18" spans="2:7" x14ac:dyDescent="0.35">
      <c r="B18" t="s">
        <v>21</v>
      </c>
      <c r="C18">
        <v>1</v>
      </c>
      <c r="D18" t="s">
        <v>106</v>
      </c>
      <c r="E18" s="37">
        <v>45198</v>
      </c>
      <c r="F18">
        <v>0.28499999999999998</v>
      </c>
      <c r="G18">
        <f>Table1[[#This Row],[Weigth]]*1000</f>
        <v>285</v>
      </c>
    </row>
    <row r="19" spans="2:7" x14ac:dyDescent="0.35">
      <c r="B19" t="s">
        <v>21</v>
      </c>
      <c r="C19">
        <v>1</v>
      </c>
      <c r="D19" t="s">
        <v>106</v>
      </c>
      <c r="E19" s="37">
        <v>45198</v>
      </c>
      <c r="F19">
        <v>0.22600000000000001</v>
      </c>
      <c r="G19">
        <f>Table1[[#This Row],[Weigth]]*1000</f>
        <v>226</v>
      </c>
    </row>
    <row r="20" spans="2:7" x14ac:dyDescent="0.35">
      <c r="B20" t="s">
        <v>21</v>
      </c>
      <c r="C20">
        <v>1</v>
      </c>
      <c r="D20" t="s">
        <v>106</v>
      </c>
      <c r="E20" s="37">
        <v>45198</v>
      </c>
      <c r="F20">
        <v>0.23100000000000001</v>
      </c>
      <c r="G20">
        <f>Table1[[#This Row],[Weigth]]*1000</f>
        <v>231</v>
      </c>
    </row>
    <row r="21" spans="2:7" x14ac:dyDescent="0.35">
      <c r="B21" t="s">
        <v>16</v>
      </c>
      <c r="C21">
        <v>2</v>
      </c>
      <c r="D21" t="s">
        <v>106</v>
      </c>
      <c r="E21" s="37">
        <v>45199</v>
      </c>
      <c r="F21">
        <v>0.24199999999999999</v>
      </c>
      <c r="G21">
        <f>Table1[[#This Row],[Weigth]]*1000</f>
        <v>242</v>
      </c>
    </row>
    <row r="22" spans="2:7" x14ac:dyDescent="0.35">
      <c r="B22" t="s">
        <v>16</v>
      </c>
      <c r="C22">
        <v>4</v>
      </c>
      <c r="D22" t="s">
        <v>106</v>
      </c>
      <c r="E22" s="37">
        <v>45199</v>
      </c>
      <c r="F22">
        <v>0.26500000000000001</v>
      </c>
      <c r="G22">
        <f>Table1[[#This Row],[Weigth]]*1000</f>
        <v>265</v>
      </c>
    </row>
    <row r="23" spans="2:7" x14ac:dyDescent="0.35">
      <c r="B23" t="s">
        <v>16</v>
      </c>
      <c r="C23">
        <v>4</v>
      </c>
      <c r="D23" t="s">
        <v>106</v>
      </c>
      <c r="E23" s="37">
        <v>45199</v>
      </c>
      <c r="F23">
        <v>0.25600000000000001</v>
      </c>
      <c r="G23">
        <f>Table1[[#This Row],[Weigth]]*1000</f>
        <v>256</v>
      </c>
    </row>
    <row r="24" spans="2:7" x14ac:dyDescent="0.35">
      <c r="B24" t="s">
        <v>16</v>
      </c>
      <c r="C24">
        <v>5</v>
      </c>
      <c r="D24" t="s">
        <v>106</v>
      </c>
      <c r="E24" s="37">
        <v>45199</v>
      </c>
      <c r="F24">
        <v>0.29599999999999999</v>
      </c>
      <c r="G24">
        <f>Table1[[#This Row],[Weigth]]*1000</f>
        <v>296</v>
      </c>
    </row>
    <row r="25" spans="2:7" x14ac:dyDescent="0.35">
      <c r="B25" t="s">
        <v>16</v>
      </c>
      <c r="C25">
        <v>5</v>
      </c>
      <c r="D25" t="s">
        <v>106</v>
      </c>
      <c r="E25" s="37">
        <v>45199</v>
      </c>
      <c r="F25">
        <v>0.29799999999999999</v>
      </c>
      <c r="G25">
        <f>Table1[[#This Row],[Weigth]]*1000</f>
        <v>298</v>
      </c>
    </row>
    <row r="26" spans="2:7" x14ac:dyDescent="0.35">
      <c r="B26" t="s">
        <v>16</v>
      </c>
      <c r="C26">
        <v>5</v>
      </c>
      <c r="D26" t="s">
        <v>106</v>
      </c>
      <c r="E26" s="37">
        <v>45199</v>
      </c>
      <c r="F26">
        <v>0.28899999999999998</v>
      </c>
      <c r="G26">
        <f>Table1[[#This Row],[Weigth]]*1000</f>
        <v>289</v>
      </c>
    </row>
    <row r="27" spans="2:7" x14ac:dyDescent="0.35">
      <c r="B27" t="s">
        <v>17</v>
      </c>
      <c r="C27">
        <v>1</v>
      </c>
      <c r="D27" t="s">
        <v>106</v>
      </c>
      <c r="E27" s="37">
        <v>45199</v>
      </c>
      <c r="F27">
        <v>0.26400000000000001</v>
      </c>
      <c r="G27">
        <f>Table1[[#This Row],[Weigth]]*1000</f>
        <v>264</v>
      </c>
    </row>
    <row r="28" spans="2:7" x14ac:dyDescent="0.35">
      <c r="B28" t="s">
        <v>17</v>
      </c>
      <c r="C28">
        <v>1</v>
      </c>
      <c r="D28" t="s">
        <v>106</v>
      </c>
      <c r="E28" s="37">
        <v>45199</v>
      </c>
      <c r="F28">
        <v>0.249</v>
      </c>
      <c r="G28">
        <f>Table1[[#This Row],[Weigth]]*1000</f>
        <v>249</v>
      </c>
    </row>
    <row r="29" spans="2:7" x14ac:dyDescent="0.35">
      <c r="B29" t="s">
        <v>17</v>
      </c>
      <c r="C29">
        <v>1</v>
      </c>
      <c r="D29" t="s">
        <v>106</v>
      </c>
      <c r="E29" s="37">
        <v>45199</v>
      </c>
      <c r="F29">
        <v>0.17</v>
      </c>
      <c r="G29">
        <f>Table1[[#This Row],[Weigth]]*1000</f>
        <v>170</v>
      </c>
    </row>
    <row r="30" spans="2:7" x14ac:dyDescent="0.35">
      <c r="B30" t="s">
        <v>17</v>
      </c>
      <c r="C30">
        <v>1</v>
      </c>
      <c r="D30" t="s">
        <v>106</v>
      </c>
      <c r="E30" s="37">
        <v>45199</v>
      </c>
      <c r="F30">
        <v>0.22800000000000001</v>
      </c>
      <c r="G30">
        <f>Table1[[#This Row],[Weigth]]*1000</f>
        <v>228</v>
      </c>
    </row>
    <row r="31" spans="2:7" x14ac:dyDescent="0.35">
      <c r="B31" t="s">
        <v>17</v>
      </c>
      <c r="C31">
        <v>1</v>
      </c>
      <c r="D31" t="s">
        <v>106</v>
      </c>
      <c r="E31" s="37">
        <v>45199</v>
      </c>
      <c r="F31">
        <v>0.24</v>
      </c>
      <c r="G31">
        <f>Table1[[#This Row],[Weigth]]*1000</f>
        <v>240</v>
      </c>
    </row>
    <row r="32" spans="2:7" x14ac:dyDescent="0.35">
      <c r="B32" t="s">
        <v>17</v>
      </c>
      <c r="C32">
        <v>1</v>
      </c>
      <c r="D32" t="s">
        <v>106</v>
      </c>
      <c r="E32" s="37">
        <v>45199</v>
      </c>
      <c r="F32">
        <v>0.251</v>
      </c>
      <c r="G32">
        <f>Table1[[#This Row],[Weigth]]*1000</f>
        <v>251</v>
      </c>
    </row>
    <row r="33" spans="2:7" x14ac:dyDescent="0.35">
      <c r="B33" t="s">
        <v>17</v>
      </c>
      <c r="C33">
        <v>1</v>
      </c>
      <c r="D33" t="s">
        <v>106</v>
      </c>
      <c r="E33" s="37">
        <v>45199</v>
      </c>
      <c r="F33">
        <v>0.23100000000000001</v>
      </c>
      <c r="G33">
        <f>Table1[[#This Row],[Weigth]]*1000</f>
        <v>231</v>
      </c>
    </row>
    <row r="34" spans="2:7" x14ac:dyDescent="0.35">
      <c r="B34" t="s">
        <v>17</v>
      </c>
      <c r="C34">
        <v>2</v>
      </c>
      <c r="D34" t="s">
        <v>107</v>
      </c>
      <c r="E34" s="37">
        <v>45199</v>
      </c>
      <c r="F34">
        <v>0.23599999999999999</v>
      </c>
      <c r="G34">
        <f>Table1[[#This Row],[Weigth]]*1000</f>
        <v>236</v>
      </c>
    </row>
    <row r="35" spans="2:7" x14ac:dyDescent="0.35">
      <c r="B35" t="s">
        <v>18</v>
      </c>
      <c r="C35">
        <v>1</v>
      </c>
      <c r="D35" t="s">
        <v>106</v>
      </c>
      <c r="E35" s="37">
        <v>45199</v>
      </c>
      <c r="F35">
        <v>0.23599999999999999</v>
      </c>
      <c r="G35">
        <f>Table1[[#This Row],[Weigth]]*1000</f>
        <v>236</v>
      </c>
    </row>
    <row r="36" spans="2:7" x14ac:dyDescent="0.35">
      <c r="B36" t="s">
        <v>18</v>
      </c>
      <c r="C36">
        <v>1</v>
      </c>
      <c r="D36" t="s">
        <v>106</v>
      </c>
      <c r="E36" s="37">
        <v>45199</v>
      </c>
      <c r="F36">
        <v>0.20499999999999999</v>
      </c>
      <c r="G36">
        <f>Table1[[#This Row],[Weigth]]*1000</f>
        <v>205</v>
      </c>
    </row>
    <row r="37" spans="2:7" x14ac:dyDescent="0.35">
      <c r="B37" t="s">
        <v>18</v>
      </c>
      <c r="C37">
        <v>1</v>
      </c>
      <c r="D37" t="s">
        <v>106</v>
      </c>
      <c r="E37" s="37">
        <v>45199</v>
      </c>
      <c r="F37">
        <v>0.26</v>
      </c>
      <c r="G37">
        <f>Table1[[#This Row],[Weigth]]*1000</f>
        <v>260</v>
      </c>
    </row>
    <row r="38" spans="2:7" x14ac:dyDescent="0.35">
      <c r="B38" t="s">
        <v>18</v>
      </c>
      <c r="C38">
        <v>1</v>
      </c>
      <c r="D38" t="s">
        <v>106</v>
      </c>
      <c r="E38" s="37">
        <v>45199</v>
      </c>
      <c r="F38">
        <v>0.23899999999999999</v>
      </c>
      <c r="G38">
        <f>Table1[[#This Row],[Weigth]]*1000</f>
        <v>239</v>
      </c>
    </row>
    <row r="39" spans="2:7" x14ac:dyDescent="0.35">
      <c r="B39" t="s">
        <v>18</v>
      </c>
      <c r="C39">
        <v>1</v>
      </c>
      <c r="D39" t="s">
        <v>106</v>
      </c>
      <c r="E39" s="37">
        <v>45199</v>
      </c>
      <c r="F39">
        <v>0.253</v>
      </c>
      <c r="G39">
        <f>Table1[[#This Row],[Weigth]]*1000</f>
        <v>253</v>
      </c>
    </row>
    <row r="40" spans="2:7" x14ac:dyDescent="0.35">
      <c r="B40" t="s">
        <v>18</v>
      </c>
      <c r="C40">
        <v>1</v>
      </c>
      <c r="D40" t="s">
        <v>106</v>
      </c>
      <c r="E40" s="37">
        <v>45199</v>
      </c>
      <c r="F40">
        <v>0.251</v>
      </c>
      <c r="G40">
        <f>Table1[[#This Row],[Weigth]]*1000</f>
        <v>251</v>
      </c>
    </row>
    <row r="41" spans="2:7" x14ac:dyDescent="0.35">
      <c r="B41" t="s">
        <v>18</v>
      </c>
      <c r="C41">
        <v>1</v>
      </c>
      <c r="D41" t="s">
        <v>106</v>
      </c>
      <c r="E41" s="37">
        <v>45199</v>
      </c>
      <c r="F41">
        <v>0.25900000000000001</v>
      </c>
      <c r="G41">
        <f>Table1[[#This Row],[Weigth]]*1000</f>
        <v>259</v>
      </c>
    </row>
    <row r="42" spans="2:7" x14ac:dyDescent="0.35">
      <c r="B42" t="s">
        <v>19</v>
      </c>
      <c r="C42">
        <v>1</v>
      </c>
      <c r="D42" t="s">
        <v>106</v>
      </c>
      <c r="E42" s="37">
        <v>45199</v>
      </c>
      <c r="F42">
        <v>0.28399999999999997</v>
      </c>
      <c r="G42">
        <f>Table1[[#This Row],[Weigth]]*1000</f>
        <v>284</v>
      </c>
    </row>
    <row r="43" spans="2:7" x14ac:dyDescent="0.35">
      <c r="B43" t="s">
        <v>19</v>
      </c>
      <c r="C43">
        <v>1</v>
      </c>
      <c r="D43" t="s">
        <v>106</v>
      </c>
      <c r="E43" s="37">
        <v>45199</v>
      </c>
      <c r="F43">
        <v>0.3</v>
      </c>
      <c r="G43">
        <f>Table1[[#This Row],[Weigth]]*1000</f>
        <v>300</v>
      </c>
    </row>
    <row r="44" spans="2:7" x14ac:dyDescent="0.35">
      <c r="B44" t="s">
        <v>19</v>
      </c>
      <c r="C44">
        <v>1</v>
      </c>
      <c r="D44" t="s">
        <v>106</v>
      </c>
      <c r="E44" s="37">
        <v>45199</v>
      </c>
      <c r="F44">
        <v>0.27700000000000002</v>
      </c>
      <c r="G44">
        <f>Table1[[#This Row],[Weigth]]*1000</f>
        <v>277</v>
      </c>
    </row>
    <row r="45" spans="2:7" x14ac:dyDescent="0.35">
      <c r="B45" t="s">
        <v>19</v>
      </c>
      <c r="C45">
        <v>2</v>
      </c>
      <c r="D45" t="s">
        <v>106</v>
      </c>
      <c r="E45" s="37">
        <v>45199</v>
      </c>
      <c r="F45">
        <v>0.26500000000000001</v>
      </c>
      <c r="G45">
        <f>Table1[[#This Row],[Weigth]]*1000</f>
        <v>265</v>
      </c>
    </row>
    <row r="46" spans="2:7" x14ac:dyDescent="0.35">
      <c r="B46" t="s">
        <v>19</v>
      </c>
      <c r="C46">
        <v>2</v>
      </c>
      <c r="D46" t="s">
        <v>106</v>
      </c>
      <c r="E46" s="37">
        <v>45199</v>
      </c>
      <c r="F46">
        <v>0.24</v>
      </c>
      <c r="G46">
        <f>Table1[[#This Row],[Weigth]]*1000</f>
        <v>240</v>
      </c>
    </row>
    <row r="47" spans="2:7" x14ac:dyDescent="0.35">
      <c r="B47" t="s">
        <v>19</v>
      </c>
      <c r="C47">
        <v>3</v>
      </c>
      <c r="D47" t="s">
        <v>106</v>
      </c>
      <c r="E47" s="37">
        <v>45199</v>
      </c>
      <c r="F47">
        <v>0.26600000000000001</v>
      </c>
      <c r="G47">
        <f>Table1[[#This Row],[Weigth]]*1000</f>
        <v>266</v>
      </c>
    </row>
    <row r="48" spans="2:7" x14ac:dyDescent="0.35">
      <c r="B48" t="s">
        <v>19</v>
      </c>
      <c r="C48">
        <v>3</v>
      </c>
      <c r="D48" t="s">
        <v>106</v>
      </c>
      <c r="E48" s="37">
        <v>45199</v>
      </c>
      <c r="F48">
        <v>0.28299999999999997</v>
      </c>
      <c r="G48">
        <f>Table1[[#This Row],[Weigth]]*1000</f>
        <v>283</v>
      </c>
    </row>
    <row r="49" spans="2:7" x14ac:dyDescent="0.35">
      <c r="B49" t="s">
        <v>19</v>
      </c>
      <c r="C49">
        <v>4</v>
      </c>
      <c r="D49" t="s">
        <v>106</v>
      </c>
      <c r="E49" s="37">
        <v>45199</v>
      </c>
      <c r="F49">
        <v>0.28499999999999998</v>
      </c>
      <c r="G49">
        <f>Table1[[#This Row],[Weigth]]*1000</f>
        <v>285</v>
      </c>
    </row>
    <row r="50" spans="2:7" x14ac:dyDescent="0.35">
      <c r="B50" t="s">
        <v>19</v>
      </c>
      <c r="C50">
        <v>4</v>
      </c>
      <c r="D50" t="s">
        <v>106</v>
      </c>
      <c r="E50" s="37">
        <v>45199</v>
      </c>
      <c r="F50">
        <v>0.26300000000000001</v>
      </c>
      <c r="G50">
        <f>Table1[[#This Row],[Weigth]]*1000</f>
        <v>263</v>
      </c>
    </row>
    <row r="51" spans="2:7" x14ac:dyDescent="0.35">
      <c r="B51" t="s">
        <v>19</v>
      </c>
      <c r="C51">
        <v>5</v>
      </c>
      <c r="D51" t="s">
        <v>106</v>
      </c>
      <c r="E51" s="37">
        <v>45199</v>
      </c>
      <c r="F51">
        <v>0.27700000000000002</v>
      </c>
      <c r="G51">
        <f>Table1[[#This Row],[Weigth]]*1000</f>
        <v>277</v>
      </c>
    </row>
    <row r="52" spans="2:7" x14ac:dyDescent="0.35">
      <c r="B52" t="s">
        <v>19</v>
      </c>
      <c r="C52">
        <v>5</v>
      </c>
      <c r="D52" t="s">
        <v>106</v>
      </c>
      <c r="E52" s="37">
        <v>45199</v>
      </c>
      <c r="F52">
        <v>0.24099999999999999</v>
      </c>
      <c r="G52">
        <f>Table1[[#This Row],[Weigth]]*1000</f>
        <v>241</v>
      </c>
    </row>
    <row r="53" spans="2:7" x14ac:dyDescent="0.35">
      <c r="B53" t="s">
        <v>19</v>
      </c>
      <c r="C53">
        <v>5</v>
      </c>
      <c r="D53" t="s">
        <v>106</v>
      </c>
      <c r="E53" s="37">
        <v>45199</v>
      </c>
      <c r="F53">
        <v>0.29399999999999998</v>
      </c>
      <c r="G53">
        <f>Table1[[#This Row],[Weigth]]*1000</f>
        <v>294</v>
      </c>
    </row>
    <row r="54" spans="2:7" x14ac:dyDescent="0.35">
      <c r="B54" t="s">
        <v>20</v>
      </c>
      <c r="C54">
        <v>1</v>
      </c>
      <c r="D54" t="s">
        <v>106</v>
      </c>
      <c r="E54" s="37">
        <v>45199</v>
      </c>
      <c r="F54">
        <v>0.23200000000000001</v>
      </c>
      <c r="G54">
        <f>Table1[[#This Row],[Weigth]]*1000</f>
        <v>232</v>
      </c>
    </row>
    <row r="55" spans="2:7" x14ac:dyDescent="0.35">
      <c r="B55" t="s">
        <v>20</v>
      </c>
      <c r="C55">
        <v>1</v>
      </c>
      <c r="D55" t="s">
        <v>106</v>
      </c>
      <c r="E55" s="37">
        <v>45199</v>
      </c>
      <c r="F55">
        <v>0.254</v>
      </c>
      <c r="G55">
        <f>Table1[[#This Row],[Weigth]]*1000</f>
        <v>254</v>
      </c>
    </row>
    <row r="56" spans="2:7" x14ac:dyDescent="0.35">
      <c r="B56" t="s">
        <v>20</v>
      </c>
      <c r="C56">
        <v>1</v>
      </c>
      <c r="D56" t="s">
        <v>106</v>
      </c>
      <c r="E56" s="37">
        <v>45199</v>
      </c>
      <c r="F56">
        <v>0.22900000000000001</v>
      </c>
      <c r="G56">
        <f>Table1[[#This Row],[Weigth]]*1000</f>
        <v>229</v>
      </c>
    </row>
    <row r="57" spans="2:7" x14ac:dyDescent="0.35">
      <c r="B57" t="s">
        <v>20</v>
      </c>
      <c r="C57">
        <v>2</v>
      </c>
      <c r="D57" t="s">
        <v>106</v>
      </c>
      <c r="E57" s="37">
        <v>45199</v>
      </c>
      <c r="F57">
        <v>0.214</v>
      </c>
      <c r="G57">
        <f>Table1[[#This Row],[Weigth]]*1000</f>
        <v>214</v>
      </c>
    </row>
    <row r="58" spans="2:7" x14ac:dyDescent="0.35">
      <c r="B58" t="s">
        <v>20</v>
      </c>
      <c r="C58">
        <v>2</v>
      </c>
      <c r="D58" t="s">
        <v>106</v>
      </c>
      <c r="E58" s="37">
        <v>45199</v>
      </c>
      <c r="F58">
        <v>0.24</v>
      </c>
      <c r="G58">
        <f>Table1[[#This Row],[Weigth]]*1000</f>
        <v>240</v>
      </c>
    </row>
    <row r="59" spans="2:7" x14ac:dyDescent="0.35">
      <c r="B59" t="s">
        <v>21</v>
      </c>
      <c r="C59">
        <v>1</v>
      </c>
      <c r="D59" t="s">
        <v>106</v>
      </c>
      <c r="E59" s="37">
        <v>45199</v>
      </c>
      <c r="F59">
        <v>0.19500000000000001</v>
      </c>
      <c r="G59">
        <f>Table1[[#This Row],[Weigth]]*1000</f>
        <v>195</v>
      </c>
    </row>
    <row r="60" spans="2:7" x14ac:dyDescent="0.35">
      <c r="B60" t="s">
        <v>21</v>
      </c>
      <c r="C60">
        <v>1</v>
      </c>
      <c r="D60" t="s">
        <v>106</v>
      </c>
      <c r="E60" s="37">
        <v>45199</v>
      </c>
      <c r="F60">
        <v>0.21099999999999999</v>
      </c>
      <c r="G60">
        <f>Table1[[#This Row],[Weigth]]*1000</f>
        <v>211</v>
      </c>
    </row>
    <row r="61" spans="2:7" x14ac:dyDescent="0.35">
      <c r="B61" t="s">
        <v>21</v>
      </c>
      <c r="C61">
        <v>1</v>
      </c>
      <c r="D61" t="s">
        <v>106</v>
      </c>
      <c r="E61" s="37">
        <v>45199</v>
      </c>
      <c r="F61">
        <v>0.20599999999999999</v>
      </c>
      <c r="G61">
        <f>Table1[[#This Row],[Weigth]]*1000</f>
        <v>206</v>
      </c>
    </row>
    <row r="62" spans="2:7" x14ac:dyDescent="0.35">
      <c r="B62" t="s">
        <v>21</v>
      </c>
      <c r="C62">
        <v>1</v>
      </c>
      <c r="D62" t="s">
        <v>106</v>
      </c>
      <c r="E62" s="37">
        <v>45199</v>
      </c>
      <c r="F62">
        <v>0.22700000000000001</v>
      </c>
      <c r="G62">
        <f>Table1[[#This Row],[Weigth]]*1000</f>
        <v>227</v>
      </c>
    </row>
    <row r="63" spans="2:7" x14ac:dyDescent="0.35">
      <c r="B63" t="s">
        <v>21</v>
      </c>
      <c r="C63">
        <v>1</v>
      </c>
      <c r="D63" t="s">
        <v>106</v>
      </c>
      <c r="E63" s="37">
        <v>45199</v>
      </c>
      <c r="F63">
        <v>0.29299999999999998</v>
      </c>
      <c r="G63">
        <f>Table1[[#This Row],[Weigth]]*1000</f>
        <v>293</v>
      </c>
    </row>
    <row r="64" spans="2:7" x14ac:dyDescent="0.35">
      <c r="B64" t="s">
        <v>21</v>
      </c>
      <c r="C64">
        <v>1</v>
      </c>
      <c r="D64" t="s">
        <v>106</v>
      </c>
      <c r="E64" s="37">
        <v>45199</v>
      </c>
      <c r="F64">
        <v>0.21099999999999999</v>
      </c>
      <c r="G64">
        <f>Table1[[#This Row],[Weigth]]*1000</f>
        <v>211</v>
      </c>
    </row>
    <row r="65" spans="2:7" x14ac:dyDescent="0.35">
      <c r="B65" t="s">
        <v>21</v>
      </c>
      <c r="C65">
        <v>1</v>
      </c>
      <c r="D65" t="s">
        <v>106</v>
      </c>
      <c r="E65" s="37">
        <v>45199</v>
      </c>
      <c r="F65">
        <v>0.25900000000000001</v>
      </c>
      <c r="G65">
        <f>Table1[[#This Row],[Weigth]]*1000</f>
        <v>259</v>
      </c>
    </row>
    <row r="66" spans="2:7" x14ac:dyDescent="0.35">
      <c r="B66" t="s">
        <v>21</v>
      </c>
      <c r="C66">
        <v>1</v>
      </c>
      <c r="D66" t="s">
        <v>106</v>
      </c>
      <c r="E66" s="37">
        <v>45199</v>
      </c>
      <c r="F66">
        <v>0.23300000000000001</v>
      </c>
      <c r="G66">
        <f>Table1[[#This Row],[Weigth]]*1000</f>
        <v>233</v>
      </c>
    </row>
    <row r="67" spans="2:7" x14ac:dyDescent="0.35">
      <c r="B67" t="s">
        <v>16</v>
      </c>
      <c r="C67">
        <v>1</v>
      </c>
      <c r="D67" t="s">
        <v>106</v>
      </c>
      <c r="E67" s="37">
        <v>45200</v>
      </c>
      <c r="F67">
        <v>0.22900000000000001</v>
      </c>
      <c r="G67">
        <f>Table1[[#This Row],[Weigth]]*1000</f>
        <v>229</v>
      </c>
    </row>
    <row r="68" spans="2:7" x14ac:dyDescent="0.35">
      <c r="B68" t="s">
        <v>16</v>
      </c>
      <c r="C68">
        <v>2</v>
      </c>
      <c r="D68" t="s">
        <v>106</v>
      </c>
      <c r="E68" s="37">
        <v>45200</v>
      </c>
      <c r="F68">
        <v>0.28999999999999998</v>
      </c>
      <c r="G68">
        <f>Table1[[#This Row],[Weigth]]*1000</f>
        <v>290</v>
      </c>
    </row>
    <row r="69" spans="2:7" x14ac:dyDescent="0.35">
      <c r="B69" t="s">
        <v>16</v>
      </c>
      <c r="C69">
        <v>5</v>
      </c>
      <c r="D69" t="s">
        <v>107</v>
      </c>
      <c r="E69" s="37">
        <v>45200</v>
      </c>
      <c r="F69">
        <v>0.27700000000000002</v>
      </c>
      <c r="G69">
        <f>Table1[[#This Row],[Weigth]]*1000</f>
        <v>277</v>
      </c>
    </row>
    <row r="70" spans="2:7" x14ac:dyDescent="0.35">
      <c r="B70" t="s">
        <v>16</v>
      </c>
      <c r="C70">
        <v>6</v>
      </c>
      <c r="D70" t="s">
        <v>106</v>
      </c>
      <c r="E70" s="37">
        <v>45200</v>
      </c>
      <c r="F70">
        <v>0.27</v>
      </c>
      <c r="G70">
        <f>Table1[[#This Row],[Weigth]]*1000</f>
        <v>270</v>
      </c>
    </row>
    <row r="71" spans="2:7" x14ac:dyDescent="0.35">
      <c r="B71" t="s">
        <v>16</v>
      </c>
      <c r="C71">
        <v>6</v>
      </c>
      <c r="D71" t="s">
        <v>106</v>
      </c>
      <c r="E71" s="37">
        <v>45200</v>
      </c>
      <c r="F71">
        <v>0.253</v>
      </c>
      <c r="G71">
        <f>Table1[[#This Row],[Weigth]]*1000</f>
        <v>253</v>
      </c>
    </row>
    <row r="72" spans="2:7" x14ac:dyDescent="0.35">
      <c r="B72" t="s">
        <v>17</v>
      </c>
      <c r="C72">
        <v>1</v>
      </c>
      <c r="D72" t="s">
        <v>106</v>
      </c>
      <c r="E72" s="37">
        <v>45200</v>
      </c>
      <c r="F72">
        <v>0.219</v>
      </c>
      <c r="G72">
        <f>Table1[[#This Row],[Weigth]]*1000</f>
        <v>219</v>
      </c>
    </row>
    <row r="73" spans="2:7" x14ac:dyDescent="0.35">
      <c r="B73" t="s">
        <v>17</v>
      </c>
      <c r="C73">
        <v>1</v>
      </c>
      <c r="D73" t="s">
        <v>106</v>
      </c>
      <c r="E73" s="37">
        <v>45200</v>
      </c>
      <c r="F73">
        <v>0.26700000000000002</v>
      </c>
      <c r="G73">
        <f>Table1[[#This Row],[Weigth]]*1000</f>
        <v>267</v>
      </c>
    </row>
    <row r="74" spans="2:7" x14ac:dyDescent="0.35">
      <c r="B74" t="s">
        <v>17</v>
      </c>
      <c r="C74">
        <v>1</v>
      </c>
      <c r="D74" t="s">
        <v>107</v>
      </c>
      <c r="E74" s="37">
        <v>45200</v>
      </c>
      <c r="F74">
        <v>0.245</v>
      </c>
      <c r="G74">
        <f>Table1[[#This Row],[Weigth]]*1000</f>
        <v>245</v>
      </c>
    </row>
    <row r="75" spans="2:7" x14ac:dyDescent="0.35">
      <c r="B75" t="s">
        <v>17</v>
      </c>
      <c r="C75">
        <v>1</v>
      </c>
      <c r="D75" t="s">
        <v>106</v>
      </c>
      <c r="E75" s="37">
        <v>45200</v>
      </c>
      <c r="F75">
        <v>0.23300000000000001</v>
      </c>
      <c r="G75">
        <f>Table1[[#This Row],[Weigth]]*1000</f>
        <v>233</v>
      </c>
    </row>
    <row r="76" spans="2:7" x14ac:dyDescent="0.35">
      <c r="B76" t="s">
        <v>17</v>
      </c>
      <c r="C76">
        <v>2</v>
      </c>
      <c r="D76" t="s">
        <v>106</v>
      </c>
      <c r="E76" s="37">
        <v>45200</v>
      </c>
      <c r="F76">
        <v>0.216</v>
      </c>
      <c r="G76">
        <f>Table1[[#This Row],[Weigth]]*1000</f>
        <v>216</v>
      </c>
    </row>
    <row r="77" spans="2:7" x14ac:dyDescent="0.35">
      <c r="B77" t="s">
        <v>17</v>
      </c>
      <c r="C77">
        <v>2</v>
      </c>
      <c r="D77" t="s">
        <v>107</v>
      </c>
      <c r="E77" s="37">
        <v>45200</v>
      </c>
      <c r="F77">
        <v>0.26800000000000002</v>
      </c>
      <c r="G77">
        <f>Table1[[#This Row],[Weigth]]*1000</f>
        <v>268</v>
      </c>
    </row>
    <row r="78" spans="2:7" x14ac:dyDescent="0.35">
      <c r="B78" t="s">
        <v>17</v>
      </c>
      <c r="C78">
        <v>2</v>
      </c>
      <c r="D78" t="s">
        <v>107</v>
      </c>
      <c r="E78" s="37">
        <v>45200</v>
      </c>
      <c r="F78">
        <v>0.23</v>
      </c>
      <c r="G78">
        <f>Table1[[#This Row],[Weigth]]*1000</f>
        <v>230</v>
      </c>
    </row>
    <row r="79" spans="2:7" x14ac:dyDescent="0.35">
      <c r="B79" t="s">
        <v>17</v>
      </c>
      <c r="C79">
        <v>2</v>
      </c>
      <c r="D79" t="s">
        <v>106</v>
      </c>
      <c r="E79" s="37">
        <v>45200</v>
      </c>
      <c r="F79">
        <v>0.25600000000000001</v>
      </c>
      <c r="G79">
        <f>Table1[[#This Row],[Weigth]]*1000</f>
        <v>256</v>
      </c>
    </row>
    <row r="80" spans="2:7" x14ac:dyDescent="0.35">
      <c r="B80" t="s">
        <v>17</v>
      </c>
      <c r="C80">
        <v>2</v>
      </c>
      <c r="D80" t="s">
        <v>106</v>
      </c>
      <c r="E80" s="37">
        <v>45200</v>
      </c>
      <c r="F80">
        <v>0.23</v>
      </c>
      <c r="G80">
        <f>Table1[[#This Row],[Weigth]]*1000</f>
        <v>230</v>
      </c>
    </row>
    <row r="81" spans="2:7" x14ac:dyDescent="0.35">
      <c r="B81" t="s">
        <v>18</v>
      </c>
      <c r="C81">
        <v>1</v>
      </c>
      <c r="D81" t="s">
        <v>106</v>
      </c>
      <c r="E81" s="37">
        <v>45200</v>
      </c>
      <c r="F81">
        <v>0.221</v>
      </c>
      <c r="G81">
        <f>Table1[[#This Row],[Weigth]]*1000</f>
        <v>221</v>
      </c>
    </row>
    <row r="82" spans="2:7" x14ac:dyDescent="0.35">
      <c r="B82" t="s">
        <v>18</v>
      </c>
      <c r="C82">
        <v>1</v>
      </c>
      <c r="D82" t="s">
        <v>106</v>
      </c>
      <c r="E82" s="37">
        <v>45200</v>
      </c>
      <c r="F82">
        <v>0.222</v>
      </c>
      <c r="G82">
        <f>Table1[[#This Row],[Weigth]]*1000</f>
        <v>222</v>
      </c>
    </row>
    <row r="83" spans="2:7" x14ac:dyDescent="0.35">
      <c r="B83" t="s">
        <v>18</v>
      </c>
      <c r="C83">
        <v>1</v>
      </c>
      <c r="D83" t="s">
        <v>106</v>
      </c>
      <c r="E83" s="37">
        <v>45200</v>
      </c>
      <c r="F83">
        <v>0.246</v>
      </c>
      <c r="G83">
        <f>Table1[[#This Row],[Weigth]]*1000</f>
        <v>246</v>
      </c>
    </row>
    <row r="84" spans="2:7" x14ac:dyDescent="0.35">
      <c r="B84" t="s">
        <v>18</v>
      </c>
      <c r="C84">
        <v>1</v>
      </c>
      <c r="D84" t="s">
        <v>107</v>
      </c>
      <c r="E84" s="37">
        <v>45200</v>
      </c>
      <c r="F84">
        <v>0.23599999999999999</v>
      </c>
      <c r="G84">
        <f>Table1[[#This Row],[Weigth]]*1000</f>
        <v>236</v>
      </c>
    </row>
    <row r="85" spans="2:7" x14ac:dyDescent="0.35">
      <c r="B85" t="s">
        <v>18</v>
      </c>
      <c r="C85">
        <v>1</v>
      </c>
      <c r="D85" t="s">
        <v>106</v>
      </c>
      <c r="E85" s="37">
        <v>45200</v>
      </c>
      <c r="F85">
        <v>0.221</v>
      </c>
      <c r="G85">
        <f>Table1[[#This Row],[Weigth]]*1000</f>
        <v>221</v>
      </c>
    </row>
    <row r="86" spans="2:7" x14ac:dyDescent="0.35">
      <c r="B86" t="s">
        <v>18</v>
      </c>
      <c r="C86">
        <v>1</v>
      </c>
      <c r="D86" t="s">
        <v>106</v>
      </c>
      <c r="E86" s="37">
        <v>45200</v>
      </c>
      <c r="F86">
        <v>0.193</v>
      </c>
      <c r="G86">
        <f>Table1[[#This Row],[Weigth]]*1000</f>
        <v>193</v>
      </c>
    </row>
    <row r="87" spans="2:7" x14ac:dyDescent="0.35">
      <c r="B87" t="s">
        <v>18</v>
      </c>
      <c r="C87">
        <v>1</v>
      </c>
      <c r="D87" t="s">
        <v>106</v>
      </c>
      <c r="E87" s="37">
        <v>45200</v>
      </c>
      <c r="F87">
        <v>0.254</v>
      </c>
      <c r="G87">
        <f>Table1[[#This Row],[Weigth]]*1000</f>
        <v>254</v>
      </c>
    </row>
    <row r="88" spans="2:7" x14ac:dyDescent="0.35">
      <c r="B88" t="s">
        <v>18</v>
      </c>
      <c r="C88">
        <v>1</v>
      </c>
      <c r="D88" t="s">
        <v>106</v>
      </c>
      <c r="E88" s="37">
        <v>45200</v>
      </c>
      <c r="F88">
        <v>0.223</v>
      </c>
      <c r="G88">
        <f>Table1[[#This Row],[Weigth]]*1000</f>
        <v>223</v>
      </c>
    </row>
    <row r="89" spans="2:7" x14ac:dyDescent="0.35">
      <c r="B89" t="s">
        <v>18</v>
      </c>
      <c r="C89">
        <v>1</v>
      </c>
      <c r="D89" t="s">
        <v>106</v>
      </c>
      <c r="E89" s="37">
        <v>45200</v>
      </c>
      <c r="F89">
        <v>0.251</v>
      </c>
      <c r="G89">
        <f>Table1[[#This Row],[Weigth]]*1000</f>
        <v>251</v>
      </c>
    </row>
    <row r="90" spans="2:7" x14ac:dyDescent="0.35">
      <c r="B90" t="s">
        <v>18</v>
      </c>
      <c r="C90">
        <v>1</v>
      </c>
      <c r="D90" t="s">
        <v>107</v>
      </c>
      <c r="E90" s="37">
        <v>45200</v>
      </c>
      <c r="F90">
        <v>0.23699999999999999</v>
      </c>
      <c r="G90">
        <f>Table1[[#This Row],[Weigth]]*1000</f>
        <v>237</v>
      </c>
    </row>
    <row r="91" spans="2:7" x14ac:dyDescent="0.35">
      <c r="B91" t="s">
        <v>19</v>
      </c>
      <c r="C91">
        <v>1</v>
      </c>
      <c r="D91" t="s">
        <v>106</v>
      </c>
      <c r="E91" s="37">
        <v>45200</v>
      </c>
      <c r="F91">
        <v>0.28199999999999997</v>
      </c>
      <c r="G91">
        <f>Table1[[#This Row],[Weigth]]*1000</f>
        <v>282</v>
      </c>
    </row>
    <row r="92" spans="2:7" x14ac:dyDescent="0.35">
      <c r="B92" t="s">
        <v>19</v>
      </c>
      <c r="C92">
        <v>2</v>
      </c>
      <c r="D92" t="s">
        <v>106</v>
      </c>
      <c r="E92" s="37">
        <v>45200</v>
      </c>
      <c r="F92">
        <v>0.24399999999999999</v>
      </c>
      <c r="G92">
        <f>Table1[[#This Row],[Weigth]]*1000</f>
        <v>244</v>
      </c>
    </row>
    <row r="93" spans="2:7" x14ac:dyDescent="0.35">
      <c r="B93" t="s">
        <v>19</v>
      </c>
      <c r="C93">
        <v>2</v>
      </c>
      <c r="D93" t="s">
        <v>106</v>
      </c>
      <c r="E93" s="37">
        <v>45200</v>
      </c>
      <c r="F93">
        <v>0.28299999999999997</v>
      </c>
      <c r="G93">
        <f>Table1[[#This Row],[Weigth]]*1000</f>
        <v>283</v>
      </c>
    </row>
    <row r="94" spans="2:7" x14ac:dyDescent="0.35">
      <c r="B94" t="s">
        <v>19</v>
      </c>
      <c r="C94">
        <v>3</v>
      </c>
      <c r="D94" t="s">
        <v>106</v>
      </c>
      <c r="E94" s="37">
        <v>45200</v>
      </c>
      <c r="F94">
        <v>0.219</v>
      </c>
      <c r="G94">
        <f>Table1[[#This Row],[Weigth]]*1000</f>
        <v>219</v>
      </c>
    </row>
    <row r="95" spans="2:7" x14ac:dyDescent="0.35">
      <c r="B95" t="s">
        <v>19</v>
      </c>
      <c r="C95">
        <v>3</v>
      </c>
      <c r="D95" t="s">
        <v>107</v>
      </c>
      <c r="E95" s="37">
        <v>45200</v>
      </c>
      <c r="F95">
        <v>0.27100000000000002</v>
      </c>
      <c r="G95">
        <f>Table1[[#This Row],[Weigth]]*1000</f>
        <v>271</v>
      </c>
    </row>
    <row r="96" spans="2:7" x14ac:dyDescent="0.35">
      <c r="B96" t="s">
        <v>19</v>
      </c>
      <c r="C96">
        <v>4</v>
      </c>
      <c r="D96" t="s">
        <v>106</v>
      </c>
      <c r="E96" s="37">
        <v>45200</v>
      </c>
      <c r="F96">
        <v>0.29499999999999998</v>
      </c>
      <c r="G96">
        <f>Table1[[#This Row],[Weigth]]*1000</f>
        <v>295</v>
      </c>
    </row>
    <row r="97" spans="2:7" x14ac:dyDescent="0.35">
      <c r="B97" t="s">
        <v>19</v>
      </c>
      <c r="C97">
        <v>5</v>
      </c>
      <c r="D97" t="s">
        <v>107</v>
      </c>
      <c r="E97" s="37">
        <v>45200</v>
      </c>
      <c r="F97">
        <v>0.27400000000000002</v>
      </c>
      <c r="G97">
        <f>Table1[[#This Row],[Weigth]]*1000</f>
        <v>274</v>
      </c>
    </row>
    <row r="98" spans="2:7" x14ac:dyDescent="0.35">
      <c r="B98" t="s">
        <v>19</v>
      </c>
      <c r="C98">
        <v>6</v>
      </c>
      <c r="D98" t="s">
        <v>106</v>
      </c>
      <c r="E98" s="37">
        <v>45200</v>
      </c>
      <c r="F98">
        <v>0.249</v>
      </c>
      <c r="G98">
        <f>Table1[[#This Row],[Weigth]]*1000</f>
        <v>249</v>
      </c>
    </row>
    <row r="99" spans="2:7" x14ac:dyDescent="0.35">
      <c r="B99" t="s">
        <v>19</v>
      </c>
      <c r="C99">
        <v>6</v>
      </c>
      <c r="D99" t="s">
        <v>107</v>
      </c>
      <c r="E99" s="37">
        <v>45200</v>
      </c>
      <c r="F99">
        <v>0.25700000000000001</v>
      </c>
      <c r="G99">
        <f>Table1[[#This Row],[Weigth]]*1000</f>
        <v>257</v>
      </c>
    </row>
    <row r="100" spans="2:7" x14ac:dyDescent="0.35">
      <c r="B100" t="s">
        <v>20</v>
      </c>
      <c r="C100">
        <v>1</v>
      </c>
      <c r="D100" t="s">
        <v>106</v>
      </c>
      <c r="E100" s="37">
        <v>45200</v>
      </c>
      <c r="F100">
        <v>0.221</v>
      </c>
      <c r="G100">
        <f>Table1[[#This Row],[Weigth]]*1000</f>
        <v>221</v>
      </c>
    </row>
    <row r="101" spans="2:7" x14ac:dyDescent="0.35">
      <c r="B101" t="s">
        <v>20</v>
      </c>
      <c r="C101">
        <v>1</v>
      </c>
      <c r="D101" t="s">
        <v>106</v>
      </c>
      <c r="E101" s="37">
        <v>45200</v>
      </c>
      <c r="F101">
        <v>0.24</v>
      </c>
      <c r="G101">
        <f>Table1[[#This Row],[Weigth]]*1000</f>
        <v>240</v>
      </c>
    </row>
    <row r="102" spans="2:7" x14ac:dyDescent="0.35">
      <c r="B102" t="s">
        <v>20</v>
      </c>
      <c r="C102">
        <v>1</v>
      </c>
      <c r="D102" t="s">
        <v>106</v>
      </c>
      <c r="E102" s="37">
        <v>45200</v>
      </c>
      <c r="F102">
        <v>0.22500000000000001</v>
      </c>
      <c r="G102">
        <f>Table1[[#This Row],[Weigth]]*1000</f>
        <v>225</v>
      </c>
    </row>
    <row r="103" spans="2:7" x14ac:dyDescent="0.35">
      <c r="B103" t="s">
        <v>20</v>
      </c>
      <c r="C103">
        <v>1</v>
      </c>
      <c r="D103" t="s">
        <v>106</v>
      </c>
      <c r="E103" s="37">
        <v>45200</v>
      </c>
      <c r="F103">
        <v>0.23</v>
      </c>
      <c r="G103">
        <f>Table1[[#This Row],[Weigth]]*1000</f>
        <v>230</v>
      </c>
    </row>
    <row r="104" spans="2:7" x14ac:dyDescent="0.35">
      <c r="B104" t="s">
        <v>20</v>
      </c>
      <c r="C104">
        <v>2</v>
      </c>
      <c r="D104" t="s">
        <v>106</v>
      </c>
      <c r="E104" s="37">
        <v>45200</v>
      </c>
      <c r="F104">
        <v>0.252</v>
      </c>
      <c r="G104">
        <f>Table1[[#This Row],[Weigth]]*1000</f>
        <v>252</v>
      </c>
    </row>
    <row r="105" spans="2:7" x14ac:dyDescent="0.35">
      <c r="B105" t="s">
        <v>21</v>
      </c>
      <c r="C105">
        <v>1</v>
      </c>
      <c r="D105" t="s">
        <v>106</v>
      </c>
      <c r="E105" s="37">
        <v>45200</v>
      </c>
      <c r="F105">
        <v>0.22</v>
      </c>
      <c r="G105">
        <f>Table1[[#This Row],[Weigth]]*1000</f>
        <v>220</v>
      </c>
    </row>
    <row r="106" spans="2:7" x14ac:dyDescent="0.35">
      <c r="B106" t="s">
        <v>21</v>
      </c>
      <c r="C106">
        <v>1</v>
      </c>
      <c r="D106" t="s">
        <v>106</v>
      </c>
      <c r="E106" s="37">
        <v>45200</v>
      </c>
      <c r="F106">
        <v>0.223</v>
      </c>
      <c r="G106">
        <f>Table1[[#This Row],[Weigth]]*1000</f>
        <v>223</v>
      </c>
    </row>
    <row r="107" spans="2:7" x14ac:dyDescent="0.35">
      <c r="B107" t="s">
        <v>21</v>
      </c>
      <c r="C107">
        <v>1</v>
      </c>
      <c r="D107" t="s">
        <v>106</v>
      </c>
      <c r="E107" s="37">
        <v>45200</v>
      </c>
      <c r="F107">
        <v>0.23499999999999999</v>
      </c>
      <c r="G107">
        <f>Table1[[#This Row],[Weigth]]*1000</f>
        <v>235</v>
      </c>
    </row>
    <row r="108" spans="2:7" x14ac:dyDescent="0.35">
      <c r="B108" t="s">
        <v>21</v>
      </c>
      <c r="C108">
        <v>1</v>
      </c>
      <c r="D108" t="s">
        <v>106</v>
      </c>
      <c r="E108" s="37">
        <v>45200</v>
      </c>
      <c r="F108">
        <v>0.20499999999999999</v>
      </c>
      <c r="G108">
        <f>Table1[[#This Row],[Weigth]]*1000</f>
        <v>205</v>
      </c>
    </row>
    <row r="109" spans="2:7" x14ac:dyDescent="0.35">
      <c r="B109" t="s">
        <v>21</v>
      </c>
      <c r="C109">
        <v>1</v>
      </c>
      <c r="D109" t="s">
        <v>106</v>
      </c>
      <c r="E109" s="37">
        <v>45200</v>
      </c>
      <c r="F109">
        <v>0.222</v>
      </c>
      <c r="G109">
        <f>Table1[[#This Row],[Weigth]]*1000</f>
        <v>222</v>
      </c>
    </row>
    <row r="110" spans="2:7" x14ac:dyDescent="0.35">
      <c r="B110" t="s">
        <v>16</v>
      </c>
      <c r="C110">
        <v>1</v>
      </c>
      <c r="D110" t="s">
        <v>106</v>
      </c>
      <c r="E110" s="37">
        <v>45201</v>
      </c>
      <c r="F110">
        <v>0.26900000000000002</v>
      </c>
      <c r="G110">
        <f>Table1[[#This Row],[Weigth]]*1000</f>
        <v>269</v>
      </c>
    </row>
    <row r="111" spans="2:7" x14ac:dyDescent="0.35">
      <c r="B111" t="s">
        <v>16</v>
      </c>
      <c r="C111">
        <v>1</v>
      </c>
      <c r="D111" t="s">
        <v>106</v>
      </c>
      <c r="E111" s="37">
        <v>45201</v>
      </c>
      <c r="F111">
        <v>0.28799999999999998</v>
      </c>
      <c r="G111">
        <f>Table1[[#This Row],[Weigth]]*1000</f>
        <v>288</v>
      </c>
    </row>
    <row r="112" spans="2:7" x14ac:dyDescent="0.35">
      <c r="B112" t="s">
        <v>16</v>
      </c>
      <c r="C112">
        <v>1</v>
      </c>
      <c r="D112" t="s">
        <v>106</v>
      </c>
      <c r="E112" s="37">
        <v>45201</v>
      </c>
      <c r="F112">
        <v>0.26900000000000002</v>
      </c>
      <c r="G112">
        <f>Table1[[#This Row],[Weigth]]*1000</f>
        <v>269</v>
      </c>
    </row>
    <row r="113" spans="2:7" x14ac:dyDescent="0.35">
      <c r="B113" t="s">
        <v>16</v>
      </c>
      <c r="C113">
        <v>1</v>
      </c>
      <c r="D113" t="s">
        <v>107</v>
      </c>
      <c r="E113" s="37">
        <v>45201</v>
      </c>
      <c r="F113">
        <v>0.26600000000000001</v>
      </c>
      <c r="G113">
        <f>Table1[[#This Row],[Weigth]]*1000</f>
        <v>266</v>
      </c>
    </row>
    <row r="114" spans="2:7" x14ac:dyDescent="0.35">
      <c r="B114" t="s">
        <v>16</v>
      </c>
      <c r="C114">
        <v>1</v>
      </c>
      <c r="D114" t="s">
        <v>107</v>
      </c>
      <c r="E114" s="37">
        <v>45201</v>
      </c>
      <c r="F114">
        <v>0.217</v>
      </c>
      <c r="G114">
        <f>Table1[[#This Row],[Weigth]]*1000</f>
        <v>217</v>
      </c>
    </row>
    <row r="115" spans="2:7" x14ac:dyDescent="0.35">
      <c r="B115" t="s">
        <v>16</v>
      </c>
      <c r="C115">
        <v>1</v>
      </c>
      <c r="D115" t="s">
        <v>107</v>
      </c>
      <c r="E115" s="37">
        <v>45201</v>
      </c>
      <c r="F115">
        <v>0.26500000000000001</v>
      </c>
      <c r="G115">
        <f>Table1[[#This Row],[Weigth]]*1000</f>
        <v>265</v>
      </c>
    </row>
    <row r="116" spans="2:7" x14ac:dyDescent="0.35">
      <c r="B116" t="s">
        <v>16</v>
      </c>
      <c r="C116">
        <v>2</v>
      </c>
      <c r="D116" t="s">
        <v>107</v>
      </c>
      <c r="E116" s="37">
        <v>45201</v>
      </c>
      <c r="F116">
        <v>0.25800000000000001</v>
      </c>
      <c r="G116">
        <f>Table1[[#This Row],[Weigth]]*1000</f>
        <v>258</v>
      </c>
    </row>
    <row r="117" spans="2:7" x14ac:dyDescent="0.35">
      <c r="B117" t="s">
        <v>16</v>
      </c>
      <c r="C117">
        <v>2</v>
      </c>
      <c r="D117" t="s">
        <v>106</v>
      </c>
      <c r="E117" s="37">
        <v>45201</v>
      </c>
      <c r="F117">
        <v>0.255</v>
      </c>
      <c r="G117">
        <f>Table1[[#This Row],[Weigth]]*1000</f>
        <v>255</v>
      </c>
    </row>
    <row r="118" spans="2:7" x14ac:dyDescent="0.35">
      <c r="B118" t="s">
        <v>16</v>
      </c>
      <c r="C118">
        <v>2</v>
      </c>
      <c r="D118" t="s">
        <v>106</v>
      </c>
      <c r="E118" s="37">
        <v>45201</v>
      </c>
      <c r="F118" t="s">
        <v>65</v>
      </c>
      <c r="G118" t="e">
        <f>Table1[[#This Row],[Weigth]]*1000</f>
        <v>#VALUE!</v>
      </c>
    </row>
    <row r="119" spans="2:7" x14ac:dyDescent="0.35">
      <c r="B119" t="s">
        <v>16</v>
      </c>
      <c r="C119">
        <v>3</v>
      </c>
      <c r="D119" t="s">
        <v>106</v>
      </c>
      <c r="E119" s="37">
        <v>45201</v>
      </c>
      <c r="F119">
        <v>0.309</v>
      </c>
      <c r="G119">
        <f>Table1[[#This Row],[Weigth]]*1000</f>
        <v>309</v>
      </c>
    </row>
    <row r="120" spans="2:7" x14ac:dyDescent="0.35">
      <c r="B120" t="s">
        <v>16</v>
      </c>
      <c r="C120">
        <v>3</v>
      </c>
      <c r="D120" t="s">
        <v>106</v>
      </c>
      <c r="E120" s="37">
        <v>45201</v>
      </c>
      <c r="F120">
        <v>0.27800000000000002</v>
      </c>
      <c r="G120">
        <f>Table1[[#This Row],[Weigth]]*1000</f>
        <v>278</v>
      </c>
    </row>
    <row r="121" spans="2:7" x14ac:dyDescent="0.35">
      <c r="B121" t="s">
        <v>16</v>
      </c>
      <c r="C121">
        <v>4</v>
      </c>
      <c r="D121" t="s">
        <v>107</v>
      </c>
      <c r="E121" s="37">
        <v>45201</v>
      </c>
      <c r="F121">
        <v>0.23200000000000001</v>
      </c>
      <c r="G121">
        <f>Table1[[#This Row],[Weigth]]*1000</f>
        <v>232</v>
      </c>
    </row>
    <row r="122" spans="2:7" x14ac:dyDescent="0.35">
      <c r="B122" t="s">
        <v>16</v>
      </c>
      <c r="C122">
        <v>4</v>
      </c>
      <c r="D122" t="s">
        <v>107</v>
      </c>
      <c r="E122" s="37">
        <v>45201</v>
      </c>
      <c r="F122">
        <v>0.23</v>
      </c>
      <c r="G122">
        <f>Table1[[#This Row],[Weigth]]*1000</f>
        <v>230</v>
      </c>
    </row>
    <row r="123" spans="2:7" x14ac:dyDescent="0.35">
      <c r="B123" t="s">
        <v>16</v>
      </c>
      <c r="C123">
        <v>4</v>
      </c>
      <c r="D123" t="s">
        <v>107</v>
      </c>
      <c r="E123" s="37">
        <v>45201</v>
      </c>
      <c r="F123">
        <v>0.26800000000000002</v>
      </c>
      <c r="G123">
        <f>Table1[[#This Row],[Weigth]]*1000</f>
        <v>268</v>
      </c>
    </row>
    <row r="124" spans="2:7" x14ac:dyDescent="0.35">
      <c r="B124" t="s">
        <v>16</v>
      </c>
      <c r="C124">
        <v>4</v>
      </c>
      <c r="D124" t="s">
        <v>106</v>
      </c>
      <c r="E124" s="37">
        <v>45201</v>
      </c>
      <c r="F124">
        <v>0.33300000000000002</v>
      </c>
      <c r="G124">
        <f>Table1[[#This Row],[Weigth]]*1000</f>
        <v>333</v>
      </c>
    </row>
    <row r="125" spans="2:7" x14ac:dyDescent="0.35">
      <c r="B125" t="s">
        <v>16</v>
      </c>
      <c r="C125">
        <v>5</v>
      </c>
      <c r="D125" t="s">
        <v>107</v>
      </c>
      <c r="E125" s="37">
        <v>45201</v>
      </c>
      <c r="F125">
        <v>0.22600000000000001</v>
      </c>
      <c r="G125">
        <f>Table1[[#This Row],[Weigth]]*1000</f>
        <v>226</v>
      </c>
    </row>
    <row r="126" spans="2:7" x14ac:dyDescent="0.35">
      <c r="B126" t="s">
        <v>16</v>
      </c>
      <c r="C126">
        <v>5</v>
      </c>
      <c r="D126" t="s">
        <v>107</v>
      </c>
      <c r="E126" s="37">
        <v>45201</v>
      </c>
      <c r="F126">
        <v>0.248</v>
      </c>
      <c r="G126">
        <f>Table1[[#This Row],[Weigth]]*1000</f>
        <v>248</v>
      </c>
    </row>
    <row r="127" spans="2:7" x14ac:dyDescent="0.35">
      <c r="B127" t="s">
        <v>16</v>
      </c>
      <c r="C127">
        <v>5</v>
      </c>
      <c r="D127" t="s">
        <v>107</v>
      </c>
      <c r="E127" s="37">
        <v>45201</v>
      </c>
      <c r="F127">
        <v>0.314</v>
      </c>
      <c r="G127">
        <f>Table1[[#This Row],[Weigth]]*1000</f>
        <v>314</v>
      </c>
    </row>
    <row r="128" spans="2:7" x14ac:dyDescent="0.35">
      <c r="B128" t="s">
        <v>16</v>
      </c>
      <c r="C128">
        <v>5</v>
      </c>
      <c r="D128" t="s">
        <v>106</v>
      </c>
      <c r="E128" s="37">
        <v>45201</v>
      </c>
      <c r="F128">
        <v>0.32</v>
      </c>
      <c r="G128">
        <f>Table1[[#This Row],[Weigth]]*1000</f>
        <v>320</v>
      </c>
    </row>
    <row r="129" spans="2:7" x14ac:dyDescent="0.35">
      <c r="B129" t="s">
        <v>16</v>
      </c>
      <c r="C129">
        <v>6</v>
      </c>
      <c r="D129" t="s">
        <v>107</v>
      </c>
      <c r="E129" s="37">
        <v>45201</v>
      </c>
      <c r="F129">
        <v>0.29499999999999998</v>
      </c>
      <c r="G129">
        <f>Table1[[#This Row],[Weigth]]*1000</f>
        <v>295</v>
      </c>
    </row>
    <row r="130" spans="2:7" x14ac:dyDescent="0.35">
      <c r="B130" t="s">
        <v>16</v>
      </c>
      <c r="C130">
        <v>6</v>
      </c>
      <c r="D130" t="s">
        <v>106</v>
      </c>
      <c r="E130" s="37">
        <v>45201</v>
      </c>
      <c r="F130">
        <v>0.32700000000000001</v>
      </c>
      <c r="G130">
        <f>Table1[[#This Row],[Weigth]]*1000</f>
        <v>327</v>
      </c>
    </row>
    <row r="131" spans="2:7" x14ac:dyDescent="0.35">
      <c r="B131" t="s">
        <v>16</v>
      </c>
      <c r="C131">
        <v>6</v>
      </c>
      <c r="D131" t="s">
        <v>106</v>
      </c>
      <c r="E131" s="37">
        <v>45201</v>
      </c>
      <c r="F131">
        <v>0.32700000000000001</v>
      </c>
      <c r="G131">
        <f>Table1[[#This Row],[Weigth]]*1000</f>
        <v>327</v>
      </c>
    </row>
    <row r="132" spans="2:7" x14ac:dyDescent="0.35">
      <c r="B132" t="s">
        <v>17</v>
      </c>
      <c r="C132">
        <v>1</v>
      </c>
      <c r="D132" t="s">
        <v>107</v>
      </c>
      <c r="E132" s="37">
        <v>45201</v>
      </c>
      <c r="F132">
        <v>0.253</v>
      </c>
      <c r="G132">
        <f>Table1[[#This Row],[Weigth]]*1000</f>
        <v>253</v>
      </c>
    </row>
    <row r="133" spans="2:7" x14ac:dyDescent="0.35">
      <c r="B133" t="s">
        <v>17</v>
      </c>
      <c r="C133">
        <v>2</v>
      </c>
      <c r="D133" t="s">
        <v>107</v>
      </c>
      <c r="E133" s="37">
        <v>45201</v>
      </c>
      <c r="F133">
        <v>0.22</v>
      </c>
      <c r="G133">
        <f>Table1[[#This Row],[Weigth]]*1000</f>
        <v>220</v>
      </c>
    </row>
    <row r="134" spans="2:7" x14ac:dyDescent="0.35">
      <c r="B134" t="s">
        <v>17</v>
      </c>
      <c r="C134">
        <v>2</v>
      </c>
      <c r="D134" t="s">
        <v>107</v>
      </c>
      <c r="E134" s="37">
        <v>45201</v>
      </c>
      <c r="F134">
        <v>0.23</v>
      </c>
      <c r="G134">
        <f>Table1[[#This Row],[Weigth]]*1000</f>
        <v>230</v>
      </c>
    </row>
    <row r="135" spans="2:7" x14ac:dyDescent="0.35">
      <c r="B135" t="s">
        <v>17</v>
      </c>
      <c r="C135">
        <v>2</v>
      </c>
      <c r="D135" t="s">
        <v>107</v>
      </c>
      <c r="E135" s="37">
        <v>45201</v>
      </c>
      <c r="F135">
        <v>0.252</v>
      </c>
      <c r="G135">
        <f>Table1[[#This Row],[Weigth]]*1000</f>
        <v>252</v>
      </c>
    </row>
    <row r="136" spans="2:7" x14ac:dyDescent="0.35">
      <c r="B136" t="s">
        <v>17</v>
      </c>
      <c r="C136">
        <v>2</v>
      </c>
      <c r="D136" t="s">
        <v>107</v>
      </c>
      <c r="E136" s="37">
        <v>45201</v>
      </c>
      <c r="F136">
        <v>0.25600000000000001</v>
      </c>
      <c r="G136">
        <f>Table1[[#This Row],[Weigth]]*1000</f>
        <v>256</v>
      </c>
    </row>
    <row r="137" spans="2:7" x14ac:dyDescent="0.35">
      <c r="B137" t="s">
        <v>17</v>
      </c>
      <c r="C137">
        <v>2</v>
      </c>
      <c r="D137" t="s">
        <v>107</v>
      </c>
      <c r="E137" s="37">
        <v>45201</v>
      </c>
      <c r="F137">
        <v>0.251</v>
      </c>
      <c r="G137">
        <f>Table1[[#This Row],[Weigth]]*1000</f>
        <v>251</v>
      </c>
    </row>
    <row r="138" spans="2:7" x14ac:dyDescent="0.35">
      <c r="B138" t="s">
        <v>17</v>
      </c>
      <c r="C138">
        <v>2</v>
      </c>
      <c r="D138" t="s">
        <v>107</v>
      </c>
      <c r="E138" s="37">
        <v>45201</v>
      </c>
      <c r="F138">
        <v>0.248</v>
      </c>
      <c r="G138">
        <f>Table1[[#This Row],[Weigth]]*1000</f>
        <v>248</v>
      </c>
    </row>
    <row r="139" spans="2:7" x14ac:dyDescent="0.35">
      <c r="B139" t="s">
        <v>17</v>
      </c>
      <c r="C139">
        <v>2</v>
      </c>
      <c r="D139" t="s">
        <v>107</v>
      </c>
      <c r="E139" s="37">
        <v>45201</v>
      </c>
      <c r="F139">
        <v>0.23599999999999999</v>
      </c>
      <c r="G139">
        <f>Table1[[#This Row],[Weigth]]*1000</f>
        <v>236</v>
      </c>
    </row>
    <row r="140" spans="2:7" x14ac:dyDescent="0.35">
      <c r="B140" t="s">
        <v>17</v>
      </c>
      <c r="C140">
        <v>2</v>
      </c>
      <c r="D140" t="s">
        <v>107</v>
      </c>
      <c r="E140" s="37">
        <v>45201</v>
      </c>
      <c r="F140">
        <v>0.22600000000000001</v>
      </c>
      <c r="G140">
        <f>Table1[[#This Row],[Weigth]]*1000</f>
        <v>226</v>
      </c>
    </row>
    <row r="141" spans="2:7" x14ac:dyDescent="0.35">
      <c r="B141" t="s">
        <v>18</v>
      </c>
      <c r="C141">
        <v>1</v>
      </c>
      <c r="D141" t="s">
        <v>106</v>
      </c>
      <c r="E141" s="37">
        <v>45201</v>
      </c>
      <c r="F141">
        <v>0.18</v>
      </c>
      <c r="G141">
        <f>Table1[[#This Row],[Weigth]]*1000</f>
        <v>180</v>
      </c>
    </row>
    <row r="142" spans="2:7" x14ac:dyDescent="0.35">
      <c r="B142" t="s">
        <v>18</v>
      </c>
      <c r="C142">
        <v>1</v>
      </c>
      <c r="D142" t="s">
        <v>106</v>
      </c>
      <c r="E142" s="37">
        <v>45201</v>
      </c>
      <c r="F142">
        <v>0.28399999999999997</v>
      </c>
      <c r="G142">
        <f>Table1[[#This Row],[Weigth]]*1000</f>
        <v>284</v>
      </c>
    </row>
    <row r="143" spans="2:7" x14ac:dyDescent="0.35">
      <c r="B143" t="s">
        <v>18</v>
      </c>
      <c r="C143">
        <v>1</v>
      </c>
      <c r="D143" t="s">
        <v>106</v>
      </c>
      <c r="E143" s="37">
        <v>45201</v>
      </c>
      <c r="F143">
        <v>0.27400000000000002</v>
      </c>
      <c r="G143">
        <f>Table1[[#This Row],[Weigth]]*1000</f>
        <v>274</v>
      </c>
    </row>
    <row r="144" spans="2:7" x14ac:dyDescent="0.35">
      <c r="B144" t="s">
        <v>18</v>
      </c>
      <c r="C144">
        <v>1</v>
      </c>
      <c r="D144" t="s">
        <v>106</v>
      </c>
      <c r="E144" s="37">
        <v>45201</v>
      </c>
      <c r="F144">
        <v>0.188</v>
      </c>
      <c r="G144">
        <f>Table1[[#This Row],[Weigth]]*1000</f>
        <v>188</v>
      </c>
    </row>
    <row r="145" spans="2:7" x14ac:dyDescent="0.35">
      <c r="B145" t="s">
        <v>18</v>
      </c>
      <c r="C145">
        <v>1</v>
      </c>
      <c r="D145" t="s">
        <v>106</v>
      </c>
      <c r="E145" s="37">
        <v>45201</v>
      </c>
      <c r="F145">
        <v>0.21</v>
      </c>
      <c r="G145">
        <f>Table1[[#This Row],[Weigth]]*1000</f>
        <v>210</v>
      </c>
    </row>
    <row r="146" spans="2:7" x14ac:dyDescent="0.35">
      <c r="B146" t="s">
        <v>18</v>
      </c>
      <c r="C146">
        <v>1</v>
      </c>
      <c r="D146" t="s">
        <v>106</v>
      </c>
      <c r="E146" s="37">
        <v>45201</v>
      </c>
      <c r="F146">
        <v>0.27200000000000002</v>
      </c>
      <c r="G146">
        <f>Table1[[#This Row],[Weigth]]*1000</f>
        <v>272</v>
      </c>
    </row>
    <row r="147" spans="2:7" x14ac:dyDescent="0.35">
      <c r="B147" t="s">
        <v>18</v>
      </c>
      <c r="C147">
        <v>1</v>
      </c>
      <c r="D147" t="s">
        <v>106</v>
      </c>
      <c r="E147" s="37">
        <v>45201</v>
      </c>
      <c r="F147">
        <v>0.249</v>
      </c>
      <c r="G147">
        <f>Table1[[#This Row],[Weigth]]*1000</f>
        <v>249</v>
      </c>
    </row>
    <row r="148" spans="2:7" x14ac:dyDescent="0.35">
      <c r="B148" t="s">
        <v>18</v>
      </c>
      <c r="C148">
        <v>1</v>
      </c>
      <c r="D148" t="s">
        <v>106</v>
      </c>
      <c r="E148" s="37">
        <v>45201</v>
      </c>
      <c r="F148">
        <v>0.26600000000000001</v>
      </c>
      <c r="G148">
        <f>Table1[[#This Row],[Weigth]]*1000</f>
        <v>266</v>
      </c>
    </row>
    <row r="149" spans="2:7" x14ac:dyDescent="0.35">
      <c r="B149" t="s">
        <v>18</v>
      </c>
      <c r="C149">
        <v>1</v>
      </c>
      <c r="D149" t="s">
        <v>106</v>
      </c>
      <c r="E149" s="37">
        <v>45201</v>
      </c>
      <c r="F149">
        <v>0.247</v>
      </c>
      <c r="G149">
        <f>Table1[[#This Row],[Weigth]]*1000</f>
        <v>247</v>
      </c>
    </row>
    <row r="150" spans="2:7" x14ac:dyDescent="0.35">
      <c r="B150" t="s">
        <v>18</v>
      </c>
      <c r="C150">
        <v>1</v>
      </c>
      <c r="D150" t="s">
        <v>107</v>
      </c>
      <c r="E150" s="37">
        <v>45201</v>
      </c>
      <c r="F150">
        <v>0.26200000000000001</v>
      </c>
      <c r="G150">
        <f>Table1[[#This Row],[Weigth]]*1000</f>
        <v>262</v>
      </c>
    </row>
    <row r="151" spans="2:7" x14ac:dyDescent="0.35">
      <c r="B151" t="s">
        <v>18</v>
      </c>
      <c r="C151">
        <v>1</v>
      </c>
      <c r="D151" t="s">
        <v>107</v>
      </c>
      <c r="E151" s="37">
        <v>45201</v>
      </c>
      <c r="F151">
        <v>0.19</v>
      </c>
      <c r="G151">
        <f>Table1[[#This Row],[Weigth]]*1000</f>
        <v>190</v>
      </c>
    </row>
    <row r="152" spans="2:7" x14ac:dyDescent="0.35">
      <c r="B152" t="s">
        <v>18</v>
      </c>
      <c r="C152">
        <v>1</v>
      </c>
      <c r="D152" t="s">
        <v>107</v>
      </c>
      <c r="E152" s="37">
        <v>45201</v>
      </c>
      <c r="F152">
        <v>0.25700000000000001</v>
      </c>
      <c r="G152">
        <f>Table1[[#This Row],[Weigth]]*1000</f>
        <v>257</v>
      </c>
    </row>
    <row r="153" spans="2:7" x14ac:dyDescent="0.35">
      <c r="B153" t="s">
        <v>18</v>
      </c>
      <c r="C153">
        <v>1</v>
      </c>
      <c r="D153" t="s">
        <v>107</v>
      </c>
      <c r="E153" s="37">
        <v>45201</v>
      </c>
      <c r="F153">
        <v>0.24199999999999999</v>
      </c>
      <c r="G153">
        <f>Table1[[#This Row],[Weigth]]*1000</f>
        <v>242</v>
      </c>
    </row>
    <row r="154" spans="2:7" x14ac:dyDescent="0.35">
      <c r="B154" t="s">
        <v>18</v>
      </c>
      <c r="C154">
        <v>1</v>
      </c>
      <c r="D154" t="s">
        <v>107</v>
      </c>
      <c r="E154" s="37">
        <v>45201</v>
      </c>
      <c r="F154">
        <v>0.26100000000000001</v>
      </c>
      <c r="G154">
        <f>Table1[[#This Row],[Weigth]]*1000</f>
        <v>261</v>
      </c>
    </row>
    <row r="155" spans="2:7" x14ac:dyDescent="0.35">
      <c r="B155" t="s">
        <v>18</v>
      </c>
      <c r="C155">
        <v>1</v>
      </c>
      <c r="D155" t="s">
        <v>107</v>
      </c>
      <c r="E155" s="37">
        <v>45201</v>
      </c>
      <c r="F155">
        <v>0.19800000000000001</v>
      </c>
      <c r="G155">
        <f>Table1[[#This Row],[Weigth]]*1000</f>
        <v>198</v>
      </c>
    </row>
    <row r="156" spans="2:7" x14ac:dyDescent="0.35">
      <c r="B156" t="s">
        <v>18</v>
      </c>
      <c r="C156">
        <v>1</v>
      </c>
      <c r="D156" t="s">
        <v>107</v>
      </c>
      <c r="E156" s="37">
        <v>45201</v>
      </c>
      <c r="F156">
        <v>0.20799999999999999</v>
      </c>
      <c r="G156">
        <f>Table1[[#This Row],[Weigth]]*1000</f>
        <v>208</v>
      </c>
    </row>
    <row r="157" spans="2:7" x14ac:dyDescent="0.35">
      <c r="B157" t="s">
        <v>18</v>
      </c>
      <c r="C157">
        <v>1</v>
      </c>
      <c r="D157" t="s">
        <v>107</v>
      </c>
      <c r="E157" s="37">
        <v>45201</v>
      </c>
      <c r="F157">
        <v>0.20599999999999999</v>
      </c>
      <c r="G157">
        <f>Table1[[#This Row],[Weigth]]*1000</f>
        <v>206</v>
      </c>
    </row>
    <row r="158" spans="2:7" x14ac:dyDescent="0.35">
      <c r="B158" t="s">
        <v>18</v>
      </c>
      <c r="C158">
        <v>1</v>
      </c>
      <c r="D158" t="s">
        <v>107</v>
      </c>
      <c r="E158" s="37">
        <v>45201</v>
      </c>
      <c r="F158">
        <v>0.218</v>
      </c>
      <c r="G158">
        <f>Table1[[#This Row],[Weigth]]*1000</f>
        <v>218</v>
      </c>
    </row>
    <row r="159" spans="2:7" x14ac:dyDescent="0.35">
      <c r="B159" t="s">
        <v>18</v>
      </c>
      <c r="C159">
        <v>1</v>
      </c>
      <c r="D159" t="s">
        <v>107</v>
      </c>
      <c r="E159" s="37">
        <v>45201</v>
      </c>
      <c r="F159">
        <v>0.26100000000000001</v>
      </c>
      <c r="G159">
        <f>Table1[[#This Row],[Weigth]]*1000</f>
        <v>261</v>
      </c>
    </row>
    <row r="160" spans="2:7" x14ac:dyDescent="0.35">
      <c r="B160" t="s">
        <v>18</v>
      </c>
      <c r="C160">
        <v>1</v>
      </c>
      <c r="D160" t="s">
        <v>107</v>
      </c>
      <c r="E160" s="37">
        <v>45201</v>
      </c>
      <c r="F160">
        <v>0.26600000000000001</v>
      </c>
      <c r="G160">
        <f>Table1[[#This Row],[Weigth]]*1000</f>
        <v>266</v>
      </c>
    </row>
    <row r="161" spans="2:7" x14ac:dyDescent="0.35">
      <c r="B161" t="s">
        <v>18</v>
      </c>
      <c r="C161">
        <v>1</v>
      </c>
      <c r="D161" t="s">
        <v>107</v>
      </c>
      <c r="E161" s="37">
        <v>45201</v>
      </c>
      <c r="F161">
        <v>0.20599999999999999</v>
      </c>
      <c r="G161">
        <f>Table1[[#This Row],[Weigth]]*1000</f>
        <v>206</v>
      </c>
    </row>
    <row r="162" spans="2:7" x14ac:dyDescent="0.35">
      <c r="B162" t="s">
        <v>19</v>
      </c>
      <c r="C162">
        <v>1</v>
      </c>
      <c r="D162" t="s">
        <v>107</v>
      </c>
      <c r="E162" s="37">
        <v>45201</v>
      </c>
      <c r="F162">
        <v>0.29699999999999999</v>
      </c>
      <c r="G162">
        <f>Table1[[#This Row],[Weigth]]*1000</f>
        <v>297</v>
      </c>
    </row>
    <row r="163" spans="2:7" x14ac:dyDescent="0.35">
      <c r="B163" t="s">
        <v>19</v>
      </c>
      <c r="C163">
        <v>3</v>
      </c>
      <c r="D163" t="s">
        <v>107</v>
      </c>
      <c r="E163" s="37">
        <v>45201</v>
      </c>
      <c r="F163">
        <v>0.28799999999999998</v>
      </c>
      <c r="G163">
        <f>Table1[[#This Row],[Weigth]]*1000</f>
        <v>288</v>
      </c>
    </row>
    <row r="164" spans="2:7" x14ac:dyDescent="0.35">
      <c r="B164" t="s">
        <v>19</v>
      </c>
      <c r="C164">
        <v>3</v>
      </c>
      <c r="D164" t="s">
        <v>107</v>
      </c>
      <c r="E164" s="37">
        <v>45201</v>
      </c>
      <c r="F164">
        <v>0.25900000000000001</v>
      </c>
      <c r="G164">
        <f>Table1[[#This Row],[Weigth]]*1000</f>
        <v>259</v>
      </c>
    </row>
    <row r="165" spans="2:7" x14ac:dyDescent="0.35">
      <c r="B165" t="s">
        <v>19</v>
      </c>
      <c r="C165">
        <v>4</v>
      </c>
      <c r="D165" t="s">
        <v>107</v>
      </c>
      <c r="E165" s="37">
        <v>45201</v>
      </c>
      <c r="F165">
        <v>0.314</v>
      </c>
      <c r="G165">
        <f>Table1[[#This Row],[Weigth]]*1000</f>
        <v>314</v>
      </c>
    </row>
    <row r="166" spans="2:7" x14ac:dyDescent="0.35">
      <c r="B166" t="s">
        <v>19</v>
      </c>
      <c r="C166">
        <v>4</v>
      </c>
      <c r="D166" t="s">
        <v>107</v>
      </c>
      <c r="E166" s="37">
        <v>45201</v>
      </c>
      <c r="F166">
        <v>0.29899999999999999</v>
      </c>
      <c r="G166">
        <f>Table1[[#This Row],[Weigth]]*1000</f>
        <v>299</v>
      </c>
    </row>
    <row r="167" spans="2:7" x14ac:dyDescent="0.35">
      <c r="B167" t="s">
        <v>19</v>
      </c>
      <c r="C167">
        <v>5</v>
      </c>
      <c r="D167" t="s">
        <v>106</v>
      </c>
      <c r="E167" s="37">
        <v>45201</v>
      </c>
      <c r="F167">
        <v>0.28399999999999997</v>
      </c>
      <c r="G167">
        <f>Table1[[#This Row],[Weigth]]*1000</f>
        <v>284</v>
      </c>
    </row>
    <row r="168" spans="2:7" x14ac:dyDescent="0.35">
      <c r="B168" t="s">
        <v>19</v>
      </c>
      <c r="C168">
        <v>5</v>
      </c>
      <c r="D168" t="s">
        <v>106</v>
      </c>
      <c r="E168" s="37">
        <v>45201</v>
      </c>
      <c r="F168">
        <v>0.29899999999999999</v>
      </c>
      <c r="G168">
        <f>Table1[[#This Row],[Weigth]]*1000</f>
        <v>299</v>
      </c>
    </row>
    <row r="169" spans="2:7" x14ac:dyDescent="0.35">
      <c r="B169" t="s">
        <v>19</v>
      </c>
      <c r="C169">
        <v>5</v>
      </c>
      <c r="D169" t="s">
        <v>107</v>
      </c>
      <c r="E169" s="37">
        <v>45201</v>
      </c>
      <c r="F169">
        <v>0.32500000000000001</v>
      </c>
      <c r="G169">
        <f>Table1[[#This Row],[Weigth]]*1000</f>
        <v>325</v>
      </c>
    </row>
    <row r="170" spans="2:7" x14ac:dyDescent="0.35">
      <c r="B170" t="s">
        <v>19</v>
      </c>
      <c r="C170">
        <v>5</v>
      </c>
      <c r="D170" t="s">
        <v>107</v>
      </c>
      <c r="E170" s="37">
        <v>45201</v>
      </c>
      <c r="F170">
        <v>0.314</v>
      </c>
      <c r="G170">
        <f>Table1[[#This Row],[Weigth]]*1000</f>
        <v>314</v>
      </c>
    </row>
    <row r="171" spans="2:7" x14ac:dyDescent="0.35">
      <c r="B171" t="s">
        <v>19</v>
      </c>
      <c r="C171">
        <v>6</v>
      </c>
      <c r="D171" t="s">
        <v>107</v>
      </c>
      <c r="E171" s="37">
        <v>45201</v>
      </c>
      <c r="F171">
        <v>0.30299999999999999</v>
      </c>
      <c r="G171">
        <f>Table1[[#This Row],[Weigth]]*1000</f>
        <v>303</v>
      </c>
    </row>
    <row r="172" spans="2:7" x14ac:dyDescent="0.35">
      <c r="B172" t="s">
        <v>19</v>
      </c>
      <c r="C172">
        <v>6</v>
      </c>
      <c r="D172" t="s">
        <v>107</v>
      </c>
      <c r="E172" s="37">
        <v>45201</v>
      </c>
      <c r="F172">
        <v>0.254</v>
      </c>
      <c r="G172">
        <f>Table1[[#This Row],[Weigth]]*1000</f>
        <v>254</v>
      </c>
    </row>
    <row r="173" spans="2:7" x14ac:dyDescent="0.35">
      <c r="B173" t="s">
        <v>20</v>
      </c>
      <c r="C173">
        <v>1</v>
      </c>
      <c r="D173" t="s">
        <v>107</v>
      </c>
      <c r="E173" s="37">
        <v>45201</v>
      </c>
      <c r="F173">
        <v>0.24399999999999999</v>
      </c>
      <c r="G173">
        <f>Table1[[#This Row],[Weigth]]*1000</f>
        <v>244</v>
      </c>
    </row>
    <row r="174" spans="2:7" x14ac:dyDescent="0.35">
      <c r="B174" t="s">
        <v>20</v>
      </c>
      <c r="C174">
        <v>1</v>
      </c>
      <c r="D174" t="s">
        <v>107</v>
      </c>
      <c r="E174" s="37">
        <v>45201</v>
      </c>
      <c r="F174">
        <v>0.18</v>
      </c>
      <c r="G174">
        <f>Table1[[#This Row],[Weigth]]*1000</f>
        <v>180</v>
      </c>
    </row>
    <row r="175" spans="2:7" x14ac:dyDescent="0.35">
      <c r="B175" t="s">
        <v>20</v>
      </c>
      <c r="C175">
        <v>1</v>
      </c>
      <c r="D175" t="s">
        <v>107</v>
      </c>
      <c r="E175" s="37">
        <v>45201</v>
      </c>
      <c r="F175">
        <v>0.24199999999999999</v>
      </c>
      <c r="G175">
        <f>Table1[[#This Row],[Weigth]]*1000</f>
        <v>242</v>
      </c>
    </row>
    <row r="176" spans="2:7" x14ac:dyDescent="0.35">
      <c r="B176" t="s">
        <v>20</v>
      </c>
      <c r="C176">
        <v>1</v>
      </c>
      <c r="D176" t="s">
        <v>107</v>
      </c>
      <c r="E176" s="37">
        <v>45201</v>
      </c>
      <c r="F176">
        <v>0.249</v>
      </c>
      <c r="G176">
        <f>Table1[[#This Row],[Weigth]]*1000</f>
        <v>249</v>
      </c>
    </row>
    <row r="177" spans="2:7" x14ac:dyDescent="0.35">
      <c r="B177" t="s">
        <v>20</v>
      </c>
      <c r="C177">
        <v>1</v>
      </c>
      <c r="D177" t="s">
        <v>106</v>
      </c>
      <c r="E177" s="37">
        <v>45201</v>
      </c>
      <c r="F177">
        <v>0.21099999999999999</v>
      </c>
      <c r="G177">
        <f>Table1[[#This Row],[Weigth]]*1000</f>
        <v>211</v>
      </c>
    </row>
    <row r="178" spans="2:7" x14ac:dyDescent="0.35">
      <c r="B178" t="s">
        <v>20</v>
      </c>
      <c r="C178">
        <v>1</v>
      </c>
      <c r="D178" t="s">
        <v>106</v>
      </c>
      <c r="E178" s="37">
        <v>45201</v>
      </c>
      <c r="F178">
        <v>0.245</v>
      </c>
      <c r="G178">
        <f>Table1[[#This Row],[Weigth]]*1000</f>
        <v>245</v>
      </c>
    </row>
    <row r="179" spans="2:7" x14ac:dyDescent="0.35">
      <c r="B179" t="s">
        <v>20</v>
      </c>
      <c r="C179">
        <v>2</v>
      </c>
      <c r="D179" t="s">
        <v>107</v>
      </c>
      <c r="E179" s="37">
        <v>45201</v>
      </c>
      <c r="F179">
        <v>0.24399999999999999</v>
      </c>
      <c r="G179">
        <f>Table1[[#This Row],[Weigth]]*1000</f>
        <v>244</v>
      </c>
    </row>
    <row r="180" spans="2:7" x14ac:dyDescent="0.35">
      <c r="B180" t="s">
        <v>20</v>
      </c>
      <c r="C180">
        <v>2</v>
      </c>
      <c r="D180" t="s">
        <v>107</v>
      </c>
      <c r="E180" s="37">
        <v>45201</v>
      </c>
      <c r="F180">
        <v>0.246</v>
      </c>
      <c r="G180">
        <f>Table1[[#This Row],[Weigth]]*1000</f>
        <v>246</v>
      </c>
    </row>
    <row r="181" spans="2:7" x14ac:dyDescent="0.35">
      <c r="B181" t="s">
        <v>20</v>
      </c>
      <c r="C181">
        <v>2</v>
      </c>
      <c r="D181" t="s">
        <v>107</v>
      </c>
      <c r="E181" s="37">
        <v>45201</v>
      </c>
      <c r="F181">
        <v>0.247</v>
      </c>
      <c r="G181">
        <f>Table1[[#This Row],[Weigth]]*1000</f>
        <v>247</v>
      </c>
    </row>
    <row r="182" spans="2:7" x14ac:dyDescent="0.35">
      <c r="B182" t="s">
        <v>20</v>
      </c>
      <c r="C182">
        <v>2</v>
      </c>
      <c r="D182" t="s">
        <v>107</v>
      </c>
      <c r="E182" s="37">
        <v>45201</v>
      </c>
      <c r="F182">
        <v>0.215</v>
      </c>
      <c r="G182">
        <f>Table1[[#This Row],[Weigth]]*1000</f>
        <v>215</v>
      </c>
    </row>
    <row r="183" spans="2:7" x14ac:dyDescent="0.35">
      <c r="B183" t="s">
        <v>20</v>
      </c>
      <c r="C183">
        <v>2</v>
      </c>
      <c r="D183" t="s">
        <v>107</v>
      </c>
      <c r="E183" s="37">
        <v>45201</v>
      </c>
      <c r="F183">
        <v>0.21299999999999999</v>
      </c>
      <c r="G183">
        <f>Table1[[#This Row],[Weigth]]*1000</f>
        <v>213</v>
      </c>
    </row>
    <row r="184" spans="2:7" x14ac:dyDescent="0.35">
      <c r="B184" t="s">
        <v>20</v>
      </c>
      <c r="C184">
        <v>2</v>
      </c>
      <c r="D184" t="s">
        <v>107</v>
      </c>
      <c r="E184" s="37">
        <v>45201</v>
      </c>
      <c r="F184">
        <v>0.23</v>
      </c>
      <c r="G184">
        <f>Table1[[#This Row],[Weigth]]*1000</f>
        <v>230</v>
      </c>
    </row>
    <row r="185" spans="2:7" x14ac:dyDescent="0.35">
      <c r="B185" t="s">
        <v>20</v>
      </c>
      <c r="C185">
        <v>2</v>
      </c>
      <c r="D185" t="s">
        <v>107</v>
      </c>
      <c r="E185" s="37">
        <v>45201</v>
      </c>
      <c r="F185">
        <v>0.27900000000000003</v>
      </c>
      <c r="G185">
        <f>Table1[[#This Row],[Weigth]]*1000</f>
        <v>279</v>
      </c>
    </row>
    <row r="186" spans="2:7" x14ac:dyDescent="0.35">
      <c r="B186" t="s">
        <v>20</v>
      </c>
      <c r="C186">
        <v>2</v>
      </c>
      <c r="D186" t="s">
        <v>107</v>
      </c>
      <c r="E186" s="37">
        <v>45201</v>
      </c>
      <c r="F186">
        <v>0.192</v>
      </c>
      <c r="G186">
        <f>Table1[[#This Row],[Weigth]]*1000</f>
        <v>192</v>
      </c>
    </row>
    <row r="187" spans="2:7" x14ac:dyDescent="0.35">
      <c r="B187" t="s">
        <v>20</v>
      </c>
      <c r="C187">
        <v>2</v>
      </c>
      <c r="D187" t="s">
        <v>107</v>
      </c>
      <c r="E187" s="37">
        <v>45201</v>
      </c>
      <c r="F187">
        <v>0.215</v>
      </c>
      <c r="G187">
        <f>Table1[[#This Row],[Weigth]]*1000</f>
        <v>215</v>
      </c>
    </row>
    <row r="188" spans="2:7" x14ac:dyDescent="0.35">
      <c r="B188" t="s">
        <v>20</v>
      </c>
      <c r="C188">
        <v>2</v>
      </c>
      <c r="D188" t="s">
        <v>107</v>
      </c>
      <c r="E188" s="37">
        <v>45201</v>
      </c>
      <c r="F188">
        <v>0.23499999999999999</v>
      </c>
      <c r="G188">
        <f>Table1[[#This Row],[Weigth]]*1000</f>
        <v>235</v>
      </c>
    </row>
    <row r="189" spans="2:7" x14ac:dyDescent="0.35">
      <c r="B189" t="s">
        <v>20</v>
      </c>
      <c r="C189">
        <v>2</v>
      </c>
      <c r="D189" t="s">
        <v>106</v>
      </c>
      <c r="E189" s="37">
        <v>45201</v>
      </c>
      <c r="F189">
        <v>0.25900000000000001</v>
      </c>
      <c r="G189">
        <f>Table1[[#This Row],[Weigth]]*1000</f>
        <v>259</v>
      </c>
    </row>
    <row r="190" spans="2:7" x14ac:dyDescent="0.35">
      <c r="B190" t="s">
        <v>20</v>
      </c>
      <c r="C190">
        <v>2</v>
      </c>
      <c r="D190" t="s">
        <v>106</v>
      </c>
      <c r="E190" s="37">
        <v>45201</v>
      </c>
      <c r="F190">
        <v>0.24199999999999999</v>
      </c>
      <c r="G190">
        <f>Table1[[#This Row],[Weigth]]*1000</f>
        <v>242</v>
      </c>
    </row>
    <row r="191" spans="2:7" x14ac:dyDescent="0.35">
      <c r="B191" t="s">
        <v>21</v>
      </c>
      <c r="C191">
        <v>1</v>
      </c>
      <c r="D191" t="s">
        <v>107</v>
      </c>
      <c r="E191" s="37">
        <v>45201</v>
      </c>
      <c r="F191">
        <v>0.223</v>
      </c>
      <c r="G191">
        <f>Table1[[#This Row],[Weigth]]*1000</f>
        <v>223</v>
      </c>
    </row>
    <row r="192" spans="2:7" x14ac:dyDescent="0.35">
      <c r="B192" t="s">
        <v>21</v>
      </c>
      <c r="C192">
        <v>1</v>
      </c>
      <c r="D192" t="s">
        <v>107</v>
      </c>
      <c r="E192" s="37">
        <v>45201</v>
      </c>
      <c r="F192">
        <v>0.216</v>
      </c>
      <c r="G192">
        <f>Table1[[#This Row],[Weigth]]*1000</f>
        <v>216</v>
      </c>
    </row>
    <row r="193" spans="2:7" x14ac:dyDescent="0.35">
      <c r="B193" t="s">
        <v>21</v>
      </c>
      <c r="C193">
        <v>1</v>
      </c>
      <c r="D193" t="s">
        <v>107</v>
      </c>
      <c r="E193" s="37">
        <v>45201</v>
      </c>
      <c r="F193">
        <v>0.214</v>
      </c>
      <c r="G193">
        <f>Table1[[#This Row],[Weigth]]*1000</f>
        <v>214</v>
      </c>
    </row>
    <row r="194" spans="2:7" x14ac:dyDescent="0.35">
      <c r="B194" t="s">
        <v>21</v>
      </c>
      <c r="C194">
        <v>1</v>
      </c>
      <c r="D194" t="s">
        <v>107</v>
      </c>
      <c r="E194" s="37">
        <v>45201</v>
      </c>
      <c r="F194">
        <v>0.218</v>
      </c>
      <c r="G194">
        <f>Table1[[#This Row],[Weigth]]*1000</f>
        <v>218</v>
      </c>
    </row>
    <row r="195" spans="2:7" x14ac:dyDescent="0.35">
      <c r="B195" t="s">
        <v>21</v>
      </c>
      <c r="C195">
        <v>1</v>
      </c>
      <c r="D195" t="s">
        <v>107</v>
      </c>
      <c r="E195" s="37">
        <v>45201</v>
      </c>
      <c r="F195">
        <v>0.224</v>
      </c>
      <c r="G195">
        <f>Table1[[#This Row],[Weigth]]*1000</f>
        <v>224</v>
      </c>
    </row>
    <row r="196" spans="2:7" x14ac:dyDescent="0.35">
      <c r="B196" t="s">
        <v>21</v>
      </c>
      <c r="C196">
        <v>1</v>
      </c>
      <c r="D196" t="s">
        <v>107</v>
      </c>
      <c r="E196" s="37">
        <v>45201</v>
      </c>
      <c r="F196">
        <v>0.188</v>
      </c>
      <c r="G196">
        <f>Table1[[#This Row],[Weigth]]*1000</f>
        <v>188</v>
      </c>
    </row>
    <row r="197" spans="2:7" x14ac:dyDescent="0.35">
      <c r="B197" t="s">
        <v>21</v>
      </c>
      <c r="C197">
        <v>1</v>
      </c>
      <c r="D197" t="s">
        <v>107</v>
      </c>
      <c r="E197" s="37">
        <v>45201</v>
      </c>
      <c r="F197">
        <v>0.25</v>
      </c>
      <c r="G197">
        <f>Table1[[#This Row],[Weigth]]*1000</f>
        <v>250</v>
      </c>
    </row>
    <row r="198" spans="2:7" x14ac:dyDescent="0.35">
      <c r="B198" t="s">
        <v>21</v>
      </c>
      <c r="C198">
        <v>1</v>
      </c>
      <c r="D198" t="s">
        <v>107</v>
      </c>
      <c r="E198" s="37">
        <v>45201</v>
      </c>
      <c r="F198">
        <v>0.253</v>
      </c>
      <c r="G198">
        <f>Table1[[#This Row],[Weigth]]*1000</f>
        <v>253</v>
      </c>
    </row>
    <row r="199" spans="2:7" x14ac:dyDescent="0.35">
      <c r="B199" t="s">
        <v>21</v>
      </c>
      <c r="C199">
        <v>1</v>
      </c>
      <c r="D199" t="s">
        <v>107</v>
      </c>
      <c r="E199" s="37">
        <v>45201</v>
      </c>
      <c r="F199">
        <v>0.19800000000000001</v>
      </c>
      <c r="G199">
        <f>Table1[[#This Row],[Weigth]]*1000</f>
        <v>198</v>
      </c>
    </row>
    <row r="200" spans="2:7" x14ac:dyDescent="0.35">
      <c r="B200" t="s">
        <v>21</v>
      </c>
      <c r="C200">
        <v>1</v>
      </c>
      <c r="D200" t="s">
        <v>107</v>
      </c>
      <c r="E200" s="37">
        <v>45201</v>
      </c>
      <c r="F200">
        <v>0.186</v>
      </c>
      <c r="G200">
        <f>Table1[[#This Row],[Weigth]]*1000</f>
        <v>186</v>
      </c>
    </row>
    <row r="201" spans="2:7" x14ac:dyDescent="0.35">
      <c r="B201" t="s">
        <v>21</v>
      </c>
      <c r="C201">
        <v>1</v>
      </c>
      <c r="D201" t="s">
        <v>107</v>
      </c>
      <c r="E201" s="37">
        <v>45201</v>
      </c>
      <c r="F201">
        <v>0.248</v>
      </c>
      <c r="G201">
        <f>Table1[[#This Row],[Weigth]]*1000</f>
        <v>248</v>
      </c>
    </row>
    <row r="202" spans="2:7" x14ac:dyDescent="0.35">
      <c r="B202" t="s">
        <v>21</v>
      </c>
      <c r="C202">
        <v>1</v>
      </c>
      <c r="D202" t="s">
        <v>107</v>
      </c>
      <c r="E202" s="37">
        <v>45201</v>
      </c>
      <c r="F202">
        <v>0.23499999999999999</v>
      </c>
      <c r="G202">
        <f>Table1[[#This Row],[Weigth]]*1000</f>
        <v>235</v>
      </c>
    </row>
    <row r="203" spans="2:7" x14ac:dyDescent="0.35">
      <c r="B203" t="s">
        <v>21</v>
      </c>
      <c r="C203">
        <v>1</v>
      </c>
      <c r="D203" t="s">
        <v>107</v>
      </c>
      <c r="E203" s="37">
        <v>45201</v>
      </c>
      <c r="F203">
        <v>0.193</v>
      </c>
      <c r="G203">
        <f>Table1[[#This Row],[Weigth]]*1000</f>
        <v>193</v>
      </c>
    </row>
    <row r="204" spans="2:7" x14ac:dyDescent="0.35">
      <c r="B204" t="s">
        <v>21</v>
      </c>
      <c r="C204">
        <v>1</v>
      </c>
      <c r="D204" t="s">
        <v>106</v>
      </c>
      <c r="E204" s="37">
        <v>45201</v>
      </c>
      <c r="F204">
        <v>0.26100000000000001</v>
      </c>
      <c r="G204">
        <f>Table1[[#This Row],[Weigth]]*1000</f>
        <v>261</v>
      </c>
    </row>
    <row r="205" spans="2:7" x14ac:dyDescent="0.35">
      <c r="B205" t="s">
        <v>21</v>
      </c>
      <c r="C205">
        <v>1</v>
      </c>
      <c r="D205" t="s">
        <v>106</v>
      </c>
      <c r="E205" s="37">
        <v>45201</v>
      </c>
      <c r="F205">
        <v>0.25600000000000001</v>
      </c>
      <c r="G205">
        <f>Table1[[#This Row],[Weigth]]*1000</f>
        <v>256</v>
      </c>
    </row>
    <row r="206" spans="2:7" x14ac:dyDescent="0.35">
      <c r="B206" t="s">
        <v>21</v>
      </c>
      <c r="C206">
        <v>1</v>
      </c>
      <c r="D206" t="s">
        <v>106</v>
      </c>
      <c r="E206" s="37">
        <v>45201</v>
      </c>
      <c r="F206">
        <v>0.30599999999999999</v>
      </c>
      <c r="G206">
        <f>Table1[[#This Row],[Weigth]]*1000</f>
        <v>306</v>
      </c>
    </row>
    <row r="207" spans="2:7" x14ac:dyDescent="0.35">
      <c r="B207" t="s">
        <v>21</v>
      </c>
      <c r="C207">
        <v>1</v>
      </c>
      <c r="D207" t="s">
        <v>106</v>
      </c>
      <c r="E207" s="37">
        <v>45201</v>
      </c>
      <c r="F207">
        <v>0.189</v>
      </c>
      <c r="G207">
        <f>Table1[[#This Row],[Weigth]]*1000</f>
        <v>189</v>
      </c>
    </row>
    <row r="208" spans="2:7" x14ac:dyDescent="0.35">
      <c r="B208" t="s">
        <v>21</v>
      </c>
      <c r="C208">
        <v>1</v>
      </c>
      <c r="D208" t="s">
        <v>106</v>
      </c>
      <c r="E208" s="37">
        <v>45201</v>
      </c>
      <c r="F208">
        <v>0.255</v>
      </c>
      <c r="G208">
        <f>Table1[[#This Row],[Weigth]]*1000</f>
        <v>255</v>
      </c>
    </row>
    <row r="209" spans="2:7" x14ac:dyDescent="0.35">
      <c r="B209" t="s">
        <v>21</v>
      </c>
      <c r="C209">
        <v>1</v>
      </c>
      <c r="D209" t="s">
        <v>106</v>
      </c>
      <c r="E209" s="37">
        <v>45201</v>
      </c>
      <c r="F209">
        <v>0.25600000000000001</v>
      </c>
      <c r="G209">
        <f>Table1[[#This Row],[Weigth]]*1000</f>
        <v>256</v>
      </c>
    </row>
    <row r="210" spans="2:7" x14ac:dyDescent="0.35">
      <c r="B210" t="s">
        <v>21</v>
      </c>
      <c r="C210">
        <v>1</v>
      </c>
      <c r="D210" t="s">
        <v>106</v>
      </c>
      <c r="E210" s="37">
        <v>45201</v>
      </c>
      <c r="F210">
        <v>0.23499999999999999</v>
      </c>
      <c r="G210">
        <f>Table1[[#This Row],[Weigth]]*1000</f>
        <v>235</v>
      </c>
    </row>
    <row r="211" spans="2:7" x14ac:dyDescent="0.35">
      <c r="B211" t="s">
        <v>16</v>
      </c>
      <c r="C211">
        <v>1</v>
      </c>
      <c r="D211" t="s">
        <v>107</v>
      </c>
      <c r="E211" s="37">
        <v>45202</v>
      </c>
      <c r="F211">
        <v>0.22500000000000001</v>
      </c>
      <c r="G211">
        <f>Table1[[#This Row],[Weigth]]*1000</f>
        <v>225</v>
      </c>
    </row>
    <row r="212" spans="2:7" x14ac:dyDescent="0.35">
      <c r="B212" t="s">
        <v>16</v>
      </c>
      <c r="C212">
        <v>1</v>
      </c>
      <c r="D212" t="s">
        <v>107</v>
      </c>
      <c r="E212" s="37">
        <v>45202</v>
      </c>
      <c r="F212">
        <v>0.249</v>
      </c>
      <c r="G212">
        <f>Table1[[#This Row],[Weigth]]*1000</f>
        <v>249</v>
      </c>
    </row>
    <row r="213" spans="2:7" x14ac:dyDescent="0.35">
      <c r="B213" t="s">
        <v>16</v>
      </c>
      <c r="C213">
        <v>1</v>
      </c>
      <c r="D213" t="s">
        <v>107</v>
      </c>
      <c r="E213" s="37">
        <v>45202</v>
      </c>
      <c r="F213">
        <v>0.218</v>
      </c>
      <c r="G213">
        <f>Table1[[#This Row],[Weigth]]*1000</f>
        <v>218</v>
      </c>
    </row>
    <row r="214" spans="2:7" x14ac:dyDescent="0.35">
      <c r="B214" t="s">
        <v>16</v>
      </c>
      <c r="C214">
        <v>3</v>
      </c>
      <c r="D214" t="s">
        <v>107</v>
      </c>
      <c r="E214" s="37">
        <v>45202</v>
      </c>
      <c r="F214">
        <v>0.26900000000000002</v>
      </c>
      <c r="G214">
        <f>Table1[[#This Row],[Weigth]]*1000</f>
        <v>269</v>
      </c>
    </row>
    <row r="215" spans="2:7" x14ac:dyDescent="0.35">
      <c r="B215" t="s">
        <v>16</v>
      </c>
      <c r="C215">
        <v>4</v>
      </c>
      <c r="D215" t="s">
        <v>107</v>
      </c>
      <c r="E215" s="37">
        <v>45202</v>
      </c>
      <c r="F215">
        <v>0.23699999999999999</v>
      </c>
      <c r="G215">
        <f>Table1[[#This Row],[Weigth]]*1000</f>
        <v>237</v>
      </c>
    </row>
    <row r="216" spans="2:7" x14ac:dyDescent="0.35">
      <c r="B216" t="s">
        <v>16</v>
      </c>
      <c r="C216">
        <v>5</v>
      </c>
      <c r="D216" t="s">
        <v>107</v>
      </c>
      <c r="E216" s="37">
        <v>45202</v>
      </c>
      <c r="F216">
        <v>0.32900000000000001</v>
      </c>
      <c r="G216">
        <f>Table1[[#This Row],[Weigth]]*1000</f>
        <v>329</v>
      </c>
    </row>
    <row r="217" spans="2:7" x14ac:dyDescent="0.35">
      <c r="B217" t="s">
        <v>16</v>
      </c>
      <c r="C217">
        <v>6</v>
      </c>
      <c r="D217" t="s">
        <v>107</v>
      </c>
      <c r="E217" s="37">
        <v>45202</v>
      </c>
      <c r="F217">
        <v>0.27800000000000002</v>
      </c>
      <c r="G217">
        <f>Table1[[#This Row],[Weigth]]*1000</f>
        <v>278</v>
      </c>
    </row>
    <row r="218" spans="2:7" x14ac:dyDescent="0.35">
      <c r="B218" t="s">
        <v>17</v>
      </c>
      <c r="C218">
        <v>1</v>
      </c>
      <c r="D218" t="s">
        <v>107</v>
      </c>
      <c r="E218" s="37">
        <v>45202</v>
      </c>
      <c r="F218">
        <v>0.246</v>
      </c>
      <c r="G218">
        <f>Table1[[#This Row],[Weigth]]*1000</f>
        <v>246</v>
      </c>
    </row>
    <row r="219" spans="2:7" x14ac:dyDescent="0.35">
      <c r="B219" t="s">
        <v>17</v>
      </c>
      <c r="C219">
        <v>2</v>
      </c>
      <c r="D219" t="s">
        <v>107</v>
      </c>
      <c r="E219" s="37">
        <v>45202</v>
      </c>
      <c r="F219">
        <v>0.19800000000000001</v>
      </c>
      <c r="G219">
        <f>Table1[[#This Row],[Weigth]]*1000</f>
        <v>198</v>
      </c>
    </row>
    <row r="220" spans="2:7" x14ac:dyDescent="0.35">
      <c r="B220" t="s">
        <v>17</v>
      </c>
      <c r="C220">
        <v>2</v>
      </c>
      <c r="D220" t="s">
        <v>106</v>
      </c>
      <c r="E220" s="37">
        <v>45202</v>
      </c>
      <c r="F220">
        <v>0.245</v>
      </c>
      <c r="G220">
        <f>Table1[[#This Row],[Weigth]]*1000</f>
        <v>245</v>
      </c>
    </row>
    <row r="221" spans="2:7" x14ac:dyDescent="0.35">
      <c r="B221" t="s">
        <v>17</v>
      </c>
      <c r="C221">
        <v>2</v>
      </c>
      <c r="D221" t="s">
        <v>106</v>
      </c>
      <c r="E221" s="37">
        <v>45202</v>
      </c>
      <c r="F221">
        <v>0.24299999999999999</v>
      </c>
      <c r="G221">
        <f>Table1[[#This Row],[Weigth]]*1000</f>
        <v>243</v>
      </c>
    </row>
    <row r="222" spans="2:7" x14ac:dyDescent="0.35">
      <c r="B222" t="s">
        <v>17</v>
      </c>
      <c r="C222">
        <v>2</v>
      </c>
      <c r="D222" t="s">
        <v>106</v>
      </c>
      <c r="E222" s="37">
        <v>45202</v>
      </c>
      <c r="F222">
        <v>0.217</v>
      </c>
      <c r="G222">
        <f>Table1[[#This Row],[Weigth]]*1000</f>
        <v>217</v>
      </c>
    </row>
    <row r="223" spans="2:7" x14ac:dyDescent="0.35">
      <c r="B223" t="s">
        <v>18</v>
      </c>
      <c r="C223">
        <v>1</v>
      </c>
      <c r="D223" t="s">
        <v>106</v>
      </c>
      <c r="E223" s="37">
        <v>45202</v>
      </c>
      <c r="F223">
        <v>0.23200000000000001</v>
      </c>
      <c r="G223">
        <f>Table1[[#This Row],[Weigth]]*1000</f>
        <v>232</v>
      </c>
    </row>
    <row r="224" spans="2:7" x14ac:dyDescent="0.35">
      <c r="B224" t="s">
        <v>18</v>
      </c>
      <c r="C224">
        <v>1</v>
      </c>
      <c r="D224" t="s">
        <v>107</v>
      </c>
      <c r="E224" s="37">
        <v>45202</v>
      </c>
      <c r="F224">
        <v>0.23899999999999999</v>
      </c>
      <c r="G224">
        <f>Table1[[#This Row],[Weigth]]*1000</f>
        <v>239</v>
      </c>
    </row>
    <row r="225" spans="2:7" x14ac:dyDescent="0.35">
      <c r="B225" t="s">
        <v>18</v>
      </c>
      <c r="C225">
        <v>1</v>
      </c>
      <c r="D225" t="s">
        <v>107</v>
      </c>
      <c r="E225" s="37">
        <v>45202</v>
      </c>
      <c r="F225">
        <v>0.26200000000000001</v>
      </c>
      <c r="G225">
        <f>Table1[[#This Row],[Weigth]]*1000</f>
        <v>262</v>
      </c>
    </row>
    <row r="226" spans="2:7" x14ac:dyDescent="0.35">
      <c r="B226" t="s">
        <v>18</v>
      </c>
      <c r="C226">
        <v>1</v>
      </c>
      <c r="D226" t="s">
        <v>107</v>
      </c>
      <c r="E226" s="37">
        <v>45202</v>
      </c>
      <c r="F226">
        <v>0.23100000000000001</v>
      </c>
      <c r="G226">
        <f>Table1[[#This Row],[Weigth]]*1000</f>
        <v>231</v>
      </c>
    </row>
    <row r="227" spans="2:7" x14ac:dyDescent="0.35">
      <c r="B227" t="s">
        <v>18</v>
      </c>
      <c r="C227">
        <v>1</v>
      </c>
      <c r="D227" t="s">
        <v>107</v>
      </c>
      <c r="E227" s="37">
        <v>45202</v>
      </c>
      <c r="F227">
        <v>0.26</v>
      </c>
      <c r="G227">
        <f>Table1[[#This Row],[Weigth]]*1000</f>
        <v>260</v>
      </c>
    </row>
    <row r="228" spans="2:7" x14ac:dyDescent="0.35">
      <c r="B228" t="s">
        <v>18</v>
      </c>
      <c r="C228">
        <v>1</v>
      </c>
      <c r="D228" t="s">
        <v>107</v>
      </c>
      <c r="E228" s="37">
        <v>45202</v>
      </c>
      <c r="F228">
        <v>0.22600000000000001</v>
      </c>
      <c r="G228">
        <f>Table1[[#This Row],[Weigth]]*1000</f>
        <v>226</v>
      </c>
    </row>
    <row r="229" spans="2:7" x14ac:dyDescent="0.35">
      <c r="B229" t="s">
        <v>18</v>
      </c>
      <c r="C229">
        <v>1</v>
      </c>
      <c r="D229" t="s">
        <v>106</v>
      </c>
      <c r="E229" s="37">
        <v>45202</v>
      </c>
      <c r="F229">
        <v>0.153</v>
      </c>
      <c r="G229">
        <f>Table1[[#This Row],[Weigth]]*1000</f>
        <v>153</v>
      </c>
    </row>
    <row r="230" spans="2:7" x14ac:dyDescent="0.35">
      <c r="B230" t="s">
        <v>18</v>
      </c>
      <c r="C230">
        <v>1</v>
      </c>
      <c r="D230" t="s">
        <v>107</v>
      </c>
      <c r="E230" s="37">
        <v>45202</v>
      </c>
      <c r="F230">
        <v>0.219</v>
      </c>
      <c r="G230">
        <f>Table1[[#This Row],[Weigth]]*1000</f>
        <v>219</v>
      </c>
    </row>
    <row r="231" spans="2:7" x14ac:dyDescent="0.35">
      <c r="B231" t="s">
        <v>18</v>
      </c>
      <c r="C231">
        <v>1</v>
      </c>
      <c r="D231" t="s">
        <v>107</v>
      </c>
      <c r="E231" s="37">
        <v>45202</v>
      </c>
      <c r="F231">
        <v>0.20799999999999999</v>
      </c>
      <c r="G231">
        <f>Table1[[#This Row],[Weigth]]*1000</f>
        <v>208</v>
      </c>
    </row>
    <row r="232" spans="2:7" x14ac:dyDescent="0.35">
      <c r="B232" t="s">
        <v>19</v>
      </c>
      <c r="C232">
        <v>1</v>
      </c>
      <c r="D232" t="s">
        <v>106</v>
      </c>
      <c r="E232" s="37">
        <v>45202</v>
      </c>
      <c r="F232">
        <v>0.251</v>
      </c>
      <c r="G232">
        <f>Table1[[#This Row],[Weigth]]*1000</f>
        <v>251</v>
      </c>
    </row>
    <row r="233" spans="2:7" x14ac:dyDescent="0.35">
      <c r="B233" t="s">
        <v>19</v>
      </c>
      <c r="C233">
        <v>1</v>
      </c>
      <c r="D233" t="s">
        <v>107</v>
      </c>
      <c r="E233" s="37">
        <v>45202</v>
      </c>
      <c r="F233">
        <v>0.30499999999999999</v>
      </c>
      <c r="G233">
        <f>Table1[[#This Row],[Weigth]]*1000</f>
        <v>305</v>
      </c>
    </row>
    <row r="234" spans="2:7" x14ac:dyDescent="0.35">
      <c r="B234" t="s">
        <v>19</v>
      </c>
      <c r="C234">
        <v>2</v>
      </c>
      <c r="D234" t="s">
        <v>107</v>
      </c>
      <c r="E234" s="37">
        <v>45202</v>
      </c>
      <c r="F234">
        <v>0.23799999999999999</v>
      </c>
      <c r="G234">
        <f>Table1[[#This Row],[Weigth]]*1000</f>
        <v>238</v>
      </c>
    </row>
    <row r="235" spans="2:7" x14ac:dyDescent="0.35">
      <c r="B235" t="s">
        <v>19</v>
      </c>
      <c r="C235">
        <v>2</v>
      </c>
      <c r="D235" t="s">
        <v>107</v>
      </c>
      <c r="E235" s="37">
        <v>45202</v>
      </c>
      <c r="F235">
        <v>0.246</v>
      </c>
      <c r="G235">
        <f>Table1[[#This Row],[Weigth]]*1000</f>
        <v>246</v>
      </c>
    </row>
    <row r="236" spans="2:7" x14ac:dyDescent="0.35">
      <c r="B236" t="s">
        <v>19</v>
      </c>
      <c r="C236">
        <v>5</v>
      </c>
      <c r="D236" t="s">
        <v>107</v>
      </c>
      <c r="E236" s="37">
        <v>45202</v>
      </c>
      <c r="F236">
        <v>0.29299999999999998</v>
      </c>
      <c r="G236">
        <f>Table1[[#This Row],[Weigth]]*1000</f>
        <v>293</v>
      </c>
    </row>
    <row r="237" spans="2:7" x14ac:dyDescent="0.35">
      <c r="B237" t="s">
        <v>19</v>
      </c>
      <c r="C237">
        <v>6</v>
      </c>
      <c r="D237" t="s">
        <v>107</v>
      </c>
      <c r="E237" s="37">
        <v>45202</v>
      </c>
      <c r="F237">
        <v>0.26400000000000001</v>
      </c>
      <c r="G237">
        <f>Table1[[#This Row],[Weigth]]*1000</f>
        <v>264</v>
      </c>
    </row>
    <row r="238" spans="2:7" x14ac:dyDescent="0.35">
      <c r="B238" t="s">
        <v>20</v>
      </c>
      <c r="C238">
        <v>1</v>
      </c>
      <c r="D238" t="s">
        <v>106</v>
      </c>
      <c r="E238" s="37">
        <v>45202</v>
      </c>
      <c r="F238">
        <v>0.29099999999999998</v>
      </c>
      <c r="G238">
        <f>Table1[[#This Row],[Weigth]]*1000</f>
        <v>291</v>
      </c>
    </row>
    <row r="239" spans="2:7" x14ac:dyDescent="0.35">
      <c r="B239" t="s">
        <v>20</v>
      </c>
      <c r="C239">
        <v>1</v>
      </c>
      <c r="D239" t="s">
        <v>107</v>
      </c>
      <c r="E239" s="37">
        <v>45202</v>
      </c>
      <c r="F239">
        <v>0.27300000000000002</v>
      </c>
      <c r="G239">
        <f>Table1[[#This Row],[Weigth]]*1000</f>
        <v>273</v>
      </c>
    </row>
    <row r="240" spans="2:7" x14ac:dyDescent="0.35">
      <c r="B240" t="s">
        <v>20</v>
      </c>
      <c r="C240">
        <v>1</v>
      </c>
      <c r="D240" t="s">
        <v>107</v>
      </c>
      <c r="E240" s="37">
        <v>45202</v>
      </c>
      <c r="F240">
        <v>0.23899999999999999</v>
      </c>
      <c r="G240">
        <f>Table1[[#This Row],[Weigth]]*1000</f>
        <v>239</v>
      </c>
    </row>
    <row r="241" spans="2:7" x14ac:dyDescent="0.35">
      <c r="B241" t="s">
        <v>20</v>
      </c>
      <c r="C241">
        <v>2</v>
      </c>
      <c r="D241" t="s">
        <v>107</v>
      </c>
      <c r="E241" s="37">
        <v>45202</v>
      </c>
      <c r="F241">
        <v>0.254</v>
      </c>
      <c r="G241">
        <f>Table1[[#This Row],[Weigth]]*1000</f>
        <v>254</v>
      </c>
    </row>
    <row r="242" spans="2:7" x14ac:dyDescent="0.35">
      <c r="B242" t="s">
        <v>20</v>
      </c>
      <c r="C242">
        <v>2</v>
      </c>
      <c r="D242" t="s">
        <v>107</v>
      </c>
      <c r="E242" s="37">
        <v>45202</v>
      </c>
      <c r="F242">
        <v>0.28100000000000003</v>
      </c>
      <c r="G242">
        <f>Table1[[#This Row],[Weigth]]*1000</f>
        <v>281</v>
      </c>
    </row>
    <row r="243" spans="2:7" x14ac:dyDescent="0.35">
      <c r="B243" t="s">
        <v>20</v>
      </c>
      <c r="C243">
        <v>2</v>
      </c>
      <c r="D243" t="s">
        <v>107</v>
      </c>
      <c r="E243" s="37">
        <v>45202</v>
      </c>
      <c r="F243">
        <v>0.23400000000000001</v>
      </c>
      <c r="G243">
        <f>Table1[[#This Row],[Weigth]]*1000</f>
        <v>234</v>
      </c>
    </row>
    <row r="244" spans="2:7" x14ac:dyDescent="0.35">
      <c r="B244" t="s">
        <v>20</v>
      </c>
      <c r="C244">
        <v>2</v>
      </c>
      <c r="D244" t="s">
        <v>107</v>
      </c>
      <c r="E244" s="37">
        <v>45202</v>
      </c>
      <c r="F244">
        <v>0.25600000000000001</v>
      </c>
      <c r="G244">
        <f>Table1[[#This Row],[Weigth]]*1000</f>
        <v>256</v>
      </c>
    </row>
    <row r="245" spans="2:7" x14ac:dyDescent="0.35">
      <c r="B245" t="s">
        <v>20</v>
      </c>
      <c r="C245">
        <v>2</v>
      </c>
      <c r="D245" t="s">
        <v>107</v>
      </c>
      <c r="E245" s="37">
        <v>45202</v>
      </c>
      <c r="F245">
        <v>0.223</v>
      </c>
      <c r="G245">
        <f>Table1[[#This Row],[Weigth]]*1000</f>
        <v>223</v>
      </c>
    </row>
    <row r="246" spans="2:7" x14ac:dyDescent="0.35">
      <c r="B246" t="s">
        <v>20</v>
      </c>
      <c r="C246">
        <v>2</v>
      </c>
      <c r="D246" t="s">
        <v>107</v>
      </c>
      <c r="E246" s="37">
        <v>45202</v>
      </c>
      <c r="F246">
        <v>0.23300000000000001</v>
      </c>
      <c r="G246">
        <f>Table1[[#This Row],[Weigth]]*1000</f>
        <v>233</v>
      </c>
    </row>
    <row r="247" spans="2:7" x14ac:dyDescent="0.35">
      <c r="B247" t="s">
        <v>20</v>
      </c>
      <c r="C247">
        <v>2</v>
      </c>
      <c r="D247" t="s">
        <v>107</v>
      </c>
      <c r="E247" s="37">
        <v>45202</v>
      </c>
      <c r="F247">
        <v>0.254</v>
      </c>
      <c r="G247">
        <f>Table1[[#This Row],[Weigth]]*1000</f>
        <v>254</v>
      </c>
    </row>
    <row r="248" spans="2:7" x14ac:dyDescent="0.35">
      <c r="B248" t="s">
        <v>20</v>
      </c>
      <c r="C248">
        <v>2</v>
      </c>
      <c r="D248" t="s">
        <v>107</v>
      </c>
      <c r="E248" s="37">
        <v>45202</v>
      </c>
      <c r="F248">
        <v>0.224</v>
      </c>
      <c r="G248">
        <f>Table1[[#This Row],[Weigth]]*1000</f>
        <v>224</v>
      </c>
    </row>
    <row r="249" spans="2:7" x14ac:dyDescent="0.35">
      <c r="B249" t="s">
        <v>20</v>
      </c>
      <c r="C249">
        <v>2</v>
      </c>
      <c r="D249" t="s">
        <v>106</v>
      </c>
      <c r="E249" s="37">
        <v>45202</v>
      </c>
      <c r="F249">
        <v>0.223</v>
      </c>
      <c r="G249">
        <f>Table1[[#This Row],[Weigth]]*1000</f>
        <v>223</v>
      </c>
    </row>
    <row r="250" spans="2:7" x14ac:dyDescent="0.35">
      <c r="B250" t="s">
        <v>21</v>
      </c>
      <c r="C250">
        <v>1</v>
      </c>
      <c r="D250" t="s">
        <v>107</v>
      </c>
      <c r="E250" s="37">
        <v>45202</v>
      </c>
      <c r="F250">
        <v>0.221</v>
      </c>
      <c r="G250">
        <f>Table1[[#This Row],[Weigth]]*1000</f>
        <v>221</v>
      </c>
    </row>
    <row r="251" spans="2:7" x14ac:dyDescent="0.35">
      <c r="B251" t="s">
        <v>21</v>
      </c>
      <c r="C251">
        <v>1</v>
      </c>
      <c r="D251" t="s">
        <v>107</v>
      </c>
      <c r="E251" s="37">
        <v>45202</v>
      </c>
      <c r="F251">
        <v>0.222</v>
      </c>
      <c r="G251">
        <f>Table1[[#This Row],[Weigth]]*1000</f>
        <v>222</v>
      </c>
    </row>
    <row r="252" spans="2:7" x14ac:dyDescent="0.35">
      <c r="B252" t="s">
        <v>21</v>
      </c>
      <c r="C252">
        <v>1</v>
      </c>
      <c r="D252" t="s">
        <v>107</v>
      </c>
      <c r="E252" s="37">
        <v>45202</v>
      </c>
      <c r="F252">
        <v>0.22600000000000001</v>
      </c>
      <c r="G252">
        <f>Table1[[#This Row],[Weigth]]*1000</f>
        <v>226</v>
      </c>
    </row>
    <row r="253" spans="2:7" x14ac:dyDescent="0.35">
      <c r="B253" t="s">
        <v>21</v>
      </c>
      <c r="C253">
        <v>1</v>
      </c>
      <c r="D253" t="s">
        <v>107</v>
      </c>
      <c r="E253" s="37">
        <v>45202</v>
      </c>
      <c r="F253">
        <v>0.22500000000000001</v>
      </c>
      <c r="G253">
        <f>Table1[[#This Row],[Weigth]]*1000</f>
        <v>225</v>
      </c>
    </row>
    <row r="254" spans="2:7" x14ac:dyDescent="0.35">
      <c r="B254" t="s">
        <v>21</v>
      </c>
      <c r="C254">
        <v>1</v>
      </c>
      <c r="D254" t="s">
        <v>107</v>
      </c>
      <c r="E254" s="37">
        <v>45202</v>
      </c>
      <c r="F254">
        <v>0.23699999999999999</v>
      </c>
      <c r="G254">
        <f>Table1[[#This Row],[Weigth]]*1000</f>
        <v>237</v>
      </c>
    </row>
    <row r="255" spans="2:7" x14ac:dyDescent="0.35">
      <c r="B255" t="s">
        <v>21</v>
      </c>
      <c r="C255">
        <v>1</v>
      </c>
      <c r="D255" t="s">
        <v>107</v>
      </c>
      <c r="E255" s="37">
        <v>45202</v>
      </c>
      <c r="F255">
        <v>0.23599999999999999</v>
      </c>
      <c r="G255">
        <f>Table1[[#This Row],[Weigth]]*1000</f>
        <v>236</v>
      </c>
    </row>
    <row r="256" spans="2:7" x14ac:dyDescent="0.35">
      <c r="B256" t="s">
        <v>21</v>
      </c>
      <c r="C256">
        <v>1</v>
      </c>
      <c r="D256" t="s">
        <v>107</v>
      </c>
      <c r="E256" s="37">
        <v>45202</v>
      </c>
      <c r="F256">
        <v>0.22900000000000001</v>
      </c>
      <c r="G256">
        <f>Table1[[#This Row],[Weigth]]*1000</f>
        <v>229</v>
      </c>
    </row>
    <row r="257" spans="2:7" x14ac:dyDescent="0.35">
      <c r="B257" t="s">
        <v>21</v>
      </c>
      <c r="C257">
        <v>1</v>
      </c>
      <c r="D257" t="s">
        <v>106</v>
      </c>
      <c r="E257" s="37">
        <v>45202</v>
      </c>
      <c r="F257">
        <v>0.23599999999999999</v>
      </c>
      <c r="G257">
        <f>Table1[[#This Row],[Weigth]]*1000</f>
        <v>236</v>
      </c>
    </row>
    <row r="258" spans="2:7" x14ac:dyDescent="0.35">
      <c r="B258" t="s">
        <v>21</v>
      </c>
      <c r="C258">
        <v>1</v>
      </c>
      <c r="D258" t="s">
        <v>106</v>
      </c>
      <c r="E258" s="37">
        <v>45202</v>
      </c>
      <c r="F258">
        <v>0.24399999999999999</v>
      </c>
      <c r="G258">
        <f>Table1[[#This Row],[Weigth]]*1000</f>
        <v>244</v>
      </c>
    </row>
    <row r="259" spans="2:7" x14ac:dyDescent="0.35">
      <c r="B259" t="s">
        <v>16</v>
      </c>
      <c r="C259">
        <v>3</v>
      </c>
      <c r="D259" t="s">
        <v>107</v>
      </c>
      <c r="E259" s="37">
        <v>45203</v>
      </c>
      <c r="F259">
        <v>0.26500000000000001</v>
      </c>
      <c r="G259">
        <f>Table1[[#This Row],[Weigth]]*1000</f>
        <v>265</v>
      </c>
    </row>
    <row r="260" spans="2:7" x14ac:dyDescent="0.35">
      <c r="B260" t="s">
        <v>17</v>
      </c>
      <c r="C260">
        <v>1</v>
      </c>
      <c r="D260" t="s">
        <v>107</v>
      </c>
      <c r="E260" s="37">
        <v>45203</v>
      </c>
      <c r="F260">
        <v>0.26600000000000001</v>
      </c>
      <c r="G260">
        <f>Table1[[#This Row],[Weigth]]*1000</f>
        <v>266</v>
      </c>
    </row>
    <row r="261" spans="2:7" x14ac:dyDescent="0.35">
      <c r="B261" t="s">
        <v>19</v>
      </c>
      <c r="C261">
        <v>6</v>
      </c>
      <c r="D261" t="s">
        <v>107</v>
      </c>
      <c r="E261" s="37">
        <v>45203</v>
      </c>
      <c r="F261">
        <v>0.23699999999999999</v>
      </c>
      <c r="G261">
        <f>Table1[[#This Row],[Weigth]]*1000</f>
        <v>237</v>
      </c>
    </row>
    <row r="262" spans="2:7" x14ac:dyDescent="0.35">
      <c r="B262" t="s">
        <v>20</v>
      </c>
      <c r="C262">
        <v>1</v>
      </c>
      <c r="D262" t="s">
        <v>107</v>
      </c>
      <c r="E262" s="37">
        <v>45203</v>
      </c>
      <c r="F262">
        <v>0.23200000000000001</v>
      </c>
      <c r="G262">
        <f>Table1[[#This Row],[Weigth]]*1000</f>
        <v>232</v>
      </c>
    </row>
    <row r="263" spans="2:7" x14ac:dyDescent="0.35">
      <c r="B263" t="s">
        <v>20</v>
      </c>
      <c r="C263">
        <v>1</v>
      </c>
      <c r="D263" t="s">
        <v>107</v>
      </c>
      <c r="E263" s="37">
        <v>45203</v>
      </c>
      <c r="F263">
        <v>0.253</v>
      </c>
      <c r="G263">
        <f>Table1[[#This Row],[Weigth]]*1000</f>
        <v>253</v>
      </c>
    </row>
    <row r="264" spans="2:7" x14ac:dyDescent="0.35">
      <c r="B264" t="s">
        <v>20</v>
      </c>
      <c r="C264">
        <v>2</v>
      </c>
      <c r="D264" t="s">
        <v>107</v>
      </c>
      <c r="E264" s="37">
        <v>45203</v>
      </c>
      <c r="F264">
        <v>0.20300000000000001</v>
      </c>
      <c r="G264">
        <f>Table1[[#This Row],[Weigth]]*1000</f>
        <v>203</v>
      </c>
    </row>
    <row r="265" spans="2:7" x14ac:dyDescent="0.35">
      <c r="B265" t="s">
        <v>16</v>
      </c>
      <c r="C265">
        <v>3</v>
      </c>
      <c r="D265" t="s">
        <v>107</v>
      </c>
      <c r="E265" s="37">
        <v>45205</v>
      </c>
      <c r="F265">
        <v>0.309</v>
      </c>
      <c r="G265">
        <f>Table1[[#This Row],[Weigth]]*1000</f>
        <v>309</v>
      </c>
    </row>
    <row r="266" spans="2:7" x14ac:dyDescent="0.35">
      <c r="B266" t="s">
        <v>16</v>
      </c>
      <c r="C266">
        <v>5</v>
      </c>
      <c r="D266" t="s">
        <v>106</v>
      </c>
      <c r="E266" s="37">
        <v>45205</v>
      </c>
      <c r="F266">
        <v>0.39100000000000001</v>
      </c>
      <c r="G266">
        <f>Table1[[#This Row],[Weigth]]*1000</f>
        <v>391</v>
      </c>
    </row>
    <row r="267" spans="2:7" x14ac:dyDescent="0.35">
      <c r="B267" t="s">
        <v>17</v>
      </c>
      <c r="C267">
        <v>1</v>
      </c>
      <c r="D267" t="s">
        <v>107</v>
      </c>
      <c r="E267" s="37">
        <v>45205</v>
      </c>
      <c r="F267">
        <v>0.31</v>
      </c>
      <c r="G267">
        <f>Table1[[#This Row],[Weigth]]*1000</f>
        <v>310</v>
      </c>
    </row>
    <row r="268" spans="2:7" x14ac:dyDescent="0.35">
      <c r="B268" t="s">
        <v>17</v>
      </c>
      <c r="C268">
        <v>2</v>
      </c>
      <c r="D268" t="s">
        <v>106</v>
      </c>
      <c r="E268" s="37">
        <v>45205</v>
      </c>
      <c r="F268">
        <v>0.33300000000000002</v>
      </c>
      <c r="G268">
        <f>Table1[[#This Row],[Weigth]]*1000</f>
        <v>333</v>
      </c>
    </row>
    <row r="269" spans="2:7" x14ac:dyDescent="0.35">
      <c r="B269" t="s">
        <v>17</v>
      </c>
      <c r="C269">
        <v>2</v>
      </c>
      <c r="D269" t="s">
        <v>106</v>
      </c>
      <c r="E269" s="37">
        <v>45205</v>
      </c>
      <c r="F269">
        <v>0.26500000000000001</v>
      </c>
      <c r="G269">
        <f>Table1[[#This Row],[Weigth]]*1000</f>
        <v>265</v>
      </c>
    </row>
    <row r="270" spans="2:7" x14ac:dyDescent="0.35">
      <c r="B270" t="s">
        <v>18</v>
      </c>
      <c r="C270">
        <v>1</v>
      </c>
      <c r="D270" t="s">
        <v>107</v>
      </c>
      <c r="E270" s="37">
        <v>45205</v>
      </c>
      <c r="F270">
        <v>0.30599999999999999</v>
      </c>
      <c r="G270">
        <f>Table1[[#This Row],[Weigth]]*1000</f>
        <v>306</v>
      </c>
    </row>
    <row r="271" spans="2:7" x14ac:dyDescent="0.35">
      <c r="B271" t="s">
        <v>18</v>
      </c>
      <c r="C271">
        <v>1</v>
      </c>
      <c r="D271" t="s">
        <v>107</v>
      </c>
      <c r="E271" s="37">
        <v>45205</v>
      </c>
      <c r="F271">
        <v>0.27600000000000002</v>
      </c>
      <c r="G271">
        <f>Table1[[#This Row],[Weigth]]*1000</f>
        <v>276</v>
      </c>
    </row>
    <row r="272" spans="2:7" x14ac:dyDescent="0.35">
      <c r="B272" t="s">
        <v>18</v>
      </c>
      <c r="C272">
        <v>1</v>
      </c>
      <c r="D272" t="s">
        <v>106</v>
      </c>
      <c r="E272" s="37">
        <v>45205</v>
      </c>
      <c r="F272">
        <v>0.20899999999999999</v>
      </c>
      <c r="G272">
        <f>Table1[[#This Row],[Weigth]]*1000</f>
        <v>209</v>
      </c>
    </row>
    <row r="273" spans="2:7" x14ac:dyDescent="0.35">
      <c r="B273" t="s">
        <v>18</v>
      </c>
      <c r="C273">
        <v>1</v>
      </c>
      <c r="D273" t="s">
        <v>106</v>
      </c>
      <c r="E273" s="37">
        <v>45205</v>
      </c>
      <c r="F273">
        <v>0.24099999999999999</v>
      </c>
      <c r="G273">
        <f>Table1[[#This Row],[Weigth]]*1000</f>
        <v>241</v>
      </c>
    </row>
    <row r="274" spans="2:7" x14ac:dyDescent="0.35">
      <c r="B274" t="s">
        <v>19</v>
      </c>
      <c r="C274">
        <v>2</v>
      </c>
      <c r="D274" t="s">
        <v>106</v>
      </c>
      <c r="E274" s="37">
        <v>45205</v>
      </c>
      <c r="F274">
        <v>0.40500000000000003</v>
      </c>
      <c r="G274">
        <f>Table1[[#This Row],[Weigth]]*1000</f>
        <v>405</v>
      </c>
    </row>
    <row r="275" spans="2:7" x14ac:dyDescent="0.35">
      <c r="B275" t="s">
        <v>19</v>
      </c>
      <c r="C275">
        <v>6</v>
      </c>
      <c r="D275" t="s">
        <v>106</v>
      </c>
      <c r="E275" s="37">
        <v>45205</v>
      </c>
      <c r="F275">
        <v>0.315</v>
      </c>
      <c r="G275">
        <f>Table1[[#This Row],[Weigth]]*1000</f>
        <v>315</v>
      </c>
    </row>
    <row r="276" spans="2:7" x14ac:dyDescent="0.35">
      <c r="B276" t="s">
        <v>20</v>
      </c>
      <c r="C276">
        <v>1</v>
      </c>
      <c r="D276" t="s">
        <v>107</v>
      </c>
      <c r="E276" s="37">
        <v>45205</v>
      </c>
      <c r="F276">
        <v>0.22700000000000001</v>
      </c>
      <c r="G276">
        <f>Table1[[#This Row],[Weigth]]*1000</f>
        <v>227</v>
      </c>
    </row>
    <row r="277" spans="2:7" x14ac:dyDescent="0.35">
      <c r="B277" t="s">
        <v>21</v>
      </c>
      <c r="C277">
        <v>1</v>
      </c>
      <c r="D277" t="s">
        <v>107</v>
      </c>
      <c r="E277" s="37">
        <v>45205</v>
      </c>
      <c r="F277">
        <v>0.29199999999999998</v>
      </c>
      <c r="G277">
        <f>Table1[[#This Row],[Weigth]]*1000</f>
        <v>292</v>
      </c>
    </row>
    <row r="278" spans="2:7" x14ac:dyDescent="0.35">
      <c r="B278" t="s">
        <v>21</v>
      </c>
      <c r="C278">
        <v>1</v>
      </c>
      <c r="D278" t="s">
        <v>106</v>
      </c>
      <c r="E278" s="37">
        <v>45205</v>
      </c>
      <c r="F278">
        <v>0.3</v>
      </c>
      <c r="G278">
        <f>Table1[[#This Row],[Weigth]]*1000</f>
        <v>300</v>
      </c>
    </row>
    <row r="279" spans="2:7" x14ac:dyDescent="0.35">
      <c r="B279" t="s">
        <v>21</v>
      </c>
      <c r="C279">
        <v>1</v>
      </c>
      <c r="D279" t="s">
        <v>107</v>
      </c>
      <c r="E279" s="37">
        <v>45205</v>
      </c>
      <c r="F279">
        <v>0.309</v>
      </c>
      <c r="G279">
        <f>Table1[[#This Row],[Weigth]]*1000</f>
        <v>309</v>
      </c>
    </row>
    <row r="280" spans="2:7" x14ac:dyDescent="0.35">
      <c r="B280" t="s">
        <v>21</v>
      </c>
      <c r="C280">
        <v>1</v>
      </c>
      <c r="D280" t="s">
        <v>107</v>
      </c>
      <c r="E280" s="37">
        <v>45205</v>
      </c>
      <c r="F280">
        <v>0.151</v>
      </c>
      <c r="G280">
        <f>Table1[[#This Row],[Weigth]]*1000</f>
        <v>151</v>
      </c>
    </row>
    <row r="281" spans="2:7" x14ac:dyDescent="0.35">
      <c r="B281" t="s">
        <v>21</v>
      </c>
      <c r="C281">
        <v>1</v>
      </c>
      <c r="D281" t="s">
        <v>106</v>
      </c>
      <c r="E281" s="37">
        <v>45205</v>
      </c>
      <c r="F281">
        <v>0.34300000000000003</v>
      </c>
      <c r="G281">
        <f>Table1[[#This Row],[Weigth]]*1000</f>
        <v>343</v>
      </c>
    </row>
    <row r="282" spans="2:7" x14ac:dyDescent="0.35">
      <c r="B282" t="s">
        <v>20</v>
      </c>
      <c r="C282">
        <v>1</v>
      </c>
      <c r="D282" t="s">
        <v>106</v>
      </c>
      <c r="E282" s="37">
        <v>45206</v>
      </c>
      <c r="F282">
        <v>0.32600000000000001</v>
      </c>
      <c r="G282">
        <f>Table1[[#This Row],[Weigth]]*1000</f>
        <v>326</v>
      </c>
    </row>
    <row r="283" spans="2:7" x14ac:dyDescent="0.35">
      <c r="B283" t="s">
        <v>20</v>
      </c>
      <c r="C283">
        <v>1</v>
      </c>
      <c r="D283" t="s">
        <v>107</v>
      </c>
      <c r="E283" s="37">
        <v>45206</v>
      </c>
      <c r="F283">
        <v>0.36899999999999999</v>
      </c>
      <c r="G283">
        <f>Table1[[#This Row],[Weigth]]*1000</f>
        <v>369</v>
      </c>
    </row>
    <row r="284" spans="2:7" x14ac:dyDescent="0.35">
      <c r="B284" t="s">
        <v>20</v>
      </c>
      <c r="C284">
        <v>1</v>
      </c>
      <c r="D284" t="s">
        <v>107</v>
      </c>
      <c r="E284" s="37">
        <v>45206</v>
      </c>
      <c r="F284">
        <v>0.26900000000000002</v>
      </c>
      <c r="G284">
        <f>Table1[[#This Row],[Weigth]]*1000</f>
        <v>269</v>
      </c>
    </row>
    <row r="285" spans="2:7" x14ac:dyDescent="0.35">
      <c r="B285" t="s">
        <v>20</v>
      </c>
      <c r="C285">
        <v>2</v>
      </c>
      <c r="D285" t="s">
        <v>107</v>
      </c>
      <c r="E285" s="37">
        <v>45206</v>
      </c>
      <c r="F285">
        <v>0.224</v>
      </c>
      <c r="G285">
        <f>Table1[[#This Row],[Weigth]]*1000</f>
        <v>224</v>
      </c>
    </row>
    <row r="286" spans="2:7" x14ac:dyDescent="0.35">
      <c r="B286" t="s">
        <v>20</v>
      </c>
      <c r="C286">
        <v>1</v>
      </c>
      <c r="D286" t="s">
        <v>107</v>
      </c>
      <c r="E286" s="37">
        <v>45206</v>
      </c>
      <c r="F286">
        <v>0.26200000000000001</v>
      </c>
      <c r="G286">
        <f>Table1[[#This Row],[Weigth]]*1000</f>
        <v>262</v>
      </c>
    </row>
    <row r="287" spans="2:7" x14ac:dyDescent="0.35">
      <c r="B287" t="s">
        <v>20</v>
      </c>
      <c r="C287">
        <v>1</v>
      </c>
      <c r="D287" t="s">
        <v>107</v>
      </c>
      <c r="E287" s="37">
        <v>45206</v>
      </c>
      <c r="F287">
        <v>0.29199999999999998</v>
      </c>
      <c r="G287">
        <f>Table1[[#This Row],[Weigth]]*1000</f>
        <v>292</v>
      </c>
    </row>
    <row r="288" spans="2:7" x14ac:dyDescent="0.35">
      <c r="B288" t="s">
        <v>16</v>
      </c>
      <c r="C288">
        <v>2</v>
      </c>
      <c r="D288" t="s">
        <v>107</v>
      </c>
      <c r="E288" s="37">
        <v>45206</v>
      </c>
      <c r="F288">
        <v>0.36</v>
      </c>
      <c r="G288">
        <f>Table1[[#This Row],[Weigth]]*1000</f>
        <v>360</v>
      </c>
    </row>
    <row r="289" spans="2:7" x14ac:dyDescent="0.35">
      <c r="B289" t="s">
        <v>16</v>
      </c>
      <c r="C289">
        <v>2</v>
      </c>
      <c r="D289" t="s">
        <v>106</v>
      </c>
      <c r="E289" s="37">
        <v>45206</v>
      </c>
      <c r="F289">
        <v>0.309</v>
      </c>
      <c r="G289">
        <f>Table1[[#This Row],[Weigth]]*1000</f>
        <v>309</v>
      </c>
    </row>
    <row r="290" spans="2:7" x14ac:dyDescent="0.35">
      <c r="B290" t="s">
        <v>16</v>
      </c>
      <c r="C290">
        <v>3</v>
      </c>
      <c r="D290" t="s">
        <v>107</v>
      </c>
      <c r="E290" s="37">
        <v>45206</v>
      </c>
      <c r="F290">
        <v>0.315</v>
      </c>
      <c r="G290">
        <f>Table1[[#This Row],[Weigth]]*1000</f>
        <v>315</v>
      </c>
    </row>
    <row r="291" spans="2:7" x14ac:dyDescent="0.35">
      <c r="B291" t="s">
        <v>16</v>
      </c>
      <c r="C291">
        <v>3</v>
      </c>
      <c r="D291" t="s">
        <v>106</v>
      </c>
      <c r="E291" s="37">
        <v>45206</v>
      </c>
      <c r="F291">
        <v>0.32</v>
      </c>
      <c r="G291">
        <f>Table1[[#This Row],[Weigth]]*1000</f>
        <v>320</v>
      </c>
    </row>
    <row r="292" spans="2:7" x14ac:dyDescent="0.35">
      <c r="B292" t="s">
        <v>16</v>
      </c>
      <c r="C292">
        <v>3</v>
      </c>
      <c r="D292" t="s">
        <v>106</v>
      </c>
      <c r="E292" s="37">
        <v>45206</v>
      </c>
      <c r="F292">
        <v>0.36299999999999999</v>
      </c>
      <c r="G292">
        <f>Table1[[#This Row],[Weigth]]*1000</f>
        <v>363</v>
      </c>
    </row>
    <row r="293" spans="2:7" x14ac:dyDescent="0.35">
      <c r="B293" t="s">
        <v>16</v>
      </c>
      <c r="C293">
        <v>3</v>
      </c>
      <c r="D293" t="s">
        <v>107</v>
      </c>
      <c r="E293" s="37">
        <v>45206</v>
      </c>
      <c r="F293">
        <v>0.32800000000000001</v>
      </c>
      <c r="G293">
        <f>Table1[[#This Row],[Weigth]]*1000</f>
        <v>328</v>
      </c>
    </row>
    <row r="294" spans="2:7" x14ac:dyDescent="0.35">
      <c r="B294" t="s">
        <v>16</v>
      </c>
      <c r="C294">
        <v>4</v>
      </c>
      <c r="D294" t="s">
        <v>107</v>
      </c>
      <c r="E294" s="37">
        <v>45206</v>
      </c>
      <c r="F294">
        <v>0.32400000000000001</v>
      </c>
      <c r="G294">
        <f>Table1[[#This Row],[Weigth]]*1000</f>
        <v>324</v>
      </c>
    </row>
    <row r="295" spans="2:7" x14ac:dyDescent="0.35">
      <c r="B295" t="s">
        <v>16</v>
      </c>
      <c r="C295">
        <v>4</v>
      </c>
      <c r="D295" t="s">
        <v>107</v>
      </c>
      <c r="E295" s="37">
        <v>45206</v>
      </c>
      <c r="F295">
        <v>0.29899999999999999</v>
      </c>
      <c r="G295">
        <f>Table1[[#This Row],[Weigth]]*1000</f>
        <v>299</v>
      </c>
    </row>
    <row r="296" spans="2:7" x14ac:dyDescent="0.35">
      <c r="B296" t="s">
        <v>16</v>
      </c>
      <c r="C296">
        <v>6</v>
      </c>
      <c r="D296" t="s">
        <v>106</v>
      </c>
      <c r="E296" s="37">
        <v>45206</v>
      </c>
      <c r="F296">
        <v>0.307</v>
      </c>
      <c r="G296">
        <f>Table1[[#This Row],[Weigth]]*1000</f>
        <v>307</v>
      </c>
    </row>
    <row r="297" spans="2:7" x14ac:dyDescent="0.35">
      <c r="B297" t="s">
        <v>17</v>
      </c>
      <c r="C297">
        <v>1</v>
      </c>
      <c r="D297" t="s">
        <v>107</v>
      </c>
      <c r="E297" s="37">
        <v>45206</v>
      </c>
      <c r="F297">
        <v>0.28299999999999997</v>
      </c>
      <c r="G297">
        <f>Table1[[#This Row],[Weigth]]*1000</f>
        <v>283</v>
      </c>
    </row>
    <row r="298" spans="2:7" x14ac:dyDescent="0.35">
      <c r="B298" t="s">
        <v>17</v>
      </c>
      <c r="C298">
        <v>1</v>
      </c>
      <c r="D298" t="s">
        <v>106</v>
      </c>
      <c r="E298" s="37">
        <v>45206</v>
      </c>
      <c r="F298">
        <v>0.30099999999999999</v>
      </c>
      <c r="G298">
        <f>Table1[[#This Row],[Weigth]]*1000</f>
        <v>301</v>
      </c>
    </row>
    <row r="299" spans="2:7" x14ac:dyDescent="0.35">
      <c r="B299" t="s">
        <v>17</v>
      </c>
      <c r="C299">
        <v>1</v>
      </c>
      <c r="D299" t="s">
        <v>107</v>
      </c>
      <c r="E299" s="37">
        <v>45206</v>
      </c>
      <c r="F299">
        <v>0.27300000000000002</v>
      </c>
      <c r="G299">
        <f>Table1[[#This Row],[Weigth]]*1000</f>
        <v>273</v>
      </c>
    </row>
    <row r="300" spans="2:7" x14ac:dyDescent="0.35">
      <c r="B300" t="s">
        <v>17</v>
      </c>
      <c r="C300">
        <v>2</v>
      </c>
      <c r="D300" t="s">
        <v>107</v>
      </c>
      <c r="E300" s="37">
        <v>45206</v>
      </c>
      <c r="F300">
        <v>0.22800000000000001</v>
      </c>
      <c r="G300">
        <f>Table1[[#This Row],[Weigth]]*1000</f>
        <v>228</v>
      </c>
    </row>
    <row r="301" spans="2:7" x14ac:dyDescent="0.35">
      <c r="B301" t="s">
        <v>19</v>
      </c>
      <c r="C301">
        <v>1</v>
      </c>
      <c r="D301" t="s">
        <v>107</v>
      </c>
      <c r="E301" s="37">
        <v>45207</v>
      </c>
      <c r="F301">
        <v>0.3</v>
      </c>
      <c r="G301">
        <f>Table1[[#This Row],[Weigth]]*1000</f>
        <v>300</v>
      </c>
    </row>
    <row r="302" spans="2:7" x14ac:dyDescent="0.35">
      <c r="B302" t="s">
        <v>19</v>
      </c>
      <c r="C302">
        <v>1</v>
      </c>
      <c r="D302" t="s">
        <v>107</v>
      </c>
      <c r="E302" s="37">
        <v>45207</v>
      </c>
      <c r="F302">
        <v>0.30599999999999999</v>
      </c>
      <c r="G302">
        <f>Table1[[#This Row],[Weigth]]*1000</f>
        <v>306</v>
      </c>
    </row>
    <row r="303" spans="2:7" x14ac:dyDescent="0.35">
      <c r="B303" t="s">
        <v>19</v>
      </c>
      <c r="C303">
        <v>4</v>
      </c>
      <c r="D303" t="s">
        <v>107</v>
      </c>
      <c r="E303" s="37">
        <v>45207</v>
      </c>
      <c r="F303">
        <v>0.33100000000000002</v>
      </c>
      <c r="G303">
        <f>Table1[[#This Row],[Weigth]]*1000</f>
        <v>331</v>
      </c>
    </row>
    <row r="304" spans="2:7" x14ac:dyDescent="0.35">
      <c r="B304" t="s">
        <v>20</v>
      </c>
      <c r="C304">
        <v>1</v>
      </c>
      <c r="D304" t="s">
        <v>106</v>
      </c>
      <c r="E304" s="37">
        <v>45207</v>
      </c>
      <c r="F304">
        <v>0.41</v>
      </c>
      <c r="G304">
        <f>Table1[[#This Row],[Weigth]]*1000</f>
        <v>410</v>
      </c>
    </row>
    <row r="305" spans="2:7" x14ac:dyDescent="0.35">
      <c r="B305" t="s">
        <v>20</v>
      </c>
      <c r="C305">
        <v>2</v>
      </c>
      <c r="D305" t="s">
        <v>107</v>
      </c>
      <c r="E305" s="37">
        <v>45207</v>
      </c>
      <c r="F305">
        <v>0.30099999999999999</v>
      </c>
      <c r="G305">
        <f>Table1[[#This Row],[Weigth]]*1000</f>
        <v>301</v>
      </c>
    </row>
    <row r="306" spans="2:7" x14ac:dyDescent="0.35">
      <c r="B306" t="s">
        <v>21</v>
      </c>
      <c r="C306">
        <v>1</v>
      </c>
      <c r="D306" t="s">
        <v>107</v>
      </c>
      <c r="E306" s="37">
        <v>45207</v>
      </c>
      <c r="F306">
        <v>0.24399999999999999</v>
      </c>
      <c r="G306">
        <f>Table1[[#This Row],[Weigth]]*1000</f>
        <v>244</v>
      </c>
    </row>
    <row r="307" spans="2:7" x14ac:dyDescent="0.35">
      <c r="B307" s="23" t="s">
        <v>16</v>
      </c>
      <c r="C307" s="23">
        <v>1</v>
      </c>
      <c r="D307" s="23" t="s">
        <v>107</v>
      </c>
      <c r="E307" s="50">
        <v>45207</v>
      </c>
      <c r="F307" s="23">
        <v>0.28799999999999998</v>
      </c>
      <c r="G307">
        <f>Table1[[#This Row],[Weigth]]*1000</f>
        <v>288</v>
      </c>
    </row>
    <row r="308" spans="2:7" x14ac:dyDescent="0.35">
      <c r="B308" s="23" t="s">
        <v>16</v>
      </c>
      <c r="C308" s="23">
        <v>1</v>
      </c>
      <c r="D308" s="23" t="s">
        <v>107</v>
      </c>
      <c r="E308" s="50">
        <v>45207</v>
      </c>
      <c r="F308" s="23">
        <v>0.24399999999999999</v>
      </c>
      <c r="G308">
        <f>Table1[[#This Row],[Weigth]]*1000</f>
        <v>244</v>
      </c>
    </row>
    <row r="309" spans="2:7" x14ac:dyDescent="0.35">
      <c r="B309" t="s">
        <v>16</v>
      </c>
      <c r="C309">
        <v>6</v>
      </c>
      <c r="D309" t="s">
        <v>107</v>
      </c>
      <c r="E309" s="37">
        <v>45207</v>
      </c>
      <c r="F309">
        <v>0.314</v>
      </c>
      <c r="G309">
        <f>Table1[[#This Row],[Weigth]]*1000</f>
        <v>314</v>
      </c>
    </row>
    <row r="310" spans="2:7" x14ac:dyDescent="0.35">
      <c r="B310" t="s">
        <v>18</v>
      </c>
      <c r="C310">
        <v>1</v>
      </c>
      <c r="D310" t="s">
        <v>107</v>
      </c>
      <c r="E310" s="37">
        <v>45207</v>
      </c>
      <c r="F310">
        <v>0.28799999999999998</v>
      </c>
      <c r="G310">
        <f>Table1[[#This Row],[Weigth]]*1000</f>
        <v>288</v>
      </c>
    </row>
    <row r="311" spans="2:7" x14ac:dyDescent="0.35">
      <c r="B311" t="s">
        <v>17</v>
      </c>
      <c r="C311">
        <v>2</v>
      </c>
      <c r="D311" t="s">
        <v>107</v>
      </c>
      <c r="E311" s="37">
        <v>45207</v>
      </c>
      <c r="F311">
        <v>0.27800000000000002</v>
      </c>
      <c r="G311">
        <f>Table1[[#This Row],[Weigth]]*1000</f>
        <v>278</v>
      </c>
    </row>
    <row r="312" spans="2:7" x14ac:dyDescent="0.35">
      <c r="B312" t="s">
        <v>17</v>
      </c>
      <c r="C312">
        <v>1</v>
      </c>
      <c r="D312" t="s">
        <v>107</v>
      </c>
      <c r="E312" s="37">
        <v>45207</v>
      </c>
      <c r="F312">
        <v>0.20599999999999999</v>
      </c>
      <c r="G312">
        <f>Table1[[#This Row],[Weigth]]*1000</f>
        <v>206</v>
      </c>
    </row>
    <row r="313" spans="2:7" x14ac:dyDescent="0.35">
      <c r="B313" t="s">
        <v>17</v>
      </c>
      <c r="C313">
        <v>1</v>
      </c>
      <c r="D313" t="s">
        <v>107</v>
      </c>
      <c r="E313" s="37">
        <v>45207</v>
      </c>
      <c r="F313">
        <v>0.33300000000000002</v>
      </c>
      <c r="G313">
        <f>Table1[[#This Row],[Weigth]]*1000</f>
        <v>333</v>
      </c>
    </row>
    <row r="314" spans="2:7" x14ac:dyDescent="0.35">
      <c r="B314" t="s">
        <v>19</v>
      </c>
      <c r="C314">
        <v>3</v>
      </c>
      <c r="D314" t="s">
        <v>106</v>
      </c>
      <c r="E314" s="37">
        <v>45208</v>
      </c>
      <c r="F314">
        <v>0.224</v>
      </c>
      <c r="G314">
        <f>Table1[[#This Row],[Weigth]]*1000</f>
        <v>224</v>
      </c>
    </row>
    <row r="315" spans="2:7" x14ac:dyDescent="0.35">
      <c r="B315" t="s">
        <v>19</v>
      </c>
      <c r="C315">
        <v>5</v>
      </c>
      <c r="D315" t="s">
        <v>107</v>
      </c>
      <c r="E315" s="37">
        <v>45208</v>
      </c>
      <c r="F315">
        <v>0.316</v>
      </c>
      <c r="G315">
        <f>Table1[[#This Row],[Weigth]]*1000</f>
        <v>316</v>
      </c>
    </row>
    <row r="316" spans="2:7" x14ac:dyDescent="0.35">
      <c r="B316" t="s">
        <v>20</v>
      </c>
      <c r="C316">
        <v>1</v>
      </c>
      <c r="D316" t="s">
        <v>107</v>
      </c>
      <c r="E316" s="37">
        <v>45208</v>
      </c>
      <c r="F316">
        <v>0.254</v>
      </c>
      <c r="G316">
        <f>Table1[[#This Row],[Weigth]]*1000</f>
        <v>254</v>
      </c>
    </row>
    <row r="317" spans="2:7" x14ac:dyDescent="0.35">
      <c r="B317" t="s">
        <v>21</v>
      </c>
      <c r="C317">
        <v>1</v>
      </c>
      <c r="D317" t="s">
        <v>107</v>
      </c>
      <c r="E317" s="37">
        <v>45208</v>
      </c>
      <c r="F317">
        <v>0.23100000000000001</v>
      </c>
      <c r="G317">
        <f>Table1[[#This Row],[Weigth]]*1000</f>
        <v>231</v>
      </c>
    </row>
    <row r="318" spans="2:7" x14ac:dyDescent="0.35">
      <c r="B318" s="23" t="s">
        <v>16</v>
      </c>
      <c r="C318" s="23">
        <v>1</v>
      </c>
      <c r="D318" s="23" t="s">
        <v>107</v>
      </c>
      <c r="E318" s="50">
        <v>45208</v>
      </c>
      <c r="F318" s="23">
        <v>0.253</v>
      </c>
      <c r="G318">
        <f>Table1[[#This Row],[Weigth]]*1000</f>
        <v>253</v>
      </c>
    </row>
    <row r="319" spans="2:7" x14ac:dyDescent="0.35">
      <c r="B319" t="s">
        <v>16</v>
      </c>
      <c r="C319">
        <v>2</v>
      </c>
      <c r="D319" t="s">
        <v>107</v>
      </c>
      <c r="E319" s="37">
        <v>45208</v>
      </c>
      <c r="F319">
        <v>0.29599999999999999</v>
      </c>
      <c r="G319">
        <f>Table1[[#This Row],[Weigth]]*1000</f>
        <v>296</v>
      </c>
    </row>
    <row r="320" spans="2:7" x14ac:dyDescent="0.35">
      <c r="B320" t="s">
        <v>16</v>
      </c>
      <c r="C320">
        <v>6</v>
      </c>
      <c r="D320" t="s">
        <v>107</v>
      </c>
      <c r="E320" s="37">
        <v>45208</v>
      </c>
      <c r="F320">
        <v>0.29499999999999998</v>
      </c>
      <c r="G320">
        <f>Table1[[#This Row],[Weigth]]*1000</f>
        <v>295</v>
      </c>
    </row>
    <row r="321" spans="2:7" x14ac:dyDescent="0.35">
      <c r="B321" t="s">
        <v>17</v>
      </c>
      <c r="C321">
        <v>1</v>
      </c>
      <c r="D321" t="s">
        <v>106</v>
      </c>
      <c r="E321" s="37">
        <v>45208</v>
      </c>
      <c r="F321">
        <v>0.254</v>
      </c>
      <c r="G321">
        <f>Table1[[#This Row],[Weigth]]*1000</f>
        <v>254</v>
      </c>
    </row>
    <row r="322" spans="2:7" x14ac:dyDescent="0.35">
      <c r="B322" t="s">
        <v>16</v>
      </c>
      <c r="C322">
        <v>2</v>
      </c>
      <c r="D322" t="s">
        <v>107</v>
      </c>
      <c r="E322" s="37">
        <v>45214</v>
      </c>
      <c r="F322">
        <v>0.28000000000000003</v>
      </c>
      <c r="G322">
        <f>Table1[[#This Row],[Weigth]]*1000</f>
        <v>280</v>
      </c>
    </row>
    <row r="323" spans="2:7" x14ac:dyDescent="0.35">
      <c r="B323" t="s">
        <v>18</v>
      </c>
      <c r="C323">
        <v>1</v>
      </c>
      <c r="D323" t="s">
        <v>107</v>
      </c>
      <c r="E323" s="37">
        <v>45214</v>
      </c>
      <c r="F323">
        <v>0.20899999999999999</v>
      </c>
      <c r="G323">
        <f>Table1[[#This Row],[Weigth]]*1000</f>
        <v>209</v>
      </c>
    </row>
    <row r="377" spans="18:18" x14ac:dyDescent="0.35">
      <c r="R377">
        <f>SUMIF(Table1[Sex], )</f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workbookViewId="0">
      <selection activeCell="D17" sqref="D17"/>
    </sheetView>
  </sheetViews>
  <sheetFormatPr defaultRowHeight="14.5" x14ac:dyDescent="0.35"/>
  <cols>
    <col min="1" max="1" width="20.453125" bestFit="1" customWidth="1"/>
    <col min="2" max="2" width="12.1796875" bestFit="1" customWidth="1"/>
  </cols>
  <sheetData>
    <row r="3" spans="1:2" x14ac:dyDescent="0.35">
      <c r="A3" s="38" t="s">
        <v>70</v>
      </c>
      <c r="B3" t="s">
        <v>108</v>
      </c>
    </row>
    <row r="4" spans="1:2" x14ac:dyDescent="0.35">
      <c r="A4" s="39" t="s">
        <v>19</v>
      </c>
      <c r="B4" s="41">
        <v>52</v>
      </c>
    </row>
    <row r="5" spans="1:2" x14ac:dyDescent="0.35">
      <c r="A5" s="40">
        <v>1</v>
      </c>
      <c r="B5" s="41">
        <v>9</v>
      </c>
    </row>
    <row r="6" spans="1:2" x14ac:dyDescent="0.35">
      <c r="A6" s="40">
        <v>2</v>
      </c>
      <c r="B6" s="41">
        <v>9</v>
      </c>
    </row>
    <row r="7" spans="1:2" x14ac:dyDescent="0.35">
      <c r="A7" s="40">
        <v>3</v>
      </c>
      <c r="B7" s="41">
        <v>9</v>
      </c>
    </row>
    <row r="8" spans="1:2" x14ac:dyDescent="0.35">
      <c r="A8" s="40">
        <v>4</v>
      </c>
      <c r="B8" s="41">
        <v>7</v>
      </c>
    </row>
    <row r="9" spans="1:2" x14ac:dyDescent="0.35">
      <c r="A9" s="40">
        <v>5</v>
      </c>
      <c r="B9" s="41">
        <v>10</v>
      </c>
    </row>
    <row r="10" spans="1:2" x14ac:dyDescent="0.35">
      <c r="A10" s="40">
        <v>6</v>
      </c>
      <c r="B10" s="41">
        <v>8</v>
      </c>
    </row>
    <row r="11" spans="1:2" x14ac:dyDescent="0.35">
      <c r="A11" s="39" t="s">
        <v>20</v>
      </c>
      <c r="B11" s="41">
        <v>55</v>
      </c>
    </row>
    <row r="12" spans="1:2" x14ac:dyDescent="0.35">
      <c r="A12" s="40">
        <v>1</v>
      </c>
      <c r="B12" s="41">
        <v>28</v>
      </c>
    </row>
    <row r="13" spans="1:2" x14ac:dyDescent="0.35">
      <c r="A13" s="40">
        <v>2</v>
      </c>
      <c r="B13" s="41">
        <v>27</v>
      </c>
    </row>
    <row r="14" spans="1:2" x14ac:dyDescent="0.35">
      <c r="A14" s="39" t="s">
        <v>21</v>
      </c>
      <c r="B14" s="41">
        <v>54</v>
      </c>
    </row>
    <row r="15" spans="1:2" x14ac:dyDescent="0.35">
      <c r="A15" s="40">
        <v>1</v>
      </c>
      <c r="B15" s="41">
        <v>54</v>
      </c>
    </row>
    <row r="16" spans="1:2" x14ac:dyDescent="0.35">
      <c r="A16" s="39" t="s">
        <v>16</v>
      </c>
      <c r="B16" s="41">
        <v>59</v>
      </c>
    </row>
    <row r="17" spans="1:2" x14ac:dyDescent="0.35">
      <c r="A17" s="40">
        <v>1</v>
      </c>
      <c r="B17" s="41">
        <v>13</v>
      </c>
    </row>
    <row r="18" spans="1:2" x14ac:dyDescent="0.35">
      <c r="A18" s="40">
        <v>2</v>
      </c>
      <c r="B18" s="41">
        <v>9</v>
      </c>
    </row>
    <row r="19" spans="1:2" x14ac:dyDescent="0.35">
      <c r="A19" s="40">
        <v>3</v>
      </c>
      <c r="B19" s="41">
        <v>9</v>
      </c>
    </row>
    <row r="20" spans="1:2" x14ac:dyDescent="0.35">
      <c r="A20" s="40">
        <v>4</v>
      </c>
      <c r="B20" s="41">
        <v>9</v>
      </c>
    </row>
    <row r="21" spans="1:2" x14ac:dyDescent="0.35">
      <c r="A21" s="40">
        <v>5</v>
      </c>
      <c r="B21" s="41">
        <v>10</v>
      </c>
    </row>
    <row r="22" spans="1:2" x14ac:dyDescent="0.35">
      <c r="A22" s="40">
        <v>6</v>
      </c>
      <c r="B22" s="41">
        <v>9</v>
      </c>
    </row>
    <row r="23" spans="1:2" x14ac:dyDescent="0.35">
      <c r="A23" s="39" t="s">
        <v>17</v>
      </c>
      <c r="B23" s="41">
        <v>44</v>
      </c>
    </row>
    <row r="24" spans="1:2" x14ac:dyDescent="0.35">
      <c r="A24" s="40">
        <v>1</v>
      </c>
      <c r="B24" s="41">
        <v>21</v>
      </c>
    </row>
    <row r="25" spans="1:2" x14ac:dyDescent="0.35">
      <c r="A25" s="40">
        <v>2</v>
      </c>
      <c r="B25" s="41">
        <v>23</v>
      </c>
    </row>
    <row r="26" spans="1:2" x14ac:dyDescent="0.35">
      <c r="A26" s="39" t="s">
        <v>18</v>
      </c>
      <c r="B26" s="41">
        <v>57</v>
      </c>
    </row>
    <row r="27" spans="1:2" x14ac:dyDescent="0.35">
      <c r="A27" s="40">
        <v>1</v>
      </c>
      <c r="B27" s="41">
        <v>57</v>
      </c>
    </row>
    <row r="28" spans="1:2" x14ac:dyDescent="0.35">
      <c r="A28" s="39" t="s">
        <v>71</v>
      </c>
      <c r="B28" s="41">
        <v>321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2"/>
  <sheetViews>
    <sheetView zoomScale="79" zoomScaleNormal="115" workbookViewId="0">
      <selection activeCell="K35" sqref="K35"/>
    </sheetView>
  </sheetViews>
  <sheetFormatPr defaultRowHeight="14.5" x14ac:dyDescent="0.35"/>
  <cols>
    <col min="2" max="2" width="19" customWidth="1"/>
    <col min="3" max="3" width="15.81640625" customWidth="1"/>
    <col min="4" max="4" width="22.1796875" customWidth="1"/>
    <col min="5" max="5" width="19.453125" customWidth="1"/>
    <col min="6" max="6" width="17.26953125" customWidth="1"/>
    <col min="7" max="7" width="20.453125" customWidth="1"/>
    <col min="8" max="8" width="15.453125" customWidth="1"/>
    <col min="9" max="9" width="9.1796875" customWidth="1"/>
    <col min="10" max="10" width="21.1796875" customWidth="1"/>
    <col min="11" max="11" width="14.54296875" customWidth="1"/>
    <col min="12" max="12" width="17.81640625" customWidth="1"/>
    <col min="13" max="13" width="15" customWidth="1"/>
    <col min="14" max="14" width="19.54296875" customWidth="1"/>
    <col min="15" max="15" width="16.26953125" customWidth="1"/>
    <col min="18" max="18" width="14.54296875" customWidth="1"/>
    <col min="19" max="19" width="20" customWidth="1"/>
    <col min="20" max="20" width="16.54296875" customWidth="1"/>
    <col min="22" max="22" width="16.453125" customWidth="1"/>
    <col min="23" max="23" width="11.7265625" customWidth="1"/>
    <col min="24" max="24" width="16" customWidth="1"/>
    <col min="25" max="25" width="14.453125" customWidth="1"/>
    <col min="26" max="26" width="15.453125" customWidth="1"/>
    <col min="27" max="27" width="14.81640625" customWidth="1"/>
  </cols>
  <sheetData>
    <row r="2" spans="2:27" x14ac:dyDescent="0.35">
      <c r="B2" s="58" t="s">
        <v>15</v>
      </c>
      <c r="C2" s="58"/>
      <c r="D2" s="58"/>
      <c r="E2" s="58"/>
      <c r="F2" s="58"/>
      <c r="G2" s="58"/>
      <c r="H2" s="25"/>
      <c r="K2" s="58" t="s">
        <v>25</v>
      </c>
      <c r="L2" s="58"/>
      <c r="M2" s="58"/>
      <c r="N2" s="58"/>
      <c r="O2" s="58"/>
      <c r="R2" s="58" t="s">
        <v>26</v>
      </c>
      <c r="S2" s="58"/>
      <c r="T2" s="58"/>
      <c r="V2" s="59" t="s">
        <v>27</v>
      </c>
      <c r="W2" s="59"/>
      <c r="X2" s="59"/>
      <c r="Y2" s="59"/>
      <c r="Z2" s="59"/>
      <c r="AA2" s="59"/>
    </row>
    <row r="3" spans="2:27" ht="43.5" x14ac:dyDescent="0.35">
      <c r="B3" s="17" t="s">
        <v>0</v>
      </c>
      <c r="C3" s="17" t="s">
        <v>28</v>
      </c>
      <c r="D3" s="17" t="s">
        <v>29</v>
      </c>
      <c r="E3" s="17" t="s">
        <v>30</v>
      </c>
      <c r="F3" s="17"/>
      <c r="G3" s="24" t="s">
        <v>31</v>
      </c>
      <c r="H3" s="24" t="s">
        <v>32</v>
      </c>
      <c r="K3" s="17" t="s">
        <v>0</v>
      </c>
      <c r="L3" s="24" t="s">
        <v>33</v>
      </c>
      <c r="M3" s="24" t="s">
        <v>34</v>
      </c>
      <c r="N3" s="24" t="s">
        <v>35</v>
      </c>
      <c r="O3" s="24" t="s">
        <v>36</v>
      </c>
      <c r="R3" s="17" t="s">
        <v>0</v>
      </c>
      <c r="S3" s="24" t="s">
        <v>37</v>
      </c>
      <c r="T3" s="24" t="s">
        <v>38</v>
      </c>
      <c r="V3" s="17" t="s">
        <v>0</v>
      </c>
      <c r="W3" s="17" t="s">
        <v>28</v>
      </c>
      <c r="X3" s="24" t="s">
        <v>39</v>
      </c>
      <c r="Y3" s="24" t="s">
        <v>40</v>
      </c>
      <c r="Z3" s="24" t="s">
        <v>41</v>
      </c>
      <c r="AA3" s="24" t="s">
        <v>42</v>
      </c>
    </row>
    <row r="4" spans="2:27" x14ac:dyDescent="0.35">
      <c r="B4" s="26" t="s">
        <v>43</v>
      </c>
      <c r="C4">
        <v>10</v>
      </c>
      <c r="D4">
        <v>7</v>
      </c>
      <c r="E4">
        <f t="shared" ref="E4:E9" si="0">C4-D4</f>
        <v>3</v>
      </c>
      <c r="G4" s="27">
        <f>E4/C4</f>
        <v>0.3</v>
      </c>
      <c r="H4" s="28"/>
      <c r="K4" s="26" t="s">
        <v>43</v>
      </c>
      <c r="L4">
        <f>SUM([1]Density_Ad!G11,[1]Density_Ad!G23,[1]Density_Ad!G47,[1]Density_Ad!G71,[1]Density_Ad!G89,[1]Density_Ad!G113,[1]Density_Ad!G131,[1]Density_Ad!G155)</f>
        <v>0.92300000000000004</v>
      </c>
      <c r="M4">
        <v>7</v>
      </c>
      <c r="N4" s="27">
        <f t="shared" ref="N4:N9" si="1">L4/M4</f>
        <v>0.13185714285714287</v>
      </c>
      <c r="O4" s="27">
        <f>SUM([1]Density_Ad!H11,[1]Density_Ad!H23,[1]Density_Ad!H47,[1]Density_Ad!H71,[1]Density_Ad!H89,[1]Density_Ad!H113,[1]Density_Ad!H131,[1]Density_Ad!H155)</f>
        <v>115.26190476190474</v>
      </c>
      <c r="R4" s="26" t="s">
        <v>43</v>
      </c>
      <c r="S4" s="27">
        <f>AVERAGE([1]Density_Ad!N23,[1]Density_Ad!N47,[1]Density_Ad!N71,[1]Density_Ad!N89,[1]Density_Ad!N113,[1]Density_Ad!N131,[1]Density_Ad!N155)</f>
        <v>24.873922902494368</v>
      </c>
      <c r="V4" s="26" t="s">
        <v>43</v>
      </c>
      <c r="W4">
        <v>10</v>
      </c>
      <c r="X4">
        <f>SUM([1]Density_Gb!T96:U96,[1]Density_Gb!T102:U102,[1]Density_Gb!T108:U108,[1]Density_Gb!T114:U114,[1]Density_Gb!T120:U120,[1]Density_Gb!T126:U126)</f>
        <v>7</v>
      </c>
      <c r="Y4" s="27">
        <f>(X4/W4)</f>
        <v>0.7</v>
      </c>
      <c r="Z4" s="27">
        <f>1-Y4</f>
        <v>0.30000000000000004</v>
      </c>
      <c r="AA4">
        <v>17</v>
      </c>
    </row>
    <row r="5" spans="2:27" x14ac:dyDescent="0.35">
      <c r="B5" s="26" t="s">
        <v>44</v>
      </c>
      <c r="C5">
        <v>30</v>
      </c>
      <c r="D5">
        <v>22</v>
      </c>
      <c r="E5">
        <f t="shared" si="0"/>
        <v>8</v>
      </c>
      <c r="G5" s="27">
        <f t="shared" ref="G5:G9" si="2">E5/C5</f>
        <v>0.26666666666666666</v>
      </c>
      <c r="H5" s="28"/>
      <c r="K5" s="26" t="s">
        <v>44</v>
      </c>
      <c r="L5">
        <f>SUM([1]Density_Ad!G12,[1]Density_Ad!G24,[1]Density_Ad!G48,[1]Density_Ad!G72,[1]Density_Ad!G90,[1]Density_Ad!G114,[1]Density_Ad!G132,[1]Density_Ad!G156)</f>
        <v>3.3530000000000002</v>
      </c>
      <c r="M5">
        <v>22</v>
      </c>
      <c r="N5" s="27">
        <f t="shared" si="1"/>
        <v>0.15240909090909091</v>
      </c>
      <c r="O5" s="27">
        <f>SUM([1]Density_Ad!H12,[1]Density_Ad!H24,[1]Density_Ad!H48,[1]Density_Ad!H72,[1]Density_Ad!H90,[1]Density_Ad!H114,[1]Density_Ad!H132,[1]Density_Ad!H156)</f>
        <v>144.97204696353123</v>
      </c>
      <c r="R5" s="26" t="s">
        <v>44</v>
      </c>
      <c r="S5" s="27">
        <f>AVERAGE([1]Density_Ad!N24,[1]Density_Ad!N48,[1]Density_Ad!N72,[1]Density_Ad!N90,[1]Density_Ad!N114,[1]Density_Ad!N132,[1]Density_Ad!N156)</f>
        <v>46.019534564814066</v>
      </c>
      <c r="V5" s="26" t="s">
        <v>44</v>
      </c>
      <c r="W5">
        <v>30</v>
      </c>
      <c r="X5">
        <f>SUM([1]Density_Gb!T97:U97,[1]Density_Gb!T103:U103,[1]Density_Gb!T109:U109,[1]Density_Gb!T115:U115,[1]Density_Gb!T121:U121,[1]Density_Gb!T127:U127)</f>
        <v>12</v>
      </c>
      <c r="Y5" s="27">
        <f t="shared" ref="Y5:Y9" si="3">(X5/W5)</f>
        <v>0.4</v>
      </c>
      <c r="Z5" s="27">
        <f t="shared" ref="Z5:Z9" si="4">1-Y5</f>
        <v>0.6</v>
      </c>
      <c r="AA5">
        <v>17</v>
      </c>
    </row>
    <row r="6" spans="2:27" x14ac:dyDescent="0.35">
      <c r="B6" s="26" t="s">
        <v>45</v>
      </c>
      <c r="C6">
        <v>70</v>
      </c>
      <c r="D6">
        <v>57</v>
      </c>
      <c r="E6">
        <f t="shared" si="0"/>
        <v>13</v>
      </c>
      <c r="G6" s="27">
        <f t="shared" si="2"/>
        <v>0.18571428571428572</v>
      </c>
      <c r="H6" s="28"/>
      <c r="K6" s="26" t="s">
        <v>45</v>
      </c>
      <c r="L6">
        <f>SUM([1]Density_Ad!G13,[1]Density_Ad!G25,[1]Density_Ad!G49,[1]Density_Ad!G73,[1]Density_Ad!G91,[1]Density_Ad!G115,[1]Density_Ad!G133,[1]Density_Ad!G157)</f>
        <v>9.1170000000000009</v>
      </c>
      <c r="M6">
        <v>57</v>
      </c>
      <c r="N6" s="27">
        <f t="shared" si="1"/>
        <v>0.15994736842105264</v>
      </c>
      <c r="O6" s="27">
        <f>SUM([1]Density_Ad!H13,[1]Density_Ad!H25,[1]Density_Ad!H49,[1]Density_Ad!H73,[1]Density_Ad!H91,[1]Density_Ad!H115,[1]Density_Ad!H133,[1]Density_Ad!H157)</f>
        <v>154.01805482115356</v>
      </c>
      <c r="R6" s="26" t="s">
        <v>45</v>
      </c>
      <c r="S6" s="27">
        <f>AVERAGE([1]Density_Ad!N25,[1]Density_Ad!N49,[1]Density_Ad!N73,[1]Density_Ad!N91,[1]Density_Ad!N115,[1]Density_Ad!N133,[1]Density_Ad!N157)</f>
        <v>60.780608916596456</v>
      </c>
      <c r="V6" s="26" t="s">
        <v>45</v>
      </c>
      <c r="W6">
        <v>70</v>
      </c>
      <c r="X6">
        <f>SUM([1]Density_Gb!T98:U98,[1]Density_Gb!T104:U104,[1]Density_Gb!T110:U110,[1]Density_Gb!T116:U116,[1]Density_Gb!T122:U122,[1]Density_Gb!T128:U128)</f>
        <v>24</v>
      </c>
      <c r="Y6" s="27">
        <f t="shared" si="3"/>
        <v>0.34285714285714286</v>
      </c>
      <c r="Z6" s="27">
        <f t="shared" si="4"/>
        <v>0.65714285714285714</v>
      </c>
      <c r="AA6">
        <v>17</v>
      </c>
    </row>
    <row r="7" spans="2:27" x14ac:dyDescent="0.35">
      <c r="B7" s="26" t="s">
        <v>46</v>
      </c>
      <c r="C7">
        <v>10</v>
      </c>
      <c r="D7">
        <v>8</v>
      </c>
      <c r="E7">
        <f t="shared" si="0"/>
        <v>2</v>
      </c>
      <c r="G7" s="27">
        <f t="shared" si="2"/>
        <v>0.2</v>
      </c>
      <c r="H7" s="28">
        <f>((G7-G4)/(100-G4))*100</f>
        <v>-0.10030090270812435</v>
      </c>
      <c r="K7" s="26" t="s">
        <v>46</v>
      </c>
      <c r="L7">
        <f>SUM([1]Density_Ad!G14,[1]Density_Ad!G26,[1]Density_Ad!G50,[1]Density_Ad!G74,[1]Density_Ad!G92,[1]Density_Ad!G116,[1]Density_Ad!G134,[1]Density_Ad!G158)</f>
        <v>0.95100000000000007</v>
      </c>
      <c r="M7">
        <v>8</v>
      </c>
      <c r="N7" s="27">
        <f t="shared" si="1"/>
        <v>0.11887500000000001</v>
      </c>
      <c r="O7" s="27">
        <f>SUM([1]Density_Ad!H14,[1]Density_Ad!H26,[1]Density_Ad!H50,[1]Density_Ad!H74,[1]Density_Ad!H92,[1]Density_Ad!H116,[1]Density_Ad!H134,[1]Density_Ad!H158)</f>
        <v>116.73611111111111</v>
      </c>
      <c r="R7" s="26" t="s">
        <v>46</v>
      </c>
      <c r="S7" s="27">
        <f>AVERAGE([1]Density_Ad!N26,[1]Density_Ad!N50,[1]Density_Ad!N74,[1]Density_Ad!N92,[1]Density_Ad!N116,[1]Density_Ad!N134,[1]Density_Ad!N158)</f>
        <v>25.093253968253975</v>
      </c>
      <c r="V7" s="26" t="s">
        <v>46</v>
      </c>
      <c r="W7">
        <v>10</v>
      </c>
      <c r="X7">
        <f>SUM([1]Density_Gb!T99:U99,[1]Density_Gb!T105:U105,[1]Density_Gb!T111:U111,[1]Density_Gb!T117:U117,[1]Density_Gb!T123:U123,[1]Density_Gb!T129:U129)</f>
        <v>2</v>
      </c>
      <c r="Y7" s="27">
        <f t="shared" si="3"/>
        <v>0.2</v>
      </c>
      <c r="Z7" s="27">
        <f t="shared" si="4"/>
        <v>0.8</v>
      </c>
      <c r="AA7" s="29" t="s">
        <v>47</v>
      </c>
    </row>
    <row r="8" spans="2:27" x14ac:dyDescent="0.35">
      <c r="B8" s="26" t="s">
        <v>48</v>
      </c>
      <c r="C8">
        <v>30</v>
      </c>
      <c r="D8">
        <v>22</v>
      </c>
      <c r="E8">
        <f t="shared" si="0"/>
        <v>8</v>
      </c>
      <c r="G8" s="27">
        <f t="shared" si="2"/>
        <v>0.26666666666666666</v>
      </c>
      <c r="H8" s="28">
        <f>((G8-G5)/(100-G5))*100</f>
        <v>0</v>
      </c>
      <c r="K8" s="26" t="s">
        <v>48</v>
      </c>
      <c r="L8">
        <f>SUM([1]Density_Ad!G15,[1]Density_Ad!G27,[1]Density_Ad!G51,[1]Density_Ad!G75,[1]Density_Ad!G93,[1]Density_Ad!G117,[1]Density_Ad!G135,[1]Density_Ad!G159)</f>
        <v>2.948</v>
      </c>
      <c r="M8">
        <v>22</v>
      </c>
      <c r="N8" s="27">
        <f t="shared" si="1"/>
        <v>0.13400000000000001</v>
      </c>
      <c r="O8" s="27">
        <f>SUM([1]Density_Ad!H15,[1]Density_Ad!H27,[1]Density_Ad!H51,[1]Density_Ad!H75,[1]Density_Ad!H93,[1]Density_Ad!H117,[1]Density_Ad!H135,[1]Density_Ad!H159)</f>
        <v>126.86851851851851</v>
      </c>
      <c r="R8" s="26" t="s">
        <v>48</v>
      </c>
      <c r="S8" s="27">
        <f>AVERAGE([1]Density_Ad!N27,[1]Density_Ad!N51,[1]Density_Ad!N75,[1]Density_Ad!N93,[1]Density_Ad!N117,[1]Density_Ad!N135,[1]Density_Ad!N159)</f>
        <v>40.967239057239077</v>
      </c>
      <c r="V8" s="26" t="s">
        <v>48</v>
      </c>
      <c r="W8">
        <v>30</v>
      </c>
      <c r="X8">
        <f>SUM([1]Density_Gb!T100:U100,[1]Density_Gb!T106:U106,[1]Density_Gb!T112:U112,[1]Density_Gb!T118:U118,[1]Density_Gb!T124:U124,[1]Density_Gb!T130:U130)</f>
        <v>4</v>
      </c>
      <c r="Y8" s="27">
        <f t="shared" si="3"/>
        <v>0.13333333333333333</v>
      </c>
      <c r="Z8" s="27">
        <f t="shared" si="4"/>
        <v>0.8666666666666667</v>
      </c>
      <c r="AA8" s="29" t="s">
        <v>47</v>
      </c>
    </row>
    <row r="9" spans="2:27" x14ac:dyDescent="0.35">
      <c r="B9" s="26" t="s">
        <v>49</v>
      </c>
      <c r="C9">
        <v>70</v>
      </c>
      <c r="D9">
        <v>50</v>
      </c>
      <c r="E9">
        <f t="shared" si="0"/>
        <v>20</v>
      </c>
      <c r="G9" s="27">
        <f t="shared" si="2"/>
        <v>0.2857142857142857</v>
      </c>
      <c r="H9" s="28">
        <f>((G9-G6)/(100-G6))*100</f>
        <v>0.10018605982538997</v>
      </c>
      <c r="K9" s="26" t="s">
        <v>49</v>
      </c>
      <c r="L9">
        <f>SUM([1]Density_Ad!G16,[1]Density_Ad!G28,[1]Density_Ad!G52,[1]Density_Ad!G76,[1]Density_Ad!G94,[1]Density_Ad!G118,[1]Density_Ad!G136,[1]Density_Ad!G160)</f>
        <v>8.02</v>
      </c>
      <c r="M9">
        <v>50</v>
      </c>
      <c r="N9" s="27">
        <f t="shared" si="1"/>
        <v>0.16039999999999999</v>
      </c>
      <c r="O9" s="27">
        <f>SUM([1]Density_Ad!H16,[1]Density_Ad!H28,[1]Density_Ad!H52,[1]Density_Ad!H76,[1]Density_Ad!H94,[1]Density_Ad!H118,[1]Density_Ad!H136,[1]Density_Ad!H160)</f>
        <v>150.03522624591275</v>
      </c>
      <c r="R9" s="26" t="s">
        <v>49</v>
      </c>
      <c r="S9" s="27">
        <f>AVERAGE([1]Density_Ad!N28,[1]Density_Ad!N52,[1]Density_Ad!N76,[1]Density_Ad!N94,[1]Density_Ad!N118,[1]Density_Ad!N136,[1]Density_Ad!N160)</f>
        <v>52.189115796484217</v>
      </c>
      <c r="V9" s="26" t="s">
        <v>49</v>
      </c>
      <c r="W9">
        <v>70</v>
      </c>
      <c r="X9">
        <f>SUM([1]Density_Gb!T101:U101,[1]Density_Gb!T107:U107,[1]Density_Gb!T113:U113,[1]Density_Gb!T119:U119,[1]Density_Gb!T125:U125,[1]Density_Gb!T131:U131)</f>
        <v>4</v>
      </c>
      <c r="Y9" s="27">
        <f t="shared" si="3"/>
        <v>5.7142857142857141E-2</v>
      </c>
      <c r="Z9" s="27">
        <f t="shared" si="4"/>
        <v>0.94285714285714284</v>
      </c>
      <c r="AA9" s="29" t="s">
        <v>47</v>
      </c>
    </row>
    <row r="13" spans="2:27" x14ac:dyDescent="0.35">
      <c r="K13" s="58"/>
      <c r="L13" s="58"/>
      <c r="M13" s="30"/>
      <c r="N13" s="30"/>
      <c r="O13" s="30"/>
    </row>
    <row r="14" spans="2:27" ht="29" x14ac:dyDescent="0.35">
      <c r="B14" s="17" t="s">
        <v>0</v>
      </c>
      <c r="C14" s="17" t="s">
        <v>50</v>
      </c>
      <c r="D14" s="24" t="s">
        <v>51</v>
      </c>
      <c r="E14" s="24" t="s">
        <v>52</v>
      </c>
      <c r="F14" s="24" t="s">
        <v>53</v>
      </c>
      <c r="G14" s="17" t="s">
        <v>54</v>
      </c>
      <c r="J14" s="17" t="s">
        <v>0</v>
      </c>
      <c r="K14" s="17" t="s">
        <v>58</v>
      </c>
      <c r="L14" s="24" t="s">
        <v>53</v>
      </c>
      <c r="M14" s="24"/>
      <c r="N14" s="24"/>
      <c r="O14" s="24"/>
    </row>
    <row r="15" spans="2:27" x14ac:dyDescent="0.35">
      <c r="B15" s="26" t="s">
        <v>55</v>
      </c>
      <c r="C15" s="31">
        <v>0.3</v>
      </c>
      <c r="D15" s="32">
        <v>115.26190476190474</v>
      </c>
      <c r="E15" s="32">
        <v>24.873922902494368</v>
      </c>
      <c r="F15" s="33">
        <v>7.833333333333333</v>
      </c>
      <c r="J15" s="5" t="s">
        <v>19</v>
      </c>
      <c r="K15" s="2">
        <v>1</v>
      </c>
      <c r="L15" s="34">
        <f>AVERAGE(Ad_Density!W77,Ad_Density!W131,Ad_Density!W203)</f>
        <v>10.333333333333334</v>
      </c>
      <c r="N15" s="27"/>
      <c r="O15" s="27"/>
    </row>
    <row r="16" spans="2:27" x14ac:dyDescent="0.35">
      <c r="B16" s="26" t="s">
        <v>56</v>
      </c>
      <c r="C16" s="31">
        <v>0.26666666666666666</v>
      </c>
      <c r="D16" s="32">
        <v>144.97204696353123</v>
      </c>
      <c r="E16" s="32">
        <v>46.019534564814066</v>
      </c>
      <c r="F16" s="33">
        <v>14.166666666666666</v>
      </c>
      <c r="J16" s="5" t="s">
        <v>19</v>
      </c>
      <c r="K16" s="2">
        <v>2</v>
      </c>
      <c r="L16" s="34">
        <f>AVERAGE(Ad_Density!W78,Ad_Density!W132,Ad_Density!W204)</f>
        <v>14.666666666666666</v>
      </c>
      <c r="N16" s="27"/>
      <c r="O16" s="27"/>
    </row>
    <row r="17" spans="2:15" x14ac:dyDescent="0.35">
      <c r="B17" s="26" t="s">
        <v>57</v>
      </c>
      <c r="C17" s="31">
        <v>0.18571428571428572</v>
      </c>
      <c r="D17" s="32">
        <v>154.01805482115356</v>
      </c>
      <c r="E17" s="32">
        <v>60.780608916596456</v>
      </c>
      <c r="F17" s="33">
        <v>34</v>
      </c>
      <c r="J17" s="5" t="s">
        <v>19</v>
      </c>
      <c r="K17" s="2">
        <v>3</v>
      </c>
      <c r="L17" s="34">
        <f>AVERAGE(Ad_Density!W79,Ad_Density!W133,Ad_Density!W205)</f>
        <v>14.333333333333334</v>
      </c>
      <c r="N17" s="27"/>
      <c r="O17" s="27"/>
    </row>
    <row r="18" spans="2:15" x14ac:dyDescent="0.35">
      <c r="B18" s="26" t="s">
        <v>46</v>
      </c>
      <c r="C18" s="31">
        <v>0.2</v>
      </c>
      <c r="D18" s="32">
        <v>116.73611111111111</v>
      </c>
      <c r="E18" s="32">
        <v>25.093253968253975</v>
      </c>
      <c r="F18" s="33">
        <v>5</v>
      </c>
      <c r="J18" s="5" t="s">
        <v>19</v>
      </c>
      <c r="K18" s="2">
        <v>4</v>
      </c>
      <c r="L18" s="34">
        <f>AVERAGE(Ad_Density!W80,Ad_Density!W134,Ad_Density!W206)</f>
        <v>6.333333333333333</v>
      </c>
      <c r="N18" s="27"/>
      <c r="O18" s="27"/>
    </row>
    <row r="19" spans="2:15" x14ac:dyDescent="0.35">
      <c r="B19" s="26" t="s">
        <v>48</v>
      </c>
      <c r="C19" s="31">
        <v>0.26666666666666666</v>
      </c>
      <c r="D19" s="32">
        <v>126.86851851851851</v>
      </c>
      <c r="E19" s="32">
        <v>40.967239057239077</v>
      </c>
      <c r="F19" s="33">
        <v>24.5</v>
      </c>
      <c r="J19" s="5" t="s">
        <v>19</v>
      </c>
      <c r="K19" s="2">
        <v>5</v>
      </c>
      <c r="L19" s="34">
        <f>AVERAGE(Ad_Density!W81,Ad_Density!W135,Ad_Density!W207)</f>
        <v>7.666666666666667</v>
      </c>
      <c r="N19" s="27"/>
      <c r="O19" s="27"/>
    </row>
    <row r="20" spans="2:15" x14ac:dyDescent="0.35">
      <c r="B20" s="26" t="s">
        <v>49</v>
      </c>
      <c r="C20" s="31">
        <v>0.2857142857142857</v>
      </c>
      <c r="D20" s="32">
        <v>150.03522624591275</v>
      </c>
      <c r="E20" s="32">
        <v>52.189115796484217</v>
      </c>
      <c r="F20" s="33">
        <v>55.666666666666664</v>
      </c>
      <c r="J20" s="5" t="s">
        <v>19</v>
      </c>
      <c r="K20" s="2">
        <v>6</v>
      </c>
      <c r="L20" s="34">
        <f>AVERAGE(Ad_Density!W82,Ad_Density!W136,Ad_Density!W208)</f>
        <v>3.6666666666666665</v>
      </c>
      <c r="N20" s="27"/>
      <c r="O20" s="27"/>
    </row>
    <row r="21" spans="2:15" x14ac:dyDescent="0.35">
      <c r="J21" s="5" t="s">
        <v>20</v>
      </c>
      <c r="K21" s="5">
        <v>1</v>
      </c>
      <c r="L21" s="34">
        <f>AVERAGE(Ad_Density!W83,Ad_Density!W137,Ad_Density!W209)</f>
        <v>31</v>
      </c>
    </row>
    <row r="22" spans="2:15" x14ac:dyDescent="0.35">
      <c r="J22" s="5" t="s">
        <v>20</v>
      </c>
      <c r="K22" s="5">
        <v>2</v>
      </c>
      <c r="L22" s="34">
        <f>AVERAGE(Ad_Density!W84,Ad_Density!W138,Ad_Density!W210)</f>
        <v>18</v>
      </c>
    </row>
    <row r="23" spans="2:15" x14ac:dyDescent="0.35">
      <c r="J23" s="5" t="s">
        <v>21</v>
      </c>
      <c r="K23" s="5">
        <v>1</v>
      </c>
      <c r="L23" s="34">
        <f>AVERAGE(Ad_Density!W85,Ad_Density!W139,Ad_Density!W211)</f>
        <v>60.333333333333336</v>
      </c>
    </row>
    <row r="24" spans="2:15" x14ac:dyDescent="0.35">
      <c r="J24" s="13" t="s">
        <v>16</v>
      </c>
      <c r="K24" s="13">
        <v>1</v>
      </c>
      <c r="L24" s="35">
        <f>AVERAGE(Ad_Density!W86,Ad_Density!W140,Ad_Density!W212)</f>
        <v>8.3333333333333339</v>
      </c>
    </row>
    <row r="25" spans="2:15" x14ac:dyDescent="0.35">
      <c r="J25" s="13" t="s">
        <v>16</v>
      </c>
      <c r="K25" s="13">
        <v>2</v>
      </c>
      <c r="L25" s="35">
        <f>AVERAGE(Ad_Density!W87,Ad_Density!W141,Ad_Density!W213)</f>
        <v>12.333333333333334</v>
      </c>
    </row>
    <row r="26" spans="2:15" x14ac:dyDescent="0.35">
      <c r="J26" s="13" t="s">
        <v>16</v>
      </c>
      <c r="K26" s="13">
        <v>3</v>
      </c>
      <c r="L26" s="35">
        <f>AVERAGE(Ad_Density!W88,Ad_Density!W142,Ad_Density!W214)</f>
        <v>7</v>
      </c>
    </row>
    <row r="27" spans="2:15" x14ac:dyDescent="0.35">
      <c r="J27" s="13" t="s">
        <v>16</v>
      </c>
      <c r="K27" s="13">
        <v>4</v>
      </c>
      <c r="L27" s="35">
        <f>AVERAGE(Ad_Density!W89,Ad_Density!W143,Ad_Density!W215)</f>
        <v>9.3333333333333339</v>
      </c>
    </row>
    <row r="28" spans="2:15" x14ac:dyDescent="0.35">
      <c r="J28" s="13" t="s">
        <v>16</v>
      </c>
      <c r="K28" s="13">
        <v>5</v>
      </c>
      <c r="L28" s="35">
        <f>AVERAGE(Ad_Density!W90,Ad_Density!W144,Ad_Density!W216)</f>
        <v>7.666666666666667</v>
      </c>
    </row>
    <row r="29" spans="2:15" x14ac:dyDescent="0.35">
      <c r="J29" s="13" t="s">
        <v>16</v>
      </c>
      <c r="K29" s="13">
        <v>6</v>
      </c>
      <c r="L29" s="35">
        <f>AVERAGE(Ad_Density!W91,Ad_Density!W145,Ad_Density!W217)</f>
        <v>8.3333333333333339</v>
      </c>
    </row>
    <row r="30" spans="2:15" x14ac:dyDescent="0.35">
      <c r="J30" s="13" t="s">
        <v>17</v>
      </c>
      <c r="K30" s="13">
        <v>1</v>
      </c>
      <c r="L30" s="35">
        <f>AVERAGE(Ad_Density!W92,Ad_Density!W146,Ad_Density!W218)</f>
        <v>18</v>
      </c>
    </row>
    <row r="31" spans="2:15" x14ac:dyDescent="0.35">
      <c r="J31" s="13" t="s">
        <v>17</v>
      </c>
      <c r="K31" s="13">
        <v>2</v>
      </c>
      <c r="L31" s="35">
        <f>AVERAGE(Ad_Density!W93,Ad_Density!W147,Ad_Density!W219)</f>
        <v>15</v>
      </c>
    </row>
    <row r="32" spans="2:15" x14ac:dyDescent="0.35">
      <c r="J32" s="13" t="s">
        <v>18</v>
      </c>
      <c r="K32" s="13">
        <v>1</v>
      </c>
      <c r="L32" s="35">
        <f>AVERAGE(Ad_Density!W94,Ad_Density!W148,Ad_Density!W220)</f>
        <v>40</v>
      </c>
    </row>
  </sheetData>
  <mergeCells count="5">
    <mergeCell ref="B2:G2"/>
    <mergeCell ref="K2:O2"/>
    <mergeCell ref="R2:T2"/>
    <mergeCell ref="V2:AA2"/>
    <mergeCell ref="K13:L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2C0822DEDEEF4EA34B907C0D404243" ma:contentTypeVersion="16" ma:contentTypeDescription="Create a new document." ma:contentTypeScope="" ma:versionID="26430895a505e51c41d872883b75f077">
  <xsd:schema xmlns:xsd="http://www.w3.org/2001/XMLSchema" xmlns:xs="http://www.w3.org/2001/XMLSchema" xmlns:p="http://schemas.microsoft.com/office/2006/metadata/properties" xmlns:ns3="ca7ed520-2192-43da-ba9c-71f3d978ff00" xmlns:ns4="f29ddb70-7fa3-4632-a452-0de62eb4ad4d" targetNamespace="http://schemas.microsoft.com/office/2006/metadata/properties" ma:root="true" ma:fieldsID="024d130fdb40172a6d4648d34815a5d7" ns3:_="" ns4:_="">
    <xsd:import namespace="ca7ed520-2192-43da-ba9c-71f3d978ff00"/>
    <xsd:import namespace="f29ddb70-7fa3-4632-a452-0de62eb4ad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ed520-2192-43da-ba9c-71f3d978ff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9ddb70-7fa3-4632-a452-0de62eb4ad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a7ed520-2192-43da-ba9c-71f3d978ff00" xsi:nil="true"/>
  </documentManagement>
</p:properties>
</file>

<file path=customXml/itemProps1.xml><?xml version="1.0" encoding="utf-8"?>
<ds:datastoreItem xmlns:ds="http://schemas.openxmlformats.org/officeDocument/2006/customXml" ds:itemID="{6247F329-79A8-43DF-888D-4BDB88AC9B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413B65-CAC4-47A2-AB94-B9E3FB4A8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7ed520-2192-43da-ba9c-71f3d978ff00"/>
    <ds:schemaRef ds:uri="f29ddb70-7fa3-4632-a452-0de62eb4ad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BAA70-6B53-457B-8F07-8321419ABD4E}">
  <ds:schemaRefs>
    <ds:schemaRef ds:uri="http://purl.org/dc/elements/1.1/"/>
    <ds:schemaRef ds:uri="http://schemas.microsoft.com/office/2006/metadata/properties"/>
    <ds:schemaRef ds:uri="ca7ed520-2192-43da-ba9c-71f3d978ff00"/>
    <ds:schemaRef ds:uri="http://purl.org/dc/terms/"/>
    <ds:schemaRef ds:uri="f29ddb70-7fa3-4632-a452-0de62eb4ad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Ad_Density</vt:lpstr>
      <vt:lpstr>EmergenceData</vt:lpstr>
      <vt:lpstr>EmergenceRTable</vt:lpstr>
      <vt:lpstr>SurvivalTable</vt:lpstr>
      <vt:lpstr>Pivot_Ad_Density</vt:lpstr>
      <vt:lpstr>GametocystsTable</vt:lpstr>
      <vt:lpstr>Maturation</vt:lpstr>
      <vt:lpstr>Pivot_Maturation</vt:lpstr>
      <vt:lpstr>Summary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Bessette, Edouard</dc:creator>
  <cp:lastModifiedBy>Bessette, Edouard</cp:lastModifiedBy>
  <dcterms:created xsi:type="dcterms:W3CDTF">2023-09-07T09:51:52Z</dcterms:created>
  <dcterms:modified xsi:type="dcterms:W3CDTF">2024-05-05T16:16:15Z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0x010100B42C0822DEDEEF4EA34B907C0D404243</vt:lpwstr>
  </property>
</Properties>
</file>