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e_bessette_exeter_ac_uk/Documents/PhD_EdouardMicrosporidia/Thesis/Chapter3_Leidyana gryllorum/Mesh experiment/RNA_Concentrator_QC_230224/"/>
    </mc:Choice>
  </mc:AlternateContent>
  <bookViews>
    <workbookView xWindow="0" yWindow="0" windowWidth="28800" windowHeight="13820"/>
  </bookViews>
  <sheets>
    <sheet name="Sheet1" sheetId="1" r:id="rId1"/>
  </sheets>
  <externalReferences>
    <externalReference r:id="rId2"/>
  </externalReferences>
  <definedNames>
    <definedName name="buffer">'[1]!Tabelle2'!$B$2:$B$10</definedName>
    <definedName name="_xlnm.Print_Area" localSheetId="0">Table1[#All]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5" i="1"/>
</calcChain>
</file>

<file path=xl/sharedStrings.xml><?xml version="1.0" encoding="utf-8"?>
<sst xmlns="http://schemas.openxmlformats.org/spreadsheetml/2006/main" count="138" uniqueCount="17">
  <si>
    <t>Sample name</t>
  </si>
  <si>
    <t>Type</t>
  </si>
  <si>
    <t>Source / Species</t>
  </si>
  <si>
    <t>Total_Purified_RNA</t>
  </si>
  <si>
    <t>Cricket_Acheta_domesticus_gut</t>
  </si>
  <si>
    <t>Water</t>
  </si>
  <si>
    <t xml:space="preserve">Sample Amount (uL) </t>
  </si>
  <si>
    <t>Concentration (ng/uL)</t>
  </si>
  <si>
    <t>Replicate</t>
  </si>
  <si>
    <t>R1</t>
  </si>
  <si>
    <t>R4</t>
  </si>
  <si>
    <t>R2</t>
  </si>
  <si>
    <t>R3</t>
  </si>
  <si>
    <t>Concentration (ng/uL)2</t>
  </si>
  <si>
    <t>Concentration (ng/uL)3</t>
  </si>
  <si>
    <t>Volume solution 50ng/µL (20µL)</t>
  </si>
  <si>
    <t>Volume Water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</si>
</sst>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826\OneDrive%20-%20University%20of%20Exeter\PhD_EdouardMicrosporidia\Thesis\Chapter3_Leidyana%20gryllorum\Mesh%20experiment\RNA_Concentrator_QC_230224\excel_upload_tubes_ngs_gener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!Tabelle2"/>
    </sheetNames>
    <sheetDataSet>
      <sheetData sheetId="0" refreshError="1"/>
      <sheetData sheetId="1">
        <row r="2">
          <cell r="B2" t="str">
            <v>Citrat</v>
          </cell>
        </row>
        <row r="3">
          <cell r="B3" t="str">
            <v>EB</v>
          </cell>
        </row>
        <row r="4">
          <cell r="B4" t="str">
            <v>EDTA</v>
          </cell>
        </row>
        <row r="5">
          <cell r="B5" t="str">
            <v>Ethanol</v>
          </cell>
        </row>
        <row r="6">
          <cell r="B6" t="str">
            <v>Formalin</v>
          </cell>
        </row>
        <row r="7">
          <cell r="B7" t="str">
            <v>RNA later</v>
          </cell>
        </row>
        <row r="8">
          <cell r="B8" t="str">
            <v>TE</v>
          </cell>
        </row>
        <row r="9">
          <cell r="B9" t="str">
            <v>Water</v>
          </cell>
        </row>
        <row r="10">
          <cell r="B10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K36" totalsRowShown="0">
  <autoFilter ref="B4:K36"/>
  <sortState ref="B5:I36">
    <sortCondition ref="B4:B36"/>
  </sortState>
  <tableColumns count="10">
    <tableColumn id="1" name="Sample name"/>
    <tableColumn id="8" name="Replicate"/>
    <tableColumn id="2" name="Type"/>
    <tableColumn id="3" name="Source / Species"/>
    <tableColumn id="4" name="Sample Amount (uL) "/>
    <tableColumn id="5" name="Concentration (ng/uL)"/>
    <tableColumn id="6" name="Concentration (ng/uL)2"/>
    <tableColumn id="7" name="Concentration (ng/uL)3" dataDxfId="2"/>
    <tableColumn id="9" name="Volume solution 50ng/µL (20µL)" dataDxfId="1">
      <calculatedColumnFormula>(50*20)/Table1[[#This Row],[Concentration (ng/uL)]]</calculatedColumnFormula>
    </tableColumn>
    <tableColumn id="10" name="Volume Water Dilution" dataDxfId="0">
      <calculatedColumnFormula>20-Table1[[#This Row],[Volume solution 50ng/µL (20µL)]]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36"/>
  <sheetViews>
    <sheetView tabSelected="1" workbookViewId="0">
      <selection activeCell="J5" sqref="J5"/>
    </sheetView>
  </sheetViews>
  <sheetFormatPr defaultRowHeight="14.5" x14ac:dyDescent="0.35"/>
  <cols>
    <col min="2" max="2" width="11.7265625" customWidth="1"/>
    <col min="3" max="3" width="10.54296875" customWidth="1"/>
    <col min="4" max="4" width="18.1796875" customWidth="1"/>
    <col min="5" max="5" width="28.26953125" customWidth="1"/>
    <col min="6" max="6" width="12.08984375" customWidth="1"/>
    <col min="7" max="7" width="12.81640625" customWidth="1"/>
    <col min="8" max="8" width="14.36328125" hidden="1" customWidth="1"/>
    <col min="9" max="9" width="9.90625" hidden="1" customWidth="1"/>
    <col min="10" max="10" width="18.1796875" customWidth="1"/>
    <col min="11" max="11" width="18.453125" customWidth="1"/>
  </cols>
  <sheetData>
    <row r="4" spans="2:11" ht="36" customHeight="1" x14ac:dyDescent="0.35">
      <c r="B4" s="4" t="s">
        <v>0</v>
      </c>
      <c r="C4" t="s">
        <v>8</v>
      </c>
      <c r="D4" t="s">
        <v>1</v>
      </c>
      <c r="E4" t="s">
        <v>2</v>
      </c>
      <c r="F4" s="4" t="s">
        <v>6</v>
      </c>
      <c r="G4" s="4" t="s">
        <v>7</v>
      </c>
      <c r="H4" s="4" t="s">
        <v>13</v>
      </c>
      <c r="I4" s="4" t="s">
        <v>14</v>
      </c>
      <c r="J4" s="4" t="s">
        <v>15</v>
      </c>
      <c r="K4" s="4" t="s">
        <v>16</v>
      </c>
    </row>
    <row r="5" spans="2:11" x14ac:dyDescent="0.35">
      <c r="B5">
        <v>1</v>
      </c>
      <c r="C5" t="s">
        <v>9</v>
      </c>
      <c r="D5" t="s">
        <v>3</v>
      </c>
      <c r="E5" t="s">
        <v>4</v>
      </c>
      <c r="F5">
        <v>25</v>
      </c>
      <c r="G5">
        <v>190</v>
      </c>
      <c r="H5">
        <v>4.75</v>
      </c>
      <c r="I5" s="1" t="s">
        <v>5</v>
      </c>
      <c r="J5" s="5">
        <f>(50*20)/Table1[[#This Row],[Concentration (ng/uL)]]</f>
        <v>5.2631578947368425</v>
      </c>
      <c r="K5" s="5">
        <f>20-Table1[[#This Row],[Volume solution 50ng/µL (20µL)]]</f>
        <v>14.736842105263158</v>
      </c>
    </row>
    <row r="6" spans="2:11" x14ac:dyDescent="0.35">
      <c r="B6">
        <v>2</v>
      </c>
      <c r="C6" t="s">
        <v>9</v>
      </c>
      <c r="D6" t="s">
        <v>3</v>
      </c>
      <c r="E6" t="s">
        <v>4</v>
      </c>
      <c r="F6">
        <v>25</v>
      </c>
      <c r="G6">
        <v>186</v>
      </c>
      <c r="H6">
        <v>4.6500000000000004</v>
      </c>
      <c r="I6" s="1" t="s">
        <v>5</v>
      </c>
      <c r="J6" s="5">
        <f>(50*20)/Table1[[#This Row],[Concentration (ng/uL)]]</f>
        <v>5.376344086021505</v>
      </c>
      <c r="K6" s="5">
        <f>20-Table1[[#This Row],[Volume solution 50ng/µL (20µL)]]</f>
        <v>14.623655913978496</v>
      </c>
    </row>
    <row r="7" spans="2:11" x14ac:dyDescent="0.35">
      <c r="B7">
        <v>3</v>
      </c>
      <c r="C7" t="s">
        <v>9</v>
      </c>
      <c r="D7" t="s">
        <v>3</v>
      </c>
      <c r="E7" t="s">
        <v>4</v>
      </c>
      <c r="F7">
        <v>25</v>
      </c>
      <c r="G7">
        <v>106</v>
      </c>
      <c r="H7">
        <v>2.65</v>
      </c>
      <c r="I7" s="1" t="s">
        <v>5</v>
      </c>
      <c r="J7" s="5">
        <f>(50*20)/Table1[[#This Row],[Concentration (ng/uL)]]</f>
        <v>9.433962264150944</v>
      </c>
      <c r="K7" s="5">
        <f>20-Table1[[#This Row],[Volume solution 50ng/µL (20µL)]]</f>
        <v>10.566037735849056</v>
      </c>
    </row>
    <row r="8" spans="2:11" x14ac:dyDescent="0.35">
      <c r="B8">
        <v>4</v>
      </c>
      <c r="C8" t="s">
        <v>9</v>
      </c>
      <c r="D8" t="s">
        <v>3</v>
      </c>
      <c r="E8" t="s">
        <v>4</v>
      </c>
      <c r="F8">
        <v>25</v>
      </c>
      <c r="G8">
        <v>102</v>
      </c>
      <c r="H8">
        <v>2.5499999999999998</v>
      </c>
      <c r="I8" s="1" t="s">
        <v>5</v>
      </c>
      <c r="J8" s="5">
        <f>(50*20)/Table1[[#This Row],[Concentration (ng/uL)]]</f>
        <v>9.8039215686274517</v>
      </c>
      <c r="K8" s="5">
        <f>20-Table1[[#This Row],[Volume solution 50ng/µL (20µL)]]</f>
        <v>10.196078431372548</v>
      </c>
    </row>
    <row r="9" spans="2:11" x14ac:dyDescent="0.35">
      <c r="B9">
        <v>5</v>
      </c>
      <c r="C9" t="s">
        <v>9</v>
      </c>
      <c r="D9" t="s">
        <v>3</v>
      </c>
      <c r="E9" t="s">
        <v>4</v>
      </c>
      <c r="F9">
        <v>25</v>
      </c>
      <c r="G9">
        <v>150</v>
      </c>
      <c r="H9">
        <v>3.75</v>
      </c>
      <c r="I9" s="1" t="s">
        <v>5</v>
      </c>
      <c r="J9" s="5">
        <f>(50*20)/Table1[[#This Row],[Concentration (ng/uL)]]</f>
        <v>6.666666666666667</v>
      </c>
      <c r="K9" s="5">
        <f>20-Table1[[#This Row],[Volume solution 50ng/µL (20µL)]]</f>
        <v>13.333333333333332</v>
      </c>
    </row>
    <row r="10" spans="2:11" x14ac:dyDescent="0.35">
      <c r="B10">
        <v>6</v>
      </c>
      <c r="C10" t="s">
        <v>9</v>
      </c>
      <c r="D10" t="s">
        <v>3</v>
      </c>
      <c r="E10" t="s">
        <v>4</v>
      </c>
      <c r="F10">
        <v>25</v>
      </c>
      <c r="G10">
        <v>77.400000000000006</v>
      </c>
      <c r="H10">
        <v>1.9350000000000003</v>
      </c>
      <c r="I10" s="1" t="s">
        <v>5</v>
      </c>
      <c r="J10" s="5">
        <f>(50*20)/Table1[[#This Row],[Concentration (ng/uL)]]</f>
        <v>12.919896640826872</v>
      </c>
      <c r="K10" s="5">
        <f>20-Table1[[#This Row],[Volume solution 50ng/µL (20µL)]]</f>
        <v>7.0801033591731279</v>
      </c>
    </row>
    <row r="11" spans="2:11" x14ac:dyDescent="0.35">
      <c r="B11">
        <v>7</v>
      </c>
      <c r="C11" t="s">
        <v>9</v>
      </c>
      <c r="D11" t="s">
        <v>3</v>
      </c>
      <c r="E11" t="s">
        <v>4</v>
      </c>
      <c r="F11">
        <v>25</v>
      </c>
      <c r="G11">
        <v>152</v>
      </c>
      <c r="H11">
        <v>3.8</v>
      </c>
      <c r="I11" s="1" t="s">
        <v>5</v>
      </c>
      <c r="J11" s="5">
        <f>(50*20)/Table1[[#This Row],[Concentration (ng/uL)]]</f>
        <v>6.5789473684210522</v>
      </c>
      <c r="K11" s="5">
        <f>20-Table1[[#This Row],[Volume solution 50ng/µL (20µL)]]</f>
        <v>13.421052631578949</v>
      </c>
    </row>
    <row r="12" spans="2:11" x14ac:dyDescent="0.35">
      <c r="B12">
        <v>8</v>
      </c>
      <c r="C12" t="s">
        <v>9</v>
      </c>
      <c r="D12" t="s">
        <v>3</v>
      </c>
      <c r="E12" t="s">
        <v>4</v>
      </c>
      <c r="F12">
        <v>25</v>
      </c>
      <c r="G12">
        <v>138</v>
      </c>
      <c r="H12">
        <v>3.45</v>
      </c>
      <c r="I12" s="1" t="s">
        <v>5</v>
      </c>
      <c r="J12" s="5">
        <f>(50*20)/Table1[[#This Row],[Concentration (ng/uL)]]</f>
        <v>7.2463768115942031</v>
      </c>
      <c r="K12" s="5">
        <f>20-Table1[[#This Row],[Volume solution 50ng/µL (20µL)]]</f>
        <v>12.753623188405797</v>
      </c>
    </row>
    <row r="13" spans="2:11" x14ac:dyDescent="0.35">
      <c r="B13">
        <v>9</v>
      </c>
      <c r="C13" t="s">
        <v>11</v>
      </c>
      <c r="D13" t="s">
        <v>3</v>
      </c>
      <c r="E13" t="s">
        <v>4</v>
      </c>
      <c r="F13">
        <v>25</v>
      </c>
      <c r="G13">
        <v>175</v>
      </c>
      <c r="H13">
        <v>4.375</v>
      </c>
      <c r="I13" s="1" t="s">
        <v>5</v>
      </c>
      <c r="J13" s="5">
        <f>(50*20)/Table1[[#This Row],[Concentration (ng/uL)]]</f>
        <v>5.7142857142857144</v>
      </c>
      <c r="K13" s="5">
        <f>20-Table1[[#This Row],[Volume solution 50ng/µL (20µL)]]</f>
        <v>14.285714285714285</v>
      </c>
    </row>
    <row r="14" spans="2:11" x14ac:dyDescent="0.35">
      <c r="B14">
        <v>10</v>
      </c>
      <c r="C14" t="s">
        <v>11</v>
      </c>
      <c r="D14" t="s">
        <v>3</v>
      </c>
      <c r="E14" t="s">
        <v>4</v>
      </c>
      <c r="F14">
        <v>25</v>
      </c>
      <c r="G14">
        <v>121</v>
      </c>
      <c r="H14">
        <v>3.0249999999999999</v>
      </c>
      <c r="I14" s="1" t="s">
        <v>5</v>
      </c>
      <c r="J14" s="5">
        <f>(50*20)/Table1[[#This Row],[Concentration (ng/uL)]]</f>
        <v>8.2644628099173545</v>
      </c>
      <c r="K14" s="5">
        <f>20-Table1[[#This Row],[Volume solution 50ng/µL (20µL)]]</f>
        <v>11.735537190082646</v>
      </c>
    </row>
    <row r="15" spans="2:11" x14ac:dyDescent="0.35">
      <c r="B15">
        <v>11</v>
      </c>
      <c r="C15" t="s">
        <v>11</v>
      </c>
      <c r="D15" t="s">
        <v>3</v>
      </c>
      <c r="E15" t="s">
        <v>4</v>
      </c>
      <c r="F15">
        <v>25</v>
      </c>
      <c r="G15">
        <v>148</v>
      </c>
      <c r="H15">
        <v>3.7</v>
      </c>
      <c r="I15" s="1" t="s">
        <v>5</v>
      </c>
      <c r="J15" s="5">
        <f>(50*20)/Table1[[#This Row],[Concentration (ng/uL)]]</f>
        <v>6.756756756756757</v>
      </c>
      <c r="K15" s="5">
        <f>20-Table1[[#This Row],[Volume solution 50ng/µL (20µL)]]</f>
        <v>13.243243243243242</v>
      </c>
    </row>
    <row r="16" spans="2:11" x14ac:dyDescent="0.35">
      <c r="B16">
        <v>12</v>
      </c>
      <c r="C16" t="s">
        <v>11</v>
      </c>
      <c r="D16" t="s">
        <v>3</v>
      </c>
      <c r="E16" t="s">
        <v>4</v>
      </c>
      <c r="F16">
        <v>25</v>
      </c>
      <c r="G16">
        <v>66</v>
      </c>
      <c r="H16">
        <v>1.65</v>
      </c>
      <c r="I16" s="1" t="s">
        <v>5</v>
      </c>
      <c r="J16" s="5">
        <f>(50*20)/Table1[[#This Row],[Concentration (ng/uL)]]</f>
        <v>15.151515151515152</v>
      </c>
      <c r="K16" s="5">
        <f>20-Table1[[#This Row],[Volume solution 50ng/µL (20µL)]]</f>
        <v>4.8484848484848477</v>
      </c>
    </row>
    <row r="17" spans="2:11" x14ac:dyDescent="0.35">
      <c r="B17">
        <v>13</v>
      </c>
      <c r="C17" t="s">
        <v>11</v>
      </c>
      <c r="D17" t="s">
        <v>3</v>
      </c>
      <c r="E17" t="s">
        <v>4</v>
      </c>
      <c r="F17">
        <v>25</v>
      </c>
      <c r="G17">
        <v>47.6</v>
      </c>
      <c r="H17">
        <v>1.19</v>
      </c>
      <c r="I17" s="1" t="s">
        <v>5</v>
      </c>
      <c r="J17" s="5">
        <f>(50*20)/Table1[[#This Row],[Concentration (ng/uL)]]</f>
        <v>21.008403361344538</v>
      </c>
      <c r="K17" s="5">
        <v>0</v>
      </c>
    </row>
    <row r="18" spans="2:11" x14ac:dyDescent="0.35">
      <c r="B18">
        <v>14</v>
      </c>
      <c r="C18" t="s">
        <v>11</v>
      </c>
      <c r="D18" t="s">
        <v>3</v>
      </c>
      <c r="E18" t="s">
        <v>4</v>
      </c>
      <c r="F18">
        <v>25</v>
      </c>
      <c r="G18">
        <v>59.8</v>
      </c>
      <c r="H18">
        <v>1.4950000000000001</v>
      </c>
      <c r="I18" s="1" t="s">
        <v>5</v>
      </c>
      <c r="J18" s="5">
        <f>(50*20)/Table1[[#This Row],[Concentration (ng/uL)]]</f>
        <v>16.722408026755854</v>
      </c>
      <c r="K18" s="5">
        <f>20-Table1[[#This Row],[Volume solution 50ng/µL (20µL)]]</f>
        <v>3.2775919732441459</v>
      </c>
    </row>
    <row r="19" spans="2:11" x14ac:dyDescent="0.35">
      <c r="B19" s="2">
        <v>15</v>
      </c>
      <c r="C19" s="2" t="s">
        <v>11</v>
      </c>
      <c r="D19" s="2" t="s">
        <v>3</v>
      </c>
      <c r="E19" s="2" t="s">
        <v>4</v>
      </c>
      <c r="F19" s="2">
        <v>14</v>
      </c>
      <c r="G19" s="2">
        <v>136</v>
      </c>
      <c r="H19" s="2">
        <v>1.9</v>
      </c>
      <c r="I19" s="3" t="s">
        <v>5</v>
      </c>
      <c r="J19" s="5">
        <f>(50*20)/Table1[[#This Row],[Concentration (ng/uL)]]</f>
        <v>7.3529411764705879</v>
      </c>
      <c r="K19" s="5">
        <f>20-Table1[[#This Row],[Volume solution 50ng/µL (20µL)]]</f>
        <v>12.647058823529413</v>
      </c>
    </row>
    <row r="20" spans="2:11" x14ac:dyDescent="0.35">
      <c r="B20">
        <v>16</v>
      </c>
      <c r="C20" t="s">
        <v>11</v>
      </c>
      <c r="D20" t="s">
        <v>3</v>
      </c>
      <c r="E20" t="s">
        <v>4</v>
      </c>
      <c r="F20">
        <v>25</v>
      </c>
      <c r="G20">
        <v>180</v>
      </c>
      <c r="H20">
        <v>4.5</v>
      </c>
      <c r="I20" s="1" t="s">
        <v>5</v>
      </c>
      <c r="J20" s="5">
        <f>(50*20)/Table1[[#This Row],[Concentration (ng/uL)]]</f>
        <v>5.5555555555555554</v>
      </c>
      <c r="K20" s="5">
        <f>20-Table1[[#This Row],[Volume solution 50ng/µL (20µL)]]</f>
        <v>14.444444444444445</v>
      </c>
    </row>
    <row r="21" spans="2:11" x14ac:dyDescent="0.35">
      <c r="B21">
        <v>17</v>
      </c>
      <c r="C21" t="s">
        <v>12</v>
      </c>
      <c r="D21" t="s">
        <v>3</v>
      </c>
      <c r="E21" t="s">
        <v>4</v>
      </c>
      <c r="F21">
        <v>25</v>
      </c>
      <c r="G21">
        <v>122</v>
      </c>
      <c r="H21">
        <v>3.05</v>
      </c>
      <c r="I21" s="1" t="s">
        <v>5</v>
      </c>
      <c r="J21" s="5">
        <f>(50*20)/Table1[[#This Row],[Concentration (ng/uL)]]</f>
        <v>8.1967213114754092</v>
      </c>
      <c r="K21" s="5">
        <f>20-Table1[[#This Row],[Volume solution 50ng/µL (20µL)]]</f>
        <v>11.803278688524591</v>
      </c>
    </row>
    <row r="22" spans="2:11" x14ac:dyDescent="0.35">
      <c r="B22">
        <v>18</v>
      </c>
      <c r="C22" t="s">
        <v>12</v>
      </c>
      <c r="D22" t="s">
        <v>3</v>
      </c>
      <c r="E22" t="s">
        <v>4</v>
      </c>
      <c r="F22">
        <v>25</v>
      </c>
      <c r="G22">
        <v>92.4</v>
      </c>
      <c r="H22">
        <v>2.31</v>
      </c>
      <c r="I22" s="1" t="s">
        <v>5</v>
      </c>
      <c r="J22" s="5">
        <f>(50*20)/Table1[[#This Row],[Concentration (ng/uL)]]</f>
        <v>10.822510822510822</v>
      </c>
      <c r="K22" s="5">
        <f>20-Table1[[#This Row],[Volume solution 50ng/µL (20µL)]]</f>
        <v>9.1774891774891785</v>
      </c>
    </row>
    <row r="23" spans="2:11" x14ac:dyDescent="0.35">
      <c r="B23">
        <v>19</v>
      </c>
      <c r="C23" t="s">
        <v>12</v>
      </c>
      <c r="D23" t="s">
        <v>3</v>
      </c>
      <c r="E23" t="s">
        <v>4</v>
      </c>
      <c r="F23">
        <v>25</v>
      </c>
      <c r="G23">
        <v>101</v>
      </c>
      <c r="H23">
        <v>2.5249999999999999</v>
      </c>
      <c r="I23" s="1" t="s">
        <v>5</v>
      </c>
      <c r="J23" s="5">
        <f>(50*20)/Table1[[#This Row],[Concentration (ng/uL)]]</f>
        <v>9.9009900990099009</v>
      </c>
      <c r="K23" s="5">
        <f>20-Table1[[#This Row],[Volume solution 50ng/µL (20µL)]]</f>
        <v>10.099009900990099</v>
      </c>
    </row>
    <row r="24" spans="2:11" x14ac:dyDescent="0.35">
      <c r="B24">
        <v>20</v>
      </c>
      <c r="C24" t="s">
        <v>12</v>
      </c>
      <c r="D24" t="s">
        <v>3</v>
      </c>
      <c r="E24" t="s">
        <v>4</v>
      </c>
      <c r="F24">
        <v>25</v>
      </c>
      <c r="G24">
        <v>48.6</v>
      </c>
      <c r="H24">
        <v>1.2150000000000001</v>
      </c>
      <c r="I24" s="1" t="s">
        <v>5</v>
      </c>
      <c r="J24" s="5">
        <f>(50*20)/Table1[[#This Row],[Concentration (ng/uL)]]</f>
        <v>20.576131687242796</v>
      </c>
      <c r="K24" s="5">
        <v>0</v>
      </c>
    </row>
    <row r="25" spans="2:11" x14ac:dyDescent="0.35">
      <c r="B25">
        <v>21</v>
      </c>
      <c r="C25" t="s">
        <v>12</v>
      </c>
      <c r="D25" t="s">
        <v>3</v>
      </c>
      <c r="E25" t="s">
        <v>4</v>
      </c>
      <c r="F25">
        <v>25</v>
      </c>
      <c r="G25">
        <v>94.8</v>
      </c>
      <c r="H25">
        <v>2.37</v>
      </c>
      <c r="I25" s="1" t="s">
        <v>5</v>
      </c>
      <c r="J25" s="5">
        <f>(50*20)/Table1[[#This Row],[Concentration (ng/uL)]]</f>
        <v>10.548523206751055</v>
      </c>
      <c r="K25" s="5">
        <f>20-Table1[[#This Row],[Volume solution 50ng/µL (20µL)]]</f>
        <v>9.4514767932489452</v>
      </c>
    </row>
    <row r="26" spans="2:11" x14ac:dyDescent="0.35">
      <c r="B26">
        <v>22</v>
      </c>
      <c r="C26" t="s">
        <v>12</v>
      </c>
      <c r="D26" t="s">
        <v>3</v>
      </c>
      <c r="E26" t="s">
        <v>4</v>
      </c>
      <c r="F26">
        <v>25</v>
      </c>
      <c r="G26">
        <v>109</v>
      </c>
      <c r="H26">
        <v>2.7250000000000001</v>
      </c>
      <c r="I26" s="1" t="s">
        <v>5</v>
      </c>
      <c r="J26" s="5">
        <f>(50*20)/Table1[[#This Row],[Concentration (ng/uL)]]</f>
        <v>9.1743119266055047</v>
      </c>
      <c r="K26" s="5">
        <f>20-Table1[[#This Row],[Volume solution 50ng/µL (20µL)]]</f>
        <v>10.825688073394495</v>
      </c>
    </row>
    <row r="27" spans="2:11" x14ac:dyDescent="0.35">
      <c r="B27">
        <v>23</v>
      </c>
      <c r="C27" t="s">
        <v>12</v>
      </c>
      <c r="D27" t="s">
        <v>3</v>
      </c>
      <c r="E27" t="s">
        <v>4</v>
      </c>
      <c r="F27">
        <v>25</v>
      </c>
      <c r="G27">
        <v>77</v>
      </c>
      <c r="H27">
        <v>1.925</v>
      </c>
      <c r="I27" s="1" t="s">
        <v>5</v>
      </c>
      <c r="J27" s="5">
        <f>(50*20)/Table1[[#This Row],[Concentration (ng/uL)]]</f>
        <v>12.987012987012987</v>
      </c>
      <c r="K27" s="5">
        <f>20-Table1[[#This Row],[Volume solution 50ng/µL (20µL)]]</f>
        <v>7.0129870129870131</v>
      </c>
    </row>
    <row r="28" spans="2:11" x14ac:dyDescent="0.35">
      <c r="B28">
        <v>24</v>
      </c>
      <c r="C28" t="s">
        <v>12</v>
      </c>
      <c r="D28" t="s">
        <v>3</v>
      </c>
      <c r="E28" t="s">
        <v>4</v>
      </c>
      <c r="F28">
        <v>25</v>
      </c>
      <c r="G28">
        <v>84</v>
      </c>
      <c r="H28">
        <v>2.1</v>
      </c>
      <c r="I28" s="1" t="s">
        <v>5</v>
      </c>
      <c r="J28" s="5">
        <f>(50*20)/Table1[[#This Row],[Concentration (ng/uL)]]</f>
        <v>11.904761904761905</v>
      </c>
      <c r="K28" s="5">
        <f>20-Table1[[#This Row],[Volume solution 50ng/µL (20µL)]]</f>
        <v>8.0952380952380949</v>
      </c>
    </row>
    <row r="29" spans="2:11" x14ac:dyDescent="0.35">
      <c r="B29">
        <v>25</v>
      </c>
      <c r="C29" t="s">
        <v>10</v>
      </c>
      <c r="D29" t="s">
        <v>3</v>
      </c>
      <c r="E29" t="s">
        <v>4</v>
      </c>
      <c r="F29">
        <v>25</v>
      </c>
      <c r="G29">
        <v>140</v>
      </c>
      <c r="H29">
        <v>3.5</v>
      </c>
      <c r="I29" s="1" t="s">
        <v>5</v>
      </c>
      <c r="J29" s="5">
        <f>(50*20)/Table1[[#This Row],[Concentration (ng/uL)]]</f>
        <v>7.1428571428571432</v>
      </c>
      <c r="K29" s="5">
        <f>20-Table1[[#This Row],[Volume solution 50ng/µL (20µL)]]</f>
        <v>12.857142857142858</v>
      </c>
    </row>
    <row r="30" spans="2:11" x14ac:dyDescent="0.35">
      <c r="B30">
        <v>26</v>
      </c>
      <c r="C30" t="s">
        <v>10</v>
      </c>
      <c r="D30" t="s">
        <v>3</v>
      </c>
      <c r="E30" t="s">
        <v>4</v>
      </c>
      <c r="F30">
        <v>25</v>
      </c>
      <c r="G30">
        <v>68.400000000000006</v>
      </c>
      <c r="H30">
        <v>1.7100000000000002</v>
      </c>
      <c r="I30" s="1" t="s">
        <v>5</v>
      </c>
      <c r="J30" s="5">
        <f>(50*20)/Table1[[#This Row],[Concentration (ng/uL)]]</f>
        <v>14.619883040935671</v>
      </c>
      <c r="K30" s="5">
        <f>20-Table1[[#This Row],[Volume solution 50ng/µL (20µL)]]</f>
        <v>5.3801169590643294</v>
      </c>
    </row>
    <row r="31" spans="2:11" x14ac:dyDescent="0.35">
      <c r="B31">
        <v>27</v>
      </c>
      <c r="C31" t="s">
        <v>10</v>
      </c>
      <c r="D31" t="s">
        <v>3</v>
      </c>
      <c r="E31" t="s">
        <v>4</v>
      </c>
      <c r="F31">
        <v>25</v>
      </c>
      <c r="G31">
        <v>79.599999999999994</v>
      </c>
      <c r="H31">
        <v>1.9899999999999998</v>
      </c>
      <c r="I31" s="1" t="s">
        <v>5</v>
      </c>
      <c r="J31" s="5">
        <f>(50*20)/Table1[[#This Row],[Concentration (ng/uL)]]</f>
        <v>12.562814070351759</v>
      </c>
      <c r="K31" s="5">
        <f>20-Table1[[#This Row],[Volume solution 50ng/µL (20µL)]]</f>
        <v>7.4371859296482405</v>
      </c>
    </row>
    <row r="32" spans="2:11" x14ac:dyDescent="0.35">
      <c r="B32">
        <v>28</v>
      </c>
      <c r="C32" t="s">
        <v>10</v>
      </c>
      <c r="D32" t="s">
        <v>3</v>
      </c>
      <c r="E32" t="s">
        <v>4</v>
      </c>
      <c r="F32">
        <v>25</v>
      </c>
      <c r="G32">
        <v>82.6</v>
      </c>
      <c r="H32">
        <v>2.0649999999999999</v>
      </c>
      <c r="I32" s="1" t="s">
        <v>5</v>
      </c>
      <c r="J32" s="5">
        <f>(50*20)/Table1[[#This Row],[Concentration (ng/uL)]]</f>
        <v>12.106537530266344</v>
      </c>
      <c r="K32" s="5">
        <f>20-Table1[[#This Row],[Volume solution 50ng/µL (20µL)]]</f>
        <v>7.893462469733656</v>
      </c>
    </row>
    <row r="33" spans="2:11" x14ac:dyDescent="0.35">
      <c r="B33">
        <v>29</v>
      </c>
      <c r="C33" t="s">
        <v>10</v>
      </c>
      <c r="D33" t="s">
        <v>3</v>
      </c>
      <c r="E33" t="s">
        <v>4</v>
      </c>
      <c r="F33">
        <v>25</v>
      </c>
      <c r="G33">
        <v>165</v>
      </c>
      <c r="H33">
        <v>4.125</v>
      </c>
      <c r="I33" s="1" t="s">
        <v>5</v>
      </c>
      <c r="J33" s="5">
        <f>(50*20)/Table1[[#This Row],[Concentration (ng/uL)]]</f>
        <v>6.0606060606060606</v>
      </c>
      <c r="K33" s="5">
        <f>20-Table1[[#This Row],[Volume solution 50ng/µL (20µL)]]</f>
        <v>13.939393939393939</v>
      </c>
    </row>
    <row r="34" spans="2:11" x14ac:dyDescent="0.35">
      <c r="B34">
        <v>30</v>
      </c>
      <c r="C34" t="s">
        <v>10</v>
      </c>
      <c r="D34" t="s">
        <v>3</v>
      </c>
      <c r="E34" t="s">
        <v>4</v>
      </c>
      <c r="F34">
        <v>25</v>
      </c>
      <c r="G34">
        <v>155</v>
      </c>
      <c r="H34">
        <v>3.875</v>
      </c>
      <c r="I34" s="1" t="s">
        <v>5</v>
      </c>
      <c r="J34" s="5">
        <f>(50*20)/Table1[[#This Row],[Concentration (ng/uL)]]</f>
        <v>6.4516129032258061</v>
      </c>
      <c r="K34" s="5">
        <f>20-Table1[[#This Row],[Volume solution 50ng/µL (20µL)]]</f>
        <v>13.548387096774194</v>
      </c>
    </row>
    <row r="35" spans="2:11" x14ac:dyDescent="0.35">
      <c r="B35">
        <v>31</v>
      </c>
      <c r="C35" t="s">
        <v>10</v>
      </c>
      <c r="D35" t="s">
        <v>3</v>
      </c>
      <c r="E35" t="s">
        <v>4</v>
      </c>
      <c r="F35">
        <v>25</v>
      </c>
      <c r="G35">
        <v>170</v>
      </c>
      <c r="H35">
        <v>4.25</v>
      </c>
      <c r="I35" s="1" t="s">
        <v>5</v>
      </c>
      <c r="J35" s="5">
        <f>(50*20)/Table1[[#This Row],[Concentration (ng/uL)]]</f>
        <v>5.882352941176471</v>
      </c>
      <c r="K35" s="5">
        <f>20-Table1[[#This Row],[Volume solution 50ng/µL (20µL)]]</f>
        <v>14.117647058823529</v>
      </c>
    </row>
    <row r="36" spans="2:11" x14ac:dyDescent="0.35">
      <c r="B36">
        <v>32</v>
      </c>
      <c r="C36" t="s">
        <v>10</v>
      </c>
      <c r="D36" t="s">
        <v>3</v>
      </c>
      <c r="E36" t="s">
        <v>4</v>
      </c>
      <c r="F36">
        <v>25</v>
      </c>
      <c r="G36">
        <v>120</v>
      </c>
      <c r="H36">
        <v>3</v>
      </c>
      <c r="I36" s="1" t="s">
        <v>5</v>
      </c>
      <c r="J36" s="5">
        <f>(50*20)/Table1[[#This Row],[Concentration (ng/uL)]]</f>
        <v>8.3333333333333339</v>
      </c>
      <c r="K36" s="5">
        <f>20-Table1[[#This Row],[Volume solution 50ng/µL (20µL)]]</f>
        <v>11.666666666666666</v>
      </c>
    </row>
  </sheetData>
  <pageMargins left="0.7" right="0.7" top="0.75" bottom="0.75" header="0.3" footer="0.3"/>
  <pageSetup paperSize="9" scale="6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F1B07-ADFD-42B2-ABA5-0ABA4FBBA997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a7ed520-2192-43da-ba9c-71f3d978ff00"/>
    <ds:schemaRef ds:uri="http://schemas.openxmlformats.org/package/2006/metadata/core-properties"/>
    <ds:schemaRef ds:uri="http://schemas.microsoft.com/sharepoint/v3"/>
    <ds:schemaRef ds:uri="f29ddb70-7fa3-4632-a452-0de62eb4ad4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3ABE4A-D0D9-4FDB-91B2-ACFBD4C431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61FDC9-546E-4BAE-ACBE-9EAA9C24C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cp:lastPrinted>2024-03-09T16:02:42Z</cp:lastPrinted>
  <dcterms:created xsi:type="dcterms:W3CDTF">2024-03-09T12:03:33Z</dcterms:created>
  <dcterms:modified xsi:type="dcterms:W3CDTF">2024-03-10T13:38:11Z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