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710" windowHeight="12420" activeTab="1"/>
  </bookViews>
  <sheets>
    <sheet name="参考频率表" sheetId="1" r:id="rId1"/>
    <sheet name="寄存器与频率的关系" sheetId="3" r:id="rId2"/>
  </sheets>
  <calcPr calcId="124519"/>
</workbook>
</file>

<file path=xl/calcChain.xml><?xml version="1.0" encoding="utf-8"?>
<calcChain xmlns="http://schemas.openxmlformats.org/spreadsheetml/2006/main">
  <c r="E33" i="3"/>
  <c r="G33" s="1"/>
  <c r="C33"/>
  <c r="H33" s="1"/>
  <c r="K33" s="1"/>
  <c r="N33" s="1"/>
  <c r="E32"/>
  <c r="G32" s="1"/>
  <c r="C32"/>
  <c r="H32" s="1"/>
  <c r="K32" s="1"/>
  <c r="N32" s="1"/>
  <c r="E31"/>
  <c r="G31" s="1"/>
  <c r="C31"/>
  <c r="H31" s="1"/>
  <c r="K31" s="1"/>
  <c r="N31" s="1"/>
  <c r="E30"/>
  <c r="G30" s="1"/>
  <c r="C30"/>
  <c r="H30" s="1"/>
  <c r="K30" s="1"/>
  <c r="N30" s="1"/>
  <c r="E29"/>
  <c r="G29" s="1"/>
  <c r="C29"/>
  <c r="H29" s="1"/>
  <c r="K29" s="1"/>
  <c r="N29" s="1"/>
  <c r="E28"/>
  <c r="G28" s="1"/>
  <c r="C28"/>
  <c r="H28" s="1"/>
  <c r="K28" s="1"/>
  <c r="N28" s="1"/>
  <c r="E27"/>
  <c r="G27" s="1"/>
  <c r="C27"/>
  <c r="H27" s="1"/>
  <c r="K27" s="1"/>
  <c r="N27" s="1"/>
  <c r="E26"/>
  <c r="G26" s="1"/>
  <c r="C26"/>
  <c r="H26" s="1"/>
  <c r="K26" s="1"/>
  <c r="N26" s="1"/>
  <c r="E25"/>
  <c r="G25" s="1"/>
  <c r="C25"/>
  <c r="H25" s="1"/>
  <c r="K25" s="1"/>
  <c r="N25" s="1"/>
  <c r="E24"/>
  <c r="G24" s="1"/>
  <c r="C24"/>
  <c r="H24" s="1"/>
  <c r="K24" s="1"/>
  <c r="N24" s="1"/>
  <c r="E23"/>
  <c r="G23" s="1"/>
  <c r="C23"/>
  <c r="H23" s="1"/>
  <c r="K23" s="1"/>
  <c r="N23" s="1"/>
  <c r="E22"/>
  <c r="G22" s="1"/>
  <c r="C22"/>
  <c r="H22" s="1"/>
  <c r="K22" s="1"/>
  <c r="N22" s="1"/>
  <c r="E21"/>
  <c r="G21" s="1"/>
  <c r="C21"/>
  <c r="H21" s="1"/>
  <c r="K21" s="1"/>
  <c r="N21" s="1"/>
  <c r="E20"/>
  <c r="G20" s="1"/>
  <c r="C20"/>
  <c r="H20" s="1"/>
  <c r="K20" s="1"/>
  <c r="N20" s="1"/>
  <c r="E17"/>
  <c r="G17" s="1"/>
  <c r="C17"/>
  <c r="H17" s="1"/>
  <c r="K17" s="1"/>
  <c r="N17" s="1"/>
  <c r="E16"/>
  <c r="G16" s="1"/>
  <c r="C16"/>
  <c r="H16" s="1"/>
  <c r="K16" s="1"/>
  <c r="N16" s="1"/>
  <c r="E15"/>
  <c r="G15" s="1"/>
  <c r="C15"/>
  <c r="H15" s="1"/>
  <c r="K15" s="1"/>
  <c r="N15" s="1"/>
  <c r="E14"/>
  <c r="G14" s="1"/>
  <c r="C14"/>
  <c r="H14" s="1"/>
  <c r="K14" s="1"/>
  <c r="N14" s="1"/>
  <c r="E13"/>
  <c r="G13" s="1"/>
  <c r="C13"/>
  <c r="H13" s="1"/>
  <c r="K13" s="1"/>
  <c r="N13" s="1"/>
  <c r="E12"/>
  <c r="G12" s="1"/>
  <c r="C12"/>
  <c r="H12" s="1"/>
  <c r="K12" s="1"/>
  <c r="N12" s="1"/>
  <c r="E11"/>
  <c r="G11" s="1"/>
  <c r="J11" s="1"/>
  <c r="M11" s="1"/>
  <c r="C11"/>
  <c r="H11" s="1"/>
  <c r="K11" s="1"/>
  <c r="N11" s="1"/>
  <c r="E10"/>
  <c r="G10" s="1"/>
  <c r="C10"/>
  <c r="H10" s="1"/>
  <c r="K10" s="1"/>
  <c r="N10" s="1"/>
  <c r="E9"/>
  <c r="G9" s="1"/>
  <c r="C9"/>
  <c r="H9" s="1"/>
  <c r="K9" s="1"/>
  <c r="N9" s="1"/>
  <c r="E8"/>
  <c r="G8" s="1"/>
  <c r="C8"/>
  <c r="H8" s="1"/>
  <c r="K8" s="1"/>
  <c r="N8" s="1"/>
  <c r="E7"/>
  <c r="G7" s="1"/>
  <c r="J7" s="1"/>
  <c r="M7" s="1"/>
  <c r="C7"/>
  <c r="H7" s="1"/>
  <c r="K7" s="1"/>
  <c r="N7" s="1"/>
  <c r="E6"/>
  <c r="G6" s="1"/>
  <c r="C6"/>
  <c r="H6" s="1"/>
  <c r="K6" s="1"/>
  <c r="N6" s="1"/>
  <c r="E5"/>
  <c r="G5" s="1"/>
  <c r="C5"/>
  <c r="H5" s="1"/>
  <c r="K5" s="1"/>
  <c r="N5" s="1"/>
  <c r="E4"/>
  <c r="G4" s="1"/>
  <c r="C4"/>
  <c r="H4" s="1"/>
  <c r="K4" s="1"/>
  <c r="N4" s="1"/>
  <c r="E49" i="1"/>
  <c r="G49" s="1"/>
  <c r="J49" s="1"/>
  <c r="C49"/>
  <c r="H49" s="1"/>
  <c r="K49" s="1"/>
  <c r="E48"/>
  <c r="G48" s="1"/>
  <c r="C48"/>
  <c r="H48" s="1"/>
  <c r="K48" s="1"/>
  <c r="E47"/>
  <c r="G47" s="1"/>
  <c r="J47" s="1"/>
  <c r="C47"/>
  <c r="H47" s="1"/>
  <c r="K47" s="1"/>
  <c r="E46"/>
  <c r="G46" s="1"/>
  <c r="C46"/>
  <c r="H46" s="1"/>
  <c r="K46" s="1"/>
  <c r="E45"/>
  <c r="G45" s="1"/>
  <c r="J45" s="1"/>
  <c r="C45"/>
  <c r="H45" s="1"/>
  <c r="K45" s="1"/>
  <c r="E44"/>
  <c r="G44" s="1"/>
  <c r="C44"/>
  <c r="H44" s="1"/>
  <c r="K44" s="1"/>
  <c r="E43"/>
  <c r="G43" s="1"/>
  <c r="J43" s="1"/>
  <c r="C43"/>
  <c r="H43" s="1"/>
  <c r="K43" s="1"/>
  <c r="E42"/>
  <c r="G42" s="1"/>
  <c r="C42"/>
  <c r="H42" s="1"/>
  <c r="K42" s="1"/>
  <c r="E41"/>
  <c r="G41" s="1"/>
  <c r="J41" s="1"/>
  <c r="C41"/>
  <c r="H41" s="1"/>
  <c r="K41" s="1"/>
  <c r="E40"/>
  <c r="G40" s="1"/>
  <c r="C40"/>
  <c r="H40" s="1"/>
  <c r="K40" s="1"/>
  <c r="E39"/>
  <c r="G39" s="1"/>
  <c r="J39" s="1"/>
  <c r="C39"/>
  <c r="H39" s="1"/>
  <c r="K39" s="1"/>
  <c r="E38"/>
  <c r="G38" s="1"/>
  <c r="C38"/>
  <c r="H38" s="1"/>
  <c r="K38" s="1"/>
  <c r="E37"/>
  <c r="G37" s="1"/>
  <c r="J37" s="1"/>
  <c r="C37"/>
  <c r="H37" s="1"/>
  <c r="K37" s="1"/>
  <c r="E36"/>
  <c r="G36" s="1"/>
  <c r="J36" s="1"/>
  <c r="C36"/>
  <c r="H36" s="1"/>
  <c r="K36" s="1"/>
  <c r="E33"/>
  <c r="G33" s="1"/>
  <c r="C33"/>
  <c r="H33" s="1"/>
  <c r="K33" s="1"/>
  <c r="E32"/>
  <c r="G32" s="1"/>
  <c r="J32" s="1"/>
  <c r="C32"/>
  <c r="H32" s="1"/>
  <c r="K32" s="1"/>
  <c r="E31"/>
  <c r="G31" s="1"/>
  <c r="C31"/>
  <c r="H31" s="1"/>
  <c r="K31" s="1"/>
  <c r="E30"/>
  <c r="G30" s="1"/>
  <c r="J30" s="1"/>
  <c r="C30"/>
  <c r="H30" s="1"/>
  <c r="K30" s="1"/>
  <c r="E29"/>
  <c r="G29" s="1"/>
  <c r="C29"/>
  <c r="H29" s="1"/>
  <c r="K29" s="1"/>
  <c r="E28"/>
  <c r="G28" s="1"/>
  <c r="J28" s="1"/>
  <c r="C28"/>
  <c r="H28" s="1"/>
  <c r="K28" s="1"/>
  <c r="E27"/>
  <c r="G27" s="1"/>
  <c r="C27"/>
  <c r="H27" s="1"/>
  <c r="K27" s="1"/>
  <c r="E26"/>
  <c r="G26" s="1"/>
  <c r="J26" s="1"/>
  <c r="C26"/>
  <c r="H26" s="1"/>
  <c r="K26" s="1"/>
  <c r="E25"/>
  <c r="G25" s="1"/>
  <c r="C25"/>
  <c r="H25" s="1"/>
  <c r="K25" s="1"/>
  <c r="E24"/>
  <c r="G24" s="1"/>
  <c r="J24" s="1"/>
  <c r="C24"/>
  <c r="H24" s="1"/>
  <c r="K24" s="1"/>
  <c r="E23"/>
  <c r="G23" s="1"/>
  <c r="C23"/>
  <c r="H23" s="1"/>
  <c r="K23" s="1"/>
  <c r="E22"/>
  <c r="G22" s="1"/>
  <c r="J22" s="1"/>
  <c r="C22"/>
  <c r="H22" s="1"/>
  <c r="K22" s="1"/>
  <c r="E21"/>
  <c r="G21" s="1"/>
  <c r="C21"/>
  <c r="H21" s="1"/>
  <c r="K21" s="1"/>
  <c r="E20"/>
  <c r="G20" s="1"/>
  <c r="C20"/>
  <c r="H20" s="1"/>
  <c r="K20" s="1"/>
  <c r="E17"/>
  <c r="G17" s="1"/>
  <c r="J17" s="1"/>
  <c r="C17"/>
  <c r="H17" s="1"/>
  <c r="K17" s="1"/>
  <c r="E16"/>
  <c r="G16" s="1"/>
  <c r="J16" s="1"/>
  <c r="C16"/>
  <c r="H16" s="1"/>
  <c r="K16" s="1"/>
  <c r="E15"/>
  <c r="G15" s="1"/>
  <c r="J15" s="1"/>
  <c r="C15"/>
  <c r="H15" s="1"/>
  <c r="K15" s="1"/>
  <c r="E14"/>
  <c r="G14" s="1"/>
  <c r="J14" s="1"/>
  <c r="C14"/>
  <c r="H14" s="1"/>
  <c r="K14" s="1"/>
  <c r="E13"/>
  <c r="G13" s="1"/>
  <c r="J13" s="1"/>
  <c r="C13"/>
  <c r="H13" s="1"/>
  <c r="K13" s="1"/>
  <c r="E12"/>
  <c r="G12" s="1"/>
  <c r="C12"/>
  <c r="H12" s="1"/>
  <c r="K12" s="1"/>
  <c r="E11"/>
  <c r="G11" s="1"/>
  <c r="J11" s="1"/>
  <c r="C11"/>
  <c r="H11" s="1"/>
  <c r="K11" s="1"/>
  <c r="E10"/>
  <c r="G10" s="1"/>
  <c r="J10" s="1"/>
  <c r="C10"/>
  <c r="H10" s="1"/>
  <c r="K10" s="1"/>
  <c r="E9"/>
  <c r="G9" s="1"/>
  <c r="J9" s="1"/>
  <c r="C9"/>
  <c r="H9" s="1"/>
  <c r="K9" s="1"/>
  <c r="E8"/>
  <c r="G8" s="1"/>
  <c r="C8"/>
  <c r="H8" s="1"/>
  <c r="K8" s="1"/>
  <c r="E7"/>
  <c r="G7" s="1"/>
  <c r="J7" s="1"/>
  <c r="C7"/>
  <c r="H7" s="1"/>
  <c r="K7" s="1"/>
  <c r="E6"/>
  <c r="G6" s="1"/>
  <c r="C6"/>
  <c r="H6" s="1"/>
  <c r="K6" s="1"/>
  <c r="E5"/>
  <c r="G5" s="1"/>
  <c r="J5" s="1"/>
  <c r="C5"/>
  <c r="H5" s="1"/>
  <c r="K5" s="1"/>
  <c r="E4"/>
  <c r="G4" s="1"/>
  <c r="J4" s="1"/>
  <c r="C4"/>
  <c r="H4" s="1"/>
  <c r="K4" s="1"/>
  <c r="I8" i="3" l="1"/>
  <c r="L8" s="1"/>
  <c r="J8"/>
  <c r="M8" s="1"/>
  <c r="J9"/>
  <c r="M9" s="1"/>
  <c r="I9"/>
  <c r="L9" s="1"/>
  <c r="I12"/>
  <c r="L12" s="1"/>
  <c r="J12"/>
  <c r="M12" s="1"/>
  <c r="J13"/>
  <c r="M13" s="1"/>
  <c r="I13"/>
  <c r="L13" s="1"/>
  <c r="I14"/>
  <c r="L14" s="1"/>
  <c r="J14"/>
  <c r="M14" s="1"/>
  <c r="J15"/>
  <c r="M15" s="1"/>
  <c r="I15"/>
  <c r="L15" s="1"/>
  <c r="J30"/>
  <c r="M30" s="1"/>
  <c r="I30"/>
  <c r="L30" s="1"/>
  <c r="J32"/>
  <c r="M32" s="1"/>
  <c r="I32"/>
  <c r="L32" s="1"/>
  <c r="I4"/>
  <c r="L4" s="1"/>
  <c r="J4"/>
  <c r="M4" s="1"/>
  <c r="J5"/>
  <c r="M5" s="1"/>
  <c r="I5"/>
  <c r="L5" s="1"/>
  <c r="I6"/>
  <c r="L6" s="1"/>
  <c r="J6"/>
  <c r="M6" s="1"/>
  <c r="J17"/>
  <c r="M17" s="1"/>
  <c r="I17"/>
  <c r="L17" s="1"/>
  <c r="J20"/>
  <c r="M20" s="1"/>
  <c r="I20"/>
  <c r="L20" s="1"/>
  <c r="I21"/>
  <c r="L21" s="1"/>
  <c r="J21"/>
  <c r="M21" s="1"/>
  <c r="J22"/>
  <c r="M22" s="1"/>
  <c r="I22"/>
  <c r="L22" s="1"/>
  <c r="I23"/>
  <c r="L23" s="1"/>
  <c r="J23"/>
  <c r="M23" s="1"/>
  <c r="J24"/>
  <c r="M24" s="1"/>
  <c r="I24"/>
  <c r="L24" s="1"/>
  <c r="I25"/>
  <c r="L25" s="1"/>
  <c r="I29"/>
  <c r="L29" s="1"/>
  <c r="I31"/>
  <c r="L31" s="1"/>
  <c r="I33"/>
  <c r="L33" s="1"/>
  <c r="I10"/>
  <c r="L10" s="1"/>
  <c r="I16"/>
  <c r="L16" s="1"/>
  <c r="J26"/>
  <c r="M26" s="1"/>
  <c r="I26"/>
  <c r="L26" s="1"/>
  <c r="J28"/>
  <c r="M28" s="1"/>
  <c r="I28"/>
  <c r="L28" s="1"/>
  <c r="I27"/>
  <c r="L27" s="1"/>
  <c r="I7"/>
  <c r="L7" s="1"/>
  <c r="J10"/>
  <c r="M10" s="1"/>
  <c r="I11"/>
  <c r="L11" s="1"/>
  <c r="J16"/>
  <c r="M16" s="1"/>
  <c r="J25"/>
  <c r="M25" s="1"/>
  <c r="J27"/>
  <c r="M27" s="1"/>
  <c r="J29"/>
  <c r="M29" s="1"/>
  <c r="J31"/>
  <c r="M31" s="1"/>
  <c r="J33"/>
  <c r="M33" s="1"/>
  <c r="J20" i="1"/>
  <c r="I20"/>
  <c r="J21"/>
  <c r="I21"/>
  <c r="I12"/>
  <c r="I33"/>
  <c r="I48"/>
  <c r="I38"/>
  <c r="J38"/>
  <c r="I40"/>
  <c r="J40"/>
  <c r="I42"/>
  <c r="J42"/>
  <c r="I44"/>
  <c r="J44"/>
  <c r="I46"/>
  <c r="J46"/>
  <c r="I23"/>
  <c r="I25"/>
  <c r="I27"/>
  <c r="I29"/>
  <c r="I31"/>
  <c r="I5"/>
  <c r="I7"/>
  <c r="I10"/>
  <c r="I14"/>
  <c r="I16"/>
  <c r="J12"/>
  <c r="J23"/>
  <c r="J25"/>
  <c r="J27"/>
  <c r="J29"/>
  <c r="J31"/>
  <c r="J33"/>
  <c r="J48"/>
  <c r="I37"/>
  <c r="I39"/>
  <c r="I41"/>
  <c r="I43"/>
  <c r="I45"/>
  <c r="I47"/>
  <c r="I49"/>
  <c r="I36"/>
  <c r="I22"/>
  <c r="I24"/>
  <c r="I26"/>
  <c r="I28"/>
  <c r="I30"/>
  <c r="I32"/>
  <c r="I9"/>
  <c r="I11"/>
  <c r="I13"/>
  <c r="I15"/>
  <c r="I17"/>
  <c r="I4"/>
  <c r="I8"/>
  <c r="J8"/>
  <c r="I6"/>
  <c r="J6"/>
</calcChain>
</file>

<file path=xl/sharedStrings.xml><?xml version="1.0" encoding="utf-8"?>
<sst xmlns="http://schemas.openxmlformats.org/spreadsheetml/2006/main" count="75" uniqueCount="32">
  <si>
    <t>输出频率</t>
  </si>
  <si>
    <t>功率(W)</t>
  </si>
  <si>
    <t>电压(V)</t>
  </si>
  <si>
    <t>分压电阻系数=1K/(470K*4)</t>
  </si>
  <si>
    <t>采样电阻(R)</t>
  </si>
  <si>
    <t>电压输入信号(V)=V*1K/(470K*4)</t>
  </si>
  <si>
    <t>F(功率)HZ</t>
  </si>
  <si>
    <t>F(电压)HZ</t>
  </si>
  <si>
    <t>F(电流)HZ</t>
  </si>
  <si>
    <t>电压输入信号(V)</t>
  </si>
  <si>
    <t>电流(A)=P/V</t>
  </si>
  <si>
    <t>分压电阻(K)=470K*4</t>
  </si>
  <si>
    <t>电流输入信号(V)=I*R</t>
  </si>
  <si>
    <t>AC220V输入,采样电阻：1豪欧</t>
    <phoneticPr fontId="1" type="noConversion"/>
  </si>
  <si>
    <t>AC220V输入,采样电阻：2豪欧</t>
    <phoneticPr fontId="1" type="noConversion"/>
  </si>
  <si>
    <t>AC110V输入,采样电阻：1豪欧</t>
    <phoneticPr fontId="1" type="noConversion"/>
  </si>
  <si>
    <t>对应寄存器值</t>
    <phoneticPr fontId="1" type="noConversion"/>
  </si>
  <si>
    <t>功率寄存器(us)</t>
    <phoneticPr fontId="1" type="noConversion"/>
  </si>
  <si>
    <t>电压寄存器(us)</t>
    <phoneticPr fontId="1" type="noConversion"/>
  </si>
  <si>
    <t>电流寄存器(us)</t>
    <phoneticPr fontId="1" type="noConversion"/>
  </si>
  <si>
    <t>对应寄存器值</t>
    <phoneticPr fontId="1" type="noConversion"/>
  </si>
  <si>
    <t>电流(A)
=P/V</t>
    <phoneticPr fontId="1" type="noConversion"/>
  </si>
  <si>
    <t>分压电阻(K)
=470K*4</t>
    <phoneticPr fontId="1" type="noConversion"/>
  </si>
  <si>
    <t>分压电阻系数
=1K/(470K*4)</t>
    <phoneticPr fontId="1" type="noConversion"/>
  </si>
  <si>
    <t>电压输入信号(V)
=V*1K/(470K*4)</t>
    <phoneticPr fontId="1" type="noConversion"/>
  </si>
  <si>
    <t>电流输入信号(V)
=I*R</t>
    <phoneticPr fontId="1" type="noConversion"/>
  </si>
  <si>
    <r>
      <t xml:space="preserve">NOTE:
1、功率、电压、电流的输出频率是根据公式(HLW8012手册中的公式)计算出来的参考值，根据采样电路不同，输出频率值不同，此表格数据仅供参考;
2、HLW8032电压输入信号：V = 220V*(1K/(470K*4));470K为原理图中采样电路的采样电阻中;
3、HLW8032电流输入信号：V = I(电流)*R(采样电阻);R = 0.001欧/0.002欧/0.005欧;
</t>
    </r>
    <r>
      <rPr>
        <sz val="12"/>
        <color rgb="FFFF0000"/>
        <rFont val="黑体"/>
        <family val="3"/>
        <charset val="134"/>
      </rPr>
      <t>4、功率大小和输出频率是成线性比例关系的，HLW8032引脚PF的输出频率对应I列（黄色列）的功率频率;</t>
    </r>
    <r>
      <rPr>
        <sz val="12"/>
        <rFont val="黑体"/>
        <family val="3"/>
        <charset val="134"/>
      </rPr>
      <t xml:space="preserve">
</t>
    </r>
    <r>
      <rPr>
        <sz val="12"/>
        <color rgb="FFFF0000"/>
        <rFont val="黑体"/>
        <family val="3"/>
        <charset val="134"/>
      </rPr>
      <t>5、如需要计算特定的值，可以更改表格中的灰色部分的数据,如功率、电压、分压电阻和采样电阻这四列(A\B\D\F列);</t>
    </r>
    <r>
      <rPr>
        <sz val="12"/>
        <rFont val="黑体"/>
        <family val="3"/>
        <charset val="134"/>
      </rPr>
      <t xml:space="preserve">
</t>
    </r>
    <phoneticPr fontId="1" type="noConversion"/>
  </si>
  <si>
    <t>分压电阻系数
=1K/(250K*4)</t>
    <phoneticPr fontId="1" type="noConversion"/>
  </si>
  <si>
    <t>分压电阻(K)
=250*4</t>
    <phoneticPr fontId="1" type="noConversion"/>
  </si>
  <si>
    <t>表1：AC220V输入,采样电阻：1豪欧</t>
    <phoneticPr fontId="1" type="noConversion"/>
  </si>
  <si>
    <t>表2：AC220V输入,采样电阻：1豪欧</t>
    <phoneticPr fontId="1" type="noConversion"/>
  </si>
  <si>
    <r>
      <rPr>
        <sz val="12"/>
        <color rgb="FFFF0000"/>
        <rFont val="黑体"/>
        <family val="3"/>
        <charset val="134"/>
      </rPr>
      <t>输入功率、电压和电流与功率寄存器、电压寄存器和电流寄存器的关系</t>
    </r>
    <r>
      <rPr>
        <sz val="12"/>
        <rFont val="黑体"/>
        <family val="3"/>
        <charset val="134"/>
      </rPr>
      <t xml:space="preserve">
NOTE:
1、功率寄存器、电压寄存器和电流寄存器的单位是us;
2、功率寄存器、电压寄存器和电流寄存器的值也表示HLW8032的数据更新时间;
3、</t>
    </r>
    <r>
      <rPr>
        <sz val="12"/>
        <color rgb="FFFF0000"/>
        <rFont val="黑体"/>
        <family val="3"/>
        <charset val="134"/>
      </rPr>
      <t>表1是以1mR采样电阻为例,功率小于1W时，功率寄存器值&gt;8S，测量时间需要8.2S(见绿色表格)，如需要缩短测量时间，可以减小分压电阻，见表2,1W负载的测量时间是4.3S(见绿色表格)</t>
    </r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</si>
</sst>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_ "/>
    <numFmt numFmtId="178" formatCode="#,##0_ "/>
  </numFmts>
  <fonts count="10">
    <font>
      <sz val="11"/>
      <color indexed="8"/>
      <name val="宋体"/>
      <charset val="134"/>
    </font>
    <font>
      <sz val="9"/>
      <name val="宋体"/>
      <charset val="134"/>
    </font>
    <font>
      <sz val="12"/>
      <name val="黑体"/>
      <family val="3"/>
      <charset val="134"/>
    </font>
    <font>
      <sz val="11"/>
      <color indexed="8"/>
      <name val="宋体"/>
      <family val="3"/>
      <charset val="134"/>
    </font>
    <font>
      <sz val="12"/>
      <color rgb="FFFF0000"/>
      <name val="黑体"/>
      <family val="3"/>
      <charset val="134"/>
    </font>
    <font>
      <b/>
      <sz val="16"/>
      <color indexed="8"/>
      <name val="黑体"/>
      <family val="3"/>
      <charset val="134"/>
    </font>
    <font>
      <sz val="14"/>
      <color indexed="8"/>
      <name val="黑体"/>
      <family val="3"/>
      <charset val="134"/>
    </font>
    <font>
      <b/>
      <sz val="11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16"/>
      <color indexed="8"/>
      <name val="黑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5" xfId="0" applyBorder="1">
      <alignment vertical="center"/>
    </xf>
    <xf numFmtId="0" fontId="7" fillId="5" borderId="2" xfId="0" applyFont="1" applyFill="1" applyBorder="1" applyAlignment="1">
      <alignment horizontal="left" vertical="center"/>
    </xf>
    <xf numFmtId="0" fontId="7" fillId="5" borderId="3" xfId="0" applyFont="1" applyFill="1" applyBorder="1">
      <alignment vertical="center"/>
    </xf>
    <xf numFmtId="0" fontId="7" fillId="5" borderId="10" xfId="0" applyFont="1" applyFill="1" applyBorder="1">
      <alignment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177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/>
    </xf>
    <xf numFmtId="176" fontId="8" fillId="0" borderId="5" xfId="0" applyNumberFormat="1" applyFont="1" applyBorder="1" applyAlignment="1">
      <alignment horizontal="center" vertical="center"/>
    </xf>
    <xf numFmtId="177" fontId="8" fillId="0" borderId="5" xfId="0" applyNumberFormat="1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177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76" fontId="8" fillId="3" borderId="7" xfId="0" applyNumberFormat="1" applyFont="1" applyFill="1" applyBorder="1" applyAlignment="1">
      <alignment horizontal="center" vertical="center"/>
    </xf>
    <xf numFmtId="176" fontId="8" fillId="0" borderId="7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  <xf numFmtId="0" fontId="8" fillId="5" borderId="3" xfId="0" applyFont="1" applyFill="1" applyBorder="1">
      <alignment vertical="center"/>
    </xf>
    <xf numFmtId="0" fontId="8" fillId="5" borderId="10" xfId="0" applyFont="1" applyFill="1" applyBorder="1">
      <alignment vertical="center"/>
    </xf>
    <xf numFmtId="0" fontId="3" fillId="0" borderId="0" xfId="0" applyFont="1">
      <alignment vertical="center"/>
    </xf>
    <xf numFmtId="0" fontId="8" fillId="5" borderId="14" xfId="0" applyFont="1" applyFill="1" applyBorder="1">
      <alignment vertical="center"/>
    </xf>
    <xf numFmtId="176" fontId="8" fillId="0" borderId="15" xfId="0" applyNumberFormat="1" applyFont="1" applyBorder="1" applyAlignment="1">
      <alignment horizontal="center" vertical="center"/>
    </xf>
    <xf numFmtId="0" fontId="8" fillId="5" borderId="2" xfId="0" applyFont="1" applyFill="1" applyBorder="1">
      <alignment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8" fillId="0" borderId="11" xfId="0" applyNumberFormat="1" applyFont="1" applyBorder="1" applyAlignment="1">
      <alignment horizontal="center" vertical="center"/>
    </xf>
    <xf numFmtId="0" fontId="8" fillId="5" borderId="3" xfId="0" applyFont="1" applyFill="1" applyBorder="1" applyAlignment="1">
      <alignment vertical="center" wrapText="1"/>
    </xf>
    <xf numFmtId="176" fontId="8" fillId="0" borderId="11" xfId="0" applyNumberFormat="1" applyFont="1" applyBorder="1" applyAlignment="1">
      <alignment horizontal="center" vertical="center"/>
    </xf>
    <xf numFmtId="176" fontId="8" fillId="0" borderId="12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78" fontId="8" fillId="8" borderId="4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9" fillId="2" borderId="18" xfId="0" applyFont="1" applyFill="1" applyBorder="1" applyAlignment="1">
      <alignment horizontal="left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6"/>
  <sheetViews>
    <sheetView showGridLines="0" zoomScale="70" zoomScaleNormal="70" workbookViewId="0">
      <pane ySplit="1" topLeftCell="A2" activePane="bottomLeft" state="frozen"/>
      <selection pane="bottomLeft" activeCell="H13" sqref="H13"/>
    </sheetView>
  </sheetViews>
  <sheetFormatPr defaultColWidth="9" defaultRowHeight="13.5"/>
  <cols>
    <col min="1" max="1" width="8.75" customWidth="1"/>
    <col min="2" max="2" width="9.875" customWidth="1"/>
    <col min="3" max="3" width="15.625" customWidth="1"/>
    <col min="4" max="4" width="22.25" customWidth="1"/>
    <col min="5" max="5" width="28" customWidth="1"/>
    <col min="6" max="6" width="11.75" customWidth="1"/>
    <col min="7" max="7" width="33.25" customWidth="1"/>
    <col min="8" max="8" width="23.25" customWidth="1"/>
    <col min="9" max="9" width="14.375" customWidth="1"/>
    <col min="10" max="11" width="14.25" customWidth="1"/>
    <col min="12" max="12" width="11.5" customWidth="1"/>
  </cols>
  <sheetData>
    <row r="1" spans="1:11" ht="105" customHeight="1" thickBot="1">
      <c r="A1" s="35" t="s">
        <v>26</v>
      </c>
      <c r="B1" s="36"/>
      <c r="C1" s="36"/>
      <c r="D1" s="36"/>
      <c r="E1" s="36"/>
      <c r="F1" s="36"/>
      <c r="G1" s="36"/>
      <c r="H1" s="36"/>
      <c r="I1" s="36"/>
      <c r="J1" s="36"/>
      <c r="K1" s="37"/>
    </row>
    <row r="2" spans="1:11" ht="21" thickBot="1">
      <c r="A2" s="38" t="s">
        <v>13</v>
      </c>
      <c r="B2" s="39"/>
      <c r="C2" s="39"/>
      <c r="D2" s="39"/>
      <c r="E2" s="39"/>
      <c r="F2" s="39"/>
      <c r="G2" s="39"/>
      <c r="H2" s="39"/>
      <c r="I2" s="40" t="s">
        <v>0</v>
      </c>
      <c r="J2" s="40"/>
      <c r="K2" s="41"/>
    </row>
    <row r="3" spans="1:11">
      <c r="A3" s="2" t="s">
        <v>1</v>
      </c>
      <c r="B3" s="3" t="s">
        <v>2</v>
      </c>
      <c r="C3" s="3" t="s">
        <v>10</v>
      </c>
      <c r="D3" s="3" t="s">
        <v>11</v>
      </c>
      <c r="E3" s="3" t="s">
        <v>3</v>
      </c>
      <c r="F3" s="3" t="s">
        <v>4</v>
      </c>
      <c r="G3" s="3" t="s">
        <v>5</v>
      </c>
      <c r="H3" s="3" t="s">
        <v>12</v>
      </c>
      <c r="I3" s="3" t="s">
        <v>6</v>
      </c>
      <c r="J3" s="3" t="s">
        <v>7</v>
      </c>
      <c r="K3" s="4" t="s">
        <v>8</v>
      </c>
    </row>
    <row r="4" spans="1:11">
      <c r="A4" s="5">
        <v>3600</v>
      </c>
      <c r="B4" s="6">
        <v>220</v>
      </c>
      <c r="C4" s="7">
        <f t="shared" ref="C4" si="0">A4/B4</f>
        <v>16.363636363636363</v>
      </c>
      <c r="D4" s="6">
        <v>1880</v>
      </c>
      <c r="E4" s="8">
        <f>1/D4</f>
        <v>5.3191489361702129E-4</v>
      </c>
      <c r="F4" s="6">
        <v>1E-3</v>
      </c>
      <c r="G4" s="7">
        <f t="shared" ref="G4" si="1">B4*E4</f>
        <v>0.11702127659574468</v>
      </c>
      <c r="H4" s="8">
        <f t="shared" ref="H4" si="2">C4*F4</f>
        <v>1.6363636363636365E-2</v>
      </c>
      <c r="I4" s="9">
        <f t="shared" ref="I4" si="3">(G4*H4*48/(2.43*2.43))*(3.579*1000000/128)</f>
        <v>435.23626068937335</v>
      </c>
      <c r="J4" s="10">
        <f t="shared" ref="J4" si="4">(G4*2/2.43)*(3.579*1000000/512)</f>
        <v>673.25609075387433</v>
      </c>
      <c r="K4" s="30">
        <f t="shared" ref="K4" si="5">(H4*24/2.43)*(3.579*1000000/512)</f>
        <v>1129.7348484848485</v>
      </c>
    </row>
    <row r="5" spans="1:11">
      <c r="A5" s="5">
        <v>3000</v>
      </c>
      <c r="B5" s="6">
        <v>220</v>
      </c>
      <c r="C5" s="7">
        <f>A5/B5</f>
        <v>13.636363636363637</v>
      </c>
      <c r="D5" s="6">
        <v>1880</v>
      </c>
      <c r="E5" s="8">
        <f t="shared" ref="E5" si="6">1/D5</f>
        <v>5.3191489361702129E-4</v>
      </c>
      <c r="F5" s="6">
        <v>1E-3</v>
      </c>
      <c r="G5" s="7">
        <f t="shared" ref="G5" si="7">B5*E5</f>
        <v>0.11702127659574468</v>
      </c>
      <c r="H5" s="8">
        <f>C5*F5</f>
        <v>1.3636363636363637E-2</v>
      </c>
      <c r="I5" s="9">
        <f>(G5*H5*48/(2.43*2.43))*(3.579*1000000/128)</f>
        <v>362.69688390781113</v>
      </c>
      <c r="J5" s="10">
        <f>(G5*2/2.43)*(3.579*1000000/512)</f>
        <v>673.25609075387433</v>
      </c>
      <c r="K5" s="30">
        <f>(H5*24/2.43)*(3.579*1000000/512)</f>
        <v>941.44570707070704</v>
      </c>
    </row>
    <row r="6" spans="1:11">
      <c r="A6" s="5">
        <v>2000</v>
      </c>
      <c r="B6" s="6">
        <v>220</v>
      </c>
      <c r="C6" s="7">
        <f>A6/B6</f>
        <v>9.0909090909090917</v>
      </c>
      <c r="D6" s="6">
        <v>1880</v>
      </c>
      <c r="E6" s="8">
        <f t="shared" ref="E6" si="8">1/D6</f>
        <v>5.3191489361702129E-4</v>
      </c>
      <c r="F6" s="6">
        <v>1E-3</v>
      </c>
      <c r="G6" s="7">
        <f>B6*E6</f>
        <v>0.11702127659574468</v>
      </c>
      <c r="H6" s="8">
        <f>C6*F6</f>
        <v>9.0909090909090922E-3</v>
      </c>
      <c r="I6" s="9">
        <f>(G6*H6*48/(2.43*2.43))*(3.579*1000000/128)</f>
        <v>241.79792260520748</v>
      </c>
      <c r="J6" s="10">
        <f>(G6*2/2.43)*(3.579*1000000/512)</f>
        <v>673.25609075387433</v>
      </c>
      <c r="K6" s="30">
        <f>(H6*24/2.43)*(3.579*1000000/512)</f>
        <v>627.63047138047148</v>
      </c>
    </row>
    <row r="7" spans="1:11">
      <c r="A7" s="5">
        <v>1000</v>
      </c>
      <c r="B7" s="6">
        <v>220</v>
      </c>
      <c r="C7" s="7">
        <f>A7/B7</f>
        <v>4.5454545454545459</v>
      </c>
      <c r="D7" s="6">
        <v>1880</v>
      </c>
      <c r="E7" s="8">
        <f t="shared" ref="E7:E17" si="9">1/D7</f>
        <v>5.3191489361702129E-4</v>
      </c>
      <c r="F7" s="6">
        <v>1E-3</v>
      </c>
      <c r="G7" s="7">
        <f>B7*E7</f>
        <v>0.11702127659574468</v>
      </c>
      <c r="H7" s="8">
        <f>C7*F7</f>
        <v>4.5454545454545461E-3</v>
      </c>
      <c r="I7" s="9">
        <f>(G7*H7*48/(2.43*2.43))*(3.579*1000000/128)</f>
        <v>120.89896130260374</v>
      </c>
      <c r="J7" s="10">
        <f>(G7*2/2.43)*(3.579*1000000/512)</f>
        <v>673.25609075387433</v>
      </c>
      <c r="K7" s="30">
        <f>(H7*24/2.43)*(3.579*1000000/512)</f>
        <v>313.81523569023574</v>
      </c>
    </row>
    <row r="8" spans="1:11">
      <c r="A8" s="5">
        <v>500</v>
      </c>
      <c r="B8" s="6">
        <v>220</v>
      </c>
      <c r="C8" s="7">
        <f>A8/B8</f>
        <v>2.2727272727272729</v>
      </c>
      <c r="D8" s="6">
        <v>1880</v>
      </c>
      <c r="E8" s="8">
        <f t="shared" si="9"/>
        <v>5.3191489361702129E-4</v>
      </c>
      <c r="F8" s="6">
        <v>1E-3</v>
      </c>
      <c r="G8" s="7">
        <f>B8*E8</f>
        <v>0.11702127659574468</v>
      </c>
      <c r="H8" s="8">
        <f>C8*F8</f>
        <v>2.2727272727272731E-3</v>
      </c>
      <c r="I8" s="9">
        <f>(G8*H8*48/(2.43*2.43))*(3.579*1000000/128)</f>
        <v>60.449480651301869</v>
      </c>
      <c r="J8" s="10">
        <f>(G8*2/2.43)*(3.579*1000000/512)</f>
        <v>673.25609075387433</v>
      </c>
      <c r="K8" s="30">
        <f>(H8*24/2.43)*(3.579*1000000/512)</f>
        <v>156.90761784511787</v>
      </c>
    </row>
    <row r="9" spans="1:11">
      <c r="A9" s="5">
        <v>200</v>
      </c>
      <c r="B9" s="6">
        <v>220</v>
      </c>
      <c r="C9" s="7">
        <f>A9/B9</f>
        <v>0.90909090909090906</v>
      </c>
      <c r="D9" s="6">
        <v>1880</v>
      </c>
      <c r="E9" s="8">
        <f t="shared" si="9"/>
        <v>5.3191489361702129E-4</v>
      </c>
      <c r="F9" s="6">
        <v>1E-3</v>
      </c>
      <c r="G9" s="7">
        <f>B9*E9</f>
        <v>0.11702127659574468</v>
      </c>
      <c r="H9" s="8">
        <f>C9*F9</f>
        <v>9.0909090909090909E-4</v>
      </c>
      <c r="I9" s="9">
        <f>(G9*H9*48/(2.43*2.43))*(3.579*1000000/128)</f>
        <v>24.179792260520738</v>
      </c>
      <c r="J9" s="10">
        <f>(G9*2/2.43)*(3.579*1000000/512)</f>
        <v>673.25609075387433</v>
      </c>
      <c r="K9" s="30">
        <f>(H9*24/2.43)*(3.579*1000000/512)</f>
        <v>62.763047138047142</v>
      </c>
    </row>
    <row r="10" spans="1:11">
      <c r="A10" s="5">
        <v>100</v>
      </c>
      <c r="B10" s="6">
        <v>220</v>
      </c>
      <c r="C10" s="7">
        <f t="shared" ref="C10" si="10">A10/B10</f>
        <v>0.45454545454545453</v>
      </c>
      <c r="D10" s="6">
        <v>1880</v>
      </c>
      <c r="E10" s="8">
        <f t="shared" si="9"/>
        <v>5.3191489361702129E-4</v>
      </c>
      <c r="F10" s="6">
        <v>1E-3</v>
      </c>
      <c r="G10" s="7">
        <f t="shared" ref="G10" si="11">B10*E10</f>
        <v>0.11702127659574468</v>
      </c>
      <c r="H10" s="8">
        <f t="shared" ref="H10" si="12">C10*F10</f>
        <v>4.5454545454545455E-4</v>
      </c>
      <c r="I10" s="9">
        <f t="shared" ref="I10" si="13">(G10*H10*48/(2.43*2.43))*(3.579*1000000/128)</f>
        <v>12.089896130260369</v>
      </c>
      <c r="J10" s="10">
        <f t="shared" ref="J10" si="14">(G10*2/2.43)*(3.579*1000000/512)</f>
        <v>673.25609075387433</v>
      </c>
      <c r="K10" s="30">
        <f t="shared" ref="K10" si="15">(H10*24/2.43)*(3.579*1000000/512)</f>
        <v>31.381523569023571</v>
      </c>
    </row>
    <row r="11" spans="1:11">
      <c r="A11" s="5">
        <v>50</v>
      </c>
      <c r="B11" s="6">
        <v>220</v>
      </c>
      <c r="C11" s="7">
        <f>A11/B11</f>
        <v>0.22727272727272727</v>
      </c>
      <c r="D11" s="6">
        <v>1880</v>
      </c>
      <c r="E11" s="8">
        <f t="shared" si="9"/>
        <v>5.3191489361702129E-4</v>
      </c>
      <c r="F11" s="6">
        <v>1E-3</v>
      </c>
      <c r="G11" s="7">
        <f>B11*E11</f>
        <v>0.11702127659574468</v>
      </c>
      <c r="H11" s="8">
        <f>C11*F11</f>
        <v>2.2727272727272727E-4</v>
      </c>
      <c r="I11" s="9">
        <f>(G11*H11*48/(2.43*2.43))*(3.579*1000000/128)</f>
        <v>6.0449480651301846</v>
      </c>
      <c r="J11" s="10">
        <f>(G11*2/2.43)*(3.579*1000000/512)</f>
        <v>673.25609075387433</v>
      </c>
      <c r="K11" s="30">
        <f>(H11*24/2.43)*(3.579*1000000/512)</f>
        <v>15.690761784511785</v>
      </c>
    </row>
    <row r="12" spans="1:11">
      <c r="A12" s="5">
        <v>20</v>
      </c>
      <c r="B12" s="6">
        <v>220</v>
      </c>
      <c r="C12" s="7">
        <f>A12/B12</f>
        <v>9.0909090909090912E-2</v>
      </c>
      <c r="D12" s="6">
        <v>1880</v>
      </c>
      <c r="E12" s="8">
        <f t="shared" si="9"/>
        <v>5.3191489361702129E-4</v>
      </c>
      <c r="F12" s="6">
        <v>1E-3</v>
      </c>
      <c r="G12" s="7">
        <f>B12*E12</f>
        <v>0.11702127659574468</v>
      </c>
      <c r="H12" s="8">
        <f>C12*F12</f>
        <v>9.0909090909090917E-5</v>
      </c>
      <c r="I12" s="9">
        <f>(G12*H12*48/(2.43*2.43))*(3.579*1000000/128)</f>
        <v>2.4179792260520738</v>
      </c>
      <c r="J12" s="10">
        <f>(G12*2/2.43)*(3.579*1000000/512)</f>
        <v>673.25609075387433</v>
      </c>
      <c r="K12" s="30">
        <f>(H12*24/2.43)*(3.579*1000000/512)</f>
        <v>6.2763047138047137</v>
      </c>
    </row>
    <row r="13" spans="1:11">
      <c r="A13" s="5">
        <v>10</v>
      </c>
      <c r="B13" s="6">
        <v>220</v>
      </c>
      <c r="C13" s="11">
        <f t="shared" ref="C13" si="16">A13/B13</f>
        <v>4.5454545454545456E-2</v>
      </c>
      <c r="D13" s="6">
        <v>1880</v>
      </c>
      <c r="E13" s="8">
        <f t="shared" si="9"/>
        <v>5.3191489361702129E-4</v>
      </c>
      <c r="F13" s="6">
        <v>1E-3</v>
      </c>
      <c r="G13" s="7">
        <f t="shared" ref="G13" si="17">B13*E13</f>
        <v>0.11702127659574468</v>
      </c>
      <c r="H13" s="8">
        <f t="shared" ref="H13" si="18">C13*F13</f>
        <v>4.5454545454545459E-5</v>
      </c>
      <c r="I13" s="9">
        <f t="shared" ref="I13" si="19">(G13*H13*48/(2.43*2.43))*(3.579*1000000/128)</f>
        <v>1.2089896130260369</v>
      </c>
      <c r="J13" s="10">
        <f t="shared" ref="J13" si="20">(G13*2/2.43)*(3.579*1000000/512)</f>
        <v>673.25609075387433</v>
      </c>
      <c r="K13" s="30">
        <f t="shared" ref="K13" si="21">(H13*24/2.43)*(3.579*1000000/512)</f>
        <v>3.1381523569023568</v>
      </c>
    </row>
    <row r="14" spans="1:11">
      <c r="A14" s="5">
        <v>5</v>
      </c>
      <c r="B14" s="6">
        <v>220</v>
      </c>
      <c r="C14" s="7">
        <f>A14/B14</f>
        <v>2.2727272727272728E-2</v>
      </c>
      <c r="D14" s="6">
        <v>1880</v>
      </c>
      <c r="E14" s="8">
        <f t="shared" si="9"/>
        <v>5.3191489361702129E-4</v>
      </c>
      <c r="F14" s="6">
        <v>1E-3</v>
      </c>
      <c r="G14" s="7">
        <f>B14*E14</f>
        <v>0.11702127659574468</v>
      </c>
      <c r="H14" s="8">
        <f>C14*F14</f>
        <v>2.2727272727272729E-5</v>
      </c>
      <c r="I14" s="9">
        <f>(G14*H14*48/(2.43*2.43))*(3.579*1000000/128)</f>
        <v>0.60449480651301846</v>
      </c>
      <c r="J14" s="10">
        <f>(G14*2/2.43)*(3.579*1000000/512)</f>
        <v>673.25609075387433</v>
      </c>
      <c r="K14" s="30">
        <f>(H14*24/2.43)*(3.579*1000000/512)</f>
        <v>1.5690761784511784</v>
      </c>
    </row>
    <row r="15" spans="1:11">
      <c r="A15" s="5">
        <v>2</v>
      </c>
      <c r="B15" s="6">
        <v>220</v>
      </c>
      <c r="C15" s="7">
        <f>A15/B15</f>
        <v>9.0909090909090905E-3</v>
      </c>
      <c r="D15" s="6">
        <v>1880</v>
      </c>
      <c r="E15" s="8">
        <f t="shared" si="9"/>
        <v>5.3191489361702129E-4</v>
      </c>
      <c r="F15" s="6">
        <v>1E-3</v>
      </c>
      <c r="G15" s="7">
        <f>B15*E15</f>
        <v>0.11702127659574468</v>
      </c>
      <c r="H15" s="8">
        <f>C15*F15</f>
        <v>9.090909090909091E-6</v>
      </c>
      <c r="I15" s="9">
        <f>(G15*H15*48/(2.43*2.43))*(3.579*1000000/128)</f>
        <v>0.24179792260520744</v>
      </c>
      <c r="J15" s="10">
        <f>(G15*2/2.43)*(3.579*1000000/512)</f>
        <v>673.25609075387433</v>
      </c>
      <c r="K15" s="30">
        <f>(H15*24/2.43)*(3.579*1000000/512)</f>
        <v>0.62763047138047134</v>
      </c>
    </row>
    <row r="16" spans="1:11">
      <c r="A16" s="5">
        <v>1</v>
      </c>
      <c r="B16" s="6">
        <v>220</v>
      </c>
      <c r="C16" s="7">
        <f t="shared" ref="C16" si="22">A16/B16</f>
        <v>4.5454545454545452E-3</v>
      </c>
      <c r="D16" s="6">
        <v>1880</v>
      </c>
      <c r="E16" s="8">
        <f t="shared" si="9"/>
        <v>5.3191489361702129E-4</v>
      </c>
      <c r="F16" s="6">
        <v>1E-3</v>
      </c>
      <c r="G16" s="7">
        <f t="shared" ref="G16" si="23">B16*E16</f>
        <v>0.11702127659574468</v>
      </c>
      <c r="H16" s="8">
        <f t="shared" ref="H16" si="24">C16*F16</f>
        <v>4.5454545454545455E-6</v>
      </c>
      <c r="I16" s="9">
        <f t="shared" ref="I16" si="25">(G16*H16*48/(2.43*2.43))*(3.579*1000000/128)</f>
        <v>0.12089896130260372</v>
      </c>
      <c r="J16" s="10">
        <f t="shared" ref="J16" si="26">(G16*2/2.43)*(3.579*1000000/512)</f>
        <v>673.25609075387433</v>
      </c>
      <c r="K16" s="30">
        <f t="shared" ref="K16" si="27">(H16*24/2.43)*(3.579*1000000/512)</f>
        <v>0.31381523569023567</v>
      </c>
    </row>
    <row r="17" spans="1:11" ht="14.25" thickBot="1">
      <c r="A17" s="5">
        <v>0.8</v>
      </c>
      <c r="B17" s="6">
        <v>220</v>
      </c>
      <c r="C17" s="7">
        <f>A17/B17</f>
        <v>3.6363636363636364E-3</v>
      </c>
      <c r="D17" s="6">
        <v>1880</v>
      </c>
      <c r="E17" s="8">
        <f t="shared" si="9"/>
        <v>5.3191489361702129E-4</v>
      </c>
      <c r="F17" s="6">
        <v>1E-3</v>
      </c>
      <c r="G17" s="7">
        <f>B17*E17</f>
        <v>0.11702127659574468</v>
      </c>
      <c r="H17" s="8">
        <f>C17*F17</f>
        <v>3.6363636363636366E-6</v>
      </c>
      <c r="I17" s="9">
        <f>(G17*H17*48/(2.43*2.43))*(3.579*1000000/128)</f>
        <v>9.6719169042082956E-2</v>
      </c>
      <c r="J17" s="10">
        <f>(G17*2/2.43)*(3.579*1000000/512)</f>
        <v>673.25609075387433</v>
      </c>
      <c r="K17" s="30">
        <f>(H17*24/2.43)*(3.579*1000000/512)</f>
        <v>0.25105218855218858</v>
      </c>
    </row>
    <row r="18" spans="1:11" ht="21" thickBot="1">
      <c r="A18" s="38" t="s">
        <v>14</v>
      </c>
      <c r="B18" s="39"/>
      <c r="C18" s="39"/>
      <c r="D18" s="39"/>
      <c r="E18" s="44"/>
      <c r="F18" s="44"/>
      <c r="G18" s="44"/>
      <c r="H18" s="44"/>
      <c r="I18" s="42" t="s">
        <v>0</v>
      </c>
      <c r="J18" s="42"/>
      <c r="K18" s="43"/>
    </row>
    <row r="19" spans="1:11" ht="14.25" thickBot="1">
      <c r="A19" s="2" t="s">
        <v>1</v>
      </c>
      <c r="B19" s="3" t="s">
        <v>2</v>
      </c>
      <c r="C19" s="3" t="s">
        <v>10</v>
      </c>
      <c r="D19" s="3" t="s">
        <v>11</v>
      </c>
      <c r="E19" s="3" t="s">
        <v>3</v>
      </c>
      <c r="F19" s="3" t="s">
        <v>4</v>
      </c>
      <c r="G19" s="3" t="s">
        <v>9</v>
      </c>
      <c r="H19" s="3" t="s">
        <v>12</v>
      </c>
      <c r="I19" s="3" t="s">
        <v>6</v>
      </c>
      <c r="J19" s="3" t="s">
        <v>7</v>
      </c>
      <c r="K19" s="4" t="s">
        <v>8</v>
      </c>
    </row>
    <row r="20" spans="1:11">
      <c r="A20" s="5">
        <v>3600</v>
      </c>
      <c r="B20" s="5">
        <v>220</v>
      </c>
      <c r="C20" s="7">
        <f t="shared" ref="C20" si="28">A20/B20</f>
        <v>16.363636363636363</v>
      </c>
      <c r="D20" s="5">
        <v>1880</v>
      </c>
      <c r="E20" s="17">
        <f>1/D20</f>
        <v>5.3191489361702129E-4</v>
      </c>
      <c r="F20" s="5">
        <v>2E-3</v>
      </c>
      <c r="G20" s="7">
        <f t="shared" ref="G20" si="29">B20*E20</f>
        <v>0.11702127659574468</v>
      </c>
      <c r="H20" s="8">
        <f t="shared" ref="H20:H22" si="30">C20*F20</f>
        <v>3.272727272727273E-2</v>
      </c>
      <c r="I20" s="9">
        <f t="shared" ref="I20" si="31">(G20*H20*48/(2.43*2.43))*(3.579*1000000/128)</f>
        <v>870.47252137874671</v>
      </c>
      <c r="J20" s="10">
        <f t="shared" ref="J20" si="32">(G20*2/2.43)*(3.579*1000000/512)</f>
        <v>673.25609075387433</v>
      </c>
      <c r="K20" s="30">
        <f t="shared" ref="K20" si="33">(H20*24/2.43)*(3.579*1000000/512)</f>
        <v>2259.469696969697</v>
      </c>
    </row>
    <row r="21" spans="1:11">
      <c r="A21" s="5">
        <v>3000</v>
      </c>
      <c r="B21" s="5">
        <v>220</v>
      </c>
      <c r="C21" s="7">
        <f t="shared" ref="C21" si="34">A21/B21</f>
        <v>13.636363636363637</v>
      </c>
      <c r="D21" s="5">
        <v>1880</v>
      </c>
      <c r="E21" s="8">
        <f t="shared" ref="E21" si="35">1/D21</f>
        <v>5.3191489361702129E-4</v>
      </c>
      <c r="F21" s="5">
        <v>2E-3</v>
      </c>
      <c r="G21" s="7">
        <f t="shared" ref="G21" si="36">B21*E21</f>
        <v>0.11702127659574468</v>
      </c>
      <c r="H21" s="8">
        <f t="shared" si="30"/>
        <v>2.7272727272727275E-2</v>
      </c>
      <c r="I21" s="9">
        <f t="shared" ref="I21" si="37">(G21*H21*48/(2.43*2.43))*(3.579*1000000/128)</f>
        <v>725.39376781562225</v>
      </c>
      <c r="J21" s="10">
        <f t="shared" ref="J21" si="38">(G21*2/2.43)*(3.579*1000000/512)</f>
        <v>673.25609075387433</v>
      </c>
      <c r="K21" s="30">
        <f t="shared" ref="K21" si="39">(H21*24/2.43)*(3.579*1000000/512)</f>
        <v>1882.8914141414141</v>
      </c>
    </row>
    <row r="22" spans="1:11">
      <c r="A22" s="5">
        <v>2000</v>
      </c>
      <c r="B22" s="5">
        <v>220</v>
      </c>
      <c r="C22" s="7">
        <f t="shared" ref="C22:C33" si="40">A22/B22</f>
        <v>9.0909090909090917</v>
      </c>
      <c r="D22" s="5">
        <v>1880</v>
      </c>
      <c r="E22" s="8">
        <f t="shared" ref="E22" si="41">1/D22</f>
        <v>5.3191489361702129E-4</v>
      </c>
      <c r="F22" s="5">
        <v>2E-3</v>
      </c>
      <c r="G22" s="7">
        <f t="shared" ref="G22:G33" si="42">B22*E22</f>
        <v>0.11702127659574468</v>
      </c>
      <c r="H22" s="8">
        <f t="shared" si="30"/>
        <v>1.8181818181818184E-2</v>
      </c>
      <c r="I22" s="9">
        <f t="shared" ref="I22:I33" si="43">(G22*H22*48/(2.43*2.43))*(3.579*1000000/128)</f>
        <v>483.59584521041495</v>
      </c>
      <c r="J22" s="10">
        <f t="shared" ref="J22:J33" si="44">(G22*2/2.43)*(3.579*1000000/512)</f>
        <v>673.25609075387433</v>
      </c>
      <c r="K22" s="30">
        <f t="shared" ref="K22:K33" si="45">(H22*24/2.43)*(3.579*1000000/512)</f>
        <v>1255.260942760943</v>
      </c>
    </row>
    <row r="23" spans="1:11">
      <c r="A23" s="5">
        <v>1000</v>
      </c>
      <c r="B23" s="5">
        <v>220</v>
      </c>
      <c r="C23" s="7">
        <f t="shared" si="40"/>
        <v>4.5454545454545459</v>
      </c>
      <c r="D23" s="5">
        <v>1880</v>
      </c>
      <c r="E23" s="8">
        <f t="shared" ref="E23:E33" si="46">1/D23</f>
        <v>5.3191489361702129E-4</v>
      </c>
      <c r="F23" s="5">
        <v>2E-3</v>
      </c>
      <c r="G23" s="7">
        <f t="shared" si="42"/>
        <v>0.11702127659574468</v>
      </c>
      <c r="H23" s="8">
        <f t="shared" ref="H23:H33" si="47">C23*F23</f>
        <v>9.0909090909090922E-3</v>
      </c>
      <c r="I23" s="9">
        <f t="shared" si="43"/>
        <v>241.79792260520748</v>
      </c>
      <c r="J23" s="10">
        <f t="shared" si="44"/>
        <v>673.25609075387433</v>
      </c>
      <c r="K23" s="30">
        <f t="shared" si="45"/>
        <v>627.63047138047148</v>
      </c>
    </row>
    <row r="24" spans="1:11">
      <c r="A24" s="5">
        <v>500</v>
      </c>
      <c r="B24" s="5">
        <v>220</v>
      </c>
      <c r="C24" s="7">
        <f t="shared" si="40"/>
        <v>2.2727272727272729</v>
      </c>
      <c r="D24" s="5">
        <v>1880</v>
      </c>
      <c r="E24" s="8">
        <f t="shared" si="46"/>
        <v>5.3191489361702129E-4</v>
      </c>
      <c r="F24" s="5">
        <v>2E-3</v>
      </c>
      <c r="G24" s="7">
        <f t="shared" si="42"/>
        <v>0.11702127659574468</v>
      </c>
      <c r="H24" s="8">
        <f t="shared" si="47"/>
        <v>4.5454545454545461E-3</v>
      </c>
      <c r="I24" s="9">
        <f t="shared" si="43"/>
        <v>120.89896130260374</v>
      </c>
      <c r="J24" s="10">
        <f t="shared" si="44"/>
        <v>673.25609075387433</v>
      </c>
      <c r="K24" s="30">
        <f t="shared" si="45"/>
        <v>313.81523569023574</v>
      </c>
    </row>
    <row r="25" spans="1:11">
      <c r="A25" s="5">
        <v>200</v>
      </c>
      <c r="B25" s="5">
        <v>220</v>
      </c>
      <c r="C25" s="7">
        <f t="shared" si="40"/>
        <v>0.90909090909090906</v>
      </c>
      <c r="D25" s="5">
        <v>1880</v>
      </c>
      <c r="E25" s="8">
        <f t="shared" si="46"/>
        <v>5.3191489361702129E-4</v>
      </c>
      <c r="F25" s="5">
        <v>2E-3</v>
      </c>
      <c r="G25" s="7">
        <f t="shared" si="42"/>
        <v>0.11702127659574468</v>
      </c>
      <c r="H25" s="8">
        <f t="shared" si="47"/>
        <v>1.8181818181818182E-3</v>
      </c>
      <c r="I25" s="9">
        <f t="shared" si="43"/>
        <v>48.359584521041477</v>
      </c>
      <c r="J25" s="10">
        <f t="shared" si="44"/>
        <v>673.25609075387433</v>
      </c>
      <c r="K25" s="30">
        <f t="shared" si="45"/>
        <v>125.52609427609428</v>
      </c>
    </row>
    <row r="26" spans="1:11">
      <c r="A26" s="5">
        <v>100</v>
      </c>
      <c r="B26" s="5">
        <v>220</v>
      </c>
      <c r="C26" s="7">
        <f t="shared" si="40"/>
        <v>0.45454545454545453</v>
      </c>
      <c r="D26" s="5">
        <v>1880</v>
      </c>
      <c r="E26" s="8">
        <f t="shared" si="46"/>
        <v>5.3191489361702129E-4</v>
      </c>
      <c r="F26" s="5">
        <v>2E-3</v>
      </c>
      <c r="G26" s="7">
        <f t="shared" si="42"/>
        <v>0.11702127659574468</v>
      </c>
      <c r="H26" s="8">
        <f t="shared" si="47"/>
        <v>9.0909090909090909E-4</v>
      </c>
      <c r="I26" s="9">
        <f t="shared" si="43"/>
        <v>24.179792260520738</v>
      </c>
      <c r="J26" s="10">
        <f t="shared" si="44"/>
        <v>673.25609075387433</v>
      </c>
      <c r="K26" s="30">
        <f t="shared" si="45"/>
        <v>62.763047138047142</v>
      </c>
    </row>
    <row r="27" spans="1:11">
      <c r="A27" s="5">
        <v>50</v>
      </c>
      <c r="B27" s="5">
        <v>220</v>
      </c>
      <c r="C27" s="7">
        <f t="shared" si="40"/>
        <v>0.22727272727272727</v>
      </c>
      <c r="D27" s="5">
        <v>1880</v>
      </c>
      <c r="E27" s="8">
        <f t="shared" si="46"/>
        <v>5.3191489361702129E-4</v>
      </c>
      <c r="F27" s="5">
        <v>2E-3</v>
      </c>
      <c r="G27" s="7">
        <f t="shared" si="42"/>
        <v>0.11702127659574468</v>
      </c>
      <c r="H27" s="8">
        <f t="shared" si="47"/>
        <v>4.5454545454545455E-4</v>
      </c>
      <c r="I27" s="9">
        <f t="shared" si="43"/>
        <v>12.089896130260369</v>
      </c>
      <c r="J27" s="10">
        <f t="shared" si="44"/>
        <v>673.25609075387433</v>
      </c>
      <c r="K27" s="30">
        <f t="shared" si="45"/>
        <v>31.381523569023571</v>
      </c>
    </row>
    <row r="28" spans="1:11">
      <c r="A28" s="5">
        <v>20</v>
      </c>
      <c r="B28" s="5">
        <v>220</v>
      </c>
      <c r="C28" s="7">
        <f t="shared" si="40"/>
        <v>9.0909090909090912E-2</v>
      </c>
      <c r="D28" s="5">
        <v>1880</v>
      </c>
      <c r="E28" s="8">
        <f t="shared" si="46"/>
        <v>5.3191489361702129E-4</v>
      </c>
      <c r="F28" s="5">
        <v>2E-3</v>
      </c>
      <c r="G28" s="7">
        <f t="shared" si="42"/>
        <v>0.11702127659574468</v>
      </c>
      <c r="H28" s="8">
        <f t="shared" si="47"/>
        <v>1.8181818181818183E-4</v>
      </c>
      <c r="I28" s="9">
        <f t="shared" si="43"/>
        <v>4.8359584521041477</v>
      </c>
      <c r="J28" s="10">
        <f t="shared" si="44"/>
        <v>673.25609075387433</v>
      </c>
      <c r="K28" s="30">
        <f t="shared" si="45"/>
        <v>12.552609427609427</v>
      </c>
    </row>
    <row r="29" spans="1:11">
      <c r="A29" s="5">
        <v>10</v>
      </c>
      <c r="B29" s="5">
        <v>220</v>
      </c>
      <c r="C29" s="11">
        <f t="shared" si="40"/>
        <v>4.5454545454545456E-2</v>
      </c>
      <c r="D29" s="5">
        <v>1880</v>
      </c>
      <c r="E29" s="8">
        <f t="shared" si="46"/>
        <v>5.3191489361702129E-4</v>
      </c>
      <c r="F29" s="5">
        <v>2E-3</v>
      </c>
      <c r="G29" s="7">
        <f t="shared" si="42"/>
        <v>0.11702127659574468</v>
      </c>
      <c r="H29" s="8">
        <f t="shared" si="47"/>
        <v>9.0909090909090917E-5</v>
      </c>
      <c r="I29" s="9">
        <f t="shared" si="43"/>
        <v>2.4179792260520738</v>
      </c>
      <c r="J29" s="10">
        <f t="shared" si="44"/>
        <v>673.25609075387433</v>
      </c>
      <c r="K29" s="30">
        <f t="shared" si="45"/>
        <v>6.2763047138047137</v>
      </c>
    </row>
    <row r="30" spans="1:11">
      <c r="A30" s="5">
        <v>5</v>
      </c>
      <c r="B30" s="5">
        <v>220</v>
      </c>
      <c r="C30" s="7">
        <f t="shared" si="40"/>
        <v>2.2727272727272728E-2</v>
      </c>
      <c r="D30" s="5">
        <v>1880</v>
      </c>
      <c r="E30" s="8">
        <f t="shared" si="46"/>
        <v>5.3191489361702129E-4</v>
      </c>
      <c r="F30" s="5">
        <v>2E-3</v>
      </c>
      <c r="G30" s="7">
        <f t="shared" si="42"/>
        <v>0.11702127659574468</v>
      </c>
      <c r="H30" s="8">
        <f t="shared" si="47"/>
        <v>4.5454545454545459E-5</v>
      </c>
      <c r="I30" s="9">
        <f t="shared" si="43"/>
        <v>1.2089896130260369</v>
      </c>
      <c r="J30" s="10">
        <f t="shared" si="44"/>
        <v>673.25609075387433</v>
      </c>
      <c r="K30" s="30">
        <f t="shared" si="45"/>
        <v>3.1381523569023568</v>
      </c>
    </row>
    <row r="31" spans="1:11">
      <c r="A31" s="5">
        <v>2</v>
      </c>
      <c r="B31" s="5">
        <v>220</v>
      </c>
      <c r="C31" s="7">
        <f t="shared" si="40"/>
        <v>9.0909090909090905E-3</v>
      </c>
      <c r="D31" s="5">
        <v>1880</v>
      </c>
      <c r="E31" s="8">
        <f t="shared" si="46"/>
        <v>5.3191489361702129E-4</v>
      </c>
      <c r="F31" s="5">
        <v>2E-3</v>
      </c>
      <c r="G31" s="7">
        <f t="shared" si="42"/>
        <v>0.11702127659574468</v>
      </c>
      <c r="H31" s="8">
        <f t="shared" si="47"/>
        <v>1.8181818181818182E-5</v>
      </c>
      <c r="I31" s="9">
        <f t="shared" si="43"/>
        <v>0.48359584521041488</v>
      </c>
      <c r="J31" s="10">
        <f t="shared" si="44"/>
        <v>673.25609075387433</v>
      </c>
      <c r="K31" s="30">
        <f t="shared" si="45"/>
        <v>1.2552609427609427</v>
      </c>
    </row>
    <row r="32" spans="1:11">
      <c r="A32" s="5">
        <v>1</v>
      </c>
      <c r="B32" s="5">
        <v>220</v>
      </c>
      <c r="C32" s="7">
        <f t="shared" si="40"/>
        <v>4.5454545454545452E-3</v>
      </c>
      <c r="D32" s="5">
        <v>1880</v>
      </c>
      <c r="E32" s="8">
        <f t="shared" si="46"/>
        <v>5.3191489361702129E-4</v>
      </c>
      <c r="F32" s="5">
        <v>2E-3</v>
      </c>
      <c r="G32" s="7">
        <f t="shared" si="42"/>
        <v>0.11702127659574468</v>
      </c>
      <c r="H32" s="8">
        <f t="shared" si="47"/>
        <v>9.090909090909091E-6</v>
      </c>
      <c r="I32" s="9">
        <f t="shared" si="43"/>
        <v>0.24179792260520744</v>
      </c>
      <c r="J32" s="10">
        <f t="shared" si="44"/>
        <v>673.25609075387433</v>
      </c>
      <c r="K32" s="30">
        <f t="shared" si="45"/>
        <v>0.62763047138047134</v>
      </c>
    </row>
    <row r="33" spans="1:11" ht="14.25" thickBot="1">
      <c r="A33" s="5">
        <v>0.8</v>
      </c>
      <c r="B33" s="5">
        <v>220</v>
      </c>
      <c r="C33" s="7">
        <f t="shared" si="40"/>
        <v>3.6363636363636364E-3</v>
      </c>
      <c r="D33" s="5">
        <v>1880</v>
      </c>
      <c r="E33" s="8">
        <f t="shared" si="46"/>
        <v>5.3191489361702129E-4</v>
      </c>
      <c r="F33" s="5">
        <v>2E-3</v>
      </c>
      <c r="G33" s="7">
        <f t="shared" si="42"/>
        <v>0.11702127659574468</v>
      </c>
      <c r="H33" s="8">
        <f t="shared" si="47"/>
        <v>7.2727272727272732E-6</v>
      </c>
      <c r="I33" s="9">
        <f t="shared" si="43"/>
        <v>0.19343833808416591</v>
      </c>
      <c r="J33" s="10">
        <f t="shared" si="44"/>
        <v>673.25609075387433</v>
      </c>
      <c r="K33" s="30">
        <f t="shared" si="45"/>
        <v>0.50210437710437716</v>
      </c>
    </row>
    <row r="34" spans="1:11" ht="21" thickBot="1">
      <c r="A34" s="38" t="s">
        <v>15</v>
      </c>
      <c r="B34" s="39"/>
      <c r="C34" s="39"/>
      <c r="D34" s="39"/>
      <c r="E34" s="44"/>
      <c r="F34" s="44"/>
      <c r="G34" s="44"/>
      <c r="H34" s="44"/>
      <c r="I34" s="42" t="s">
        <v>0</v>
      </c>
      <c r="J34" s="42"/>
      <c r="K34" s="43"/>
    </row>
    <row r="35" spans="1:11">
      <c r="A35" s="2" t="s">
        <v>1</v>
      </c>
      <c r="B35" s="3" t="s">
        <v>2</v>
      </c>
      <c r="C35" s="3" t="s">
        <v>10</v>
      </c>
      <c r="D35" s="3" t="s">
        <v>11</v>
      </c>
      <c r="E35" s="3" t="s">
        <v>3</v>
      </c>
      <c r="F35" s="3" t="s">
        <v>4</v>
      </c>
      <c r="G35" s="3" t="s">
        <v>9</v>
      </c>
      <c r="H35" s="3" t="s">
        <v>12</v>
      </c>
      <c r="I35" s="3" t="s">
        <v>6</v>
      </c>
      <c r="J35" s="3" t="s">
        <v>7</v>
      </c>
      <c r="K35" s="4" t="s">
        <v>8</v>
      </c>
    </row>
    <row r="36" spans="1:11">
      <c r="A36" s="5">
        <v>3600</v>
      </c>
      <c r="B36" s="5">
        <v>110</v>
      </c>
      <c r="C36" s="7">
        <f t="shared" ref="C36" si="48">A36/B36</f>
        <v>32.727272727272727</v>
      </c>
      <c r="D36" s="5">
        <v>1880</v>
      </c>
      <c r="E36" s="8">
        <f t="shared" ref="E36" si="49">1/D36</f>
        <v>5.3191489361702129E-4</v>
      </c>
      <c r="F36" s="5">
        <v>1E-3</v>
      </c>
      <c r="G36" s="7">
        <f t="shared" ref="G36" si="50">B36*E36</f>
        <v>5.8510638297872342E-2</v>
      </c>
      <c r="H36" s="18">
        <f t="shared" ref="H36" si="51">C36*F36</f>
        <v>3.272727272727273E-2</v>
      </c>
      <c r="I36" s="9">
        <f t="shared" ref="I36" si="52">(G36*H36*48/(2.43*2.43))*(3.579*1000000/128)</f>
        <v>435.23626068937335</v>
      </c>
      <c r="J36" s="10">
        <f t="shared" ref="J36" si="53">(G36*2/2.43)*(3.579*1000000/512)</f>
        <v>336.62804537693717</v>
      </c>
      <c r="K36" s="30">
        <f t="shared" ref="K36" si="54">(H36*24/2.43)*(3.579*1000000/512)</f>
        <v>2259.469696969697</v>
      </c>
    </row>
    <row r="37" spans="1:11">
      <c r="A37" s="5">
        <v>3000</v>
      </c>
      <c r="B37" s="5">
        <v>110</v>
      </c>
      <c r="C37" s="7">
        <f t="shared" ref="C37:C49" si="55">A37/B37</f>
        <v>27.272727272727273</v>
      </c>
      <c r="D37" s="5">
        <v>1880</v>
      </c>
      <c r="E37" s="8">
        <f t="shared" ref="E37" si="56">1/D37</f>
        <v>5.3191489361702129E-4</v>
      </c>
      <c r="F37" s="5">
        <v>1E-3</v>
      </c>
      <c r="G37" s="7">
        <f t="shared" ref="G37:G49" si="57">B37*E37</f>
        <v>5.8510638297872342E-2</v>
      </c>
      <c r="H37" s="8">
        <f t="shared" ref="H37:H49" si="58">C37*F37</f>
        <v>2.7272727272727275E-2</v>
      </c>
      <c r="I37" s="9">
        <f t="shared" ref="I37:I49" si="59">(G37*H37*48/(2.43*2.43))*(3.579*1000000/128)</f>
        <v>362.69688390781113</v>
      </c>
      <c r="J37" s="10">
        <f t="shared" ref="J37:J49" si="60">(G37*2/2.43)*(3.579*1000000/512)</f>
        <v>336.62804537693717</v>
      </c>
      <c r="K37" s="30">
        <f t="shared" ref="K37:K49" si="61">(H37*24/2.43)*(3.579*1000000/512)</f>
        <v>1882.8914141414141</v>
      </c>
    </row>
    <row r="38" spans="1:11">
      <c r="A38" s="5">
        <v>2000</v>
      </c>
      <c r="B38" s="5">
        <v>110</v>
      </c>
      <c r="C38" s="7">
        <f t="shared" si="55"/>
        <v>18.181818181818183</v>
      </c>
      <c r="D38" s="5">
        <v>1880</v>
      </c>
      <c r="E38" s="8">
        <f t="shared" ref="E38:E49" si="62">1/D38</f>
        <v>5.3191489361702129E-4</v>
      </c>
      <c r="F38" s="5">
        <v>1E-3</v>
      </c>
      <c r="G38" s="7">
        <f t="shared" si="57"/>
        <v>5.8510638297872342E-2</v>
      </c>
      <c r="H38" s="8">
        <f t="shared" si="58"/>
        <v>1.8181818181818184E-2</v>
      </c>
      <c r="I38" s="9">
        <f t="shared" si="59"/>
        <v>241.79792260520748</v>
      </c>
      <c r="J38" s="10">
        <f t="shared" si="60"/>
        <v>336.62804537693717</v>
      </c>
      <c r="K38" s="30">
        <f t="shared" si="61"/>
        <v>1255.260942760943</v>
      </c>
    </row>
    <row r="39" spans="1:11">
      <c r="A39" s="5">
        <v>1000</v>
      </c>
      <c r="B39" s="5">
        <v>110</v>
      </c>
      <c r="C39" s="7">
        <f t="shared" si="55"/>
        <v>9.0909090909090917</v>
      </c>
      <c r="D39" s="5">
        <v>1880</v>
      </c>
      <c r="E39" s="8">
        <f t="shared" si="62"/>
        <v>5.3191489361702129E-4</v>
      </c>
      <c r="F39" s="5">
        <v>1E-3</v>
      </c>
      <c r="G39" s="7">
        <f t="shared" si="57"/>
        <v>5.8510638297872342E-2</v>
      </c>
      <c r="H39" s="8">
        <f t="shared" si="58"/>
        <v>9.0909090909090922E-3</v>
      </c>
      <c r="I39" s="9">
        <f t="shared" si="59"/>
        <v>120.89896130260374</v>
      </c>
      <c r="J39" s="10">
        <f t="shared" si="60"/>
        <v>336.62804537693717</v>
      </c>
      <c r="K39" s="30">
        <f t="shared" si="61"/>
        <v>627.63047138047148</v>
      </c>
    </row>
    <row r="40" spans="1:11">
      <c r="A40" s="5">
        <v>500</v>
      </c>
      <c r="B40" s="5">
        <v>110</v>
      </c>
      <c r="C40" s="7">
        <f t="shared" si="55"/>
        <v>4.5454545454545459</v>
      </c>
      <c r="D40" s="5">
        <v>1880</v>
      </c>
      <c r="E40" s="8">
        <f t="shared" si="62"/>
        <v>5.3191489361702129E-4</v>
      </c>
      <c r="F40" s="5">
        <v>1E-3</v>
      </c>
      <c r="G40" s="7">
        <f t="shared" si="57"/>
        <v>5.8510638297872342E-2</v>
      </c>
      <c r="H40" s="8">
        <f t="shared" si="58"/>
        <v>4.5454545454545461E-3</v>
      </c>
      <c r="I40" s="9">
        <f t="shared" si="59"/>
        <v>60.449480651301869</v>
      </c>
      <c r="J40" s="10">
        <f t="shared" si="60"/>
        <v>336.62804537693717</v>
      </c>
      <c r="K40" s="30">
        <f t="shared" si="61"/>
        <v>313.81523569023574</v>
      </c>
    </row>
    <row r="41" spans="1:11">
      <c r="A41" s="5">
        <v>200</v>
      </c>
      <c r="B41" s="5">
        <v>110</v>
      </c>
      <c r="C41" s="7">
        <f t="shared" si="55"/>
        <v>1.8181818181818181</v>
      </c>
      <c r="D41" s="5">
        <v>1880</v>
      </c>
      <c r="E41" s="8">
        <f t="shared" si="62"/>
        <v>5.3191489361702129E-4</v>
      </c>
      <c r="F41" s="5">
        <v>1E-3</v>
      </c>
      <c r="G41" s="7">
        <f t="shared" si="57"/>
        <v>5.8510638297872342E-2</v>
      </c>
      <c r="H41" s="8">
        <f t="shared" si="58"/>
        <v>1.8181818181818182E-3</v>
      </c>
      <c r="I41" s="9">
        <f t="shared" si="59"/>
        <v>24.179792260520738</v>
      </c>
      <c r="J41" s="10">
        <f t="shared" si="60"/>
        <v>336.62804537693717</v>
      </c>
      <c r="K41" s="30">
        <f t="shared" si="61"/>
        <v>125.52609427609428</v>
      </c>
    </row>
    <row r="42" spans="1:11">
      <c r="A42" s="5">
        <v>100</v>
      </c>
      <c r="B42" s="5">
        <v>110</v>
      </c>
      <c r="C42" s="7">
        <f t="shared" si="55"/>
        <v>0.90909090909090906</v>
      </c>
      <c r="D42" s="5">
        <v>1880</v>
      </c>
      <c r="E42" s="8">
        <f t="shared" si="62"/>
        <v>5.3191489361702129E-4</v>
      </c>
      <c r="F42" s="5">
        <v>1E-3</v>
      </c>
      <c r="G42" s="7">
        <f t="shared" si="57"/>
        <v>5.8510638297872342E-2</v>
      </c>
      <c r="H42" s="8">
        <f t="shared" si="58"/>
        <v>9.0909090909090909E-4</v>
      </c>
      <c r="I42" s="9">
        <f t="shared" si="59"/>
        <v>12.089896130260369</v>
      </c>
      <c r="J42" s="10">
        <f t="shared" si="60"/>
        <v>336.62804537693717</v>
      </c>
      <c r="K42" s="30">
        <f t="shared" si="61"/>
        <v>62.763047138047142</v>
      </c>
    </row>
    <row r="43" spans="1:11">
      <c r="A43" s="5">
        <v>50</v>
      </c>
      <c r="B43" s="5">
        <v>110</v>
      </c>
      <c r="C43" s="7">
        <f t="shared" si="55"/>
        <v>0.45454545454545453</v>
      </c>
      <c r="D43" s="5">
        <v>1880</v>
      </c>
      <c r="E43" s="8">
        <f t="shared" si="62"/>
        <v>5.3191489361702129E-4</v>
      </c>
      <c r="F43" s="5">
        <v>1E-3</v>
      </c>
      <c r="G43" s="7">
        <f t="shared" si="57"/>
        <v>5.8510638297872342E-2</v>
      </c>
      <c r="H43" s="8">
        <f t="shared" si="58"/>
        <v>4.5454545454545455E-4</v>
      </c>
      <c r="I43" s="9">
        <f t="shared" si="59"/>
        <v>6.0449480651301846</v>
      </c>
      <c r="J43" s="10">
        <f t="shared" si="60"/>
        <v>336.62804537693717</v>
      </c>
      <c r="K43" s="30">
        <f t="shared" si="61"/>
        <v>31.381523569023571</v>
      </c>
    </row>
    <row r="44" spans="1:11">
      <c r="A44" s="5">
        <v>20</v>
      </c>
      <c r="B44" s="5">
        <v>110</v>
      </c>
      <c r="C44" s="7">
        <f t="shared" si="55"/>
        <v>0.18181818181818182</v>
      </c>
      <c r="D44" s="5">
        <v>1880</v>
      </c>
      <c r="E44" s="8">
        <f t="shared" si="62"/>
        <v>5.3191489361702129E-4</v>
      </c>
      <c r="F44" s="5">
        <v>1E-3</v>
      </c>
      <c r="G44" s="7">
        <f t="shared" si="57"/>
        <v>5.8510638297872342E-2</v>
      </c>
      <c r="H44" s="8">
        <f t="shared" si="58"/>
        <v>1.8181818181818183E-4</v>
      </c>
      <c r="I44" s="9">
        <f t="shared" si="59"/>
        <v>2.4179792260520738</v>
      </c>
      <c r="J44" s="10">
        <f t="shared" si="60"/>
        <v>336.62804537693717</v>
      </c>
      <c r="K44" s="30">
        <f t="shared" si="61"/>
        <v>12.552609427609427</v>
      </c>
    </row>
    <row r="45" spans="1:11">
      <c r="A45" s="5">
        <v>10</v>
      </c>
      <c r="B45" s="5">
        <v>110</v>
      </c>
      <c r="C45" s="11">
        <f t="shared" si="55"/>
        <v>9.0909090909090912E-2</v>
      </c>
      <c r="D45" s="5">
        <v>1880</v>
      </c>
      <c r="E45" s="8">
        <f t="shared" si="62"/>
        <v>5.3191489361702129E-4</v>
      </c>
      <c r="F45" s="5">
        <v>1E-3</v>
      </c>
      <c r="G45" s="7">
        <f t="shared" si="57"/>
        <v>5.8510638297872342E-2</v>
      </c>
      <c r="H45" s="8">
        <f t="shared" si="58"/>
        <v>9.0909090909090917E-5</v>
      </c>
      <c r="I45" s="9">
        <f t="shared" si="59"/>
        <v>1.2089896130260369</v>
      </c>
      <c r="J45" s="10">
        <f t="shared" si="60"/>
        <v>336.62804537693717</v>
      </c>
      <c r="K45" s="30">
        <f t="shared" si="61"/>
        <v>6.2763047138047137</v>
      </c>
    </row>
    <row r="46" spans="1:11">
      <c r="A46" s="5">
        <v>5</v>
      </c>
      <c r="B46" s="5">
        <v>110</v>
      </c>
      <c r="C46" s="7">
        <f t="shared" si="55"/>
        <v>4.5454545454545456E-2</v>
      </c>
      <c r="D46" s="5">
        <v>1880</v>
      </c>
      <c r="E46" s="8">
        <f t="shared" si="62"/>
        <v>5.3191489361702129E-4</v>
      </c>
      <c r="F46" s="5">
        <v>1E-3</v>
      </c>
      <c r="G46" s="7">
        <f t="shared" si="57"/>
        <v>5.8510638297872342E-2</v>
      </c>
      <c r="H46" s="8">
        <f t="shared" si="58"/>
        <v>4.5454545454545459E-5</v>
      </c>
      <c r="I46" s="9">
        <f t="shared" si="59"/>
        <v>0.60449480651301846</v>
      </c>
      <c r="J46" s="10">
        <f t="shared" si="60"/>
        <v>336.62804537693717</v>
      </c>
      <c r="K46" s="30">
        <f t="shared" si="61"/>
        <v>3.1381523569023568</v>
      </c>
    </row>
    <row r="47" spans="1:11">
      <c r="A47" s="5">
        <v>2</v>
      </c>
      <c r="B47" s="5">
        <v>110</v>
      </c>
      <c r="C47" s="7">
        <f t="shared" si="55"/>
        <v>1.8181818181818181E-2</v>
      </c>
      <c r="D47" s="5">
        <v>1880</v>
      </c>
      <c r="E47" s="8">
        <f t="shared" si="62"/>
        <v>5.3191489361702129E-4</v>
      </c>
      <c r="F47" s="5">
        <v>1E-3</v>
      </c>
      <c r="G47" s="7">
        <f t="shared" si="57"/>
        <v>5.8510638297872342E-2</v>
      </c>
      <c r="H47" s="8">
        <f t="shared" si="58"/>
        <v>1.8181818181818182E-5</v>
      </c>
      <c r="I47" s="9">
        <f t="shared" si="59"/>
        <v>0.24179792260520744</v>
      </c>
      <c r="J47" s="10">
        <f t="shared" si="60"/>
        <v>336.62804537693717</v>
      </c>
      <c r="K47" s="30">
        <f t="shared" si="61"/>
        <v>1.2552609427609427</v>
      </c>
    </row>
    <row r="48" spans="1:11">
      <c r="A48" s="5">
        <v>1</v>
      </c>
      <c r="B48" s="5">
        <v>110</v>
      </c>
      <c r="C48" s="7">
        <f t="shared" si="55"/>
        <v>9.0909090909090905E-3</v>
      </c>
      <c r="D48" s="5">
        <v>1880</v>
      </c>
      <c r="E48" s="8">
        <f t="shared" si="62"/>
        <v>5.3191489361702129E-4</v>
      </c>
      <c r="F48" s="5">
        <v>1E-3</v>
      </c>
      <c r="G48" s="7">
        <f t="shared" si="57"/>
        <v>5.8510638297872342E-2</v>
      </c>
      <c r="H48" s="8">
        <f t="shared" si="58"/>
        <v>9.090909090909091E-6</v>
      </c>
      <c r="I48" s="9">
        <f t="shared" si="59"/>
        <v>0.12089896130260372</v>
      </c>
      <c r="J48" s="10">
        <f t="shared" si="60"/>
        <v>336.62804537693717</v>
      </c>
      <c r="K48" s="30">
        <f t="shared" si="61"/>
        <v>0.62763047138047134</v>
      </c>
    </row>
    <row r="49" spans="1:11" ht="14.25" thickBot="1">
      <c r="A49" s="12">
        <v>0.8</v>
      </c>
      <c r="B49" s="12">
        <v>110</v>
      </c>
      <c r="C49" s="13">
        <f t="shared" si="55"/>
        <v>7.2727272727272727E-3</v>
      </c>
      <c r="D49" s="12">
        <v>1880</v>
      </c>
      <c r="E49" s="14">
        <f t="shared" si="62"/>
        <v>5.3191489361702129E-4</v>
      </c>
      <c r="F49" s="12">
        <v>1E-3</v>
      </c>
      <c r="G49" s="13">
        <f t="shared" si="57"/>
        <v>5.8510638297872342E-2</v>
      </c>
      <c r="H49" s="14">
        <f t="shared" si="58"/>
        <v>7.2727272727272732E-6</v>
      </c>
      <c r="I49" s="15">
        <f t="shared" si="59"/>
        <v>9.6719169042082956E-2</v>
      </c>
      <c r="J49" s="16">
        <f t="shared" si="60"/>
        <v>336.62804537693717</v>
      </c>
      <c r="K49" s="31">
        <f t="shared" si="61"/>
        <v>0.50210437710437716</v>
      </c>
    </row>
    <row r="56" spans="1:11">
      <c r="G56" s="1"/>
    </row>
  </sheetData>
  <mergeCells count="10">
    <mergeCell ref="A34:D34"/>
    <mergeCell ref="I34:K34"/>
    <mergeCell ref="E2:H2"/>
    <mergeCell ref="E18:H18"/>
    <mergeCell ref="E34:H34"/>
    <mergeCell ref="A1:K1"/>
    <mergeCell ref="A2:D2"/>
    <mergeCell ref="I2:K2"/>
    <mergeCell ref="A18:D18"/>
    <mergeCell ref="I18:K18"/>
  </mergeCells>
  <phoneticPr fontId="1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3"/>
  <sheetViews>
    <sheetView showGridLines="0" tabSelected="1" zoomScale="70" zoomScaleNormal="70" workbookViewId="0">
      <selection activeCell="H43" sqref="H43"/>
    </sheetView>
  </sheetViews>
  <sheetFormatPr defaultColWidth="9" defaultRowHeight="13.5"/>
  <cols>
    <col min="1" max="1" width="8.125" customWidth="1"/>
    <col min="2" max="2" width="8.5" customWidth="1"/>
    <col min="3" max="3" width="9.25" customWidth="1"/>
    <col min="4" max="4" width="12.5" customWidth="1"/>
    <col min="5" max="5" width="13.25" customWidth="1"/>
    <col min="6" max="6" width="11.375" customWidth="1"/>
    <col min="7" max="7" width="15.5" customWidth="1"/>
    <col min="8" max="8" width="17" customWidth="1"/>
    <col min="9" max="9" width="14.375" customWidth="1"/>
    <col min="10" max="11" width="14.25" customWidth="1"/>
    <col min="12" max="12" width="17" customWidth="1"/>
    <col min="13" max="13" width="14.75" customWidth="1"/>
    <col min="14" max="14" width="15.125" customWidth="1"/>
  </cols>
  <sheetData>
    <row r="1" spans="1:14" ht="93.75" customHeight="1" thickBot="1">
      <c r="A1" s="45" t="s">
        <v>31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4" ht="21" thickBot="1">
      <c r="A2" s="32" t="s">
        <v>29</v>
      </c>
      <c r="B2" s="32"/>
      <c r="C2" s="32"/>
      <c r="D2" s="32"/>
      <c r="E2" s="33"/>
      <c r="F2" s="33"/>
      <c r="G2" s="33"/>
      <c r="H2" s="33"/>
      <c r="I2" s="42" t="s">
        <v>0</v>
      </c>
      <c r="J2" s="42"/>
      <c r="K2" s="42"/>
      <c r="L2" s="48" t="s">
        <v>16</v>
      </c>
      <c r="M2" s="49"/>
      <c r="N2" s="50"/>
    </row>
    <row r="3" spans="1:14" s="22" customFormat="1" ht="40.5">
      <c r="A3" s="19" t="s">
        <v>1</v>
      </c>
      <c r="B3" s="20" t="s">
        <v>2</v>
      </c>
      <c r="C3" s="29" t="s">
        <v>21</v>
      </c>
      <c r="D3" s="29" t="s">
        <v>22</v>
      </c>
      <c r="E3" s="29" t="s">
        <v>23</v>
      </c>
      <c r="F3" s="20" t="s">
        <v>4</v>
      </c>
      <c r="G3" s="29" t="s">
        <v>24</v>
      </c>
      <c r="H3" s="29" t="s">
        <v>25</v>
      </c>
      <c r="I3" s="20" t="s">
        <v>6</v>
      </c>
      <c r="J3" s="20" t="s">
        <v>7</v>
      </c>
      <c r="K3" s="23" t="s">
        <v>8</v>
      </c>
      <c r="L3" s="25" t="s">
        <v>17</v>
      </c>
      <c r="M3" s="20" t="s">
        <v>18</v>
      </c>
      <c r="N3" s="21" t="s">
        <v>19</v>
      </c>
    </row>
    <row r="4" spans="1:14">
      <c r="A4" s="5">
        <v>3600</v>
      </c>
      <c r="B4" s="6">
        <v>220</v>
      </c>
      <c r="C4" s="7">
        <f t="shared" ref="C4" si="0">A4/B4</f>
        <v>16.363636363636363</v>
      </c>
      <c r="D4" s="6">
        <v>1880</v>
      </c>
      <c r="E4" s="8">
        <f>1/D4</f>
        <v>5.3191489361702129E-4</v>
      </c>
      <c r="F4" s="6">
        <v>1E-3</v>
      </c>
      <c r="G4" s="7">
        <f t="shared" ref="G4:H5" si="1">B4*E4</f>
        <v>0.11702127659574468</v>
      </c>
      <c r="H4" s="8">
        <f t="shared" si="1"/>
        <v>1.6363636363636365E-2</v>
      </c>
      <c r="I4" s="9">
        <f t="shared" ref="I4" si="2">(G4*H4*48/(2.43*2.43))*(3.579*1000000/128)</f>
        <v>435.23626068937335</v>
      </c>
      <c r="J4" s="10">
        <f t="shared" ref="J4" si="3">(G4*2/2.43)*(3.579*1000000/512)</f>
        <v>673.25609075387433</v>
      </c>
      <c r="K4" s="24">
        <f t="shared" ref="K4" si="4">(H4*24/2.43)*(3.579*1000000/512)</f>
        <v>1129.7348484848485</v>
      </c>
      <c r="L4" s="26">
        <f>1000000/I4</f>
        <v>2297.6026823134957</v>
      </c>
      <c r="M4" s="27">
        <f>1000000/J4</f>
        <v>1485.3189057380175</v>
      </c>
      <c r="N4" s="28">
        <f>1000000/K4</f>
        <v>885.16345347862534</v>
      </c>
    </row>
    <row r="5" spans="1:14">
      <c r="A5" s="5">
        <v>3000</v>
      </c>
      <c r="B5" s="6">
        <v>220</v>
      </c>
      <c r="C5" s="7">
        <f>A5/B5</f>
        <v>13.636363636363637</v>
      </c>
      <c r="D5" s="6">
        <v>1880</v>
      </c>
      <c r="E5" s="8">
        <f t="shared" ref="E5:E17" si="5">1/D5</f>
        <v>5.3191489361702129E-4</v>
      </c>
      <c r="F5" s="6">
        <v>1E-3</v>
      </c>
      <c r="G5" s="7">
        <f t="shared" si="1"/>
        <v>0.11702127659574468</v>
      </c>
      <c r="H5" s="8">
        <f>C5*F5</f>
        <v>1.3636363636363637E-2</v>
      </c>
      <c r="I5" s="9">
        <f>(G5*H5*48/(2.43*2.43))*(3.579*1000000/128)</f>
        <v>362.69688390781113</v>
      </c>
      <c r="J5" s="10">
        <f>(G5*2/2.43)*(3.579*1000000/512)</f>
        <v>673.25609075387433</v>
      </c>
      <c r="K5" s="24">
        <f>(H5*24/2.43)*(3.579*1000000/512)</f>
        <v>941.44570707070704</v>
      </c>
      <c r="L5" s="26">
        <f t="shared" ref="L5:L17" si="6">1000000/I5</f>
        <v>2757.1232187761948</v>
      </c>
      <c r="M5" s="27">
        <f t="shared" ref="M5:M17" si="7">1000000/J5</f>
        <v>1485.3189057380175</v>
      </c>
      <c r="N5" s="28">
        <f t="shared" ref="N5:N17" si="8">1000000/K5</f>
        <v>1062.1961441743504</v>
      </c>
    </row>
    <row r="6" spans="1:14">
      <c r="A6" s="5">
        <v>2000</v>
      </c>
      <c r="B6" s="6">
        <v>220</v>
      </c>
      <c r="C6" s="7">
        <f>A6/B6</f>
        <v>9.0909090909090917</v>
      </c>
      <c r="D6" s="6">
        <v>1880</v>
      </c>
      <c r="E6" s="8">
        <f t="shared" si="5"/>
        <v>5.3191489361702129E-4</v>
      </c>
      <c r="F6" s="6">
        <v>1E-3</v>
      </c>
      <c r="G6" s="7">
        <f>B6*E6</f>
        <v>0.11702127659574468</v>
      </c>
      <c r="H6" s="8">
        <f>C6*F6</f>
        <v>9.0909090909090922E-3</v>
      </c>
      <c r="I6" s="9">
        <f>(G6*H6*48/(2.43*2.43))*(3.579*1000000/128)</f>
        <v>241.79792260520748</v>
      </c>
      <c r="J6" s="10">
        <f>(G6*2/2.43)*(3.579*1000000/512)</f>
        <v>673.25609075387433</v>
      </c>
      <c r="K6" s="24">
        <f>(H6*24/2.43)*(3.579*1000000/512)</f>
        <v>627.63047138047148</v>
      </c>
      <c r="L6" s="26">
        <f t="shared" si="6"/>
        <v>4135.6848281642906</v>
      </c>
      <c r="M6" s="27">
        <f t="shared" si="7"/>
        <v>1485.3189057380175</v>
      </c>
      <c r="N6" s="28">
        <f t="shared" si="8"/>
        <v>1593.2942162615254</v>
      </c>
    </row>
    <row r="7" spans="1:14">
      <c r="A7" s="5">
        <v>1000</v>
      </c>
      <c r="B7" s="6">
        <v>220</v>
      </c>
      <c r="C7" s="7">
        <f>A7/B7</f>
        <v>4.5454545454545459</v>
      </c>
      <c r="D7" s="6">
        <v>1880</v>
      </c>
      <c r="E7" s="8">
        <f t="shared" si="5"/>
        <v>5.3191489361702129E-4</v>
      </c>
      <c r="F7" s="6">
        <v>1E-3</v>
      </c>
      <c r="G7" s="7">
        <f>B7*E7</f>
        <v>0.11702127659574468</v>
      </c>
      <c r="H7" s="8">
        <f>C7*F7</f>
        <v>4.5454545454545461E-3</v>
      </c>
      <c r="I7" s="9">
        <f>(G7*H7*48/(2.43*2.43))*(3.579*1000000/128)</f>
        <v>120.89896130260374</v>
      </c>
      <c r="J7" s="10">
        <f>(G7*2/2.43)*(3.579*1000000/512)</f>
        <v>673.25609075387433</v>
      </c>
      <c r="K7" s="24">
        <f>(H7*24/2.43)*(3.579*1000000/512)</f>
        <v>313.81523569023574</v>
      </c>
      <c r="L7" s="26">
        <f t="shared" si="6"/>
        <v>8271.3696563285812</v>
      </c>
      <c r="M7" s="27">
        <f t="shared" si="7"/>
        <v>1485.3189057380175</v>
      </c>
      <c r="N7" s="28">
        <f t="shared" si="8"/>
        <v>3186.5884325230509</v>
      </c>
    </row>
    <row r="8" spans="1:14">
      <c r="A8" s="5">
        <v>500</v>
      </c>
      <c r="B8" s="6">
        <v>220</v>
      </c>
      <c r="C8" s="7">
        <f>A8/B8</f>
        <v>2.2727272727272729</v>
      </c>
      <c r="D8" s="6">
        <v>1880</v>
      </c>
      <c r="E8" s="8">
        <f t="shared" si="5"/>
        <v>5.3191489361702129E-4</v>
      </c>
      <c r="F8" s="6">
        <v>1E-3</v>
      </c>
      <c r="G8" s="7">
        <f>B8*E8</f>
        <v>0.11702127659574468</v>
      </c>
      <c r="H8" s="8">
        <f>C8*F8</f>
        <v>2.2727272727272731E-3</v>
      </c>
      <c r="I8" s="9">
        <f>(G8*H8*48/(2.43*2.43))*(3.579*1000000/128)</f>
        <v>60.449480651301869</v>
      </c>
      <c r="J8" s="10">
        <f>(G8*2/2.43)*(3.579*1000000/512)</f>
        <v>673.25609075387433</v>
      </c>
      <c r="K8" s="24">
        <f>(H8*24/2.43)*(3.579*1000000/512)</f>
        <v>156.90761784511787</v>
      </c>
      <c r="L8" s="26">
        <f t="shared" si="6"/>
        <v>16542.739312657162</v>
      </c>
      <c r="M8" s="27">
        <f t="shared" si="7"/>
        <v>1485.3189057380175</v>
      </c>
      <c r="N8" s="28">
        <f t="shared" si="8"/>
        <v>6373.1768650461017</v>
      </c>
    </row>
    <row r="9" spans="1:14">
      <c r="A9" s="5">
        <v>200</v>
      </c>
      <c r="B9" s="6">
        <v>220</v>
      </c>
      <c r="C9" s="7">
        <f>A9/B9</f>
        <v>0.90909090909090906</v>
      </c>
      <c r="D9" s="6">
        <v>1880</v>
      </c>
      <c r="E9" s="8">
        <f t="shared" si="5"/>
        <v>5.3191489361702129E-4</v>
      </c>
      <c r="F9" s="6">
        <v>1E-3</v>
      </c>
      <c r="G9" s="7">
        <f>B9*E9</f>
        <v>0.11702127659574468</v>
      </c>
      <c r="H9" s="8">
        <f>C9*F9</f>
        <v>9.0909090909090909E-4</v>
      </c>
      <c r="I9" s="9">
        <f>(G9*H9*48/(2.43*2.43))*(3.579*1000000/128)</f>
        <v>24.179792260520738</v>
      </c>
      <c r="J9" s="10">
        <f>(G9*2/2.43)*(3.579*1000000/512)</f>
        <v>673.25609075387433</v>
      </c>
      <c r="K9" s="24">
        <f>(H9*24/2.43)*(3.579*1000000/512)</f>
        <v>62.763047138047142</v>
      </c>
      <c r="L9" s="26">
        <f t="shared" si="6"/>
        <v>41356.848281642924</v>
      </c>
      <c r="M9" s="27">
        <f t="shared" si="7"/>
        <v>1485.3189057380175</v>
      </c>
      <c r="N9" s="28">
        <f t="shared" si="8"/>
        <v>15932.942162615254</v>
      </c>
    </row>
    <row r="10" spans="1:14">
      <c r="A10" s="5">
        <v>100</v>
      </c>
      <c r="B10" s="6">
        <v>220</v>
      </c>
      <c r="C10" s="7">
        <f t="shared" ref="C10" si="9">A10/B10</f>
        <v>0.45454545454545453</v>
      </c>
      <c r="D10" s="6">
        <v>1880</v>
      </c>
      <c r="E10" s="8">
        <f t="shared" si="5"/>
        <v>5.3191489361702129E-4</v>
      </c>
      <c r="F10" s="6">
        <v>1E-3</v>
      </c>
      <c r="G10" s="7">
        <f t="shared" ref="G10:H10" si="10">B10*E10</f>
        <v>0.11702127659574468</v>
      </c>
      <c r="H10" s="8">
        <f t="shared" si="10"/>
        <v>4.5454545454545455E-4</v>
      </c>
      <c r="I10" s="9">
        <f t="shared" ref="I10" si="11">(G10*H10*48/(2.43*2.43))*(3.579*1000000/128)</f>
        <v>12.089896130260369</v>
      </c>
      <c r="J10" s="10">
        <f t="shared" ref="J10" si="12">(G10*2/2.43)*(3.579*1000000/512)</f>
        <v>673.25609075387433</v>
      </c>
      <c r="K10" s="24">
        <f t="shared" ref="K10" si="13">(H10*24/2.43)*(3.579*1000000/512)</f>
        <v>31.381523569023571</v>
      </c>
      <c r="L10" s="26">
        <f t="shared" si="6"/>
        <v>82713.696563285848</v>
      </c>
      <c r="M10" s="27">
        <f t="shared" si="7"/>
        <v>1485.3189057380175</v>
      </c>
      <c r="N10" s="28">
        <f t="shared" si="8"/>
        <v>31865.884325230509</v>
      </c>
    </row>
    <row r="11" spans="1:14">
      <c r="A11" s="5">
        <v>50</v>
      </c>
      <c r="B11" s="6">
        <v>220</v>
      </c>
      <c r="C11" s="7">
        <f>A11/B11</f>
        <v>0.22727272727272727</v>
      </c>
      <c r="D11" s="6">
        <v>1880</v>
      </c>
      <c r="E11" s="8">
        <f t="shared" si="5"/>
        <v>5.3191489361702129E-4</v>
      </c>
      <c r="F11" s="6">
        <v>1E-3</v>
      </c>
      <c r="G11" s="7">
        <f>B11*E11</f>
        <v>0.11702127659574468</v>
      </c>
      <c r="H11" s="8">
        <f>C11*F11</f>
        <v>2.2727272727272727E-4</v>
      </c>
      <c r="I11" s="9">
        <f>(G11*H11*48/(2.43*2.43))*(3.579*1000000/128)</f>
        <v>6.0449480651301846</v>
      </c>
      <c r="J11" s="10">
        <f>(G11*2/2.43)*(3.579*1000000/512)</f>
        <v>673.25609075387433</v>
      </c>
      <c r="K11" s="24">
        <f>(H11*24/2.43)*(3.579*1000000/512)</f>
        <v>15.690761784511785</v>
      </c>
      <c r="L11" s="26">
        <f t="shared" si="6"/>
        <v>165427.3931265717</v>
      </c>
      <c r="M11" s="27">
        <f t="shared" si="7"/>
        <v>1485.3189057380175</v>
      </c>
      <c r="N11" s="28">
        <f t="shared" si="8"/>
        <v>63731.768650461017</v>
      </c>
    </row>
    <row r="12" spans="1:14">
      <c r="A12" s="5">
        <v>20</v>
      </c>
      <c r="B12" s="6">
        <v>220</v>
      </c>
      <c r="C12" s="7">
        <f>A12/B12</f>
        <v>9.0909090909090912E-2</v>
      </c>
      <c r="D12" s="6">
        <v>1880</v>
      </c>
      <c r="E12" s="8">
        <f t="shared" si="5"/>
        <v>5.3191489361702129E-4</v>
      </c>
      <c r="F12" s="6">
        <v>1E-3</v>
      </c>
      <c r="G12" s="7">
        <f>B12*E12</f>
        <v>0.11702127659574468</v>
      </c>
      <c r="H12" s="8">
        <f>C12*F12</f>
        <v>9.0909090909090917E-5</v>
      </c>
      <c r="I12" s="9">
        <f>(G12*H12*48/(2.43*2.43))*(3.579*1000000/128)</f>
        <v>2.4179792260520738</v>
      </c>
      <c r="J12" s="10">
        <f>(G12*2/2.43)*(3.579*1000000/512)</f>
        <v>673.25609075387433</v>
      </c>
      <c r="K12" s="24">
        <f>(H12*24/2.43)*(3.579*1000000/512)</f>
        <v>6.2763047138047137</v>
      </c>
      <c r="L12" s="26">
        <f t="shared" si="6"/>
        <v>413568.48281642923</v>
      </c>
      <c r="M12" s="27">
        <f t="shared" si="7"/>
        <v>1485.3189057380175</v>
      </c>
      <c r="N12" s="28">
        <f t="shared" si="8"/>
        <v>159329.42162615256</v>
      </c>
    </row>
    <row r="13" spans="1:14">
      <c r="A13" s="5">
        <v>10</v>
      </c>
      <c r="B13" s="6">
        <v>220</v>
      </c>
      <c r="C13" s="11">
        <f t="shared" ref="C13" si="14">A13/B13</f>
        <v>4.5454545454545456E-2</v>
      </c>
      <c r="D13" s="6">
        <v>1880</v>
      </c>
      <c r="E13" s="8">
        <f t="shared" si="5"/>
        <v>5.3191489361702129E-4</v>
      </c>
      <c r="F13" s="6">
        <v>1E-3</v>
      </c>
      <c r="G13" s="7">
        <f t="shared" ref="G13:H13" si="15">B13*E13</f>
        <v>0.11702127659574468</v>
      </c>
      <c r="H13" s="8">
        <f t="shared" si="15"/>
        <v>4.5454545454545459E-5</v>
      </c>
      <c r="I13" s="9">
        <f t="shared" ref="I13" si="16">(G13*H13*48/(2.43*2.43))*(3.579*1000000/128)</f>
        <v>1.2089896130260369</v>
      </c>
      <c r="J13" s="10">
        <f t="shared" ref="J13" si="17">(G13*2/2.43)*(3.579*1000000/512)</f>
        <v>673.25609075387433</v>
      </c>
      <c r="K13" s="24">
        <f t="shared" ref="K13" si="18">(H13*24/2.43)*(3.579*1000000/512)</f>
        <v>3.1381523569023568</v>
      </c>
      <c r="L13" s="26">
        <f t="shared" si="6"/>
        <v>827136.96563285845</v>
      </c>
      <c r="M13" s="27">
        <f t="shared" si="7"/>
        <v>1485.3189057380175</v>
      </c>
      <c r="N13" s="28">
        <f t="shared" si="8"/>
        <v>318658.84325230512</v>
      </c>
    </row>
    <row r="14" spans="1:14">
      <c r="A14" s="5">
        <v>5</v>
      </c>
      <c r="B14" s="6">
        <v>220</v>
      </c>
      <c r="C14" s="7">
        <f>A14/B14</f>
        <v>2.2727272727272728E-2</v>
      </c>
      <c r="D14" s="6">
        <v>1880</v>
      </c>
      <c r="E14" s="8">
        <f t="shared" si="5"/>
        <v>5.3191489361702129E-4</v>
      </c>
      <c r="F14" s="6">
        <v>1E-3</v>
      </c>
      <c r="G14" s="7">
        <f>B14*E14</f>
        <v>0.11702127659574468</v>
      </c>
      <c r="H14" s="8">
        <f>C14*F14</f>
        <v>2.2727272727272729E-5</v>
      </c>
      <c r="I14" s="9">
        <f>(G14*H14*48/(2.43*2.43))*(3.579*1000000/128)</f>
        <v>0.60449480651301846</v>
      </c>
      <c r="J14" s="10">
        <f>(G14*2/2.43)*(3.579*1000000/512)</f>
        <v>673.25609075387433</v>
      </c>
      <c r="K14" s="24">
        <f>(H14*24/2.43)*(3.579*1000000/512)</f>
        <v>1.5690761784511784</v>
      </c>
      <c r="L14" s="26">
        <f t="shared" si="6"/>
        <v>1654273.9312657169</v>
      </c>
      <c r="M14" s="27">
        <f t="shared" si="7"/>
        <v>1485.3189057380175</v>
      </c>
      <c r="N14" s="28">
        <f t="shared" si="8"/>
        <v>637317.68650461023</v>
      </c>
    </row>
    <row r="15" spans="1:14">
      <c r="A15" s="5">
        <v>2</v>
      </c>
      <c r="B15" s="6">
        <v>220</v>
      </c>
      <c r="C15" s="7">
        <f>A15/B15</f>
        <v>9.0909090909090905E-3</v>
      </c>
      <c r="D15" s="6">
        <v>1880</v>
      </c>
      <c r="E15" s="8">
        <f t="shared" si="5"/>
        <v>5.3191489361702129E-4</v>
      </c>
      <c r="F15" s="6">
        <v>1E-3</v>
      </c>
      <c r="G15" s="7">
        <f>B15*E15</f>
        <v>0.11702127659574468</v>
      </c>
      <c r="H15" s="8">
        <f>C15*F15</f>
        <v>9.090909090909091E-6</v>
      </c>
      <c r="I15" s="9">
        <f>(G15*H15*48/(2.43*2.43))*(3.579*1000000/128)</f>
        <v>0.24179792260520744</v>
      </c>
      <c r="J15" s="10">
        <f>(G15*2/2.43)*(3.579*1000000/512)</f>
        <v>673.25609075387433</v>
      </c>
      <c r="K15" s="24">
        <f>(H15*24/2.43)*(3.579*1000000/512)</f>
        <v>0.62763047138047134</v>
      </c>
      <c r="L15" s="26">
        <f t="shared" si="6"/>
        <v>4135684.8281642916</v>
      </c>
      <c r="M15" s="27">
        <f t="shared" si="7"/>
        <v>1485.3189057380175</v>
      </c>
      <c r="N15" s="28">
        <f t="shared" si="8"/>
        <v>1593294.2162615256</v>
      </c>
    </row>
    <row r="16" spans="1:14">
      <c r="A16" s="5">
        <v>1</v>
      </c>
      <c r="B16" s="6">
        <v>220</v>
      </c>
      <c r="C16" s="7">
        <f t="shared" ref="C16" si="19">A16/B16</f>
        <v>4.5454545454545452E-3</v>
      </c>
      <c r="D16" s="6">
        <v>1880</v>
      </c>
      <c r="E16" s="8">
        <f t="shared" si="5"/>
        <v>5.3191489361702129E-4</v>
      </c>
      <c r="F16" s="6">
        <v>1E-3</v>
      </c>
      <c r="G16" s="7">
        <f t="shared" ref="G16:H16" si="20">B16*E16</f>
        <v>0.11702127659574468</v>
      </c>
      <c r="H16" s="8">
        <f t="shared" si="20"/>
        <v>4.5454545454545455E-6</v>
      </c>
      <c r="I16" s="9">
        <f t="shared" ref="I16" si="21">(G16*H16*48/(2.43*2.43))*(3.579*1000000/128)</f>
        <v>0.12089896130260372</v>
      </c>
      <c r="J16" s="10">
        <f t="shared" ref="J16" si="22">(G16*2/2.43)*(3.579*1000000/512)</f>
        <v>673.25609075387433</v>
      </c>
      <c r="K16" s="24">
        <f t="shared" ref="K16" si="23">(H16*24/2.43)*(3.579*1000000/512)</f>
        <v>0.31381523569023567</v>
      </c>
      <c r="L16" s="34">
        <f t="shared" si="6"/>
        <v>8271369.6563285831</v>
      </c>
      <c r="M16" s="27">
        <f t="shared" si="7"/>
        <v>1485.3189057380175</v>
      </c>
      <c r="N16" s="28">
        <f t="shared" si="8"/>
        <v>3186588.4325230513</v>
      </c>
    </row>
    <row r="17" spans="1:14" ht="14.25" thickBot="1">
      <c r="A17" s="5">
        <v>0.8</v>
      </c>
      <c r="B17" s="6">
        <v>220</v>
      </c>
      <c r="C17" s="7">
        <f>A17/B17</f>
        <v>3.6363636363636364E-3</v>
      </c>
      <c r="D17" s="6">
        <v>1880</v>
      </c>
      <c r="E17" s="8">
        <f t="shared" si="5"/>
        <v>5.3191489361702129E-4</v>
      </c>
      <c r="F17" s="6">
        <v>1E-3</v>
      </c>
      <c r="G17" s="7">
        <f>B17*E17</f>
        <v>0.11702127659574468</v>
      </c>
      <c r="H17" s="8">
        <f>C17*F17</f>
        <v>3.6363636363636366E-6</v>
      </c>
      <c r="I17" s="9">
        <f>(G17*H17*48/(2.43*2.43))*(3.579*1000000/128)</f>
        <v>9.6719169042082956E-2</v>
      </c>
      <c r="J17" s="10">
        <f>(G17*2/2.43)*(3.579*1000000/512)</f>
        <v>673.25609075387433</v>
      </c>
      <c r="K17" s="24">
        <f>(H17*24/2.43)*(3.579*1000000/512)</f>
        <v>0.25105218855218858</v>
      </c>
      <c r="L17" s="26">
        <f t="shared" si="6"/>
        <v>10339212.07041073</v>
      </c>
      <c r="M17" s="27">
        <f t="shared" si="7"/>
        <v>1485.3189057380175</v>
      </c>
      <c r="N17" s="28">
        <f t="shared" si="8"/>
        <v>3983235.5406538136</v>
      </c>
    </row>
    <row r="18" spans="1:14" ht="21" thickBot="1">
      <c r="A18" s="47" t="s">
        <v>30</v>
      </c>
      <c r="B18" s="47"/>
      <c r="C18" s="47"/>
      <c r="D18" s="47"/>
      <c r="E18" s="47"/>
      <c r="F18" s="47"/>
      <c r="G18" s="47"/>
      <c r="H18" s="47"/>
      <c r="I18" s="42" t="s">
        <v>0</v>
      </c>
      <c r="J18" s="42"/>
      <c r="K18" s="42"/>
      <c r="L18" s="48" t="s">
        <v>20</v>
      </c>
      <c r="M18" s="49"/>
      <c r="N18" s="50"/>
    </row>
    <row r="19" spans="1:14" s="22" customFormat="1" ht="30.75" customHeight="1" thickBot="1">
      <c r="A19" s="19" t="s">
        <v>1</v>
      </c>
      <c r="B19" s="20" t="s">
        <v>2</v>
      </c>
      <c r="C19" s="29" t="s">
        <v>21</v>
      </c>
      <c r="D19" s="29" t="s">
        <v>28</v>
      </c>
      <c r="E19" s="29" t="s">
        <v>27</v>
      </c>
      <c r="F19" s="20" t="s">
        <v>4</v>
      </c>
      <c r="G19" s="29" t="s">
        <v>24</v>
      </c>
      <c r="H19" s="29" t="s">
        <v>25</v>
      </c>
      <c r="I19" s="20" t="s">
        <v>6</v>
      </c>
      <c r="J19" s="20" t="s">
        <v>7</v>
      </c>
      <c r="K19" s="23" t="s">
        <v>8</v>
      </c>
      <c r="L19" s="25" t="s">
        <v>17</v>
      </c>
      <c r="M19" s="20" t="s">
        <v>18</v>
      </c>
      <c r="N19" s="21" t="s">
        <v>19</v>
      </c>
    </row>
    <row r="20" spans="1:14">
      <c r="A20" s="5">
        <v>3600</v>
      </c>
      <c r="B20" s="5">
        <v>220</v>
      </c>
      <c r="C20" s="7">
        <f t="shared" ref="C20:C33" si="24">A20/B20</f>
        <v>16.363636363636363</v>
      </c>
      <c r="D20" s="5">
        <v>1000</v>
      </c>
      <c r="E20" s="17">
        <f>1/D20</f>
        <v>1E-3</v>
      </c>
      <c r="F20" s="5">
        <v>1E-3</v>
      </c>
      <c r="G20" s="7">
        <f t="shared" ref="G20:H33" si="25">B20*E20</f>
        <v>0.22</v>
      </c>
      <c r="H20" s="8">
        <f t="shared" si="25"/>
        <v>1.6363636363636365E-2</v>
      </c>
      <c r="I20" s="9">
        <f t="shared" ref="I20:I33" si="26">(G20*H20*48/(2.43*2.43))*(3.579*1000000/128)</f>
        <v>818.24417009602189</v>
      </c>
      <c r="J20" s="10">
        <f t="shared" ref="J20:J33" si="27">(G20*2/2.43)*(3.579*1000000/512)</f>
        <v>1265.7214506172838</v>
      </c>
      <c r="K20" s="24">
        <f t="shared" ref="K20:K33" si="28">(H20*24/2.43)*(3.579*1000000/512)</f>
        <v>1129.7348484848485</v>
      </c>
      <c r="L20" s="26">
        <f>1000000/I20</f>
        <v>1222.1290863369657</v>
      </c>
      <c r="M20" s="27">
        <f>1000000/J20</f>
        <v>790.06324773298797</v>
      </c>
      <c r="N20" s="28">
        <f>1000000/K20</f>
        <v>885.16345347862534</v>
      </c>
    </row>
    <row r="21" spans="1:14">
      <c r="A21" s="5">
        <v>3000</v>
      </c>
      <c r="B21" s="5">
        <v>220</v>
      </c>
      <c r="C21" s="7">
        <f t="shared" si="24"/>
        <v>13.636363636363637</v>
      </c>
      <c r="D21" s="5">
        <v>1000</v>
      </c>
      <c r="E21" s="8">
        <f t="shared" ref="E21:E33" si="29">1/D21</f>
        <v>1E-3</v>
      </c>
      <c r="F21" s="5">
        <v>1E-3</v>
      </c>
      <c r="G21" s="7">
        <f t="shared" si="25"/>
        <v>0.22</v>
      </c>
      <c r="H21" s="8">
        <f t="shared" si="25"/>
        <v>1.3636363636363637E-2</v>
      </c>
      <c r="I21" s="9">
        <f t="shared" si="26"/>
        <v>681.87014174668491</v>
      </c>
      <c r="J21" s="10">
        <f t="shared" si="27"/>
        <v>1265.7214506172838</v>
      </c>
      <c r="K21" s="24">
        <f t="shared" si="28"/>
        <v>941.44570707070704</v>
      </c>
      <c r="L21" s="26">
        <f t="shared" ref="L21:L33" si="30">1000000/I21</f>
        <v>1466.554903604359</v>
      </c>
      <c r="M21" s="27">
        <f t="shared" ref="M21:M33" si="31">1000000/J21</f>
        <v>790.06324773298797</v>
      </c>
      <c r="N21" s="28">
        <f t="shared" ref="N21:N33" si="32">1000000/K21</f>
        <v>1062.1961441743504</v>
      </c>
    </row>
    <row r="22" spans="1:14">
      <c r="A22" s="5">
        <v>2000</v>
      </c>
      <c r="B22" s="5">
        <v>220</v>
      </c>
      <c r="C22" s="7">
        <f t="shared" si="24"/>
        <v>9.0909090909090917</v>
      </c>
      <c r="D22" s="5">
        <v>1000</v>
      </c>
      <c r="E22" s="8">
        <f t="shared" si="29"/>
        <v>1E-3</v>
      </c>
      <c r="F22" s="5">
        <v>1E-3</v>
      </c>
      <c r="G22" s="7">
        <f t="shared" si="25"/>
        <v>0.22</v>
      </c>
      <c r="H22" s="8">
        <f t="shared" si="25"/>
        <v>9.0909090909090922E-3</v>
      </c>
      <c r="I22" s="9">
        <f t="shared" si="26"/>
        <v>454.58009449779007</v>
      </c>
      <c r="J22" s="10">
        <f t="shared" si="27"/>
        <v>1265.7214506172838</v>
      </c>
      <c r="K22" s="24">
        <f t="shared" si="28"/>
        <v>627.63047138047148</v>
      </c>
      <c r="L22" s="26">
        <f t="shared" si="30"/>
        <v>2199.8323554065378</v>
      </c>
      <c r="M22" s="27">
        <f t="shared" si="31"/>
        <v>790.06324773298797</v>
      </c>
      <c r="N22" s="28">
        <f t="shared" si="32"/>
        <v>1593.2942162615254</v>
      </c>
    </row>
    <row r="23" spans="1:14">
      <c r="A23" s="5">
        <v>1000</v>
      </c>
      <c r="B23" s="5">
        <v>220</v>
      </c>
      <c r="C23" s="7">
        <f t="shared" si="24"/>
        <v>4.5454545454545459</v>
      </c>
      <c r="D23" s="5">
        <v>1000</v>
      </c>
      <c r="E23" s="8">
        <f t="shared" si="29"/>
        <v>1E-3</v>
      </c>
      <c r="F23" s="5">
        <v>1E-3</v>
      </c>
      <c r="G23" s="7">
        <f t="shared" si="25"/>
        <v>0.22</v>
      </c>
      <c r="H23" s="8">
        <f t="shared" si="25"/>
        <v>4.5454545454545461E-3</v>
      </c>
      <c r="I23" s="9">
        <f t="shared" si="26"/>
        <v>227.29004724889504</v>
      </c>
      <c r="J23" s="10">
        <f t="shared" si="27"/>
        <v>1265.7214506172838</v>
      </c>
      <c r="K23" s="24">
        <f t="shared" si="28"/>
        <v>313.81523569023574</v>
      </c>
      <c r="L23" s="26">
        <f t="shared" si="30"/>
        <v>4399.6647108130755</v>
      </c>
      <c r="M23" s="27">
        <f t="shared" si="31"/>
        <v>790.06324773298797</v>
      </c>
      <c r="N23" s="28">
        <f t="shared" si="32"/>
        <v>3186.5884325230509</v>
      </c>
    </row>
    <row r="24" spans="1:14">
      <c r="A24" s="5">
        <v>500</v>
      </c>
      <c r="B24" s="5">
        <v>220</v>
      </c>
      <c r="C24" s="7">
        <f t="shared" si="24"/>
        <v>2.2727272727272729</v>
      </c>
      <c r="D24" s="5">
        <v>1000</v>
      </c>
      <c r="E24" s="8">
        <f t="shared" si="29"/>
        <v>1E-3</v>
      </c>
      <c r="F24" s="5">
        <v>1E-3</v>
      </c>
      <c r="G24" s="7">
        <f t="shared" si="25"/>
        <v>0.22</v>
      </c>
      <c r="H24" s="8">
        <f t="shared" si="25"/>
        <v>2.2727272727272731E-3</v>
      </c>
      <c r="I24" s="9">
        <f t="shared" si="26"/>
        <v>113.64502362444752</v>
      </c>
      <c r="J24" s="10">
        <f t="shared" si="27"/>
        <v>1265.7214506172838</v>
      </c>
      <c r="K24" s="24">
        <f t="shared" si="28"/>
        <v>156.90761784511787</v>
      </c>
      <c r="L24" s="26">
        <f t="shared" si="30"/>
        <v>8799.3294216261511</v>
      </c>
      <c r="M24" s="27">
        <f t="shared" si="31"/>
        <v>790.06324773298797</v>
      </c>
      <c r="N24" s="28">
        <f t="shared" si="32"/>
        <v>6373.1768650461017</v>
      </c>
    </row>
    <row r="25" spans="1:14">
      <c r="A25" s="5">
        <v>200</v>
      </c>
      <c r="B25" s="5">
        <v>220</v>
      </c>
      <c r="C25" s="7">
        <f t="shared" si="24"/>
        <v>0.90909090909090906</v>
      </c>
      <c r="D25" s="5">
        <v>1000</v>
      </c>
      <c r="E25" s="8">
        <f t="shared" si="29"/>
        <v>1E-3</v>
      </c>
      <c r="F25" s="5">
        <v>1E-3</v>
      </c>
      <c r="G25" s="7">
        <f t="shared" si="25"/>
        <v>0.22</v>
      </c>
      <c r="H25" s="8">
        <f t="shared" si="25"/>
        <v>9.0909090909090909E-4</v>
      </c>
      <c r="I25" s="9">
        <f t="shared" si="26"/>
        <v>45.458009449778999</v>
      </c>
      <c r="J25" s="10">
        <f t="shared" si="27"/>
        <v>1265.7214506172838</v>
      </c>
      <c r="K25" s="24">
        <f t="shared" si="28"/>
        <v>62.763047138047142</v>
      </c>
      <c r="L25" s="26">
        <f t="shared" si="30"/>
        <v>21998.32355406538</v>
      </c>
      <c r="M25" s="27">
        <f t="shared" si="31"/>
        <v>790.06324773298797</v>
      </c>
      <c r="N25" s="28">
        <f t="shared" si="32"/>
        <v>15932.942162615254</v>
      </c>
    </row>
    <row r="26" spans="1:14">
      <c r="A26" s="5">
        <v>100</v>
      </c>
      <c r="B26" s="5">
        <v>220</v>
      </c>
      <c r="C26" s="7">
        <f t="shared" si="24"/>
        <v>0.45454545454545453</v>
      </c>
      <c r="D26" s="5">
        <v>1000</v>
      </c>
      <c r="E26" s="8">
        <f t="shared" si="29"/>
        <v>1E-3</v>
      </c>
      <c r="F26" s="5">
        <v>1E-3</v>
      </c>
      <c r="G26" s="7">
        <f t="shared" si="25"/>
        <v>0.22</v>
      </c>
      <c r="H26" s="8">
        <f t="shared" si="25"/>
        <v>4.5454545454545455E-4</v>
      </c>
      <c r="I26" s="9">
        <f t="shared" si="26"/>
        <v>22.729004724889499</v>
      </c>
      <c r="J26" s="10">
        <f t="shared" si="27"/>
        <v>1265.7214506172838</v>
      </c>
      <c r="K26" s="24">
        <f t="shared" si="28"/>
        <v>31.381523569023571</v>
      </c>
      <c r="L26" s="26">
        <f t="shared" si="30"/>
        <v>43996.647108130761</v>
      </c>
      <c r="M26" s="27">
        <f t="shared" si="31"/>
        <v>790.06324773298797</v>
      </c>
      <c r="N26" s="28">
        <f t="shared" si="32"/>
        <v>31865.884325230509</v>
      </c>
    </row>
    <row r="27" spans="1:14">
      <c r="A27" s="5">
        <v>50</v>
      </c>
      <c r="B27" s="5">
        <v>220</v>
      </c>
      <c r="C27" s="7">
        <f t="shared" si="24"/>
        <v>0.22727272727272727</v>
      </c>
      <c r="D27" s="5">
        <v>1000</v>
      </c>
      <c r="E27" s="8">
        <f t="shared" si="29"/>
        <v>1E-3</v>
      </c>
      <c r="F27" s="5">
        <v>1E-3</v>
      </c>
      <c r="G27" s="7">
        <f t="shared" si="25"/>
        <v>0.22</v>
      </c>
      <c r="H27" s="8">
        <f t="shared" si="25"/>
        <v>2.2727272727272727E-4</v>
      </c>
      <c r="I27" s="9">
        <f t="shared" si="26"/>
        <v>11.36450236244475</v>
      </c>
      <c r="J27" s="10">
        <f t="shared" si="27"/>
        <v>1265.7214506172838</v>
      </c>
      <c r="K27" s="24">
        <f t="shared" si="28"/>
        <v>15.690761784511785</v>
      </c>
      <c r="L27" s="26">
        <f t="shared" si="30"/>
        <v>87993.294216261522</v>
      </c>
      <c r="M27" s="27">
        <f t="shared" si="31"/>
        <v>790.06324773298797</v>
      </c>
      <c r="N27" s="28">
        <f t="shared" si="32"/>
        <v>63731.768650461017</v>
      </c>
    </row>
    <row r="28" spans="1:14">
      <c r="A28" s="5">
        <v>20</v>
      </c>
      <c r="B28" s="5">
        <v>220</v>
      </c>
      <c r="C28" s="7">
        <f t="shared" si="24"/>
        <v>9.0909090909090912E-2</v>
      </c>
      <c r="D28" s="5">
        <v>1000</v>
      </c>
      <c r="E28" s="8">
        <f t="shared" si="29"/>
        <v>1E-3</v>
      </c>
      <c r="F28" s="5">
        <v>1E-3</v>
      </c>
      <c r="G28" s="7">
        <f t="shared" si="25"/>
        <v>0.22</v>
      </c>
      <c r="H28" s="8">
        <f t="shared" si="25"/>
        <v>9.0909090909090917E-5</v>
      </c>
      <c r="I28" s="9">
        <f t="shared" si="26"/>
        <v>4.5458009449779002</v>
      </c>
      <c r="J28" s="10">
        <f t="shared" si="27"/>
        <v>1265.7214506172838</v>
      </c>
      <c r="K28" s="24">
        <f t="shared" si="28"/>
        <v>6.2763047138047137</v>
      </c>
      <c r="L28" s="26">
        <f t="shared" si="30"/>
        <v>219983.23554065378</v>
      </c>
      <c r="M28" s="27">
        <f t="shared" si="31"/>
        <v>790.06324773298797</v>
      </c>
      <c r="N28" s="28">
        <f t="shared" si="32"/>
        <v>159329.42162615256</v>
      </c>
    </row>
    <row r="29" spans="1:14">
      <c r="A29" s="5">
        <v>10</v>
      </c>
      <c r="B29" s="5">
        <v>220</v>
      </c>
      <c r="C29" s="11">
        <f t="shared" si="24"/>
        <v>4.5454545454545456E-2</v>
      </c>
      <c r="D29" s="5">
        <v>1000</v>
      </c>
      <c r="E29" s="8">
        <f t="shared" si="29"/>
        <v>1E-3</v>
      </c>
      <c r="F29" s="5">
        <v>1E-3</v>
      </c>
      <c r="G29" s="7">
        <f t="shared" si="25"/>
        <v>0.22</v>
      </c>
      <c r="H29" s="8">
        <f t="shared" si="25"/>
        <v>4.5454545454545459E-5</v>
      </c>
      <c r="I29" s="9">
        <f t="shared" si="26"/>
        <v>2.2729004724889501</v>
      </c>
      <c r="J29" s="10">
        <f t="shared" si="27"/>
        <v>1265.7214506172838</v>
      </c>
      <c r="K29" s="24">
        <f t="shared" si="28"/>
        <v>3.1381523569023568</v>
      </c>
      <c r="L29" s="26">
        <f t="shared" si="30"/>
        <v>439966.47108130757</v>
      </c>
      <c r="M29" s="27">
        <f t="shared" si="31"/>
        <v>790.06324773298797</v>
      </c>
      <c r="N29" s="28">
        <f t="shared" si="32"/>
        <v>318658.84325230512</v>
      </c>
    </row>
    <row r="30" spans="1:14">
      <c r="A30" s="5">
        <v>5</v>
      </c>
      <c r="B30" s="5">
        <v>220</v>
      </c>
      <c r="C30" s="7">
        <f t="shared" si="24"/>
        <v>2.2727272727272728E-2</v>
      </c>
      <c r="D30" s="5">
        <v>1000</v>
      </c>
      <c r="E30" s="8">
        <f t="shared" si="29"/>
        <v>1E-3</v>
      </c>
      <c r="F30" s="5">
        <v>1E-3</v>
      </c>
      <c r="G30" s="7">
        <f t="shared" si="25"/>
        <v>0.22</v>
      </c>
      <c r="H30" s="8">
        <f t="shared" si="25"/>
        <v>2.2727272727272729E-5</v>
      </c>
      <c r="I30" s="9">
        <f t="shared" si="26"/>
        <v>1.1364502362444751</v>
      </c>
      <c r="J30" s="10">
        <f t="shared" si="27"/>
        <v>1265.7214506172838</v>
      </c>
      <c r="K30" s="24">
        <f t="shared" si="28"/>
        <v>1.5690761784511784</v>
      </c>
      <c r="L30" s="26">
        <f t="shared" si="30"/>
        <v>879932.94216261513</v>
      </c>
      <c r="M30" s="27">
        <f t="shared" si="31"/>
        <v>790.06324773298797</v>
      </c>
      <c r="N30" s="28">
        <f t="shared" si="32"/>
        <v>637317.68650461023</v>
      </c>
    </row>
    <row r="31" spans="1:14">
      <c r="A31" s="5">
        <v>2</v>
      </c>
      <c r="B31" s="5">
        <v>220</v>
      </c>
      <c r="C31" s="7">
        <f t="shared" si="24"/>
        <v>9.0909090909090905E-3</v>
      </c>
      <c r="D31" s="5">
        <v>1000</v>
      </c>
      <c r="E31" s="8">
        <f t="shared" si="29"/>
        <v>1E-3</v>
      </c>
      <c r="F31" s="5">
        <v>1E-3</v>
      </c>
      <c r="G31" s="7">
        <f t="shared" si="25"/>
        <v>0.22</v>
      </c>
      <c r="H31" s="8">
        <f t="shared" si="25"/>
        <v>9.090909090909091E-6</v>
      </c>
      <c r="I31" s="9">
        <f t="shared" si="26"/>
        <v>0.45458009449778991</v>
      </c>
      <c r="J31" s="10">
        <f t="shared" si="27"/>
        <v>1265.7214506172838</v>
      </c>
      <c r="K31" s="24">
        <f t="shared" si="28"/>
        <v>0.62763047138047134</v>
      </c>
      <c r="L31" s="26">
        <f t="shared" si="30"/>
        <v>2199832.3554065386</v>
      </c>
      <c r="M31" s="27">
        <f t="shared" si="31"/>
        <v>790.06324773298797</v>
      </c>
      <c r="N31" s="28">
        <f t="shared" si="32"/>
        <v>1593294.2162615256</v>
      </c>
    </row>
    <row r="32" spans="1:14">
      <c r="A32" s="5">
        <v>1</v>
      </c>
      <c r="B32" s="5">
        <v>220</v>
      </c>
      <c r="C32" s="7">
        <f t="shared" si="24"/>
        <v>4.5454545454545452E-3</v>
      </c>
      <c r="D32" s="5">
        <v>1000</v>
      </c>
      <c r="E32" s="8">
        <f t="shared" si="29"/>
        <v>1E-3</v>
      </c>
      <c r="F32" s="5">
        <v>1E-3</v>
      </c>
      <c r="G32" s="7">
        <f t="shared" si="25"/>
        <v>0.22</v>
      </c>
      <c r="H32" s="8">
        <f t="shared" si="25"/>
        <v>4.5454545454545455E-6</v>
      </c>
      <c r="I32" s="9">
        <f t="shared" si="26"/>
        <v>0.22729004724889496</v>
      </c>
      <c r="J32" s="10">
        <f t="shared" si="27"/>
        <v>1265.7214506172838</v>
      </c>
      <c r="K32" s="24">
        <f t="shared" si="28"/>
        <v>0.31381523569023567</v>
      </c>
      <c r="L32" s="34">
        <f t="shared" si="30"/>
        <v>4399664.7108130772</v>
      </c>
      <c r="M32" s="27">
        <f t="shared" si="31"/>
        <v>790.06324773298797</v>
      </c>
      <c r="N32" s="28">
        <f t="shared" si="32"/>
        <v>3186588.4325230513</v>
      </c>
    </row>
    <row r="33" spans="1:14">
      <c r="A33" s="5">
        <v>0.8</v>
      </c>
      <c r="B33" s="5">
        <v>220</v>
      </c>
      <c r="C33" s="7">
        <f t="shared" si="24"/>
        <v>3.6363636363636364E-3</v>
      </c>
      <c r="D33" s="5">
        <v>1000</v>
      </c>
      <c r="E33" s="8">
        <f t="shared" si="29"/>
        <v>1E-3</v>
      </c>
      <c r="F33" s="5">
        <v>1E-3</v>
      </c>
      <c r="G33" s="7">
        <f t="shared" si="25"/>
        <v>0.22</v>
      </c>
      <c r="H33" s="8">
        <f t="shared" si="25"/>
        <v>3.6363636363636366E-6</v>
      </c>
      <c r="I33" s="9">
        <f t="shared" si="26"/>
        <v>0.181832037799116</v>
      </c>
      <c r="J33" s="10">
        <f t="shared" si="27"/>
        <v>1265.7214506172838</v>
      </c>
      <c r="K33" s="24">
        <f t="shared" si="28"/>
        <v>0.25105218855218858</v>
      </c>
      <c r="L33" s="26">
        <f t="shared" si="30"/>
        <v>5499580.8885163451</v>
      </c>
      <c r="M33" s="27">
        <f t="shared" si="31"/>
        <v>790.06324773298797</v>
      </c>
      <c r="N33" s="28">
        <f t="shared" si="32"/>
        <v>3983235.5406538136</v>
      </c>
    </row>
  </sheetData>
  <mergeCells count="6">
    <mergeCell ref="A1:N1"/>
    <mergeCell ref="A18:H18"/>
    <mergeCell ref="L2:N2"/>
    <mergeCell ref="L18:N18"/>
    <mergeCell ref="I2:K2"/>
    <mergeCell ref="I18:K18"/>
  </mergeCells>
  <phoneticPr fontId="1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参考频率表</vt:lpstr>
      <vt:lpstr>寄存器与频率的关系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2017-05-11T10:50:03Z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