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embeddings/oleObject3.bin" ContentType="application/vnd.openxmlformats-officedocument.oleObject"/>
  <Override PartName="/xl/embeddings/oleObject4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HLW8032数据处理表" sheetId="3" r:id="rId1"/>
    <sheet name="example" sheetId="4" r:id="rId2"/>
  </sheets>
  <calcPr calcId="124519"/>
</workbook>
</file>

<file path=xl/calcChain.xml><?xml version="1.0" encoding="utf-8"?>
<calcChain xmlns="http://schemas.openxmlformats.org/spreadsheetml/2006/main">
  <c r="E7" i="3"/>
  <c r="AA25" i="4"/>
  <c r="Y25"/>
  <c r="X25"/>
  <c r="U25"/>
  <c r="R25"/>
  <c r="E15" s="1"/>
  <c r="O25"/>
  <c r="L25"/>
  <c r="E13" s="1"/>
  <c r="I25"/>
  <c r="F25"/>
  <c r="E12" s="1"/>
  <c r="E25"/>
  <c r="D25"/>
  <c r="E14"/>
  <c r="E7"/>
  <c r="AA25" i="3" l="1"/>
  <c r="E25"/>
  <c r="Y25"/>
  <c r="X25"/>
  <c r="U25"/>
  <c r="R25"/>
  <c r="O25"/>
  <c r="L25"/>
  <c r="I25"/>
  <c r="F25"/>
  <c r="D25"/>
  <c r="E12" l="1"/>
  <c r="E13"/>
  <c r="E14"/>
  <c r="E15"/>
</calcChain>
</file>

<file path=xl/sharedStrings.xml><?xml version="1.0" encoding="utf-8"?>
<sst xmlns="http://schemas.openxmlformats.org/spreadsheetml/2006/main" count="136" uniqueCount="62">
  <si>
    <t>5A</t>
    <phoneticPr fontId="1" type="noConversion"/>
  </si>
  <si>
    <t>PF脉冲数据</t>
    <phoneticPr fontId="1" type="noConversion"/>
  </si>
  <si>
    <t>H</t>
    <phoneticPr fontId="1" type="noConversion"/>
  </si>
  <si>
    <t>M</t>
    <phoneticPr fontId="1" type="noConversion"/>
  </si>
  <si>
    <t>L</t>
    <phoneticPr fontId="1" type="noConversion"/>
  </si>
  <si>
    <t>55</t>
    <phoneticPr fontId="1" type="noConversion"/>
  </si>
  <si>
    <t>02</t>
    <phoneticPr fontId="1" type="noConversion"/>
  </si>
  <si>
    <t>00</t>
    <phoneticPr fontId="1" type="noConversion"/>
  </si>
  <si>
    <t>90</t>
    <phoneticPr fontId="1" type="noConversion"/>
  </si>
  <si>
    <t>06</t>
    <phoneticPr fontId="1" type="noConversion"/>
  </si>
  <si>
    <t>71</t>
    <phoneticPr fontId="1" type="noConversion"/>
  </si>
  <si>
    <t>da</t>
    <phoneticPr fontId="1" type="noConversion"/>
  </si>
  <si>
    <t>78</t>
    <phoneticPr fontId="1" type="noConversion"/>
  </si>
  <si>
    <t>5a</t>
    <phoneticPr fontId="1" type="noConversion"/>
  </si>
  <si>
    <t>39</t>
    <phoneticPr fontId="1" type="noConversion"/>
  </si>
  <si>
    <t>6c</t>
    <phoneticPr fontId="1" type="noConversion"/>
  </si>
  <si>
    <t>20</t>
    <phoneticPr fontId="1" type="noConversion"/>
  </si>
  <si>
    <t>17</t>
    <phoneticPr fontId="1" type="noConversion"/>
  </si>
  <si>
    <t>4c</t>
    <phoneticPr fontId="1" type="noConversion"/>
  </si>
  <si>
    <t>14</t>
    <phoneticPr fontId="1" type="noConversion"/>
  </si>
  <si>
    <t>5b</t>
    <phoneticPr fontId="1" type="noConversion"/>
  </si>
  <si>
    <t>9e</t>
    <phoneticPr fontId="1" type="noConversion"/>
  </si>
  <si>
    <t>93</t>
    <phoneticPr fontId="1" type="noConversion"/>
  </si>
  <si>
    <t>ea</t>
    <phoneticPr fontId="1" type="noConversion"/>
  </si>
  <si>
    <t>67</t>
    <phoneticPr fontId="1" type="noConversion"/>
  </si>
  <si>
    <t>转十进制格式</t>
    <phoneticPr fontId="1" type="noConversion"/>
  </si>
  <si>
    <t>功率(W)</t>
    <phoneticPr fontId="1" type="noConversion"/>
  </si>
  <si>
    <t>电压(V)</t>
    <phoneticPr fontId="1" type="noConversion"/>
  </si>
  <si>
    <t>电流(A)</t>
    <phoneticPr fontId="1" type="noConversion"/>
  </si>
  <si>
    <t>电压系数</t>
    <phoneticPr fontId="1" type="noConversion"/>
  </si>
  <si>
    <t>电流系数</t>
    <phoneticPr fontId="1" type="noConversion"/>
  </si>
  <si>
    <t>电压参数寄存器</t>
    <phoneticPr fontId="1" type="noConversion"/>
  </si>
  <si>
    <t>电流参数寄存器</t>
    <phoneticPr fontId="1" type="noConversion"/>
  </si>
  <si>
    <t>功率参数寄存器</t>
    <phoneticPr fontId="1" type="noConversion"/>
  </si>
  <si>
    <t>寄存器序号</t>
    <phoneticPr fontId="1" type="noConversion"/>
  </si>
  <si>
    <t>状态寄存器</t>
    <phoneticPr fontId="1" type="noConversion"/>
  </si>
  <si>
    <t>检测寄存器</t>
    <phoneticPr fontId="1" type="noConversion"/>
  </si>
  <si>
    <t>请填入数据</t>
    <phoneticPr fontId="1" type="noConversion"/>
  </si>
  <si>
    <t>请填入系数</t>
    <phoneticPr fontId="1" type="noConversion"/>
  </si>
  <si>
    <t>数据更新寄存器</t>
    <phoneticPr fontId="1" type="noConversion"/>
  </si>
  <si>
    <t>包尾</t>
    <phoneticPr fontId="1" type="noConversion"/>
  </si>
  <si>
    <t>CHECKSUM</t>
    <phoneticPr fontId="1" type="noConversion"/>
  </si>
  <si>
    <t>计算结果</t>
    <phoneticPr fontId="1" type="noConversion"/>
  </si>
  <si>
    <t>电压寄存器</t>
    <phoneticPr fontId="1" type="noConversion"/>
  </si>
  <si>
    <t>电流寄存器</t>
    <phoneticPr fontId="1" type="noConversion"/>
  </si>
  <si>
    <t>功率寄存器</t>
    <phoneticPr fontId="1" type="noConversion"/>
  </si>
  <si>
    <t>当前电压(V)</t>
    <phoneticPr fontId="1" type="noConversion"/>
  </si>
  <si>
    <t>当前电流(A)</t>
    <phoneticPr fontId="1" type="noConversion"/>
  </si>
  <si>
    <t>当前功率(W)</t>
    <phoneticPr fontId="1" type="noConversion"/>
  </si>
  <si>
    <t>当前电量(KW.h)</t>
    <phoneticPr fontId="1" type="noConversion"/>
  </si>
  <si>
    <t>HLW8032数据处理表</t>
    <phoneticPr fontId="1" type="noConversion"/>
  </si>
  <si>
    <t>以右图为例：
1、电压采样电阻为4个470K电阻，则
电压系数 = (4*470K)/(1K*1000) = 1.88
2、电流采样电阻为R = 1mR，则
电流系数 = 0.001/(R*1000) = 1</t>
    <phoneticPr fontId="1" type="noConversion"/>
  </si>
  <si>
    <t>EXAMPLE-HLW8032数据处理表</t>
    <phoneticPr fontId="1" type="noConversion"/>
  </si>
  <si>
    <t>K(数据更新寄存器的取反次数)</t>
    <phoneticPr fontId="1" type="noConversion"/>
  </si>
  <si>
    <t>请填入次数</t>
    <phoneticPr fontId="1" type="noConversion"/>
  </si>
  <si>
    <t xml:space="preserve"> 检查校验和</t>
    <phoneticPr fontId="1" type="noConversion"/>
  </si>
  <si>
    <t>请确认黄色数据后两位一致</t>
    <phoneticPr fontId="1" type="noConversion"/>
  </si>
  <si>
    <t>请填入负载功率和电压</t>
    <phoneticPr fontId="1" type="noConversion"/>
  </si>
  <si>
    <t>请填入取反次数</t>
    <phoneticPr fontId="1" type="noConversion"/>
  </si>
  <si>
    <t>UART数据序号</t>
    <phoneticPr fontId="1" type="noConversion"/>
  </si>
  <si>
    <t>格式</t>
    <phoneticPr fontId="1" type="noConversion"/>
  </si>
  <si>
    <t>寄存器名称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</si>
</sst>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8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8"/>
      <color theme="1"/>
      <name val="黑体"/>
      <family val="3"/>
      <charset val="134"/>
    </font>
    <font>
      <b/>
      <sz val="11"/>
      <color theme="1"/>
      <name val="楷体"/>
      <family val="3"/>
      <charset val="134"/>
    </font>
    <font>
      <b/>
      <sz val="12"/>
      <color theme="1"/>
      <name val="楷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7" borderId="0" xfId="0" applyFont="1" applyFill="1" applyBorder="1">
      <alignment vertical="center"/>
    </xf>
    <xf numFmtId="0" fontId="8" fillId="7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178" fontId="3" fillId="0" borderId="14" xfId="0" applyNumberFormat="1" applyFont="1" applyBorder="1" applyAlignment="1">
      <alignment horizontal="right" vertical="center"/>
    </xf>
    <xf numFmtId="178" fontId="3" fillId="0" borderId="17" xfId="0" applyNumberFormat="1" applyFont="1" applyBorder="1">
      <alignment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177" fontId="3" fillId="0" borderId="16" xfId="0" applyNumberFormat="1" applyFont="1" applyBorder="1" applyAlignment="1">
      <alignment horizontal="center" vertical="center"/>
    </xf>
    <xf numFmtId="176" fontId="4" fillId="4" borderId="17" xfId="0" applyNumberFormat="1" applyFont="1" applyFill="1" applyBorder="1" applyAlignment="1">
      <alignment horizontal="center" vertical="center"/>
    </xf>
    <xf numFmtId="49" fontId="5" fillId="4" borderId="18" xfId="0" applyNumberFormat="1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49" fontId="5" fillId="4" borderId="10" xfId="0" applyNumberFormat="1" applyFont="1" applyFill="1" applyBorder="1" applyAlignment="1">
      <alignment horizontal="right" vertical="center"/>
    </xf>
    <xf numFmtId="49" fontId="5" fillId="4" borderId="11" xfId="0" applyNumberFormat="1" applyFont="1" applyFill="1" applyBorder="1" applyAlignment="1">
      <alignment horizontal="right" vertical="center"/>
    </xf>
    <xf numFmtId="49" fontId="5" fillId="4" borderId="12" xfId="0" applyNumberFormat="1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7" fontId="3" fillId="0" borderId="1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oleObject" Target="../embeddings/oleObject4.bin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7"/>
  <sheetViews>
    <sheetView showGridLines="0" zoomScale="115" zoomScaleNormal="115" workbookViewId="0">
      <selection activeCell="X31" sqref="X31"/>
    </sheetView>
  </sheetViews>
  <sheetFormatPr defaultRowHeight="13.5"/>
  <cols>
    <col min="1" max="2" width="9" style="9"/>
    <col min="3" max="3" width="14" style="9" customWidth="1"/>
    <col min="4" max="4" width="11.125" style="9" customWidth="1"/>
    <col min="5" max="5" width="11.625" style="9" customWidth="1"/>
    <col min="6" max="6" width="4.75" style="9" customWidth="1"/>
    <col min="7" max="7" width="5.25" style="9" customWidth="1"/>
    <col min="8" max="8" width="5.125" style="9" customWidth="1"/>
    <col min="9" max="9" width="4.875" style="9" customWidth="1"/>
    <col min="10" max="10" width="4.5" style="9" customWidth="1"/>
    <col min="11" max="11" width="5.5" style="9" customWidth="1"/>
    <col min="12" max="12" width="6.5" style="9" customWidth="1"/>
    <col min="13" max="13" width="5.125" style="9" customWidth="1"/>
    <col min="14" max="14" width="5.875" style="9" customWidth="1"/>
    <col min="15" max="15" width="4" style="9" customWidth="1"/>
    <col min="16" max="16" width="4.5" style="9" customWidth="1"/>
    <col min="17" max="17" width="4.375" style="9" customWidth="1"/>
    <col min="18" max="18" width="5" style="9" customWidth="1"/>
    <col min="19" max="19" width="4.375" style="9" customWidth="1"/>
    <col min="20" max="20" width="5.375" style="9" customWidth="1"/>
    <col min="21" max="21" width="4.375" style="9" customWidth="1"/>
    <col min="22" max="22" width="4.5" style="9" customWidth="1"/>
    <col min="23" max="23" width="4.75" style="9" customWidth="1"/>
    <col min="24" max="24" width="15" style="9" customWidth="1"/>
    <col min="25" max="25" width="6.375" style="9" customWidth="1"/>
    <col min="26" max="26" width="6.5" style="9" customWidth="1"/>
    <col min="27" max="27" width="11.125" style="9" customWidth="1"/>
    <col min="28" max="28" width="10.5" style="9" customWidth="1"/>
    <col min="29" max="16384" width="9" style="9"/>
  </cols>
  <sheetData>
    <row r="1" spans="2:28" s="3" customFormat="1" ht="14.25">
      <c r="B1" s="45" t="s">
        <v>50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2:28" s="3" customFormat="1" ht="15" thickBot="1"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2:28" s="3" customFormat="1" ht="14.25">
      <c r="B3" s="6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1"/>
    </row>
    <row r="4" spans="2:28" s="3" customFormat="1" ht="15" thickBot="1">
      <c r="B4" s="12"/>
      <c r="AB4" s="13"/>
    </row>
    <row r="5" spans="2:28" s="3" customFormat="1" ht="14.25" customHeight="1">
      <c r="B5" s="12"/>
      <c r="C5" s="63" t="s">
        <v>57</v>
      </c>
      <c r="D5" s="64"/>
      <c r="E5" s="65"/>
      <c r="H5" s="47" t="s">
        <v>51</v>
      </c>
      <c r="I5" s="48"/>
      <c r="J5" s="48"/>
      <c r="K5" s="48"/>
      <c r="L5" s="48"/>
      <c r="M5" s="48"/>
      <c r="N5" s="48"/>
      <c r="O5" s="49"/>
      <c r="AB5" s="13"/>
    </row>
    <row r="6" spans="2:28" s="3" customFormat="1" ht="14.25">
      <c r="B6" s="12"/>
      <c r="C6" s="22" t="s">
        <v>26</v>
      </c>
      <c r="D6" s="21" t="s">
        <v>27</v>
      </c>
      <c r="E6" s="23" t="s">
        <v>28</v>
      </c>
      <c r="H6" s="50"/>
      <c r="I6" s="51"/>
      <c r="J6" s="51"/>
      <c r="K6" s="51"/>
      <c r="L6" s="51"/>
      <c r="M6" s="51"/>
      <c r="N6" s="51"/>
      <c r="O6" s="52"/>
      <c r="AB6" s="13"/>
    </row>
    <row r="7" spans="2:28" s="3" customFormat="1" ht="15" thickBot="1">
      <c r="B7" s="12"/>
      <c r="C7" s="24"/>
      <c r="D7" s="25"/>
      <c r="E7" s="26" t="e">
        <f>C7/D7</f>
        <v>#DIV/0!</v>
      </c>
      <c r="H7" s="50"/>
      <c r="I7" s="51"/>
      <c r="J7" s="51"/>
      <c r="K7" s="51"/>
      <c r="L7" s="51"/>
      <c r="M7" s="51"/>
      <c r="N7" s="51"/>
      <c r="O7" s="52"/>
      <c r="AB7" s="13"/>
    </row>
    <row r="8" spans="2:28" s="3" customFormat="1" ht="14.25">
      <c r="B8" s="12"/>
      <c r="H8" s="50"/>
      <c r="I8" s="51"/>
      <c r="J8" s="51"/>
      <c r="K8" s="51"/>
      <c r="L8" s="51"/>
      <c r="M8" s="51"/>
      <c r="N8" s="51"/>
      <c r="O8" s="52"/>
      <c r="AB8" s="13"/>
    </row>
    <row r="9" spans="2:28" s="3" customFormat="1" ht="14.25" customHeight="1" thickBot="1">
      <c r="B9" s="12"/>
      <c r="F9" s="8"/>
      <c r="G9" s="8"/>
      <c r="H9" s="53"/>
      <c r="I9" s="54"/>
      <c r="J9" s="54"/>
      <c r="K9" s="54"/>
      <c r="L9" s="54"/>
      <c r="M9" s="54"/>
      <c r="N9" s="54"/>
      <c r="O9" s="55"/>
      <c r="AB9" s="13"/>
    </row>
    <row r="10" spans="2:28" s="3" customFormat="1" ht="15" thickBot="1">
      <c r="B10" s="12"/>
      <c r="F10" s="8"/>
      <c r="G10" s="8"/>
      <c r="H10" s="8"/>
      <c r="AB10" s="13"/>
    </row>
    <row r="11" spans="2:28" s="3" customFormat="1" ht="18" customHeight="1">
      <c r="B11" s="12"/>
      <c r="C11" s="63" t="s">
        <v>42</v>
      </c>
      <c r="D11" s="64"/>
      <c r="E11" s="65"/>
      <c r="F11" s="8"/>
      <c r="G11" s="8"/>
      <c r="H11" s="56" t="s">
        <v>38</v>
      </c>
      <c r="I11" s="57"/>
      <c r="J11" s="57"/>
      <c r="K11" s="57"/>
      <c r="L11" s="57"/>
      <c r="M11" s="57"/>
      <c r="N11" s="57"/>
      <c r="O11" s="58"/>
      <c r="AB11" s="13"/>
    </row>
    <row r="12" spans="2:28" s="3" customFormat="1" ht="14.25">
      <c r="B12" s="12"/>
      <c r="C12" s="66" t="s">
        <v>46</v>
      </c>
      <c r="D12" s="67"/>
      <c r="E12" s="27" t="e">
        <f>(F25/I25)*N12</f>
        <v>#DIV/0!</v>
      </c>
      <c r="F12" s="8"/>
      <c r="G12" s="8"/>
      <c r="H12" s="69" t="s">
        <v>29</v>
      </c>
      <c r="I12" s="70"/>
      <c r="J12" s="70"/>
      <c r="K12" s="70"/>
      <c r="L12" s="70"/>
      <c r="M12" s="70"/>
      <c r="N12" s="59"/>
      <c r="O12" s="60"/>
      <c r="AB12" s="13"/>
    </row>
    <row r="13" spans="2:28" s="3" customFormat="1" ht="15" customHeight="1" thickBot="1">
      <c r="B13" s="12"/>
      <c r="C13" s="66" t="s">
        <v>47</v>
      </c>
      <c r="D13" s="67"/>
      <c r="E13" s="27" t="e">
        <f>(L25/O25)*N13</f>
        <v>#DIV/0!</v>
      </c>
      <c r="F13" s="8"/>
      <c r="G13" s="8"/>
      <c r="H13" s="71" t="s">
        <v>30</v>
      </c>
      <c r="I13" s="72"/>
      <c r="J13" s="72"/>
      <c r="K13" s="72"/>
      <c r="L13" s="72"/>
      <c r="M13" s="72"/>
      <c r="N13" s="61"/>
      <c r="O13" s="62"/>
      <c r="AB13" s="13"/>
    </row>
    <row r="14" spans="2:28" s="3" customFormat="1" ht="14.25" customHeight="1">
      <c r="B14" s="12"/>
      <c r="C14" s="66" t="s">
        <v>48</v>
      </c>
      <c r="D14" s="67"/>
      <c r="E14" s="27" t="e">
        <f>(R25/U25)*N12*N13</f>
        <v>#DIV/0!</v>
      </c>
      <c r="AB14" s="13"/>
    </row>
    <row r="15" spans="2:28" s="3" customFormat="1" ht="14.25" customHeight="1" thickBot="1">
      <c r="B15" s="12"/>
      <c r="C15" s="43" t="s">
        <v>49</v>
      </c>
      <c r="D15" s="44"/>
      <c r="E15" s="28">
        <f>(N17*65536+Y25)*(R25*N12*N13)/(3600*1000000000)</f>
        <v>0</v>
      </c>
      <c r="AB15" s="13"/>
    </row>
    <row r="16" spans="2:28" s="3" customFormat="1" ht="14.25">
      <c r="B16" s="12"/>
      <c r="E16" s="4"/>
      <c r="H16" s="56" t="s">
        <v>58</v>
      </c>
      <c r="I16" s="57"/>
      <c r="J16" s="57"/>
      <c r="K16" s="57"/>
      <c r="L16" s="57"/>
      <c r="M16" s="57"/>
      <c r="N16" s="57"/>
      <c r="O16" s="58"/>
      <c r="AB16" s="13"/>
    </row>
    <row r="17" spans="1:28" s="3" customFormat="1" ht="15" thickBot="1">
      <c r="B17" s="12"/>
      <c r="E17" s="4"/>
      <c r="H17" s="71" t="s">
        <v>53</v>
      </c>
      <c r="I17" s="72"/>
      <c r="J17" s="72"/>
      <c r="K17" s="72"/>
      <c r="L17" s="72"/>
      <c r="M17" s="72"/>
      <c r="N17" s="61"/>
      <c r="O17" s="62"/>
      <c r="AB17" s="13"/>
    </row>
    <row r="18" spans="1:28" s="3" customFormat="1" ht="14.25">
      <c r="B18" s="12"/>
      <c r="AB18" s="13"/>
    </row>
    <row r="19" spans="1:28" s="3" customFormat="1" ht="15" thickBot="1">
      <c r="B19" s="12"/>
      <c r="AB19" s="13"/>
    </row>
    <row r="20" spans="1:28" s="3" customFormat="1" ht="14.25">
      <c r="B20" s="12"/>
      <c r="C20" s="30" t="s">
        <v>34</v>
      </c>
      <c r="D20" s="31">
        <v>1</v>
      </c>
      <c r="E20" s="31">
        <v>2</v>
      </c>
      <c r="F20" s="40">
        <v>3</v>
      </c>
      <c r="G20" s="40"/>
      <c r="H20" s="40"/>
      <c r="I20" s="40">
        <v>4</v>
      </c>
      <c r="J20" s="40"/>
      <c r="K20" s="40"/>
      <c r="L20" s="40">
        <v>5</v>
      </c>
      <c r="M20" s="40"/>
      <c r="N20" s="40"/>
      <c r="O20" s="40">
        <v>6</v>
      </c>
      <c r="P20" s="40"/>
      <c r="Q20" s="40"/>
      <c r="R20" s="40">
        <v>7</v>
      </c>
      <c r="S20" s="40"/>
      <c r="T20" s="40"/>
      <c r="U20" s="40">
        <v>8</v>
      </c>
      <c r="V20" s="40"/>
      <c r="W20" s="40"/>
      <c r="X20" s="31">
        <v>9</v>
      </c>
      <c r="Y20" s="40">
        <v>10</v>
      </c>
      <c r="Z20" s="40"/>
      <c r="AA20" s="32">
        <v>11</v>
      </c>
      <c r="AB20" s="13"/>
    </row>
    <row r="21" spans="1:28" s="3" customFormat="1" ht="14.25" customHeight="1">
      <c r="B21" s="12"/>
      <c r="C21" s="22" t="s">
        <v>61</v>
      </c>
      <c r="D21" s="21" t="s">
        <v>35</v>
      </c>
      <c r="E21" s="21" t="s">
        <v>36</v>
      </c>
      <c r="F21" s="41" t="s">
        <v>31</v>
      </c>
      <c r="G21" s="41"/>
      <c r="H21" s="41"/>
      <c r="I21" s="41" t="s">
        <v>43</v>
      </c>
      <c r="J21" s="41"/>
      <c r="K21" s="41"/>
      <c r="L21" s="42" t="s">
        <v>32</v>
      </c>
      <c r="M21" s="42"/>
      <c r="N21" s="42"/>
      <c r="O21" s="42" t="s">
        <v>44</v>
      </c>
      <c r="P21" s="42"/>
      <c r="Q21" s="42"/>
      <c r="R21" s="42" t="s">
        <v>33</v>
      </c>
      <c r="S21" s="42"/>
      <c r="T21" s="42"/>
      <c r="U21" s="41" t="s">
        <v>45</v>
      </c>
      <c r="V21" s="41"/>
      <c r="W21" s="41"/>
      <c r="X21" s="21" t="s">
        <v>39</v>
      </c>
      <c r="Y21" s="42" t="s">
        <v>1</v>
      </c>
      <c r="Z21" s="42"/>
      <c r="AA21" s="23" t="s">
        <v>40</v>
      </c>
      <c r="AB21" s="13"/>
    </row>
    <row r="22" spans="1:28" s="3" customFormat="1" ht="14.25">
      <c r="B22" s="12"/>
      <c r="C22" s="22" t="s">
        <v>60</v>
      </c>
      <c r="D22" s="21"/>
      <c r="E22" s="21"/>
      <c r="F22" s="29" t="s">
        <v>2</v>
      </c>
      <c r="G22" s="29" t="s">
        <v>3</v>
      </c>
      <c r="H22" s="29" t="s">
        <v>4</v>
      </c>
      <c r="I22" s="29" t="s">
        <v>2</v>
      </c>
      <c r="J22" s="29" t="s">
        <v>3</v>
      </c>
      <c r="K22" s="29" t="s">
        <v>4</v>
      </c>
      <c r="L22" s="21" t="s">
        <v>2</v>
      </c>
      <c r="M22" s="21" t="s">
        <v>3</v>
      </c>
      <c r="N22" s="21" t="s">
        <v>4</v>
      </c>
      <c r="O22" s="21" t="s">
        <v>2</v>
      </c>
      <c r="P22" s="21" t="s">
        <v>3</v>
      </c>
      <c r="Q22" s="21" t="s">
        <v>4</v>
      </c>
      <c r="R22" s="29" t="s">
        <v>2</v>
      </c>
      <c r="S22" s="29" t="s">
        <v>3</v>
      </c>
      <c r="T22" s="29" t="s">
        <v>4</v>
      </c>
      <c r="U22" s="29" t="s">
        <v>2</v>
      </c>
      <c r="V22" s="29" t="s">
        <v>3</v>
      </c>
      <c r="W22" s="29" t="s">
        <v>4</v>
      </c>
      <c r="X22" s="21"/>
      <c r="Y22" s="21" t="s">
        <v>2</v>
      </c>
      <c r="Z22" s="21" t="s">
        <v>4</v>
      </c>
      <c r="AA22" s="23" t="s">
        <v>41</v>
      </c>
      <c r="AB22" s="13"/>
    </row>
    <row r="23" spans="1:28" s="3" customFormat="1" ht="14.25">
      <c r="B23" s="12"/>
      <c r="C23" s="22" t="s">
        <v>59</v>
      </c>
      <c r="D23" s="21">
        <v>1</v>
      </c>
      <c r="E23" s="21">
        <v>2</v>
      </c>
      <c r="F23" s="21">
        <v>3</v>
      </c>
      <c r="G23" s="21">
        <v>4</v>
      </c>
      <c r="H23" s="21">
        <v>5</v>
      </c>
      <c r="I23" s="21">
        <v>6</v>
      </c>
      <c r="J23" s="21">
        <v>7</v>
      </c>
      <c r="K23" s="21">
        <v>8</v>
      </c>
      <c r="L23" s="21">
        <v>9</v>
      </c>
      <c r="M23" s="21">
        <v>10</v>
      </c>
      <c r="N23" s="21">
        <v>11</v>
      </c>
      <c r="O23" s="21">
        <v>12</v>
      </c>
      <c r="P23" s="21">
        <v>13</v>
      </c>
      <c r="Q23" s="21">
        <v>14</v>
      </c>
      <c r="R23" s="21">
        <v>15</v>
      </c>
      <c r="S23" s="21">
        <v>16</v>
      </c>
      <c r="T23" s="21">
        <v>17</v>
      </c>
      <c r="U23" s="21">
        <v>18</v>
      </c>
      <c r="V23" s="21">
        <v>19</v>
      </c>
      <c r="W23" s="21">
        <v>20</v>
      </c>
      <c r="X23" s="21">
        <v>21</v>
      </c>
      <c r="Y23" s="21">
        <v>22</v>
      </c>
      <c r="Z23" s="21">
        <v>23</v>
      </c>
      <c r="AA23" s="23">
        <v>24</v>
      </c>
      <c r="AB23" s="13"/>
    </row>
    <row r="24" spans="1:28" s="5" customFormat="1" ht="14.25">
      <c r="A24" s="7"/>
      <c r="B24" s="1"/>
      <c r="C24" s="36" t="s">
        <v>37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7"/>
      <c r="AB24" s="2"/>
    </row>
    <row r="25" spans="1:28" s="5" customFormat="1" ht="15" thickBot="1">
      <c r="A25" s="7"/>
      <c r="B25" s="1"/>
      <c r="C25" s="33" t="s">
        <v>25</v>
      </c>
      <c r="D25" s="34">
        <f>HEX2DEC(D24)</f>
        <v>0</v>
      </c>
      <c r="E25" s="34">
        <f>HEX2DEC(E24)</f>
        <v>0</v>
      </c>
      <c r="F25" s="73">
        <f>HEX2DEC(F24)*65536+HEX2DEC(G24)*256+HEX2DEC(H24)</f>
        <v>0</v>
      </c>
      <c r="G25" s="73"/>
      <c r="H25" s="73"/>
      <c r="I25" s="73">
        <f>HEX2DEC(I24)*65536+HEX2DEC(J24)*256+HEX2DEC(K24)</f>
        <v>0</v>
      </c>
      <c r="J25" s="73"/>
      <c r="K25" s="73"/>
      <c r="L25" s="73">
        <f>HEX2DEC(L24)*65536+HEX2DEC(M24)*256+HEX2DEC(N24)</f>
        <v>0</v>
      </c>
      <c r="M25" s="73"/>
      <c r="N25" s="73"/>
      <c r="O25" s="73">
        <f>HEX2DEC(O24)*65536+HEX2DEC(P24)*256+HEX2DEC(Q24)</f>
        <v>0</v>
      </c>
      <c r="P25" s="73"/>
      <c r="Q25" s="73"/>
      <c r="R25" s="73">
        <f>HEX2DEC(R24)*65536+HEX2DEC(S24)*256+HEX2DEC(T24)</f>
        <v>0</v>
      </c>
      <c r="S25" s="73"/>
      <c r="T25" s="73"/>
      <c r="U25" s="73">
        <f>HEX2DEC(U24)*65536+HEX2DEC(V24)*256+HEX2DEC(W24)</f>
        <v>0</v>
      </c>
      <c r="V25" s="73"/>
      <c r="W25" s="73"/>
      <c r="X25" s="34" t="str">
        <f>HEX2BIN(X24)</f>
        <v>0</v>
      </c>
      <c r="Y25" s="73">
        <f>HEX2DEC(Y24)*256+HEX2DEC(Z24)</f>
        <v>0</v>
      </c>
      <c r="Z25" s="73"/>
      <c r="AA25" s="35" t="str">
        <f>DEC2HEX( HEX2DEC(F24)+HEX2DEC(G24)+HEX2DEC(H24)+HEX2DEC(I24)+HEX2DEC(J24)+HEX2DEC(K24)+HEX2DEC(L24)+HEX2DEC(M24)+HEX2DEC(N24)+HEX2DEC(O24)+HEX2DEC(P24)+HEX2DEC(Q24)+HEX2DEC(R24)+HEX2DEC(S24)+HEX2DEC(T24)+HEX2DEC(U24)+HEX2DEC(V24)+HEX2DEC(W24)+HEX2DEC(X24)+HEX2DEC(Y24)+HEX2DEC(Z24) )</f>
        <v>0</v>
      </c>
      <c r="AB25" s="2"/>
    </row>
    <row r="26" spans="1:28" ht="14.25">
      <c r="B26" s="14"/>
      <c r="Y26" s="19"/>
      <c r="Z26" s="19"/>
      <c r="AA26" s="20" t="s">
        <v>55</v>
      </c>
      <c r="AB26" s="15"/>
    </row>
    <row r="27" spans="1:28" ht="14.25" thickBot="1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68" t="s">
        <v>56</v>
      </c>
      <c r="Z27" s="68"/>
      <c r="AA27" s="68"/>
      <c r="AB27" s="18"/>
    </row>
  </sheetData>
  <mergeCells count="38">
    <mergeCell ref="Y27:AA27"/>
    <mergeCell ref="H12:M12"/>
    <mergeCell ref="H13:M13"/>
    <mergeCell ref="H16:O16"/>
    <mergeCell ref="H17:M17"/>
    <mergeCell ref="N17:O17"/>
    <mergeCell ref="U21:W21"/>
    <mergeCell ref="Y21:Z21"/>
    <mergeCell ref="F25:H25"/>
    <mergeCell ref="I25:K25"/>
    <mergeCell ref="L25:N25"/>
    <mergeCell ref="O25:Q25"/>
    <mergeCell ref="R25:T25"/>
    <mergeCell ref="U25:W25"/>
    <mergeCell ref="Y25:Z25"/>
    <mergeCell ref="F21:H21"/>
    <mergeCell ref="C15:D15"/>
    <mergeCell ref="B1:AB2"/>
    <mergeCell ref="H5:O9"/>
    <mergeCell ref="H11:O11"/>
    <mergeCell ref="N12:O12"/>
    <mergeCell ref="N13:O13"/>
    <mergeCell ref="C11:E11"/>
    <mergeCell ref="C12:D12"/>
    <mergeCell ref="C13:D13"/>
    <mergeCell ref="C14:D14"/>
    <mergeCell ref="C5:E5"/>
    <mergeCell ref="F20:H20"/>
    <mergeCell ref="I20:K20"/>
    <mergeCell ref="L20:N20"/>
    <mergeCell ref="O20:Q20"/>
    <mergeCell ref="R20:T20"/>
    <mergeCell ref="U20:W20"/>
    <mergeCell ref="Y20:Z20"/>
    <mergeCell ref="I21:K21"/>
    <mergeCell ref="L21:N21"/>
    <mergeCell ref="O21:Q21"/>
    <mergeCell ref="R21:T21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  <oleObjects>
    <oleObject progId="Visio.Drawing.11" shapeId="1029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B1:AB27"/>
  <sheetViews>
    <sheetView showGridLines="0" tabSelected="1" zoomScale="115" zoomScaleNormal="115" workbookViewId="0">
      <selection activeCell="E7" sqref="E7"/>
    </sheetView>
  </sheetViews>
  <sheetFormatPr defaultRowHeight="13.5"/>
  <cols>
    <col min="1" max="2" width="9" style="9"/>
    <col min="3" max="3" width="14" style="9" customWidth="1"/>
    <col min="4" max="4" width="11.125" style="9" customWidth="1"/>
    <col min="5" max="5" width="11.625" style="9" customWidth="1"/>
    <col min="6" max="6" width="4.75" style="9" customWidth="1"/>
    <col min="7" max="7" width="5.25" style="9" customWidth="1"/>
    <col min="8" max="8" width="5.125" style="9" customWidth="1"/>
    <col min="9" max="9" width="4.875" style="9" customWidth="1"/>
    <col min="10" max="10" width="4.5" style="9" customWidth="1"/>
    <col min="11" max="11" width="5.5" style="9" customWidth="1"/>
    <col min="12" max="12" width="6.5" style="9" customWidth="1"/>
    <col min="13" max="13" width="5.125" style="9" customWidth="1"/>
    <col min="14" max="14" width="5.875" style="9" customWidth="1"/>
    <col min="15" max="15" width="4" style="9" customWidth="1"/>
    <col min="16" max="16" width="4.5" style="9" customWidth="1"/>
    <col min="17" max="17" width="4.375" style="9" customWidth="1"/>
    <col min="18" max="18" width="5" style="9" customWidth="1"/>
    <col min="19" max="19" width="4.375" style="9" customWidth="1"/>
    <col min="20" max="20" width="5.375" style="9" customWidth="1"/>
    <col min="21" max="21" width="4.375" style="9" customWidth="1"/>
    <col min="22" max="22" width="4.5" style="9" customWidth="1"/>
    <col min="23" max="23" width="4.75" style="9" customWidth="1"/>
    <col min="24" max="24" width="15" style="9" customWidth="1"/>
    <col min="25" max="25" width="6.375" style="9" customWidth="1"/>
    <col min="26" max="26" width="6.5" style="9" customWidth="1"/>
    <col min="27" max="27" width="11.125" style="9" customWidth="1"/>
    <col min="28" max="28" width="10.5" style="9" customWidth="1"/>
    <col min="29" max="16384" width="9" style="9"/>
  </cols>
  <sheetData>
    <row r="1" spans="2:28" s="3" customFormat="1" ht="14.25">
      <c r="B1" s="45" t="s">
        <v>52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2:28" s="3" customFormat="1" ht="15" thickBot="1"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2:28" s="3" customFormat="1" ht="14.25">
      <c r="B3" s="6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1"/>
    </row>
    <row r="4" spans="2:28" s="3" customFormat="1" ht="15" thickBot="1">
      <c r="B4" s="12"/>
      <c r="AB4" s="13"/>
    </row>
    <row r="5" spans="2:28" s="3" customFormat="1" ht="14.25" customHeight="1">
      <c r="B5" s="12"/>
      <c r="C5" s="63" t="s">
        <v>57</v>
      </c>
      <c r="D5" s="64"/>
      <c r="E5" s="65"/>
      <c r="H5" s="47" t="s">
        <v>51</v>
      </c>
      <c r="I5" s="48"/>
      <c r="J5" s="48"/>
      <c r="K5" s="48"/>
      <c r="L5" s="48"/>
      <c r="M5" s="48"/>
      <c r="N5" s="48"/>
      <c r="O5" s="49"/>
      <c r="AB5" s="13"/>
    </row>
    <row r="6" spans="2:28" s="3" customFormat="1" ht="14.25">
      <c r="B6" s="12"/>
      <c r="C6" s="22" t="s">
        <v>26</v>
      </c>
      <c r="D6" s="21" t="s">
        <v>27</v>
      </c>
      <c r="E6" s="23" t="s">
        <v>28</v>
      </c>
      <c r="H6" s="50"/>
      <c r="I6" s="51"/>
      <c r="J6" s="51"/>
      <c r="K6" s="51"/>
      <c r="L6" s="51"/>
      <c r="M6" s="51"/>
      <c r="N6" s="51"/>
      <c r="O6" s="52"/>
      <c r="AB6" s="13"/>
    </row>
    <row r="7" spans="2:28" s="3" customFormat="1" ht="15" thickBot="1">
      <c r="B7" s="12"/>
      <c r="C7" s="24">
        <v>400</v>
      </c>
      <c r="D7" s="25">
        <v>220</v>
      </c>
      <c r="E7" s="26">
        <f>C7/D7</f>
        <v>1.8181818181818181</v>
      </c>
      <c r="H7" s="50"/>
      <c r="I7" s="51"/>
      <c r="J7" s="51"/>
      <c r="K7" s="51"/>
      <c r="L7" s="51"/>
      <c r="M7" s="51"/>
      <c r="N7" s="51"/>
      <c r="O7" s="52"/>
      <c r="AB7" s="13"/>
    </row>
    <row r="8" spans="2:28" s="3" customFormat="1" ht="14.25">
      <c r="B8" s="12"/>
      <c r="H8" s="50"/>
      <c r="I8" s="51"/>
      <c r="J8" s="51"/>
      <c r="K8" s="51"/>
      <c r="L8" s="51"/>
      <c r="M8" s="51"/>
      <c r="N8" s="51"/>
      <c r="O8" s="52"/>
      <c r="AB8" s="13"/>
    </row>
    <row r="9" spans="2:28" s="3" customFormat="1" ht="14.25" customHeight="1" thickBot="1">
      <c r="B9" s="12"/>
      <c r="F9" s="8"/>
      <c r="G9" s="8"/>
      <c r="H9" s="53"/>
      <c r="I9" s="54"/>
      <c r="J9" s="54"/>
      <c r="K9" s="54"/>
      <c r="L9" s="54"/>
      <c r="M9" s="54"/>
      <c r="N9" s="54"/>
      <c r="O9" s="55"/>
      <c r="AB9" s="13"/>
    </row>
    <row r="10" spans="2:28" s="3" customFormat="1" ht="15" thickBot="1">
      <c r="B10" s="12"/>
      <c r="F10" s="8"/>
      <c r="G10" s="8"/>
      <c r="H10" s="8"/>
      <c r="AB10" s="13"/>
    </row>
    <row r="11" spans="2:28" s="3" customFormat="1" ht="18" customHeight="1">
      <c r="B11" s="12"/>
      <c r="C11" s="63" t="s">
        <v>42</v>
      </c>
      <c r="D11" s="64"/>
      <c r="E11" s="65"/>
      <c r="F11" s="8"/>
      <c r="G11" s="8"/>
      <c r="H11" s="56" t="s">
        <v>38</v>
      </c>
      <c r="I11" s="57"/>
      <c r="J11" s="57"/>
      <c r="K11" s="57"/>
      <c r="L11" s="57"/>
      <c r="M11" s="57"/>
      <c r="N11" s="57"/>
      <c r="O11" s="58"/>
      <c r="AB11" s="13"/>
    </row>
    <row r="12" spans="2:28" s="3" customFormat="1" ht="14.25">
      <c r="B12" s="12"/>
      <c r="C12" s="66" t="s">
        <v>46</v>
      </c>
      <c r="D12" s="67"/>
      <c r="E12" s="27">
        <f>(F25/I25)*N12</f>
        <v>216.21156211562115</v>
      </c>
      <c r="F12" s="8"/>
      <c r="G12" s="8"/>
      <c r="H12" s="69" t="s">
        <v>29</v>
      </c>
      <c r="I12" s="70"/>
      <c r="J12" s="70"/>
      <c r="K12" s="70"/>
      <c r="L12" s="70"/>
      <c r="M12" s="70"/>
      <c r="N12" s="59">
        <v>1.88</v>
      </c>
      <c r="O12" s="60"/>
      <c r="AB12" s="13"/>
    </row>
    <row r="13" spans="2:28" s="3" customFormat="1" ht="15" customHeight="1" thickBot="1">
      <c r="B13" s="12"/>
      <c r="C13" s="66" t="s">
        <v>47</v>
      </c>
      <c r="D13" s="67"/>
      <c r="E13" s="27">
        <f>(L25/O25)*N13</f>
        <v>1.7894096165550821</v>
      </c>
      <c r="F13" s="8"/>
      <c r="G13" s="8"/>
      <c r="H13" s="71" t="s">
        <v>30</v>
      </c>
      <c r="I13" s="72"/>
      <c r="J13" s="72"/>
      <c r="K13" s="72"/>
      <c r="L13" s="72"/>
      <c r="M13" s="72"/>
      <c r="N13" s="61">
        <v>1</v>
      </c>
      <c r="O13" s="62"/>
      <c r="AB13" s="13"/>
    </row>
    <row r="14" spans="2:28" s="3" customFormat="1" ht="14.25" customHeight="1">
      <c r="B14" s="12"/>
      <c r="C14" s="66" t="s">
        <v>48</v>
      </c>
      <c r="D14" s="67"/>
      <c r="E14" s="27">
        <f>(R25/U25)*N12*N13</f>
        <v>399.66231772831924</v>
      </c>
      <c r="AB14" s="13"/>
    </row>
    <row r="15" spans="2:28" s="3" customFormat="1" ht="14.25" customHeight="1" thickBot="1">
      <c r="B15" s="12"/>
      <c r="C15" s="43" t="s">
        <v>49</v>
      </c>
      <c r="D15" s="44"/>
      <c r="E15" s="28">
        <f>(N17*65536+Y25)*(R25*N12*N13)/(3600*1000000000)</f>
        <v>0.43988076440000001</v>
      </c>
      <c r="AB15" s="13"/>
    </row>
    <row r="16" spans="2:28" s="3" customFormat="1" ht="14.25">
      <c r="B16" s="12"/>
      <c r="E16" s="4"/>
      <c r="H16" s="56" t="s">
        <v>54</v>
      </c>
      <c r="I16" s="57"/>
      <c r="J16" s="57"/>
      <c r="K16" s="57"/>
      <c r="L16" s="57"/>
      <c r="M16" s="57"/>
      <c r="N16" s="57"/>
      <c r="O16" s="58"/>
      <c r="AB16" s="13"/>
    </row>
    <row r="17" spans="2:28" s="3" customFormat="1" ht="15" thickBot="1">
      <c r="B17" s="12"/>
      <c r="E17" s="4"/>
      <c r="H17" s="71" t="s">
        <v>53</v>
      </c>
      <c r="I17" s="72"/>
      <c r="J17" s="72"/>
      <c r="K17" s="72"/>
      <c r="L17" s="72"/>
      <c r="M17" s="72"/>
      <c r="N17" s="61">
        <v>2</v>
      </c>
      <c r="O17" s="62"/>
      <c r="AB17" s="13"/>
    </row>
    <row r="18" spans="2:28" s="3" customFormat="1" ht="14.25">
      <c r="B18" s="12"/>
      <c r="AB18" s="13"/>
    </row>
    <row r="19" spans="2:28" s="3" customFormat="1" ht="15" thickBot="1">
      <c r="B19" s="12"/>
      <c r="AB19" s="13"/>
    </row>
    <row r="20" spans="2:28" s="3" customFormat="1" ht="14.25">
      <c r="B20" s="12"/>
      <c r="C20" s="30" t="s">
        <v>34</v>
      </c>
      <c r="D20" s="31">
        <v>1</v>
      </c>
      <c r="E20" s="31">
        <v>2</v>
      </c>
      <c r="F20" s="40">
        <v>3</v>
      </c>
      <c r="G20" s="40"/>
      <c r="H20" s="40"/>
      <c r="I20" s="40">
        <v>4</v>
      </c>
      <c r="J20" s="40"/>
      <c r="K20" s="40"/>
      <c r="L20" s="40">
        <v>5</v>
      </c>
      <c r="M20" s="40"/>
      <c r="N20" s="40"/>
      <c r="O20" s="40">
        <v>6</v>
      </c>
      <c r="P20" s="40"/>
      <c r="Q20" s="40"/>
      <c r="R20" s="40">
        <v>7</v>
      </c>
      <c r="S20" s="40"/>
      <c r="T20" s="40"/>
      <c r="U20" s="40">
        <v>8</v>
      </c>
      <c r="V20" s="40"/>
      <c r="W20" s="40"/>
      <c r="X20" s="31">
        <v>9</v>
      </c>
      <c r="Y20" s="40">
        <v>10</v>
      </c>
      <c r="Z20" s="40"/>
      <c r="AA20" s="32">
        <v>11</v>
      </c>
      <c r="AB20" s="13"/>
    </row>
    <row r="21" spans="2:28" s="3" customFormat="1" ht="14.25" customHeight="1">
      <c r="B21" s="12"/>
      <c r="C21" s="22" t="s">
        <v>61</v>
      </c>
      <c r="D21" s="21" t="s">
        <v>35</v>
      </c>
      <c r="E21" s="21" t="s">
        <v>36</v>
      </c>
      <c r="F21" s="41" t="s">
        <v>31</v>
      </c>
      <c r="G21" s="41"/>
      <c r="H21" s="41"/>
      <c r="I21" s="41" t="s">
        <v>43</v>
      </c>
      <c r="J21" s="41"/>
      <c r="K21" s="41"/>
      <c r="L21" s="42" t="s">
        <v>32</v>
      </c>
      <c r="M21" s="42"/>
      <c r="N21" s="42"/>
      <c r="O21" s="42" t="s">
        <v>44</v>
      </c>
      <c r="P21" s="42"/>
      <c r="Q21" s="42"/>
      <c r="R21" s="42" t="s">
        <v>33</v>
      </c>
      <c r="S21" s="42"/>
      <c r="T21" s="42"/>
      <c r="U21" s="41" t="s">
        <v>45</v>
      </c>
      <c r="V21" s="41"/>
      <c r="W21" s="41"/>
      <c r="X21" s="21" t="s">
        <v>39</v>
      </c>
      <c r="Y21" s="42" t="s">
        <v>1</v>
      </c>
      <c r="Z21" s="42"/>
      <c r="AA21" s="23" t="s">
        <v>40</v>
      </c>
      <c r="AB21" s="13"/>
    </row>
    <row r="22" spans="2:28" s="3" customFormat="1" ht="14.25">
      <c r="B22" s="12"/>
      <c r="C22" s="22" t="s">
        <v>60</v>
      </c>
      <c r="D22" s="21"/>
      <c r="E22" s="21"/>
      <c r="F22" s="29" t="s">
        <v>2</v>
      </c>
      <c r="G22" s="29" t="s">
        <v>3</v>
      </c>
      <c r="H22" s="29" t="s">
        <v>4</v>
      </c>
      <c r="I22" s="29" t="s">
        <v>2</v>
      </c>
      <c r="J22" s="29" t="s">
        <v>3</v>
      </c>
      <c r="K22" s="29" t="s">
        <v>4</v>
      </c>
      <c r="L22" s="21" t="s">
        <v>2</v>
      </c>
      <c r="M22" s="21" t="s">
        <v>3</v>
      </c>
      <c r="N22" s="21" t="s">
        <v>4</v>
      </c>
      <c r="O22" s="21" t="s">
        <v>2</v>
      </c>
      <c r="P22" s="21" t="s">
        <v>3</v>
      </c>
      <c r="Q22" s="21" t="s">
        <v>4</v>
      </c>
      <c r="R22" s="29" t="s">
        <v>2</v>
      </c>
      <c r="S22" s="29" t="s">
        <v>3</v>
      </c>
      <c r="T22" s="29" t="s">
        <v>4</v>
      </c>
      <c r="U22" s="29" t="s">
        <v>2</v>
      </c>
      <c r="V22" s="29" t="s">
        <v>3</v>
      </c>
      <c r="W22" s="29" t="s">
        <v>4</v>
      </c>
      <c r="X22" s="21"/>
      <c r="Y22" s="21" t="s">
        <v>2</v>
      </c>
      <c r="Z22" s="21" t="s">
        <v>4</v>
      </c>
      <c r="AA22" s="23" t="s">
        <v>41</v>
      </c>
      <c r="AB22" s="13"/>
    </row>
    <row r="23" spans="2:28" s="3" customFormat="1" ht="14.25">
      <c r="B23" s="12"/>
      <c r="C23" s="22" t="s">
        <v>59</v>
      </c>
      <c r="D23" s="21">
        <v>1</v>
      </c>
      <c r="E23" s="21">
        <v>2</v>
      </c>
      <c r="F23" s="21">
        <v>3</v>
      </c>
      <c r="G23" s="21">
        <v>4</v>
      </c>
      <c r="H23" s="21">
        <v>5</v>
      </c>
      <c r="I23" s="21">
        <v>6</v>
      </c>
      <c r="J23" s="21">
        <v>7</v>
      </c>
      <c r="K23" s="21">
        <v>8</v>
      </c>
      <c r="L23" s="21">
        <v>9</v>
      </c>
      <c r="M23" s="21">
        <v>10</v>
      </c>
      <c r="N23" s="21">
        <v>11</v>
      </c>
      <c r="O23" s="21">
        <v>12</v>
      </c>
      <c r="P23" s="21">
        <v>13</v>
      </c>
      <c r="Q23" s="21">
        <v>14</v>
      </c>
      <c r="R23" s="21">
        <v>15</v>
      </c>
      <c r="S23" s="21">
        <v>16</v>
      </c>
      <c r="T23" s="21">
        <v>17</v>
      </c>
      <c r="U23" s="21">
        <v>18</v>
      </c>
      <c r="V23" s="21">
        <v>19</v>
      </c>
      <c r="W23" s="21">
        <v>20</v>
      </c>
      <c r="X23" s="21">
        <v>21</v>
      </c>
      <c r="Y23" s="21">
        <v>22</v>
      </c>
      <c r="Z23" s="21">
        <v>23</v>
      </c>
      <c r="AA23" s="23">
        <v>24</v>
      </c>
      <c r="AB23" s="13"/>
    </row>
    <row r="24" spans="2:28" s="7" customFormat="1" ht="14.25">
      <c r="B24" s="1"/>
      <c r="C24" s="36" t="s">
        <v>37</v>
      </c>
      <c r="D24" s="38" t="s">
        <v>5</v>
      </c>
      <c r="E24" s="38" t="s">
        <v>0</v>
      </c>
      <c r="F24" s="38" t="s">
        <v>6</v>
      </c>
      <c r="G24" s="38" t="s">
        <v>11</v>
      </c>
      <c r="H24" s="38" t="s">
        <v>12</v>
      </c>
      <c r="I24" s="38" t="s">
        <v>7</v>
      </c>
      <c r="J24" s="38" t="s">
        <v>9</v>
      </c>
      <c r="K24" s="38" t="s">
        <v>13</v>
      </c>
      <c r="L24" s="38" t="s">
        <v>7</v>
      </c>
      <c r="M24" s="38" t="s">
        <v>14</v>
      </c>
      <c r="N24" s="38" t="s">
        <v>15</v>
      </c>
      <c r="O24" s="38" t="s">
        <v>7</v>
      </c>
      <c r="P24" s="38" t="s">
        <v>16</v>
      </c>
      <c r="Q24" s="38" t="s">
        <v>17</v>
      </c>
      <c r="R24" s="38" t="s">
        <v>18</v>
      </c>
      <c r="S24" s="38" t="s">
        <v>19</v>
      </c>
      <c r="T24" s="38" t="s">
        <v>8</v>
      </c>
      <c r="U24" s="38" t="s">
        <v>7</v>
      </c>
      <c r="V24" s="38" t="s">
        <v>20</v>
      </c>
      <c r="W24" s="38" t="s">
        <v>21</v>
      </c>
      <c r="X24" s="38" t="s">
        <v>10</v>
      </c>
      <c r="Y24" s="38" t="s">
        <v>22</v>
      </c>
      <c r="Z24" s="38" t="s">
        <v>23</v>
      </c>
      <c r="AA24" s="39" t="s">
        <v>24</v>
      </c>
      <c r="AB24" s="2"/>
    </row>
    <row r="25" spans="2:28" s="7" customFormat="1" ht="15" thickBot="1">
      <c r="B25" s="1"/>
      <c r="C25" s="33" t="s">
        <v>25</v>
      </c>
      <c r="D25" s="34">
        <f>HEX2DEC(D24)</f>
        <v>85</v>
      </c>
      <c r="E25" s="34">
        <f>HEX2DEC(E24)</f>
        <v>90</v>
      </c>
      <c r="F25" s="73">
        <f>HEX2DEC(F24)*65536+HEX2DEC(G24)*256+HEX2DEC(H24)</f>
        <v>187000</v>
      </c>
      <c r="G25" s="73"/>
      <c r="H25" s="73"/>
      <c r="I25" s="73">
        <f>HEX2DEC(I24)*65536+HEX2DEC(J24)*256+HEX2DEC(K24)</f>
        <v>1626</v>
      </c>
      <c r="J25" s="73"/>
      <c r="K25" s="73"/>
      <c r="L25" s="73">
        <f>HEX2DEC(L24)*65536+HEX2DEC(M24)*256+HEX2DEC(N24)</f>
        <v>14700</v>
      </c>
      <c r="M25" s="73"/>
      <c r="N25" s="73"/>
      <c r="O25" s="73">
        <f>HEX2DEC(O24)*65536+HEX2DEC(P24)*256+HEX2DEC(Q24)</f>
        <v>8215</v>
      </c>
      <c r="P25" s="73"/>
      <c r="Q25" s="73"/>
      <c r="R25" s="73">
        <f>HEX2DEC(R24)*65536+HEX2DEC(S24)*256+HEX2DEC(T24)</f>
        <v>4986000</v>
      </c>
      <c r="S25" s="73"/>
      <c r="T25" s="73"/>
      <c r="U25" s="73">
        <f>HEX2DEC(U24)*65536+HEX2DEC(V24)*256+HEX2DEC(W24)</f>
        <v>23454</v>
      </c>
      <c r="V25" s="73"/>
      <c r="W25" s="73"/>
      <c r="X25" s="34" t="str">
        <f>HEX2BIN(X24)</f>
        <v>1110001</v>
      </c>
      <c r="Y25" s="73">
        <f>HEX2DEC(Y24)*256+HEX2DEC(Z24)</f>
        <v>37866</v>
      </c>
      <c r="Z25" s="73"/>
      <c r="AA25" s="35" t="str">
        <f>DEC2HEX( HEX2DEC(F24)+HEX2DEC(G24)+HEX2DEC(H24)+HEX2DEC(I24)+HEX2DEC(J24)+HEX2DEC(K24)+HEX2DEC(L24)+HEX2DEC(M24)+HEX2DEC(N24)+HEX2DEC(O24)+HEX2DEC(P24)+HEX2DEC(Q24)+HEX2DEC(R24)+HEX2DEC(S24)+HEX2DEC(T24)+HEX2DEC(U24)+HEX2DEC(V24)+HEX2DEC(W24)+HEX2DEC(X24)+HEX2DEC(Y24)+HEX2DEC(Z24) )</f>
        <v>667</v>
      </c>
      <c r="AB25" s="2"/>
    </row>
    <row r="26" spans="2:28" ht="14.25">
      <c r="B26" s="14"/>
      <c r="Y26" s="19"/>
      <c r="Z26" s="19"/>
      <c r="AA26" s="20" t="s">
        <v>55</v>
      </c>
      <c r="AB26" s="15"/>
    </row>
    <row r="27" spans="2:28" ht="14.25" thickBot="1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68" t="s">
        <v>56</v>
      </c>
      <c r="Z27" s="68"/>
      <c r="AA27" s="68"/>
      <c r="AB27" s="18"/>
    </row>
  </sheetData>
  <mergeCells count="38">
    <mergeCell ref="Y27:AA27"/>
    <mergeCell ref="N12:O12"/>
    <mergeCell ref="H13:M13"/>
    <mergeCell ref="N13:O13"/>
    <mergeCell ref="H16:O16"/>
    <mergeCell ref="H17:M17"/>
    <mergeCell ref="N17:O17"/>
    <mergeCell ref="Y21:Z21"/>
    <mergeCell ref="F25:H25"/>
    <mergeCell ref="I25:K25"/>
    <mergeCell ref="L25:N25"/>
    <mergeCell ref="O25:Q25"/>
    <mergeCell ref="R25:T25"/>
    <mergeCell ref="U25:W25"/>
    <mergeCell ref="Y25:Z25"/>
    <mergeCell ref="O20:Q20"/>
    <mergeCell ref="R20:T20"/>
    <mergeCell ref="U20:W20"/>
    <mergeCell ref="Y20:Z20"/>
    <mergeCell ref="F21:H21"/>
    <mergeCell ref="I21:K21"/>
    <mergeCell ref="L21:N21"/>
    <mergeCell ref="O21:Q21"/>
    <mergeCell ref="R21:T21"/>
    <mergeCell ref="U21:W21"/>
    <mergeCell ref="L20:N20"/>
    <mergeCell ref="C13:D13"/>
    <mergeCell ref="C14:D14"/>
    <mergeCell ref="C15:D15"/>
    <mergeCell ref="F20:H20"/>
    <mergeCell ref="I20:K20"/>
    <mergeCell ref="B1:AB2"/>
    <mergeCell ref="C5:E5"/>
    <mergeCell ref="H5:O9"/>
    <mergeCell ref="C11:E11"/>
    <mergeCell ref="C12:D12"/>
    <mergeCell ref="H11:O11"/>
    <mergeCell ref="H12:M12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  <oleObjects>
    <oleObject progId="Visio.Drawing.11" shapeId="2049" r:id="rId3"/>
    <oleObject progId="Visio.Drawing.11" shapeId="2050" r:id="rId4"/>
    <oleObject progId="Visio.Drawing.11" shapeId="2051" r:id="rId5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HLW8032数据处理表</vt:lpstr>
      <vt:lpstr>example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2017-04-28T05:04:19Z</dcterms:modified>
</cp:coreProperties>
</file>