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_Excel\Proyecto12\"/>
    </mc:Choice>
  </mc:AlternateContent>
  <xr:revisionPtr revIDLastSave="0" documentId="13_ncr:1_{B83709DD-1F1B-40F5-842F-D885B93E0480}" xr6:coauthVersionLast="47" xr6:coauthVersionMax="47" xr10:uidLastSave="{00000000-0000-0000-0000-000000000000}"/>
  <bookViews>
    <workbookView xWindow="-21720" yWindow="-120" windowWidth="21840" windowHeight="13020" xr2:uid="{4C7E6BE6-67C0-42A1-B788-EBF8BB0184D2}"/>
  </bookViews>
  <sheets>
    <sheet name="Hoja1" sheetId="1" r:id="rId1"/>
  </sheets>
  <definedNames>
    <definedName name="SegmentaciónDeDatos_Vend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L4" i="1"/>
  <c r="L3" i="1"/>
  <c r="E45" i="1"/>
  <c r="A45" i="1"/>
  <c r="G2" i="1"/>
  <c r="G3" i="1"/>
  <c r="G4" i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G13" i="1"/>
  <c r="G14" i="1"/>
  <c r="H14" i="1" s="1"/>
  <c r="G15" i="1"/>
  <c r="H15" i="1" s="1"/>
  <c r="G16" i="1"/>
  <c r="G17" i="1"/>
  <c r="G18" i="1"/>
  <c r="G19" i="1"/>
  <c r="G20" i="1"/>
  <c r="H20" i="1" s="1"/>
  <c r="G21" i="1"/>
  <c r="H21" i="1" s="1"/>
  <c r="G22" i="1"/>
  <c r="H22" i="1" s="1"/>
  <c r="G23" i="1"/>
  <c r="G24" i="1"/>
  <c r="G25" i="1"/>
  <c r="G26" i="1"/>
  <c r="G27" i="1"/>
  <c r="G28" i="1"/>
  <c r="H28" i="1" s="1"/>
  <c r="G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G36" i="1"/>
  <c r="G37" i="1"/>
  <c r="G38" i="1"/>
  <c r="H38" i="1" s="1"/>
  <c r="G39" i="1"/>
  <c r="H39" i="1" s="1"/>
  <c r="G40" i="1"/>
  <c r="G41" i="1"/>
  <c r="G42" i="1"/>
  <c r="G43" i="1"/>
  <c r="H43" i="1" s="1"/>
  <c r="G44" i="1"/>
  <c r="H4" i="1" l="1"/>
  <c r="I4" i="1" s="1"/>
  <c r="I15" i="1"/>
  <c r="H27" i="1"/>
  <c r="I27" i="1" s="1"/>
  <c r="H3" i="1"/>
  <c r="I3" i="1" s="1"/>
  <c r="I31" i="1"/>
  <c r="I39" i="1"/>
  <c r="I38" i="1"/>
  <c r="I14" i="1"/>
  <c r="H26" i="1"/>
  <c r="I26" i="1" s="1"/>
  <c r="H2" i="1"/>
  <c r="H19" i="1"/>
  <c r="I19" i="1" s="1"/>
  <c r="I30" i="1"/>
  <c r="I5" i="1"/>
  <c r="H42" i="1"/>
  <c r="I42" i="1" s="1"/>
  <c r="H18" i="1"/>
  <c r="I18" i="1" s="1"/>
  <c r="H7" i="1"/>
  <c r="I7" i="1" s="1"/>
  <c r="I28" i="1"/>
  <c r="H41" i="1"/>
  <c r="I41" i="1" s="1"/>
  <c r="H17" i="1"/>
  <c r="I17" i="1" s="1"/>
  <c r="I6" i="1"/>
  <c r="H29" i="1"/>
  <c r="I29" i="1" s="1"/>
  <c r="H44" i="1"/>
  <c r="I44" i="1" s="1"/>
  <c r="H40" i="1"/>
  <c r="I40" i="1" s="1"/>
  <c r="H16" i="1"/>
  <c r="I16" i="1" s="1"/>
  <c r="G45" i="1"/>
  <c r="I11" i="1"/>
  <c r="I9" i="1"/>
  <c r="I22" i="1"/>
  <c r="I32" i="1"/>
  <c r="I20" i="1"/>
  <c r="I8" i="1"/>
  <c r="L5" i="1" s="1"/>
  <c r="I10" i="1"/>
  <c r="I34" i="1"/>
  <c r="H37" i="1"/>
  <c r="I37" i="1" s="1"/>
  <c r="H36" i="1"/>
  <c r="I36" i="1" s="1"/>
  <c r="H24" i="1"/>
  <c r="I24" i="1" s="1"/>
  <c r="H12" i="1"/>
  <c r="I12" i="1" s="1"/>
  <c r="I21" i="1"/>
  <c r="H13" i="1"/>
  <c r="I13" i="1" s="1"/>
  <c r="H23" i="1"/>
  <c r="I23" i="1" s="1"/>
  <c r="I33" i="1"/>
  <c r="H25" i="1"/>
  <c r="I25" i="1" s="1"/>
  <c r="H35" i="1"/>
  <c r="I35" i="1" s="1"/>
  <c r="I43" i="1"/>
  <c r="H45" i="1" l="1"/>
  <c r="I2" i="1"/>
  <c r="I45" i="1"/>
</calcChain>
</file>

<file path=xl/sharedStrings.xml><?xml version="1.0" encoding="utf-8"?>
<sst xmlns="http://schemas.openxmlformats.org/spreadsheetml/2006/main" count="141" uniqueCount="42">
  <si>
    <t>Fecha</t>
  </si>
  <si>
    <t>Vendedor</t>
  </si>
  <si>
    <t>Region</t>
  </si>
  <si>
    <t>Articulo</t>
  </si>
  <si>
    <t>Cantidad</t>
  </si>
  <si>
    <t>Precio unitario</t>
  </si>
  <si>
    <t>Total</t>
  </si>
  <si>
    <t>Comision (7%)</t>
  </si>
  <si>
    <t>Ganancia Final</t>
  </si>
  <si>
    <t>Pedro</t>
  </si>
  <si>
    <t>centro</t>
  </si>
  <si>
    <t>Serrucho</t>
  </si>
  <si>
    <t>Miguel</t>
  </si>
  <si>
    <t>Llave pulsiana</t>
  </si>
  <si>
    <t>Andrea</t>
  </si>
  <si>
    <t>Amoladora</t>
  </si>
  <si>
    <t>Mónica</t>
  </si>
  <si>
    <t>sur</t>
  </si>
  <si>
    <t>Caja de Herramientas</t>
  </si>
  <si>
    <t>Amador</t>
  </si>
  <si>
    <t>Pinza</t>
  </si>
  <si>
    <t>Sara</t>
  </si>
  <si>
    <t>Lima</t>
  </si>
  <si>
    <t>Destornillador</t>
  </si>
  <si>
    <t>Clavos</t>
  </si>
  <si>
    <t>Silvina</t>
  </si>
  <si>
    <t>norte</t>
  </si>
  <si>
    <t>Martillo</t>
  </si>
  <si>
    <t>Sandro</t>
  </si>
  <si>
    <t>Pincel</t>
  </si>
  <si>
    <t>Mateo</t>
  </si>
  <si>
    <t>Lijas</t>
  </si>
  <si>
    <t>Soledad</t>
  </si>
  <si>
    <t>Tornillos</t>
  </si>
  <si>
    <t>Remaches</t>
  </si>
  <si>
    <t>Taladro</t>
  </si>
  <si>
    <t>Cinta aisladora</t>
  </si>
  <si>
    <t>Remechadora</t>
  </si>
  <si>
    <t>Sierra</t>
  </si>
  <si>
    <t>Suma de Cantidad</t>
  </si>
  <si>
    <t>Promedio de Comisión</t>
  </si>
  <si>
    <t>Máxima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</si>
</sst>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\ * #,##0.00_-;\-&quot;$&quot;\ * #,##0.00_-;_-&quot;$&quot;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164" fontId="0" fillId="0" borderId="0" xfId="1" applyFont="1"/>
    <xf numFmtId="0" fontId="2" fillId="2" borderId="1" xfId="0" applyFont="1" applyFill="1" applyBorder="1"/>
    <xf numFmtId="0" fontId="0" fillId="3" borderId="1" xfId="0" applyFill="1" applyBorder="1"/>
    <xf numFmtId="164" fontId="1" fillId="0" borderId="0" xfId="0" applyNumberFormat="1" applyFont="1"/>
    <xf numFmtId="0" fontId="1" fillId="0" borderId="0" xfId="0" applyNumberFormat="1" applyFont="1"/>
    <xf numFmtId="164" fontId="0" fillId="0" borderId="0" xfId="0" applyNumberFormat="1" applyFont="1"/>
  </cellXfs>
  <cellStyles count="2">
    <cellStyle name="Mon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/mm/yy;@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gray0625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2" defaultTableStyle="TableStyleMedium2" defaultPivotStyle="PivotStyleLight16">
    <tableStyle name="Estilo de tabla 1" pivot="0" count="1" xr9:uid="{E797BC46-8433-4E29-96B8-2E52B69DCB84}">
      <tableStyleElement type="wholeTable" dxfId="10"/>
    </tableStyle>
    <tableStyle name="Estilo de tabla 2" pivot="0" count="1" xr9:uid="{EA4D966C-AD8E-472C-B830-49C074C27B21}">
      <tableStyleElement type="wholeTabl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704849</xdr:colOff>
      <xdr:row>7</xdr:row>
      <xdr:rowOff>28575</xdr:rowOff>
    </xdr:from>
    <xdr:to>
      <xdr:col>12</xdr:col>
      <xdr:colOff>85724</xdr:colOff>
      <xdr:row>23</xdr:row>
      <xdr:rowOff>9525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1BA99462-B9CE-1483-6097-B84F4A71A2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4" y="1362075"/>
              <a:ext cx="2752725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7EF9AD2C-FA6A-4CDE-A0AA-93467ACB252F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1E8A80B3-2A95-44C2-9F36-FDDF2D98D2A9}" cache="SegmentaciónDeDatos_Vendedor" caption="Vend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3AEE5-16EC-4492-A0EF-4420DFA9E25F}" name="Registro" displayName="Registro" ref="A1:I45" totalsRowCount="1" headerRowDxfId="11" dataDxfId="12" headerRowCellStyle="Moneda" dataCellStyle="Moneda">
  <autoFilter ref="A1:I44" xr:uid="{BF83AEE5-16EC-4492-A0EF-4420DFA9E25F}"/>
  <tableColumns count="9">
    <tableColumn id="1" xr3:uid="{2EAAB6F4-B5F4-4FC0-B914-6E705E96E536}" name="Fecha" totalsRowFunction="count" dataDxfId="8"/>
    <tableColumn id="2" xr3:uid="{36139EF2-569B-4AD4-9574-C1657A68C35E}" name="Vendedor"/>
    <tableColumn id="3" xr3:uid="{57931FB0-0958-4E12-8B4A-2D2D46EF75B2}" name="Region"/>
    <tableColumn id="4" xr3:uid="{1540DFFD-0EA5-4E00-8E73-72D95E6CF720}" name="Articulo"/>
    <tableColumn id="5" xr3:uid="{2F0FD71E-7416-4CA2-8174-57458B9C490B}" name="Cantidad" totalsRowFunction="average"/>
    <tableColumn id="6" xr3:uid="{51589290-BCAD-4CC5-B81A-99CCC9ACE51A}" name="Precio unitario" dataDxfId="7" totalsRowDxfId="3" dataCellStyle="Moneda"/>
    <tableColumn id="7" xr3:uid="{0DF5FA89-E665-4ABD-A238-8D767B5FAB58}" name="Total" totalsRowFunction="sum" dataDxfId="6" totalsRowDxfId="2" dataCellStyle="Moneda">
      <calculatedColumnFormula>Registro[[#This Row],[Cantidad]]*Registro[[#This Row],[Precio unitario]]</calculatedColumnFormula>
    </tableColumn>
    <tableColumn id="8" xr3:uid="{6291B077-6632-45FC-9CF5-3D188AE6D4BA}" name="Comision (7%)" totalsRowFunction="sum" dataDxfId="5" totalsRowDxfId="1" dataCellStyle="Moneda">
      <calculatedColumnFormula>Registro[[#This Row],[Total]]*0.07</calculatedColumnFormula>
    </tableColumn>
    <tableColumn id="9" xr3:uid="{976DC6B1-4335-44E5-A4E3-E409EB0D321E}" name="Ganancia Final" totalsRowFunction="sum" dataDxfId="4" totalsRowDxfId="0" dataCellStyle="Moneda">
      <calculatedColumnFormula>Registro[[#This Row],[Total]]-Registro[[#This Row],[Comision (7%)]]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AC0C-6558-47B9-A47B-0CB3D75CBD6E}">
  <dimension ref="A1:L45"/>
  <sheetViews>
    <sheetView tabSelected="1" workbookViewId="0">
      <selection activeCell="O24" sqref="O24"/>
    </sheetView>
  </sheetViews>
  <sheetFormatPr baseColWidth="10" defaultRowHeight="15" x14ac:dyDescent="0.25"/>
  <cols>
    <col min="1" max="1" width="11.42578125" style="1"/>
    <col min="2" max="2" width="12" customWidth="1"/>
    <col min="4" max="4" width="18" customWidth="1"/>
    <col min="6" max="6" width="17.5703125" style="2" customWidth="1"/>
    <col min="7" max="7" width="15.85546875" style="2" customWidth="1"/>
    <col min="8" max="8" width="17.28515625" style="2" customWidth="1"/>
    <col min="9" max="9" width="17.42578125" style="2" customWidth="1"/>
    <col min="11" max="11" width="21.42578125" bestFit="1" customWidth="1"/>
    <col min="12" max="12" width="17.7109375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2" x14ac:dyDescent="0.25">
      <c r="A2" s="1">
        <v>45108</v>
      </c>
      <c r="B2" t="s">
        <v>9</v>
      </c>
      <c r="C2" t="s">
        <v>10</v>
      </c>
      <c r="D2" t="s">
        <v>11</v>
      </c>
      <c r="E2">
        <v>13</v>
      </c>
      <c r="F2" s="2">
        <v>25.09</v>
      </c>
      <c r="G2" s="2">
        <f>Registro[[#This Row],[Cantidad]]*Registro[[#This Row],[Precio unitario]]</f>
        <v>326.17</v>
      </c>
      <c r="H2" s="2">
        <f>Registro[[#This Row],[Total]]*0.07</f>
        <v>22.831900000000005</v>
      </c>
      <c r="I2" s="2">
        <f>Registro[[#This Row],[Total]]-Registro[[#This Row],[Comision (7%)]]</f>
        <v>303.3381</v>
      </c>
    </row>
    <row r="3" spans="1:12" x14ac:dyDescent="0.25">
      <c r="A3" s="1">
        <v>45108</v>
      </c>
      <c r="B3" t="s">
        <v>12</v>
      </c>
      <c r="C3" t="s">
        <v>10</v>
      </c>
      <c r="D3" t="s">
        <v>13</v>
      </c>
      <c r="E3">
        <v>20</v>
      </c>
      <c r="F3" s="2">
        <v>14.25</v>
      </c>
      <c r="G3" s="2">
        <f>Registro[[#This Row],[Cantidad]]*Registro[[#This Row],[Precio unitario]]</f>
        <v>285</v>
      </c>
      <c r="H3" s="2">
        <f>Registro[[#This Row],[Total]]*0.07</f>
        <v>19.950000000000003</v>
      </c>
      <c r="I3" s="2">
        <f>Registro[[#This Row],[Total]]-Registro[[#This Row],[Comision (7%)]]</f>
        <v>265.05</v>
      </c>
      <c r="K3" s="3" t="s">
        <v>39</v>
      </c>
      <c r="L3" s="4">
        <f>SUM(Registro[Cantidad])</f>
        <v>841</v>
      </c>
    </row>
    <row r="4" spans="1:12" x14ac:dyDescent="0.25">
      <c r="A4" s="1">
        <v>45108</v>
      </c>
      <c r="B4" t="s">
        <v>14</v>
      </c>
      <c r="C4" t="s">
        <v>10</v>
      </c>
      <c r="D4" t="s">
        <v>15</v>
      </c>
      <c r="E4">
        <v>13</v>
      </c>
      <c r="F4" s="2">
        <v>78.599999999999994</v>
      </c>
      <c r="G4" s="2">
        <f>Registro[[#This Row],[Cantidad]]*Registro[[#This Row],[Precio unitario]]</f>
        <v>1021.8</v>
      </c>
      <c r="H4" s="2">
        <f>Registro[[#This Row],[Total]]*0.07</f>
        <v>71.52600000000001</v>
      </c>
      <c r="I4" s="2">
        <f>Registro[[#This Row],[Total]]-Registro[[#This Row],[Comision (7%)]]</f>
        <v>950.27399999999989</v>
      </c>
      <c r="K4" s="3" t="s">
        <v>40</v>
      </c>
      <c r="L4" s="4">
        <f>AVERAGE(Registro[Comision (7%)])</f>
        <v>27.68298139534884</v>
      </c>
    </row>
    <row r="5" spans="1:12" x14ac:dyDescent="0.25">
      <c r="A5" s="1">
        <v>45109</v>
      </c>
      <c r="B5" t="s">
        <v>16</v>
      </c>
      <c r="C5" t="s">
        <v>17</v>
      </c>
      <c r="D5" t="s">
        <v>18</v>
      </c>
      <c r="E5">
        <v>24</v>
      </c>
      <c r="F5" s="2">
        <v>29.11</v>
      </c>
      <c r="G5" s="2">
        <f>Registro[[#This Row],[Cantidad]]*Registro[[#This Row],[Precio unitario]]</f>
        <v>698.64</v>
      </c>
      <c r="H5" s="2">
        <f>Registro[[#This Row],[Total]]*0.07</f>
        <v>48.904800000000002</v>
      </c>
      <c r="I5" s="2">
        <f>Registro[[#This Row],[Total]]-Registro[[#This Row],[Comision (7%)]]</f>
        <v>649.73519999999996</v>
      </c>
      <c r="K5" s="3" t="s">
        <v>41</v>
      </c>
      <c r="L5" s="4">
        <f>MAX(Registro[Ganancia Final])</f>
        <v>1754.3519999999999</v>
      </c>
    </row>
    <row r="6" spans="1:12" x14ac:dyDescent="0.25">
      <c r="A6" s="1">
        <v>45110</v>
      </c>
      <c r="B6" t="s">
        <v>19</v>
      </c>
      <c r="C6" t="s">
        <v>17</v>
      </c>
      <c r="D6" t="s">
        <v>20</v>
      </c>
      <c r="E6">
        <v>29</v>
      </c>
      <c r="F6" s="2">
        <v>18.14</v>
      </c>
      <c r="G6" s="2">
        <f>Registro[[#This Row],[Cantidad]]*Registro[[#This Row],[Precio unitario]]</f>
        <v>526.06000000000006</v>
      </c>
      <c r="H6" s="2">
        <f>Registro[[#This Row],[Total]]*0.07</f>
        <v>36.824200000000005</v>
      </c>
      <c r="I6" s="2">
        <f>Registro[[#This Row],[Total]]-Registro[[#This Row],[Comision (7%)]]</f>
        <v>489.23580000000004</v>
      </c>
    </row>
    <row r="7" spans="1:12" x14ac:dyDescent="0.25">
      <c r="A7" s="1">
        <v>45110</v>
      </c>
      <c r="B7" t="s">
        <v>21</v>
      </c>
      <c r="C7" t="s">
        <v>17</v>
      </c>
      <c r="D7" t="s">
        <v>22</v>
      </c>
      <c r="E7">
        <v>23</v>
      </c>
      <c r="F7" s="2">
        <v>7.62</v>
      </c>
      <c r="G7" s="2">
        <f>Registro[[#This Row],[Cantidad]]*Registro[[#This Row],[Precio unitario]]</f>
        <v>175.26</v>
      </c>
      <c r="H7" s="2">
        <f>Registro[[#This Row],[Total]]*0.07</f>
        <v>12.2682</v>
      </c>
      <c r="I7" s="2">
        <f>Registro[[#This Row],[Total]]-Registro[[#This Row],[Comision (7%)]]</f>
        <v>162.99179999999998</v>
      </c>
    </row>
    <row r="8" spans="1:12" x14ac:dyDescent="0.25">
      <c r="A8" s="1">
        <v>45110</v>
      </c>
      <c r="B8" t="s">
        <v>9</v>
      </c>
      <c r="C8" t="s">
        <v>10</v>
      </c>
      <c r="D8" t="s">
        <v>13</v>
      </c>
      <c r="E8">
        <v>10</v>
      </c>
      <c r="F8" s="2">
        <v>14.25</v>
      </c>
      <c r="G8" s="2">
        <f>Registro[[#This Row],[Cantidad]]*Registro[[#This Row],[Precio unitario]]</f>
        <v>142.5</v>
      </c>
      <c r="H8" s="2">
        <f>Registro[[#This Row],[Total]]*0.07</f>
        <v>9.9750000000000014</v>
      </c>
      <c r="I8" s="2">
        <f>Registro[[#This Row],[Total]]-Registro[[#This Row],[Comision (7%)]]</f>
        <v>132.52500000000001</v>
      </c>
    </row>
    <row r="9" spans="1:12" x14ac:dyDescent="0.25">
      <c r="A9" s="1">
        <v>45110</v>
      </c>
      <c r="B9" t="s">
        <v>14</v>
      </c>
      <c r="C9" t="s">
        <v>10</v>
      </c>
      <c r="D9" t="s">
        <v>23</v>
      </c>
      <c r="E9">
        <v>9</v>
      </c>
      <c r="F9" s="2">
        <v>9.4700000000000006</v>
      </c>
      <c r="G9" s="2">
        <f>Registro[[#This Row],[Cantidad]]*Registro[[#This Row],[Precio unitario]]</f>
        <v>85.23</v>
      </c>
      <c r="H9" s="2">
        <f>Registro[[#This Row],[Total]]*0.07</f>
        <v>5.9661000000000008</v>
      </c>
      <c r="I9" s="2">
        <f>Registro[[#This Row],[Total]]-Registro[[#This Row],[Comision (7%)]]</f>
        <v>79.263900000000007</v>
      </c>
    </row>
    <row r="10" spans="1:12" x14ac:dyDescent="0.25">
      <c r="A10" s="1">
        <v>45111</v>
      </c>
      <c r="B10" t="s">
        <v>12</v>
      </c>
      <c r="C10" t="s">
        <v>10</v>
      </c>
      <c r="D10" t="s">
        <v>11</v>
      </c>
      <c r="E10">
        <v>25</v>
      </c>
      <c r="F10" s="2">
        <v>25.09</v>
      </c>
      <c r="G10" s="2">
        <f>Registro[[#This Row],[Cantidad]]*Registro[[#This Row],[Precio unitario]]</f>
        <v>627.25</v>
      </c>
      <c r="H10" s="2">
        <f>Registro[[#This Row],[Total]]*0.07</f>
        <v>43.907500000000006</v>
      </c>
      <c r="I10" s="2">
        <f>Registro[[#This Row],[Total]]-Registro[[#This Row],[Comision (7%)]]</f>
        <v>583.34249999999997</v>
      </c>
    </row>
    <row r="11" spans="1:12" x14ac:dyDescent="0.25">
      <c r="A11" s="1">
        <v>45111</v>
      </c>
      <c r="B11" t="s">
        <v>21</v>
      </c>
      <c r="C11" t="s">
        <v>17</v>
      </c>
      <c r="D11" t="s">
        <v>24</v>
      </c>
      <c r="E11">
        <v>20</v>
      </c>
      <c r="F11" s="2">
        <v>0.14000000000000001</v>
      </c>
      <c r="G11" s="2">
        <f>Registro[[#This Row],[Cantidad]]*Registro[[#This Row],[Precio unitario]]</f>
        <v>2.8000000000000003</v>
      </c>
      <c r="H11" s="2">
        <f>Registro[[#This Row],[Total]]*0.07</f>
        <v>0.19600000000000004</v>
      </c>
      <c r="I11" s="2">
        <f>Registro[[#This Row],[Total]]-Registro[[#This Row],[Comision (7%)]]</f>
        <v>2.6040000000000001</v>
      </c>
    </row>
    <row r="12" spans="1:12" x14ac:dyDescent="0.25">
      <c r="A12" s="1">
        <v>45111</v>
      </c>
      <c r="B12" t="s">
        <v>21</v>
      </c>
      <c r="C12" t="s">
        <v>17</v>
      </c>
      <c r="D12" t="s">
        <v>13</v>
      </c>
      <c r="E12">
        <v>31</v>
      </c>
      <c r="F12" s="2">
        <v>14.25</v>
      </c>
      <c r="G12" s="2">
        <f>Registro[[#This Row],[Cantidad]]*Registro[[#This Row],[Precio unitario]]</f>
        <v>441.75</v>
      </c>
      <c r="H12" s="2">
        <f>Registro[[#This Row],[Total]]*0.07</f>
        <v>30.922500000000003</v>
      </c>
      <c r="I12" s="2">
        <f>Registro[[#This Row],[Total]]-Registro[[#This Row],[Comision (7%)]]</f>
        <v>410.82749999999999</v>
      </c>
    </row>
    <row r="13" spans="1:12" x14ac:dyDescent="0.25">
      <c r="A13" s="1">
        <v>45111</v>
      </c>
      <c r="B13" t="s">
        <v>25</v>
      </c>
      <c r="C13" t="s">
        <v>26</v>
      </c>
      <c r="D13" t="s">
        <v>11</v>
      </c>
      <c r="E13">
        <v>24</v>
      </c>
      <c r="F13" s="2">
        <v>25.09</v>
      </c>
      <c r="G13" s="2">
        <f>Registro[[#This Row],[Cantidad]]*Registro[[#This Row],[Precio unitario]]</f>
        <v>602.16</v>
      </c>
      <c r="H13" s="2">
        <f>Registro[[#This Row],[Total]]*0.07</f>
        <v>42.151200000000003</v>
      </c>
      <c r="I13" s="2">
        <f>Registro[[#This Row],[Total]]-Registro[[#This Row],[Comision (7%)]]</f>
        <v>560.00879999999995</v>
      </c>
    </row>
    <row r="14" spans="1:12" x14ac:dyDescent="0.25">
      <c r="A14" s="1">
        <v>45112</v>
      </c>
      <c r="B14" t="s">
        <v>21</v>
      </c>
      <c r="C14" t="s">
        <v>17</v>
      </c>
      <c r="D14" t="s">
        <v>27</v>
      </c>
      <c r="E14">
        <v>12</v>
      </c>
      <c r="F14" s="2">
        <v>12</v>
      </c>
      <c r="G14" s="2">
        <f>Registro[[#This Row],[Cantidad]]*Registro[[#This Row],[Precio unitario]]</f>
        <v>144</v>
      </c>
      <c r="H14" s="2">
        <f>Registro[[#This Row],[Total]]*0.07</f>
        <v>10.080000000000002</v>
      </c>
      <c r="I14" s="2">
        <f>Registro[[#This Row],[Total]]-Registro[[#This Row],[Comision (7%)]]</f>
        <v>133.91999999999999</v>
      </c>
    </row>
    <row r="15" spans="1:12" x14ac:dyDescent="0.25">
      <c r="A15" s="1">
        <v>45113</v>
      </c>
      <c r="B15" t="s">
        <v>28</v>
      </c>
      <c r="C15" t="s">
        <v>26</v>
      </c>
      <c r="D15" t="s">
        <v>15</v>
      </c>
      <c r="E15">
        <v>10</v>
      </c>
      <c r="F15" s="2">
        <v>78.599999999999994</v>
      </c>
      <c r="G15" s="2">
        <f>Registro[[#This Row],[Cantidad]]*Registro[[#This Row],[Precio unitario]]</f>
        <v>786</v>
      </c>
      <c r="H15" s="2">
        <f>Registro[[#This Row],[Total]]*0.07</f>
        <v>55.02</v>
      </c>
      <c r="I15" s="2">
        <f>Registro[[#This Row],[Total]]-Registro[[#This Row],[Comision (7%)]]</f>
        <v>730.98</v>
      </c>
    </row>
    <row r="16" spans="1:12" x14ac:dyDescent="0.25">
      <c r="A16" s="1">
        <v>45114</v>
      </c>
      <c r="B16" t="s">
        <v>14</v>
      </c>
      <c r="C16" t="s">
        <v>10</v>
      </c>
      <c r="D16" t="s">
        <v>27</v>
      </c>
      <c r="E16">
        <v>25</v>
      </c>
      <c r="F16" s="2">
        <v>12</v>
      </c>
      <c r="G16" s="2">
        <f>Registro[[#This Row],[Cantidad]]*Registro[[#This Row],[Precio unitario]]</f>
        <v>300</v>
      </c>
      <c r="H16" s="2">
        <f>Registro[[#This Row],[Total]]*0.07</f>
        <v>21.000000000000004</v>
      </c>
      <c r="I16" s="2">
        <f>Registro[[#This Row],[Total]]-Registro[[#This Row],[Comision (7%)]]</f>
        <v>279</v>
      </c>
    </row>
    <row r="17" spans="1:9" x14ac:dyDescent="0.25">
      <c r="A17" s="1">
        <v>45114</v>
      </c>
      <c r="B17" t="s">
        <v>16</v>
      </c>
      <c r="C17" t="s">
        <v>17</v>
      </c>
      <c r="D17" t="s">
        <v>29</v>
      </c>
      <c r="E17">
        <v>22</v>
      </c>
      <c r="F17" s="2">
        <v>4.88</v>
      </c>
      <c r="G17" s="2">
        <f>Registro[[#This Row],[Cantidad]]*Registro[[#This Row],[Precio unitario]]</f>
        <v>107.36</v>
      </c>
      <c r="H17" s="2">
        <f>Registro[[#This Row],[Total]]*0.07</f>
        <v>7.515200000000001</v>
      </c>
      <c r="I17" s="2">
        <f>Registro[[#This Row],[Total]]-Registro[[#This Row],[Comision (7%)]]</f>
        <v>99.844799999999992</v>
      </c>
    </row>
    <row r="18" spans="1:9" x14ac:dyDescent="0.25">
      <c r="A18" s="1">
        <v>45116</v>
      </c>
      <c r="B18" t="s">
        <v>19</v>
      </c>
      <c r="C18" t="s">
        <v>17</v>
      </c>
      <c r="D18" t="s">
        <v>29</v>
      </c>
      <c r="E18">
        <v>27</v>
      </c>
      <c r="F18" s="2">
        <v>4.88</v>
      </c>
      <c r="G18" s="2">
        <f>Registro[[#This Row],[Cantidad]]*Registro[[#This Row],[Precio unitario]]</f>
        <v>131.76</v>
      </c>
      <c r="H18" s="2">
        <f>Registro[[#This Row],[Total]]*0.07</f>
        <v>9.2232000000000003</v>
      </c>
      <c r="I18" s="2">
        <f>Registro[[#This Row],[Total]]-Registro[[#This Row],[Comision (7%)]]</f>
        <v>122.53679999999999</v>
      </c>
    </row>
    <row r="19" spans="1:9" x14ac:dyDescent="0.25">
      <c r="A19" s="1">
        <v>45117</v>
      </c>
      <c r="B19" t="s">
        <v>30</v>
      </c>
      <c r="C19" t="s">
        <v>26</v>
      </c>
      <c r="D19" t="s">
        <v>31</v>
      </c>
      <c r="E19">
        <v>15</v>
      </c>
      <c r="F19" s="2">
        <v>0.09</v>
      </c>
      <c r="G19" s="2">
        <f>Registro[[#This Row],[Cantidad]]*Registro[[#This Row],[Precio unitario]]</f>
        <v>1.3499999999999999</v>
      </c>
      <c r="H19" s="2">
        <f>Registro[[#This Row],[Total]]*0.07</f>
        <v>9.4500000000000001E-2</v>
      </c>
      <c r="I19" s="2">
        <f>Registro[[#This Row],[Total]]-Registro[[#This Row],[Comision (7%)]]</f>
        <v>1.2554999999999998</v>
      </c>
    </row>
    <row r="20" spans="1:9" x14ac:dyDescent="0.25">
      <c r="A20" s="1">
        <v>45117</v>
      </c>
      <c r="B20" t="s">
        <v>16</v>
      </c>
      <c r="C20" t="s">
        <v>17</v>
      </c>
      <c r="D20" t="s">
        <v>24</v>
      </c>
      <c r="E20">
        <v>21</v>
      </c>
      <c r="F20" s="2">
        <v>0.14000000000000001</v>
      </c>
      <c r="G20" s="2">
        <f>Registro[[#This Row],[Cantidad]]*Registro[[#This Row],[Precio unitario]]</f>
        <v>2.9400000000000004</v>
      </c>
      <c r="H20" s="2">
        <f>Registro[[#This Row],[Total]]*0.07</f>
        <v>0.20580000000000004</v>
      </c>
      <c r="I20" s="2">
        <f>Registro[[#This Row],[Total]]-Registro[[#This Row],[Comision (7%)]]</f>
        <v>2.7342000000000004</v>
      </c>
    </row>
    <row r="21" spans="1:9" x14ac:dyDescent="0.25">
      <c r="A21" s="1">
        <v>45118</v>
      </c>
      <c r="B21" t="s">
        <v>32</v>
      </c>
      <c r="C21" t="s">
        <v>26</v>
      </c>
      <c r="D21" t="s">
        <v>33</v>
      </c>
      <c r="E21">
        <v>26</v>
      </c>
      <c r="F21" s="2">
        <v>0.03</v>
      </c>
      <c r="G21" s="2">
        <f>Registro[[#This Row],[Cantidad]]*Registro[[#This Row],[Precio unitario]]</f>
        <v>0.78</v>
      </c>
      <c r="H21" s="2">
        <f>Registro[[#This Row],[Total]]*0.07</f>
        <v>5.460000000000001E-2</v>
      </c>
      <c r="I21" s="2">
        <f>Registro[[#This Row],[Total]]-Registro[[#This Row],[Comision (7%)]]</f>
        <v>0.72540000000000004</v>
      </c>
    </row>
    <row r="22" spans="1:9" x14ac:dyDescent="0.25">
      <c r="A22" s="1">
        <v>45119</v>
      </c>
      <c r="B22" t="s">
        <v>28</v>
      </c>
      <c r="C22" t="s">
        <v>26</v>
      </c>
      <c r="D22" t="s">
        <v>34</v>
      </c>
      <c r="E22">
        <v>30</v>
      </c>
      <c r="F22" s="2">
        <v>0.26</v>
      </c>
      <c r="G22" s="2">
        <f>Registro[[#This Row],[Cantidad]]*Registro[[#This Row],[Precio unitario]]</f>
        <v>7.8000000000000007</v>
      </c>
      <c r="H22" s="2">
        <f>Registro[[#This Row],[Total]]*0.07</f>
        <v>0.54600000000000015</v>
      </c>
      <c r="I22" s="2">
        <f>Registro[[#This Row],[Total]]-Registro[[#This Row],[Comision (7%)]]</f>
        <v>7.2540000000000004</v>
      </c>
    </row>
    <row r="23" spans="1:9" x14ac:dyDescent="0.25">
      <c r="A23" s="1">
        <v>45119</v>
      </c>
      <c r="B23" t="s">
        <v>9</v>
      </c>
      <c r="C23" t="s">
        <v>10</v>
      </c>
      <c r="D23" t="s">
        <v>23</v>
      </c>
      <c r="E23">
        <v>19</v>
      </c>
      <c r="F23" s="2">
        <v>9.4700000000000006</v>
      </c>
      <c r="G23" s="2">
        <f>Registro[[#This Row],[Cantidad]]*Registro[[#This Row],[Precio unitario]]</f>
        <v>179.93</v>
      </c>
      <c r="H23" s="2">
        <f>Registro[[#This Row],[Total]]*0.07</f>
        <v>12.595100000000002</v>
      </c>
      <c r="I23" s="2">
        <f>Registro[[#This Row],[Total]]-Registro[[#This Row],[Comision (7%)]]</f>
        <v>167.3349</v>
      </c>
    </row>
    <row r="24" spans="1:9" x14ac:dyDescent="0.25">
      <c r="A24" s="1">
        <v>45121</v>
      </c>
      <c r="B24" t="s">
        <v>19</v>
      </c>
      <c r="C24" t="s">
        <v>17</v>
      </c>
      <c r="D24" t="s">
        <v>29</v>
      </c>
      <c r="E24">
        <v>7</v>
      </c>
      <c r="F24" s="2">
        <v>4.88</v>
      </c>
      <c r="G24" s="2">
        <f>Registro[[#This Row],[Cantidad]]*Registro[[#This Row],[Precio unitario]]</f>
        <v>34.159999999999997</v>
      </c>
      <c r="H24" s="2">
        <f>Registro[[#This Row],[Total]]*0.07</f>
        <v>2.3912</v>
      </c>
      <c r="I24" s="2">
        <f>Registro[[#This Row],[Total]]-Registro[[#This Row],[Comision (7%)]]</f>
        <v>31.768799999999995</v>
      </c>
    </row>
    <row r="25" spans="1:9" x14ac:dyDescent="0.25">
      <c r="A25" s="1">
        <v>45122</v>
      </c>
      <c r="B25" t="s">
        <v>9</v>
      </c>
      <c r="C25" t="s">
        <v>10</v>
      </c>
      <c r="D25" t="s">
        <v>22</v>
      </c>
      <c r="E25">
        <v>11</v>
      </c>
      <c r="F25" s="2">
        <v>7.62</v>
      </c>
      <c r="G25" s="2">
        <f>Registro[[#This Row],[Cantidad]]*Registro[[#This Row],[Precio unitario]]</f>
        <v>83.820000000000007</v>
      </c>
      <c r="H25" s="2">
        <f>Registro[[#This Row],[Total]]*0.07</f>
        <v>5.8674000000000008</v>
      </c>
      <c r="I25" s="2">
        <f>Registro[[#This Row],[Total]]-Registro[[#This Row],[Comision (7%)]]</f>
        <v>77.952600000000004</v>
      </c>
    </row>
    <row r="26" spans="1:9" x14ac:dyDescent="0.25">
      <c r="A26" s="1">
        <v>45123</v>
      </c>
      <c r="B26" t="s">
        <v>21</v>
      </c>
      <c r="C26" t="s">
        <v>17</v>
      </c>
      <c r="D26" t="s">
        <v>23</v>
      </c>
      <c r="E26">
        <v>19</v>
      </c>
      <c r="F26" s="2">
        <v>9.4700000000000006</v>
      </c>
      <c r="G26" s="2">
        <f>Registro[[#This Row],[Cantidad]]*Registro[[#This Row],[Precio unitario]]</f>
        <v>179.93</v>
      </c>
      <c r="H26" s="2">
        <f>Registro[[#This Row],[Total]]*0.07</f>
        <v>12.595100000000002</v>
      </c>
      <c r="I26" s="2">
        <f>Registro[[#This Row],[Total]]-Registro[[#This Row],[Comision (7%)]]</f>
        <v>167.3349</v>
      </c>
    </row>
    <row r="27" spans="1:9" x14ac:dyDescent="0.25">
      <c r="A27" s="1">
        <v>45125</v>
      </c>
      <c r="B27" t="s">
        <v>12</v>
      </c>
      <c r="C27" t="s">
        <v>10</v>
      </c>
      <c r="D27" t="s">
        <v>35</v>
      </c>
      <c r="E27">
        <v>10</v>
      </c>
      <c r="F27" s="2">
        <v>84</v>
      </c>
      <c r="G27" s="2">
        <f>Registro[[#This Row],[Cantidad]]*Registro[[#This Row],[Precio unitario]]</f>
        <v>840</v>
      </c>
      <c r="H27" s="2">
        <f>Registro[[#This Row],[Total]]*0.07</f>
        <v>58.800000000000004</v>
      </c>
      <c r="I27" s="2">
        <f>Registro[[#This Row],[Total]]-Registro[[#This Row],[Comision (7%)]]</f>
        <v>781.2</v>
      </c>
    </row>
    <row r="28" spans="1:9" x14ac:dyDescent="0.25">
      <c r="A28" s="1">
        <v>45127</v>
      </c>
      <c r="B28" t="s">
        <v>32</v>
      </c>
      <c r="C28" t="s">
        <v>26</v>
      </c>
      <c r="D28" t="s">
        <v>36</v>
      </c>
      <c r="E28">
        <v>17</v>
      </c>
      <c r="F28" s="2">
        <v>1.23</v>
      </c>
      <c r="G28" s="2">
        <f>Registro[[#This Row],[Cantidad]]*Registro[[#This Row],[Precio unitario]]</f>
        <v>20.91</v>
      </c>
      <c r="H28" s="2">
        <f>Registro[[#This Row],[Total]]*0.07</f>
        <v>1.4637000000000002</v>
      </c>
      <c r="I28" s="2">
        <f>Registro[[#This Row],[Total]]-Registro[[#This Row],[Comision (7%)]]</f>
        <v>19.446300000000001</v>
      </c>
    </row>
    <row r="29" spans="1:9" x14ac:dyDescent="0.25">
      <c r="A29" s="1">
        <v>45128</v>
      </c>
      <c r="B29" t="s">
        <v>21</v>
      </c>
      <c r="C29" t="s">
        <v>17</v>
      </c>
      <c r="D29" t="s">
        <v>37</v>
      </c>
      <c r="E29">
        <v>22</v>
      </c>
      <c r="F29" s="2">
        <v>49.89</v>
      </c>
      <c r="G29" s="2">
        <f>Registro[[#This Row],[Cantidad]]*Registro[[#This Row],[Precio unitario]]</f>
        <v>1097.58</v>
      </c>
      <c r="H29" s="2">
        <f>Registro[[#This Row],[Total]]*0.07</f>
        <v>76.830600000000004</v>
      </c>
      <c r="I29" s="2">
        <f>Registro[[#This Row],[Total]]-Registro[[#This Row],[Comision (7%)]]</f>
        <v>1020.7493999999999</v>
      </c>
    </row>
    <row r="30" spans="1:9" x14ac:dyDescent="0.25">
      <c r="A30" s="1">
        <v>45129</v>
      </c>
      <c r="B30" t="s">
        <v>9</v>
      </c>
      <c r="C30" t="s">
        <v>10</v>
      </c>
      <c r="D30" t="s">
        <v>24</v>
      </c>
      <c r="E30">
        <v>27</v>
      </c>
      <c r="F30" s="2">
        <v>0.14000000000000001</v>
      </c>
      <c r="G30" s="2">
        <f>Registro[[#This Row],[Cantidad]]*Registro[[#This Row],[Precio unitario]]</f>
        <v>3.7800000000000002</v>
      </c>
      <c r="H30" s="2">
        <f>Registro[[#This Row],[Total]]*0.07</f>
        <v>0.26460000000000006</v>
      </c>
      <c r="I30" s="2">
        <f>Registro[[#This Row],[Total]]-Registro[[#This Row],[Comision (7%)]]</f>
        <v>3.5154000000000001</v>
      </c>
    </row>
    <row r="31" spans="1:9" x14ac:dyDescent="0.25">
      <c r="A31" s="1">
        <v>45129</v>
      </c>
      <c r="B31" t="s">
        <v>9</v>
      </c>
      <c r="C31" t="s">
        <v>10</v>
      </c>
      <c r="D31" t="s">
        <v>20</v>
      </c>
      <c r="E31">
        <v>32</v>
      </c>
      <c r="F31" s="2">
        <v>18.14</v>
      </c>
      <c r="G31" s="2">
        <f>Registro[[#This Row],[Cantidad]]*Registro[[#This Row],[Precio unitario]]</f>
        <v>580.48</v>
      </c>
      <c r="H31" s="2">
        <f>Registro[[#This Row],[Total]]*0.07</f>
        <v>40.633600000000008</v>
      </c>
      <c r="I31" s="2">
        <f>Registro[[#This Row],[Total]]-Registro[[#This Row],[Comision (7%)]]</f>
        <v>539.84640000000002</v>
      </c>
    </row>
    <row r="32" spans="1:9" x14ac:dyDescent="0.25">
      <c r="A32" s="1">
        <v>45132</v>
      </c>
      <c r="B32" t="s">
        <v>25</v>
      </c>
      <c r="C32" t="s">
        <v>26</v>
      </c>
      <c r="D32" t="s">
        <v>27</v>
      </c>
      <c r="E32">
        <v>9</v>
      </c>
      <c r="F32" s="2">
        <v>12</v>
      </c>
      <c r="G32" s="2">
        <f>Registro[[#This Row],[Cantidad]]*Registro[[#This Row],[Precio unitario]]</f>
        <v>108</v>
      </c>
      <c r="H32" s="2">
        <f>Registro[[#This Row],[Total]]*0.07</f>
        <v>7.5600000000000005</v>
      </c>
      <c r="I32" s="2">
        <f>Registro[[#This Row],[Total]]-Registro[[#This Row],[Comision (7%)]]</f>
        <v>100.44</v>
      </c>
    </row>
    <row r="33" spans="1:9" x14ac:dyDescent="0.25">
      <c r="A33" s="1">
        <v>45132</v>
      </c>
      <c r="B33" t="s">
        <v>14</v>
      </c>
      <c r="C33" t="s">
        <v>10</v>
      </c>
      <c r="D33" t="s">
        <v>27</v>
      </c>
      <c r="E33">
        <v>12</v>
      </c>
      <c r="F33" s="2">
        <v>12</v>
      </c>
      <c r="G33" s="2">
        <f>Registro[[#This Row],[Cantidad]]*Registro[[#This Row],[Precio unitario]]</f>
        <v>144</v>
      </c>
      <c r="H33" s="2">
        <f>Registro[[#This Row],[Total]]*0.07</f>
        <v>10.080000000000002</v>
      </c>
      <c r="I33" s="2">
        <f>Registro[[#This Row],[Total]]-Registro[[#This Row],[Comision (7%)]]</f>
        <v>133.91999999999999</v>
      </c>
    </row>
    <row r="34" spans="1:9" x14ac:dyDescent="0.25">
      <c r="A34" s="1">
        <v>45133</v>
      </c>
      <c r="B34" t="s">
        <v>30</v>
      </c>
      <c r="C34" t="s">
        <v>26</v>
      </c>
      <c r="D34" t="s">
        <v>11</v>
      </c>
      <c r="E34">
        <v>24</v>
      </c>
      <c r="F34" s="2">
        <v>25.09</v>
      </c>
      <c r="G34" s="2">
        <f>Registro[[#This Row],[Cantidad]]*Registro[[#This Row],[Precio unitario]]</f>
        <v>602.16</v>
      </c>
      <c r="H34" s="2">
        <f>Registro[[#This Row],[Total]]*0.07</f>
        <v>42.151200000000003</v>
      </c>
      <c r="I34" s="2">
        <f>Registro[[#This Row],[Total]]-Registro[[#This Row],[Comision (7%)]]</f>
        <v>560.00879999999995</v>
      </c>
    </row>
    <row r="35" spans="1:9" x14ac:dyDescent="0.25">
      <c r="A35" s="1">
        <v>45133</v>
      </c>
      <c r="B35" t="s">
        <v>19</v>
      </c>
      <c r="C35" t="s">
        <v>17</v>
      </c>
      <c r="D35" t="s">
        <v>15</v>
      </c>
      <c r="E35">
        <v>24</v>
      </c>
      <c r="F35" s="2">
        <v>78.599999999999994</v>
      </c>
      <c r="G35" s="2">
        <f>Registro[[#This Row],[Cantidad]]*Registro[[#This Row],[Precio unitario]]</f>
        <v>1886.3999999999999</v>
      </c>
      <c r="H35" s="2">
        <f>Registro[[#This Row],[Total]]*0.07</f>
        <v>132.048</v>
      </c>
      <c r="I35" s="2">
        <f>Registro[[#This Row],[Total]]-Registro[[#This Row],[Comision (7%)]]</f>
        <v>1754.3519999999999</v>
      </c>
    </row>
    <row r="36" spans="1:9" x14ac:dyDescent="0.25">
      <c r="A36" s="1">
        <v>45133</v>
      </c>
      <c r="B36" t="s">
        <v>19</v>
      </c>
      <c r="C36" t="s">
        <v>17</v>
      </c>
      <c r="D36" t="s">
        <v>15</v>
      </c>
      <c r="E36">
        <v>16</v>
      </c>
      <c r="F36" s="2">
        <v>78.599999999999994</v>
      </c>
      <c r="G36" s="2">
        <f>Registro[[#This Row],[Cantidad]]*Registro[[#This Row],[Precio unitario]]</f>
        <v>1257.5999999999999</v>
      </c>
      <c r="H36" s="2">
        <f>Registro[[#This Row],[Total]]*0.07</f>
        <v>88.031999999999996</v>
      </c>
      <c r="I36" s="2">
        <f>Registro[[#This Row],[Total]]-Registro[[#This Row],[Comision (7%)]]</f>
        <v>1169.568</v>
      </c>
    </row>
    <row r="37" spans="1:9" x14ac:dyDescent="0.25">
      <c r="A37" s="1">
        <v>45133</v>
      </c>
      <c r="B37" t="s">
        <v>30</v>
      </c>
      <c r="C37" t="s">
        <v>26</v>
      </c>
      <c r="D37" t="s">
        <v>31</v>
      </c>
      <c r="E37">
        <v>18</v>
      </c>
      <c r="F37" s="2">
        <v>0.09</v>
      </c>
      <c r="G37" s="2">
        <f>Registro[[#This Row],[Cantidad]]*Registro[[#This Row],[Precio unitario]]</f>
        <v>1.6199999999999999</v>
      </c>
      <c r="H37" s="2">
        <f>Registro[[#This Row],[Total]]*0.07</f>
        <v>0.1134</v>
      </c>
      <c r="I37" s="2">
        <f>Registro[[#This Row],[Total]]-Registro[[#This Row],[Comision (7%)]]</f>
        <v>1.5065999999999999</v>
      </c>
    </row>
    <row r="38" spans="1:9" x14ac:dyDescent="0.25">
      <c r="A38" s="1">
        <v>45133</v>
      </c>
      <c r="B38" t="s">
        <v>9</v>
      </c>
      <c r="C38" t="s">
        <v>10</v>
      </c>
      <c r="D38" t="s">
        <v>11</v>
      </c>
      <c r="E38">
        <v>26</v>
      </c>
      <c r="F38" s="2">
        <v>25.09</v>
      </c>
      <c r="G38" s="2">
        <f>Registro[[#This Row],[Cantidad]]*Registro[[#This Row],[Precio unitario]]</f>
        <v>652.34</v>
      </c>
      <c r="H38" s="2">
        <f>Registro[[#This Row],[Total]]*0.07</f>
        <v>45.663800000000009</v>
      </c>
      <c r="I38" s="2">
        <f>Registro[[#This Row],[Total]]-Registro[[#This Row],[Comision (7%)]]</f>
        <v>606.67619999999999</v>
      </c>
    </row>
    <row r="39" spans="1:9" x14ac:dyDescent="0.25">
      <c r="A39" s="1">
        <v>45134</v>
      </c>
      <c r="B39" t="s">
        <v>9</v>
      </c>
      <c r="C39" t="s">
        <v>10</v>
      </c>
      <c r="D39" t="s">
        <v>24</v>
      </c>
      <c r="E39">
        <v>30</v>
      </c>
      <c r="F39" s="2">
        <v>0.14000000000000001</v>
      </c>
      <c r="G39" s="2">
        <f>Registro[[#This Row],[Cantidad]]*Registro[[#This Row],[Precio unitario]]</f>
        <v>4.2</v>
      </c>
      <c r="H39" s="2">
        <f>Registro[[#This Row],[Total]]*0.07</f>
        <v>0.29400000000000004</v>
      </c>
      <c r="I39" s="2">
        <f>Registro[[#This Row],[Total]]-Registro[[#This Row],[Comision (7%)]]</f>
        <v>3.9060000000000001</v>
      </c>
    </row>
    <row r="40" spans="1:9" x14ac:dyDescent="0.25">
      <c r="A40" s="1">
        <v>45134</v>
      </c>
      <c r="B40" t="s">
        <v>21</v>
      </c>
      <c r="C40" t="s">
        <v>17</v>
      </c>
      <c r="D40" t="s">
        <v>29</v>
      </c>
      <c r="E40">
        <v>14</v>
      </c>
      <c r="F40" s="2">
        <v>4.88</v>
      </c>
      <c r="G40" s="2">
        <f>Registro[[#This Row],[Cantidad]]*Registro[[#This Row],[Precio unitario]]</f>
        <v>68.319999999999993</v>
      </c>
      <c r="H40" s="2">
        <f>Registro[[#This Row],[Total]]*0.07</f>
        <v>4.7824</v>
      </c>
      <c r="I40" s="2">
        <f>Registro[[#This Row],[Total]]-Registro[[#This Row],[Comision (7%)]]</f>
        <v>63.537599999999991</v>
      </c>
    </row>
    <row r="41" spans="1:9" x14ac:dyDescent="0.25">
      <c r="A41" s="1">
        <v>45134</v>
      </c>
      <c r="B41" t="s">
        <v>12</v>
      </c>
      <c r="C41" t="s">
        <v>10</v>
      </c>
      <c r="D41" t="s">
        <v>38</v>
      </c>
      <c r="E41">
        <v>28</v>
      </c>
      <c r="F41" s="2">
        <v>19.11</v>
      </c>
      <c r="G41" s="2">
        <f>Registro[[#This Row],[Cantidad]]*Registro[[#This Row],[Precio unitario]]</f>
        <v>535.07999999999993</v>
      </c>
      <c r="H41" s="2">
        <f>Registro[[#This Row],[Total]]*0.07</f>
        <v>37.455599999999997</v>
      </c>
      <c r="I41" s="2">
        <f>Registro[[#This Row],[Total]]-Registro[[#This Row],[Comision (7%)]]</f>
        <v>497.62439999999992</v>
      </c>
    </row>
    <row r="42" spans="1:9" x14ac:dyDescent="0.25">
      <c r="A42" s="1">
        <v>45135</v>
      </c>
      <c r="B42" t="s">
        <v>28</v>
      </c>
      <c r="C42" t="s">
        <v>26</v>
      </c>
      <c r="D42" t="s">
        <v>35</v>
      </c>
      <c r="E42">
        <v>14</v>
      </c>
      <c r="F42" s="2">
        <v>84</v>
      </c>
      <c r="G42" s="2">
        <f>Registro[[#This Row],[Cantidad]]*Registro[[#This Row],[Precio unitario]]</f>
        <v>1176</v>
      </c>
      <c r="H42" s="2">
        <f>Registro[[#This Row],[Total]]*0.07</f>
        <v>82.320000000000007</v>
      </c>
      <c r="I42" s="2">
        <f>Registro[[#This Row],[Total]]-Registro[[#This Row],[Comision (7%)]]</f>
        <v>1093.68</v>
      </c>
    </row>
    <row r="43" spans="1:9" x14ac:dyDescent="0.25">
      <c r="A43" s="1">
        <v>45136</v>
      </c>
      <c r="B43" t="s">
        <v>21</v>
      </c>
      <c r="C43" t="s">
        <v>17</v>
      </c>
      <c r="D43" t="s">
        <v>23</v>
      </c>
      <c r="E43">
        <v>22</v>
      </c>
      <c r="F43" s="2">
        <v>9.4700000000000006</v>
      </c>
      <c r="G43" s="2">
        <f>Registro[[#This Row],[Cantidad]]*Registro[[#This Row],[Precio unitario]]</f>
        <v>208.34</v>
      </c>
      <c r="H43" s="2">
        <f>Registro[[#This Row],[Total]]*0.07</f>
        <v>14.583800000000002</v>
      </c>
      <c r="I43" s="2">
        <f>Registro[[#This Row],[Total]]-Registro[[#This Row],[Comision (7%)]]</f>
        <v>193.75620000000001</v>
      </c>
    </row>
    <row r="44" spans="1:9" x14ac:dyDescent="0.25">
      <c r="A44" s="1">
        <v>45136</v>
      </c>
      <c r="B44" t="s">
        <v>30</v>
      </c>
      <c r="C44" t="s">
        <v>26</v>
      </c>
      <c r="D44" t="s">
        <v>35</v>
      </c>
      <c r="E44">
        <v>11</v>
      </c>
      <c r="F44" s="2">
        <v>84</v>
      </c>
      <c r="G44" s="2">
        <f>Registro[[#This Row],[Cantidad]]*Registro[[#This Row],[Precio unitario]]</f>
        <v>924</v>
      </c>
      <c r="H44" s="2">
        <f>Registro[[#This Row],[Total]]*0.07</f>
        <v>64.680000000000007</v>
      </c>
      <c r="I44" s="2">
        <f>Registro[[#This Row],[Total]]-Registro[[#This Row],[Comision (7%)]]</f>
        <v>859.31999999999994</v>
      </c>
    </row>
    <row r="45" spans="1:9" x14ac:dyDescent="0.25">
      <c r="A45">
        <f>SUBTOTAL(103,Registro[Fecha])</f>
        <v>43</v>
      </c>
      <c r="E45">
        <f>SUBTOTAL(101,Registro[Cantidad])</f>
        <v>19.558139534883722</v>
      </c>
      <c r="F45" s="6"/>
      <c r="G45" s="7">
        <f>SUBTOTAL(109,Registro[Total])</f>
        <v>17005.260000000002</v>
      </c>
      <c r="H45" s="7">
        <f>SUBTOTAL(109,Registro[Comision (7%)])</f>
        <v>1190.3682000000001</v>
      </c>
      <c r="I45" s="5">
        <f>SUBTOTAL(109,Registro[Ganancia Final])</f>
        <v>15814.891799999998</v>
      </c>
    </row>
  </sheetData>
  <dataValidations count="1">
    <dataValidation type="date" allowBlank="1" showInputMessage="1" showErrorMessage="1" errorTitle="Error" error="Solo se acepten dias del mes de Julio del 2023, ingresa un valor valido" promptTitle="Datos de entrada" prompt="Solo se acepten dias del mes de Julio del 2023" sqref="A2:A44" xr:uid="{C47D8D25-D2B9-4DDE-B3F8-406E595B2852}">
      <formula1>45108</formula1>
      <formula2>45138</formula2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edsonmh14@outlook.com</cp:lastModifiedBy>
  <dcterms:created xsi:type="dcterms:W3CDTF">2023-05-26T18:19:08Z</dcterms:created>
  <dcterms:modified xsi:type="dcterms:W3CDTF">2025-10-04T17:21:24Z</dcterms:modified>
</cp:coreProperties>
</file>