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4.xml" ContentType="application/vnd.ms-excel.threadedcomments+xml"/>
  <Override PartName="/xl/comments10.xml" ContentType="application/vnd.openxmlformats-officedocument.spreadsheetml.comments+xml"/>
  <Override PartName="/xl/threadedComments/threadedComment5.xml" ContentType="application/vnd.ms-excel.threadedcomments+xml"/>
  <Override PartName="/xl/tables/table1.xml" ContentType="application/vnd.openxmlformats-officedocument.spreadsheetml.table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hreadedComments/threadedComment6.xml" ContentType="application/vnd.ms-excel.threadedcomments+xml"/>
  <Override PartName="/xl/comments13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duardo.amaral\Desktop\Medicar DEV\POWER BI\"/>
    </mc:Choice>
  </mc:AlternateContent>
  <xr:revisionPtr revIDLastSave="0" documentId="13_ncr:1_{518319CB-8CDB-457C-910E-029A2AB6B04C}" xr6:coauthVersionLast="47" xr6:coauthVersionMax="47" xr10:uidLastSave="{00000000-0000-0000-0000-000000000000}"/>
  <bookViews>
    <workbookView xWindow="-120" yWindow="-120" windowWidth="29040" windowHeight="15720" tabRatio="851" firstSheet="1" activeTab="11" xr2:uid="{00000000-000D-0000-FFFF-FFFF00000000}"/>
  </bookViews>
  <sheets>
    <sheet name="FROTA CONT" sheetId="1" r:id="rId1"/>
    <sheet name="CARROS ADM" sheetId="18" r:id="rId2"/>
    <sheet name="ZERO KM" sheetId="12" r:id="rId3"/>
    <sheet name="VAGNER" sheetId="26" r:id="rId4"/>
    <sheet name="CAMAÇARI" sheetId="29" r:id="rId5"/>
    <sheet name="FUTURO AMAPA" sheetId="28" r:id="rId6"/>
    <sheet name="DISPON - LOCAÇÃO" sheetId="13" r:id="rId7"/>
    <sheet name="VENDA-MACAPÁ-SODRÉ" sheetId="27" r:id="rId8"/>
    <sheet name="SODRÉ" sheetId="24" r:id="rId9"/>
    <sheet name="À VENDA" sheetId="9" r:id="rId10"/>
    <sheet name="VENDIDOS" sheetId="25" r:id="rId11"/>
    <sheet name="FIPE" sheetId="2" r:id="rId12"/>
    <sheet name="Prefixo" sheetId="3" r:id="rId13"/>
    <sheet name="ANOTAÇÕES" sheetId="22" r:id="rId14"/>
    <sheet name="VENDA FINALIZADAS" sheetId="23" r:id="rId15"/>
  </sheets>
  <externalReferences>
    <externalReference r:id="rId16"/>
    <externalReference r:id="rId17"/>
  </externalReferences>
  <definedNames>
    <definedName name="_xlnm._FilterDatabase" localSheetId="9" hidden="1">'À VENDA'!$A$3:$AG$25</definedName>
    <definedName name="_xlnm._FilterDatabase" localSheetId="4" hidden="1">CAMAÇARI!$A$3:$AG$16</definedName>
    <definedName name="_xlnm._FilterDatabase" localSheetId="6" hidden="1">'DISPON - LOCAÇÃO'!$A$3:$AG$8</definedName>
    <definedName name="_xlnm._FilterDatabase" localSheetId="11" hidden="1">FIPE!$A$2:$D$61</definedName>
    <definedName name="_xlnm._FilterDatabase" localSheetId="0" hidden="1">'FROTA CONT'!$A$3:$AF$503</definedName>
    <definedName name="_xlnm._FilterDatabase" localSheetId="8" hidden="1">SODRÉ!$A$3:$AE$5</definedName>
    <definedName name="_xlnm._FilterDatabase" localSheetId="7" hidden="1">'VENDA-MACAPÁ-SODRÉ'!$A$3:$AG$3</definedName>
    <definedName name="_xlnm._FilterDatabase" localSheetId="2" hidden="1">'ZERO KM'!$A$3:$AG$13</definedName>
    <definedName name="_xlnm.Print_Area" localSheetId="9">'À VENDA'!$A$1:$AG$16</definedName>
    <definedName name="_xlnm.Print_Area" localSheetId="13">ANOTAÇÕES!$C$15:$G$27</definedName>
    <definedName name="_xlnm.Print_Area" localSheetId="0">'FROTA CONT'!$D$3:$Z$484</definedName>
    <definedName name="_xlnm.Print_Area" localSheetId="8">SODRÉ!$A$1:$L$5</definedName>
    <definedName name="_xlnm.Print_Area" localSheetId="7">'VENDA-MACAPÁ-SODRÉ'!$A$1:$AG$3</definedName>
    <definedName name="_xlnm.Print_Area" localSheetId="10">VENDIDOS!$A$15:$D$60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N67" i="25"/>
  <c r="A15" i="26"/>
  <c r="N12" i="26"/>
  <c r="A12" i="24"/>
  <c r="A10" i="27"/>
  <c r="N6" i="13"/>
  <c r="A7" i="28"/>
  <c r="A17" i="18"/>
  <c r="A30" i="9"/>
  <c r="N27" i="9"/>
  <c r="AA505" i="1"/>
  <c r="AB505" i="1"/>
  <c r="AC505" i="1"/>
  <c r="A506" i="1"/>
  <c r="A509" i="1"/>
  <c r="A510" i="1"/>
  <c r="A513" i="1"/>
  <c r="A514" i="1"/>
  <c r="A517" i="1"/>
  <c r="A518" i="1"/>
  <c r="A521" i="1"/>
  <c r="A522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N8" i="26"/>
  <c r="N9" i="26"/>
  <c r="N10" i="26"/>
  <c r="N11" i="26"/>
  <c r="A19" i="29"/>
  <c r="N13" i="29"/>
  <c r="N12" i="29"/>
  <c r="N11" i="29"/>
  <c r="N10" i="29"/>
  <c r="N9" i="29"/>
  <c r="N8" i="29"/>
  <c r="N7" i="29"/>
  <c r="N6" i="29"/>
  <c r="N5" i="29"/>
  <c r="N4" i="29"/>
  <c r="N26" i="9"/>
  <c r="N4" i="28"/>
  <c r="N3" i="28"/>
  <c r="N2" i="28"/>
  <c r="D537" i="1" l="1"/>
  <c r="E536" i="1" s="1"/>
  <c r="E527" i="1"/>
  <c r="E533" i="1"/>
  <c r="E535" i="1"/>
  <c r="A11" i="13"/>
  <c r="N5" i="13"/>
  <c r="N9" i="24"/>
  <c r="N8" i="24"/>
  <c r="N7" i="27"/>
  <c r="N6" i="27"/>
  <c r="N5" i="27"/>
  <c r="N4" i="27"/>
  <c r="N7" i="24"/>
  <c r="N6" i="26"/>
  <c r="N262" i="1"/>
  <c r="N263" i="1"/>
  <c r="N264" i="1"/>
  <c r="N265" i="1"/>
  <c r="N6" i="24"/>
  <c r="N5" i="24"/>
  <c r="N4" i="24"/>
  <c r="N5" i="26"/>
  <c r="N4" i="26"/>
  <c r="N3" i="26"/>
  <c r="N2" i="26"/>
  <c r="F61" i="25"/>
  <c r="N61" i="1"/>
  <c r="N14" i="18"/>
  <c r="E525" i="1" l="1"/>
  <c r="E534" i="1"/>
  <c r="E531" i="1"/>
  <c r="E528" i="1"/>
  <c r="E532" i="1"/>
  <c r="E526" i="1"/>
  <c r="E529" i="1"/>
  <c r="E530" i="1"/>
  <c r="N7" i="9"/>
  <c r="N288" i="1"/>
  <c r="F7" i="25"/>
  <c r="E537" i="1" l="1"/>
  <c r="N5" i="9"/>
  <c r="N8" i="9"/>
  <c r="N9" i="9"/>
  <c r="N10" i="9"/>
  <c r="N11" i="9"/>
  <c r="N12" i="9"/>
  <c r="N13" i="9"/>
  <c r="N14" i="9"/>
  <c r="N15" i="9"/>
  <c r="N16" i="9"/>
  <c r="N17" i="9"/>
  <c r="N24" i="9"/>
  <c r="N25" i="9"/>
  <c r="N6" i="9"/>
  <c r="N18" i="9"/>
  <c r="N19" i="9"/>
  <c r="N20" i="9"/>
  <c r="N21" i="9"/>
  <c r="N22" i="9"/>
  <c r="N23" i="9"/>
  <c r="N4" i="9"/>
  <c r="A16" i="12"/>
  <c r="N6" i="12"/>
  <c r="N7" i="12"/>
  <c r="N4" i="12"/>
  <c r="N5" i="12"/>
  <c r="G61" i="25"/>
  <c r="G65" i="25" s="1"/>
  <c r="N5" i="23" l="1"/>
  <c r="N17" i="23" l="1"/>
  <c r="N13" i="23"/>
  <c r="N14" i="23"/>
  <c r="N15" i="23"/>
  <c r="N16" i="23"/>
  <c r="N12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453" i="1" l="1"/>
  <c r="N11" i="23"/>
  <c r="I58" i="22" l="1"/>
  <c r="I57" i="22"/>
  <c r="I63" i="22"/>
  <c r="I62" i="22"/>
  <c r="I61" i="22"/>
  <c r="I60" i="22"/>
  <c r="I59" i="22"/>
  <c r="M50" i="22"/>
  <c r="M49" i="22"/>
  <c r="N11" i="1"/>
  <c r="M14" i="22" l="1"/>
  <c r="M15" i="22" s="1"/>
  <c r="J15" i="22" s="1"/>
  <c r="J16" i="22"/>
  <c r="N35" i="1"/>
  <c r="N10" i="23"/>
  <c r="I45" i="22" l="1"/>
  <c r="N7" i="23" l="1"/>
  <c r="N238" i="1"/>
  <c r="N239" i="1"/>
  <c r="I44" i="22"/>
  <c r="I43" i="22"/>
  <c r="I40" i="22"/>
  <c r="I41" i="22"/>
  <c r="I42" i="22"/>
  <c r="N4" i="23"/>
  <c r="N9" i="23"/>
  <c r="N3" i="23"/>
  <c r="N2" i="23"/>
  <c r="F23" i="22" l="1"/>
  <c r="F24" i="22" s="1"/>
  <c r="F18" i="22"/>
  <c r="F17" i="22"/>
  <c r="F19" i="22" s="1"/>
  <c r="N13" i="18" l="1"/>
  <c r="N12" i="18"/>
  <c r="N11" i="18"/>
  <c r="N10" i="18"/>
  <c r="N9" i="18"/>
  <c r="N8" i="18"/>
  <c r="N7" i="18"/>
  <c r="N6" i="18"/>
  <c r="N5" i="18"/>
  <c r="N4" i="18"/>
  <c r="N45" i="1"/>
  <c r="N502" i="1"/>
  <c r="N503" i="1"/>
  <c r="N496" i="1" l="1"/>
  <c r="N13" i="12" l="1"/>
  <c r="N8" i="12"/>
  <c r="N494" i="1"/>
  <c r="N495" i="1"/>
  <c r="N12" i="12" l="1"/>
  <c r="N11" i="12"/>
  <c r="N10" i="12"/>
  <c r="N9" i="12"/>
  <c r="N6" i="1" l="1"/>
  <c r="N465" i="1" l="1"/>
  <c r="N466" i="1"/>
  <c r="N467" i="1"/>
  <c r="N67" i="1" l="1"/>
  <c r="N73" i="1"/>
  <c r="N33" i="1"/>
  <c r="N359" i="1"/>
  <c r="N58" i="1"/>
  <c r="N57" i="1"/>
  <c r="N70" i="1"/>
  <c r="N491" i="1"/>
  <c r="N490" i="1"/>
  <c r="N489" i="1"/>
  <c r="N488" i="1"/>
  <c r="N487" i="1"/>
  <c r="N499" i="1"/>
  <c r="N484" i="1"/>
  <c r="N483" i="1"/>
  <c r="N482" i="1"/>
  <c r="N481" i="1"/>
  <c r="N480" i="1"/>
  <c r="N479" i="1"/>
  <c r="N478" i="1"/>
  <c r="N477" i="1"/>
  <c r="N476" i="1"/>
  <c r="N475" i="1"/>
  <c r="N474" i="1"/>
  <c r="N471" i="1"/>
  <c r="N470" i="1"/>
  <c r="N462" i="1"/>
  <c r="N461" i="1"/>
  <c r="N458" i="1"/>
  <c r="N457" i="1"/>
  <c r="N456" i="1"/>
  <c r="N452" i="1"/>
  <c r="N449" i="1"/>
  <c r="N448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58" i="1"/>
  <c r="N357" i="1"/>
  <c r="N356" i="1"/>
  <c r="N355" i="1"/>
  <c r="N352" i="1"/>
  <c r="N351" i="1"/>
  <c r="N350" i="1"/>
  <c r="N347" i="1"/>
  <c r="N344" i="1"/>
  <c r="N343" i="1"/>
  <c r="N342" i="1"/>
  <c r="N341" i="1"/>
  <c r="N34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87" i="1"/>
  <c r="N284" i="1"/>
  <c r="N283" i="1"/>
  <c r="N282" i="1"/>
  <c r="N281" i="1"/>
  <c r="N278" i="1"/>
  <c r="N277" i="1"/>
  <c r="N274" i="1"/>
  <c r="N273" i="1"/>
  <c r="N272" i="1"/>
  <c r="N271" i="1"/>
  <c r="N270" i="1"/>
  <c r="N269" i="1"/>
  <c r="N268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1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5" i="1"/>
  <c r="N164" i="1"/>
  <c r="N161" i="1"/>
  <c r="N160" i="1"/>
  <c r="N159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7" i="1"/>
  <c r="N126" i="1"/>
  <c r="N125" i="1"/>
  <c r="N124" i="1"/>
  <c r="N123" i="1"/>
  <c r="N122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4" i="1"/>
  <c r="N103" i="1"/>
  <c r="N102" i="1"/>
  <c r="N101" i="1"/>
  <c r="N100" i="1"/>
  <c r="N99" i="1"/>
  <c r="N96" i="1"/>
  <c r="N93" i="1"/>
  <c r="N92" i="1"/>
  <c r="N91" i="1"/>
  <c r="N90" i="1"/>
  <c r="N87" i="1"/>
  <c r="N86" i="1"/>
  <c r="N83" i="1"/>
  <c r="N80" i="1"/>
  <c r="N79" i="1"/>
  <c r="N78" i="1"/>
  <c r="N77" i="1"/>
  <c r="N76" i="1"/>
  <c r="N66" i="1"/>
  <c r="N65" i="1"/>
  <c r="N64" i="1"/>
  <c r="N56" i="1"/>
  <c r="N55" i="1"/>
  <c r="N54" i="1"/>
  <c r="N53" i="1"/>
  <c r="N52" i="1"/>
  <c r="N50" i="1"/>
  <c r="N51" i="1"/>
  <c r="N49" i="1"/>
  <c r="N48" i="1"/>
  <c r="N42" i="1"/>
  <c r="N39" i="1"/>
  <c r="N38" i="1"/>
  <c r="N32" i="1"/>
  <c r="N31" i="1"/>
  <c r="N30" i="1"/>
  <c r="N29" i="1"/>
  <c r="N28" i="1"/>
  <c r="N27" i="1"/>
  <c r="N26" i="1"/>
  <c r="N34" i="1"/>
  <c r="N25" i="1"/>
  <c r="N24" i="1"/>
  <c r="N18" i="1"/>
  <c r="N19" i="1"/>
  <c r="N20" i="1"/>
  <c r="N17" i="1"/>
  <c r="N4" i="1"/>
  <c r="N14" i="1"/>
  <c r="N5" i="1"/>
  <c r="N7" i="1"/>
  <c r="N8" i="1"/>
  <c r="N9" i="1"/>
  <c r="N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tc={CF906C1C-6903-4B14-B760-31D74BE6E68E}</author>
    <author>tc={C137F782-B064-4652-8CD3-A22BE11FBFAB}</author>
    <author>tc={D6B91C6C-2595-423B-99FD-C217FD69B1CF}</author>
    <author>tc={446B6A91-ED27-4706-83BD-2B9F6B4B0C92}</author>
    <author>tc={2D40FFDF-15EB-4E4B-AE06-E5068F3A67EA}</author>
    <author>tc={D667A6C3-C4F0-4A2E-9D55-FAC6C7CE7AB1}</author>
    <author>tc={A582404F-0557-4F99-BF0C-9F503E401BE3}</author>
    <author>tc={6E66FCEA-3A01-4E45-AE16-501C47F3FB1E}</author>
    <author>tc={9B7E784D-99F2-4A93-A711-86841D91A56F}</author>
    <author>tc={E39EF45A-1FD0-4BCB-80EA-E37B1B4A125A}</author>
    <author>tc={25C5A09F-C7A2-4840-A90A-7E04DF02CB87}</author>
  </authors>
  <commentList>
    <comment ref="AD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A1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2 MULTAS DE 2018, MANGARATIBA - RECURSOS INDEFERIDOS
</t>
        </r>
      </text>
    </comment>
    <comment ref="D21" authorId="1" shapeId="0" xr:uid="{CF906C1C-6903-4B14-B760-31D74BE6E6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RESERVA PROVISÓRIA</t>
      </text>
    </comment>
    <comment ref="AD23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25" authorId="2" shapeId="0" xr:uid="{C137F782-B064-4652-8CD3-A22BE11FBF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RESERVA</t>
      </text>
    </comment>
    <comment ref="AD37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1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42" authorId="3" shapeId="0" xr:uid="{00000000-0006-0000-0000-000008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VISTORIA DE TRANSFERENCIA</t>
      </text>
    </comment>
    <comment ref="AD44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7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50" authorId="4" shapeId="0" xr:uid="{00000000-0006-0000-0000-00000B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VISTORIA</t>
      </text>
    </comment>
    <comment ref="D58" authorId="5" shapeId="0" xr:uid="{00000000-0006-0000-0000-00000C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RESERVA</t>
      </text>
    </comment>
    <comment ref="AD60" authorId="0" shapeId="0" xr:uid="{658AF150-DF77-4218-990E-C91EECB4CAE8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63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69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72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75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82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83" authorId="6" shapeId="0" xr:uid="{00000000-0006-0000-0000-00001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VISTORIA DE TRANSFERENCIA</t>
      </text>
    </comment>
    <comment ref="AD85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89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95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98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A100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MULTAS DE TRÂNSITO EM RIO VERDE, NÃO RECEBI NENHUMA AUTUAÇÃO
</t>
        </r>
      </text>
    </comment>
    <comment ref="AD106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21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29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43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58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161" authorId="7" shapeId="0" xr:uid="{00000000-0006-0000-0000-00001D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RESERVA</t>
      </text>
    </comment>
    <comment ref="AD163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167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B168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69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0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1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2" authorId="0" shapeId="0" xr:uid="{00000000-0006-0000-0000-00002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3" authorId="0" shapeId="0" xr:uid="{00000000-0006-0000-0000-00002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4" authorId="0" shapeId="0" xr:uid="{00000000-0006-0000-0000-00002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5" authorId="0" shapeId="0" xr:uid="{00000000-0006-0000-0000-00002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6" authorId="0" shapeId="0" xr:uid="{00000000-0006-0000-0000-00002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7" authorId="0" shapeId="0" xr:uid="{00000000-0006-0000-0000-00002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8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79" authorId="0" shapeId="0" xr:uid="{00000000-0006-0000-0000-00002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0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1" authorId="0" shapeId="0" xr:uid="{00000000-0006-0000-0000-00002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2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3" authorId="0" shapeId="0" xr:uid="{00000000-0006-0000-0000-00002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4" authorId="0" shapeId="0" xr:uid="{00000000-0006-0000-0000-00003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5" authorId="0" shapeId="0" xr:uid="{00000000-0006-0000-0000-00003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6" authorId="0" shapeId="0" xr:uid="{00000000-0006-0000-0000-00003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7" authorId="0" shapeId="0" xr:uid="{00000000-0006-0000-0000-00003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8" authorId="0" shapeId="0" xr:uid="{00000000-0006-0000-0000-00003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89" authorId="0" shapeId="0" xr:uid="{00000000-0006-0000-0000-00003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0" authorId="0" shapeId="0" xr:uid="{00000000-0006-0000-0000-00003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1" authorId="0" shapeId="0" xr:uid="{00000000-0006-0000-0000-00003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2" authorId="0" shapeId="0" xr:uid="{00000000-0006-0000-0000-00003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3" authorId="0" shapeId="0" xr:uid="{00000000-0006-0000-0000-00003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4" authorId="0" shapeId="0" xr:uid="{00000000-0006-0000-0000-00003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5" authorId="0" shapeId="0" xr:uid="{00000000-0006-0000-0000-00003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6" authorId="0" shapeId="0" xr:uid="{00000000-0006-0000-0000-00003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7" authorId="0" shapeId="0" xr:uid="{00000000-0006-0000-0000-00003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8" authorId="0" shapeId="0" xr:uid="{00000000-0006-0000-0000-00003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199" authorId="0" shapeId="0" xr:uid="{00000000-0006-0000-0000-00003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200" authorId="0" shapeId="0" xr:uid="{00000000-0006-0000-0000-00004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201" authorId="0" shapeId="0" xr:uid="{00000000-0006-0000-0000-00004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202" authorId="0" shapeId="0" xr:uid="{00000000-0006-0000-0000-00004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203" authorId="0" shapeId="0" xr:uid="{00000000-0006-0000-0000-00004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B204" authorId="0" shapeId="0" xr:uid="{00000000-0006-0000-0000-00004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DO MUNICÍPIO, IPVA ISENTO, PORÉM PAGAMENTOS MULTAS E LICENCIAMENTOS ANUL.</t>
        </r>
      </text>
    </comment>
    <comment ref="AD210" authorId="0" shapeId="0" xr:uid="{00000000-0006-0000-0000-00004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213" authorId="0" shapeId="0" xr:uid="{00000000-0006-0000-0000-00004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241" authorId="0" shapeId="0" xr:uid="{00000000-0006-0000-0000-00004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260" authorId="8" shapeId="0" xr:uid="{00000000-0006-0000-0000-000048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VISTORIA LACRADA</t>
      </text>
    </comment>
    <comment ref="F265" authorId="9" shapeId="0" xr:uid="{00000000-0006-0000-05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COMPRADO DA D'NIGRIS</t>
      </text>
    </comment>
    <comment ref="AD267" authorId="0" shapeId="0" xr:uid="{00000000-0006-0000-0000-00004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276" authorId="0" shapeId="0" xr:uid="{00000000-0006-0000-0000-00004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280" authorId="0" shapeId="0" xr:uid="{00000000-0006-0000-0000-00004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286" authorId="0" shapeId="0" xr:uid="{00000000-0006-0000-0000-00004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288" authorId="10" shapeId="0" xr:uid="{00000000-0006-0000-0000-00004D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RESERVA</t>
      </text>
    </comment>
    <comment ref="AD290" authorId="0" shapeId="0" xr:uid="{00000000-0006-0000-0000-00004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09" authorId="0" shapeId="0" xr:uid="{00000000-0006-0000-0000-00004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39" authorId="0" shapeId="0" xr:uid="{00000000-0006-0000-0000-00005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46" authorId="0" shapeId="0" xr:uid="{00000000-0006-0000-0000-00005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49" authorId="0" shapeId="0" xr:uid="{00000000-0006-0000-0000-00005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54" authorId="0" shapeId="0" xr:uid="{00000000-0006-0000-0000-00005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56" authorId="0" shapeId="0" xr:uid="{00000000-0006-0000-0000-00005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57" authorId="0" shapeId="0" xr:uid="{00000000-0006-0000-0000-00005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58" authorId="0" shapeId="0" xr:uid="{00000000-0006-0000-0000-00005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61" authorId="0" shapeId="0" xr:uid="{00000000-0006-0000-0000-00005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395" authorId="0" shapeId="0" xr:uid="{00000000-0006-0000-0000-00005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96" authorId="0" shapeId="0" xr:uid="{00000000-0006-0000-0000-00005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97" authorId="0" shapeId="0" xr:uid="{00000000-0006-0000-0000-00005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98" authorId="0" shapeId="0" xr:uid="{00000000-0006-0000-0000-00005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399" authorId="0" shapeId="0" xr:uid="{00000000-0006-0000-0000-00005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0" authorId="0" shapeId="0" xr:uid="{00000000-0006-0000-0000-00005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1" authorId="0" shapeId="0" xr:uid="{00000000-0006-0000-0000-00005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2" authorId="0" shapeId="0" xr:uid="{00000000-0006-0000-0000-00005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3" authorId="0" shapeId="0" xr:uid="{00000000-0006-0000-0000-00006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4" authorId="0" shapeId="0" xr:uid="{00000000-0006-0000-0000-00006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5" authorId="0" shapeId="0" xr:uid="{00000000-0006-0000-0000-00006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6" authorId="0" shapeId="0" xr:uid="{00000000-0006-0000-0000-00006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7" authorId="0" shapeId="0" xr:uid="{00000000-0006-0000-0000-00006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8" authorId="0" shapeId="0" xr:uid="{00000000-0006-0000-0000-00006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09" authorId="0" shapeId="0" xr:uid="{00000000-0006-0000-0000-00006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0" authorId="0" shapeId="0" xr:uid="{00000000-0006-0000-0000-00006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1" authorId="0" shapeId="0" xr:uid="{00000000-0006-0000-0000-00006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2" authorId="0" shapeId="0" xr:uid="{00000000-0006-0000-0000-00006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3" authorId="0" shapeId="0" xr:uid="{00000000-0006-0000-0000-00006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4" authorId="0" shapeId="0" xr:uid="{00000000-0006-0000-0000-00006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5" authorId="0" shapeId="0" xr:uid="{00000000-0006-0000-0000-00006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6" authorId="0" shapeId="0" xr:uid="{00000000-0006-0000-0000-00006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7" authorId="0" shapeId="0" xr:uid="{00000000-0006-0000-0000-00006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8" authorId="0" shapeId="0" xr:uid="{00000000-0006-0000-0000-00006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19" authorId="0" shapeId="0" xr:uid="{00000000-0006-0000-0000-00007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0" authorId="0" shapeId="0" xr:uid="{00000000-0006-0000-0000-00007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1" authorId="0" shapeId="0" xr:uid="{00000000-0006-0000-0000-00007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2" authorId="0" shapeId="0" xr:uid="{00000000-0006-0000-0000-00007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3" authorId="0" shapeId="0" xr:uid="{00000000-0006-0000-0000-00007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4" authorId="0" shapeId="0" xr:uid="{00000000-0006-0000-0000-00007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5" authorId="0" shapeId="0" xr:uid="{00000000-0006-0000-0000-00007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6" authorId="0" shapeId="0" xr:uid="{00000000-0006-0000-0000-00007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7" authorId="0" shapeId="0" xr:uid="{00000000-0006-0000-0000-00007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8" authorId="0" shapeId="0" xr:uid="{00000000-0006-0000-0000-00007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29" authorId="0" shapeId="0" xr:uid="{00000000-0006-0000-0000-00007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0" authorId="0" shapeId="0" xr:uid="{00000000-0006-0000-0000-00007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1" authorId="0" shapeId="0" xr:uid="{00000000-0006-0000-0000-00007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2" authorId="0" shapeId="0" xr:uid="{00000000-0006-0000-0000-00007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3" authorId="0" shapeId="0" xr:uid="{00000000-0006-0000-0000-00007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4" authorId="0" shapeId="0" xr:uid="{00000000-0006-0000-0000-00007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5" authorId="0" shapeId="0" xr:uid="{00000000-0006-0000-0000-00008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6" authorId="0" shapeId="0" xr:uid="{00000000-0006-0000-0000-00008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7" authorId="0" shapeId="0" xr:uid="{00000000-0006-0000-0000-00008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8" authorId="0" shapeId="0" xr:uid="{00000000-0006-0000-0000-00008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39" authorId="0" shapeId="0" xr:uid="{00000000-0006-0000-0000-000084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0" authorId="0" shapeId="0" xr:uid="{00000000-0006-0000-0000-00008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1" authorId="0" shapeId="0" xr:uid="{00000000-0006-0000-0000-00008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2" authorId="0" shapeId="0" xr:uid="{00000000-0006-0000-0000-00008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3" authorId="0" shapeId="0" xr:uid="{00000000-0006-0000-0000-000088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4" authorId="0" shapeId="0" xr:uid="{00000000-0006-0000-0000-000089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5" authorId="0" shapeId="0" xr:uid="{00000000-0006-0000-0000-00008A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IPVA E LICENCIAMENTO POR CONTA DA UNIDAS
</t>
        </r>
      </text>
    </comment>
    <comment ref="AD447" authorId="0" shapeId="0" xr:uid="{00000000-0006-0000-0000-00008B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51" authorId="0" shapeId="0" xr:uid="{00000000-0006-0000-0000-00008C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55" authorId="0" shapeId="0" xr:uid="{00000000-0006-0000-0000-00008D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60" authorId="0" shapeId="0" xr:uid="{00000000-0006-0000-0000-00008E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64" authorId="0" shapeId="0" xr:uid="{00000000-0006-0000-0000-00008F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69" authorId="0" shapeId="0" xr:uid="{00000000-0006-0000-0000-000090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73" authorId="0" shapeId="0" xr:uid="{00000000-0006-0000-0000-00009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86" authorId="0" shapeId="0" xr:uid="{00000000-0006-0000-0000-000092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493" authorId="0" shapeId="0" xr:uid="{00000000-0006-0000-0000-000093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494" authorId="11" shapeId="0" xr:uid="{00000000-0006-0000-0000-00009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RESERVA</t>
      </text>
    </comment>
    <comment ref="AD498" authorId="0" shapeId="0" xr:uid="{00000000-0006-0000-0000-00009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AD501" authorId="0" shapeId="0" xr:uid="{00000000-0006-0000-0000-000096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tc={FA735C58-F70F-461F-B52C-CC506A843D64}</author>
    <author>tc={2C089767-7D0E-4D8F-898C-6352A6F57C6D}</author>
    <author>tc={CBB8AB4F-F8D6-47FA-99C1-02EC07826D1E}</author>
    <author>tc={0D9A71B4-2E44-4982-B7B9-68BFACC9BCC6}</author>
    <author>tc={F94A7DE8-7029-4FCD-A15C-0E473749F51F}</author>
    <author>tc={13CB1357-1DE4-40BF-B2B3-9E0FB53991CA}</author>
    <author>tc={D5FDB9A4-B7C4-4F37-AAA6-2A38E6D57488}</author>
  </authors>
  <commentList>
    <comment ref="AE3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4" authorId="1" shapeId="0" xr:uid="{00000000-0006-0000-0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2ª VIA DE RECIBO + VISTORIA</t>
      </text>
    </comment>
    <comment ref="D5" authorId="2" shapeId="0" xr:uid="{00000000-0006-0000-0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ESTÁ COM DESPACHANTE  - AGUARDANDO</t>
      </text>
    </comment>
    <comment ref="D8" authorId="3" shapeId="0" xr:uid="{00000000-0006-0000-0400-000007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AGUARDANDO BAIXA DE GRAVAME BANCÁRIO</t>
      </text>
    </comment>
    <comment ref="D9" authorId="4" shapeId="0" xr:uid="{00000000-0006-0000-0400-000008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FAZER VISTORIA</t>
      </text>
    </comment>
    <comment ref="D11" authorId="5" shapeId="0" xr:uid="{00000000-0006-0000-0400-000009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AGUARDANDO BAIXA DE GRAVAME BANCÁRIO</t>
      </text>
    </comment>
    <comment ref="D26" authorId="6" shapeId="0" xr:uid="{13CB1357-1DE4-40BF-B2B3-9E0FB53991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VEICULO DESMONTADO</t>
      </text>
    </comment>
    <comment ref="D27" authorId="7" shapeId="0" xr:uid="{00000000-0006-0000-0400-00000A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BAIXAR O GRAVAME NO BANCO E APÓS VENDER - MOTOR AVARIADO NA BAHIA - CAMAÇARI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Morel</author>
  </authors>
  <commentList>
    <comment ref="C60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Carlos Morel:</t>
        </r>
        <r>
          <rPr>
            <sz val="9"/>
            <color indexed="81"/>
            <rFont val="Segoe UI"/>
            <family val="2"/>
          </rPr>
          <t xml:space="preserve">
Foi emplacar no dia 01/09/2020, mas não tinha placa.
Falta só retirar a placa</t>
        </r>
      </text>
    </comment>
    <comment ref="C81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Carlos Morel:</t>
        </r>
        <r>
          <rPr>
            <sz val="9"/>
            <color indexed="81"/>
            <rFont val="Segoe UI"/>
            <family val="2"/>
          </rPr>
          <t xml:space="preserve">
Foi emplacar no dia 01/09/2020, mas não tinha placa.
Falta só retirar a placa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tc={54F24905-9881-450E-AA9B-8C16AD1E94B0}</author>
    <author>tc={AF9CE5D4-61FF-487B-AFC8-EEC8085A565D}</author>
    <author>tc={DE1A07BD-5ABE-4A79-8EF2-8D815EE2241E}</author>
    <author>tc={DDA58F6D-6244-4F4A-BFC9-379869CC7DB3}</author>
    <author>tc={D3911A85-C7D8-459F-8B94-AA5D9E4C5F5C}</author>
    <author>tc={6CE3CD46-1D03-4DFD-8E87-4A1F47F9D8F1}</author>
  </authors>
  <commentList>
    <comment ref="C45" authorId="0" shapeId="0" xr:uid="{00000000-0006-0000-09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ANJOS DA VIDA</t>
      </text>
    </comment>
    <comment ref="C49" authorId="1" shapeId="0" xr:uid="{00000000-0006-0000-09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CRIS</t>
      </text>
    </comment>
    <comment ref="C50" authorId="2" shapeId="0" xr:uid="{00000000-0006-0000-09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RESERVA CÉSAR</t>
      </text>
    </comment>
    <comment ref="C57" authorId="3" shapeId="0" xr:uid="{00000000-0006-0000-09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CRIS</t>
      </text>
    </comment>
    <comment ref="C58" authorId="4" shapeId="0" xr:uid="{00000000-0006-0000-09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RESERVA CÉSAR</t>
      </text>
    </comment>
    <comment ref="C63" authorId="5" shapeId="0" xr:uid="{00000000-0006-0000-0900-000006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ANJOS DA VIDA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tc={CF44DC4B-FEC5-43ED-93A7-42F8204C28EA}</author>
    <author>tc={65799AAE-2057-4359-88EA-725D88C60CBD}</author>
    <author>tc={2E8F18BA-22D4-46C2-B91A-5DE3F5DA2BFB}</author>
    <author>tc={32392F81-0F88-4649-B288-200601F90E2A}</author>
    <author>tc={DD7D1093-F8B2-427D-A7E8-E244498913FF}</author>
    <author>tc={35C97E67-C23B-41D1-B580-242C867D2AF4}</author>
  </authors>
  <commentList>
    <comment ref="AC1" authorId="0" shapeId="0" xr:uid="{00000000-0006-0000-0A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2" authorId="1" shapeId="0" xr:uid="{00000000-0006-0000-0A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ANJOS DA VIDA</t>
      </text>
    </comment>
    <comment ref="D3" authorId="2" shapeId="0" xr:uid="{00000000-0006-0000-0A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ANJOS DA VIDA</t>
      </text>
    </comment>
    <comment ref="D7" authorId="3" shapeId="0" xr:uid="{00000000-0006-0000-0A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VEICULO SUBSTITUTO DO FQD8712</t>
      </text>
    </comment>
    <comment ref="D9" authorId="4" shapeId="0" xr:uid="{00000000-0006-0000-0A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VENDIDO PARA VITALMAIS - 115K</t>
      </text>
    </comment>
    <comment ref="D10" authorId="5" shapeId="0" xr:uid="{00000000-0006-0000-0A00-000006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MOTO VENDIDA PARA AMAPÁ - AGUARDANDO EMISSÃO DE CONTRATO</t>
      </text>
    </comment>
    <comment ref="D15" authorId="6" shapeId="0" xr:uid="{00000000-0006-0000-0A00-000007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MOTOR CANSADO -  COLOCAR A VENDA SODRÉ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tc={787D9BA9-2B7D-4710-9792-F79FFD91BED3}</author>
    <author>tc={9B844CBA-7D43-4735-979D-1BB5D1051F73}</author>
    <author>tc={31104997-A8FB-4927-A6E7-10EA4698C88E}</author>
    <author>tc={A56941A7-6E87-4A89-A952-9346E9720D6E}</author>
    <author>tc={A5992AD0-6FF3-437D-95AA-AD7CD5494CD4}</author>
    <author>tc={FE0B0E97-D6E7-4918-9B93-1857046B2F7C}</author>
    <author>tc={460BEF40-7FA5-4190-BF4D-889A9E000F02}</author>
    <author>tc={A3921C9E-FB35-44DA-864B-E3999AC44D7B}</author>
    <author>tc={682D4EA5-47EC-4996-9ACC-B0AA54792F69}</author>
    <author>tc={C1ADBB06-17F8-4F94-9F04-AD25245C59DF}</author>
    <author>tc={10E378C0-839C-47C5-9391-3D3E9398E255}</author>
  </authors>
  <commentList>
    <comment ref="AD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4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DE VENDAS</t>
      </text>
    </comment>
    <comment ref="D5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DA MANUTENÇÃO</t>
      </text>
    </comment>
    <comment ref="D6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DE VIAGEM</t>
      </text>
    </comment>
    <comment ref="AA6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VEÍCULOS DE VIAGEM
</t>
        </r>
      </text>
    </comment>
    <comment ref="D7" authorId="4" shapeId="0" xr:uid="{00000000-0006-0000-0100-000006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DE VIAGEM</t>
      </text>
    </comment>
    <comment ref="AA7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VEÍCULO DE VIAGEM</t>
        </r>
      </text>
    </comment>
    <comment ref="D8" authorId="5" shapeId="0" xr:uid="{00000000-0006-0000-0100-000008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DE VIAGEM</t>
      </text>
    </comment>
    <comment ref="D9" authorId="6" shapeId="0" xr:uid="{00000000-0006-0000-0100-00000A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ALEXANDRE</t>
      </text>
    </comment>
    <comment ref="D10" authorId="7" shapeId="0" xr:uid="{00000000-0006-0000-0100-00000B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VAGNER</t>
      </text>
    </comment>
    <comment ref="D11" authorId="8" shapeId="0" xr:uid="{00000000-0006-0000-0100-00000C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 SP OPERACIONAL</t>
      </text>
    </comment>
    <comment ref="D12" authorId="9" shapeId="0" xr:uid="{00000000-0006-0000-0100-00000D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ADM CAMPINAS</t>
      </text>
    </comment>
    <comment ref="D13" authorId="10" shapeId="0" xr:uid="{00000000-0006-0000-0100-00000E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CARRO COM KAIO REGIS</t>
      </text>
    </comment>
    <comment ref="D14" authorId="11" shapeId="0" xr:uid="{10E378C0-839C-47C5-9391-3D3E9398E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DR. ALEXANDRE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</authors>
  <commentList>
    <comment ref="AE3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</authors>
  <commentList>
    <comment ref="AE1" authorId="0" shapeId="0" xr:uid="{60FC5D90-7BEB-4A7B-BBB3-1B775BC77C9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</authors>
  <commentList>
    <comment ref="AE3" authorId="0" shapeId="0" xr:uid="{57ABE0D4-719E-48F9-BF45-09EAFA2752C7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</authors>
  <commentList>
    <comment ref="AE1" authorId="0" shapeId="0" xr:uid="{8EB9EA58-92ED-4E77-AFC4-22E8CCEE4BF5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tc={DC2599CF-2864-4A90-92BB-6BF7D6180EC5}</author>
  </authors>
  <commentList>
    <comment ref="AE3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5" authorId="1" shapeId="0" xr:uid="{DC2599CF-2864-4A90-92BB-6BF7D6180E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ARRUMANDO MOTOR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</authors>
  <commentList>
    <comment ref="AE3" authorId="0" shapeId="0" xr:uid="{3826CEBC-051C-4CE9-B84A-9C74B4E9A7D6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Fernando Pereira Moreira</author>
    <author>tc={F6FED86A-41E1-4F2E-9B3B-D5375BD3090A}</author>
    <author>tc={9DE43ABF-857B-445E-9CD7-0EA7AE5F2F92}</author>
    <author>tc={0F7B3C5A-9822-4D81-9931-29573B71BAAF}</author>
  </authors>
  <commentList>
    <comment ref="AC3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Diego Fernando Pereira Moreira:</t>
        </r>
        <r>
          <rPr>
            <sz val="9"/>
            <color indexed="81"/>
            <rFont val="Segoe UI"/>
            <family val="2"/>
          </rPr>
          <t xml:space="preserve">
Alíquota não é baseada na FIPE, a mesma é baseada no registro do veículo na SEFAZ.</t>
        </r>
      </text>
    </comment>
    <comment ref="D5" authorId="1" shapeId="0" xr:uid="{00000000-0006-0000-0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2ª VIA DE RECIBO + VISTORA</t>
      </text>
    </comment>
    <comment ref="D8" authorId="2" shapeId="0" xr:uid="{00000000-0006-0000-04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CRIS</t>
      </text>
    </comment>
    <comment ref="D9" authorId="3" shapeId="0" xr:uid="{00000000-0006-0000-0400-000006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DISPONIVEL PARA RESERVA CÉSAR</t>
      </text>
    </comment>
  </commentList>
</comments>
</file>

<file path=xl/sharedStrings.xml><?xml version="1.0" encoding="utf-8"?>
<sst xmlns="http://schemas.openxmlformats.org/spreadsheetml/2006/main" count="12970" uniqueCount="1807">
  <si>
    <t>BENNER</t>
  </si>
  <si>
    <t>FROTA</t>
  </si>
  <si>
    <t>PLACA</t>
  </si>
  <si>
    <t>MARCA/MOD</t>
  </si>
  <si>
    <t>ANO/MOD</t>
  </si>
  <si>
    <t>TRANSFORMACAO</t>
  </si>
  <si>
    <t xml:space="preserve">PROJETO </t>
  </si>
  <si>
    <t>CHASSI</t>
  </si>
  <si>
    <t>RENAVAM</t>
  </si>
  <si>
    <t>CNPJ PROPRIETÁRIO</t>
  </si>
  <si>
    <t>NOME PROPRIETÁRIO</t>
  </si>
  <si>
    <t>DM</t>
  </si>
  <si>
    <t>DC</t>
  </si>
  <si>
    <t>DMO</t>
  </si>
  <si>
    <t>APP</t>
  </si>
  <si>
    <t>24h - KM</t>
  </si>
  <si>
    <t>RASTREADO?</t>
  </si>
  <si>
    <t>MOTORISTA INT.</t>
  </si>
  <si>
    <t>GFN1999</t>
  </si>
  <si>
    <t>FIAT/MOBI</t>
  </si>
  <si>
    <t>2018/2018</t>
  </si>
  <si>
    <t>TIPO PASSEIO</t>
  </si>
  <si>
    <t>02.2014 - BASE RIBEIRAO PRETO</t>
  </si>
  <si>
    <t>SICCOB COOPERAC</t>
  </si>
  <si>
    <t>9BD341A5XJY479532</t>
  </si>
  <si>
    <t>68.322.411/0001-37</t>
  </si>
  <si>
    <t>MEDICAR EMERGENCIAS MEDICAS LTDA</t>
  </si>
  <si>
    <t>Terceiro</t>
  </si>
  <si>
    <t>RCF</t>
  </si>
  <si>
    <t>300KM</t>
  </si>
  <si>
    <t>SIM</t>
  </si>
  <si>
    <t>GJH2881</t>
  </si>
  <si>
    <t>FIAT/STRADA</t>
  </si>
  <si>
    <t>2017/2017</t>
  </si>
  <si>
    <t>9BD5781FFHX175313</t>
  </si>
  <si>
    <t>CSN2771</t>
  </si>
  <si>
    <t>VW/VIRTUS AF</t>
  </si>
  <si>
    <t>2019/2020</t>
  </si>
  <si>
    <t>9BWDL5BZ0LP007694</t>
  </si>
  <si>
    <t>BXG2652</t>
  </si>
  <si>
    <t>9BWDL5BZ2LP001427</t>
  </si>
  <si>
    <t>EUO0J89</t>
  </si>
  <si>
    <t>2020/2020</t>
  </si>
  <si>
    <t>PORTO SEGURO A C SC LTDA (CONSÓRCIO)</t>
  </si>
  <si>
    <t>9BGJP7520LB131841</t>
  </si>
  <si>
    <t>09.003.066/0001-00</t>
  </si>
  <si>
    <t>LOCAMEDI LOCACAO DE EQUIPAMENTOS E ASSISTENCIA MEDICA LTDA</t>
  </si>
  <si>
    <t>Total</t>
  </si>
  <si>
    <t>NÃO</t>
  </si>
  <si>
    <t>RIBEIRÃO</t>
  </si>
  <si>
    <t>FEJ0H96</t>
  </si>
  <si>
    <t>PEUGEOT/BOXER</t>
  </si>
  <si>
    <t>2015/2015</t>
  </si>
  <si>
    <t xml:space="preserve"> AMBULANCIA TIPO D</t>
  </si>
  <si>
    <t>936ZCWNBCF2148423</t>
  </si>
  <si>
    <t>FXU0361</t>
  </si>
  <si>
    <t>RENAULT/MASTER L2H2</t>
  </si>
  <si>
    <t>93YMAFEXCKJ527801</t>
  </si>
  <si>
    <t>GBP0J04</t>
  </si>
  <si>
    <t>2017/2018</t>
  </si>
  <si>
    <t>INTENCAO DE GRAVAME</t>
  </si>
  <si>
    <t>93YMAFEXCJJ789968</t>
  </si>
  <si>
    <t>FSB6I11</t>
  </si>
  <si>
    <t>BERLINGO</t>
  </si>
  <si>
    <t xml:space="preserve"> AMBULANCIA TIPO A</t>
  </si>
  <si>
    <t>VEICULO ARRENDADO</t>
  </si>
  <si>
    <t>8BCGCNFN8JG512449</t>
  </si>
  <si>
    <t>FRN6G21</t>
  </si>
  <si>
    <t>RENAULT/MASTER L3H2</t>
  </si>
  <si>
    <t>SEM RESERVA</t>
  </si>
  <si>
    <t>93YMAF4XEJJ158727</t>
  </si>
  <si>
    <t>FSN4361</t>
  </si>
  <si>
    <t>2013/2014</t>
  </si>
  <si>
    <t>936ZCWMNCE2118461</t>
  </si>
  <si>
    <t>FXY3J56</t>
  </si>
  <si>
    <t>MERCEDES/416 CDI</t>
  </si>
  <si>
    <t>8AC907643LE182226</t>
  </si>
  <si>
    <t>FBY4A05</t>
  </si>
  <si>
    <t>8AC907643LE182015</t>
  </si>
  <si>
    <t>GCV7E46</t>
  </si>
  <si>
    <t>8AC907643LE182306</t>
  </si>
  <si>
    <t>GIY6I61</t>
  </si>
  <si>
    <t>8AC907643LE182310</t>
  </si>
  <si>
    <t>GAD8635</t>
  </si>
  <si>
    <t>MERCEDES/415 CDI</t>
  </si>
  <si>
    <t>2015/2016</t>
  </si>
  <si>
    <t>02.2025 - SERMED</t>
  </si>
  <si>
    <t>8AC906633GE109780</t>
  </si>
  <si>
    <t>GGY0908</t>
  </si>
  <si>
    <t>8AC906633J3138328</t>
  </si>
  <si>
    <t>23.857.883/0001-56</t>
  </si>
  <si>
    <t>MEDICAR PARTICIPAÇÕES LTDA</t>
  </si>
  <si>
    <t>GFZ5158</t>
  </si>
  <si>
    <t>93YMAF4XEJJ158774</t>
  </si>
  <si>
    <t>FWL2875</t>
  </si>
  <si>
    <t>2018/2019</t>
  </si>
  <si>
    <t>COOP CRED M ALTA MOGIANA</t>
  </si>
  <si>
    <t>8AC906633KE157135</t>
  </si>
  <si>
    <t>FOT8186</t>
  </si>
  <si>
    <t>FIAT/DUCATO</t>
  </si>
  <si>
    <t>2016/2017</t>
  </si>
  <si>
    <t>02.2015 - BASE CAMPINAS</t>
  </si>
  <si>
    <t>93W245G3RH2164721</t>
  </si>
  <si>
    <t>GJC9725</t>
  </si>
  <si>
    <t>93W245G3RH2164938</t>
  </si>
  <si>
    <t>FWO3944</t>
  </si>
  <si>
    <t>9BD341A5XJY480499</t>
  </si>
  <si>
    <t>CUG9B79</t>
  </si>
  <si>
    <t>8AC907643LE181699</t>
  </si>
  <si>
    <t>MIMOSO DO SUL</t>
  </si>
  <si>
    <t>GHR7F14</t>
  </si>
  <si>
    <t>8AC907643LE181824</t>
  </si>
  <si>
    <t>FHS9E73</t>
  </si>
  <si>
    <t>2020/2021</t>
  </si>
  <si>
    <t>8AC907643ME191482</t>
  </si>
  <si>
    <t>NOVA VENÉCIA</t>
  </si>
  <si>
    <t>FZP2B33</t>
  </si>
  <si>
    <t>8AC907643LE183430</t>
  </si>
  <si>
    <t>SÃO MATEUS</t>
  </si>
  <si>
    <t>GGN7D29</t>
  </si>
  <si>
    <t>8AC907643ME191455</t>
  </si>
  <si>
    <t>EZR2A64</t>
  </si>
  <si>
    <t>8AC907643LE182014</t>
  </si>
  <si>
    <t>FCE2C54</t>
  </si>
  <si>
    <t>8AC907643LE183364</t>
  </si>
  <si>
    <t>MONTANHA</t>
  </si>
  <si>
    <t>FXA7F61</t>
  </si>
  <si>
    <t>8AC907643LE181701</t>
  </si>
  <si>
    <t>CAMPINAS</t>
  </si>
  <si>
    <t>EWT6E11</t>
  </si>
  <si>
    <t>01.1062 - MOGI MIRIM</t>
  </si>
  <si>
    <t>8AC907643ME191480</t>
  </si>
  <si>
    <t>EFG6G06</t>
  </si>
  <si>
    <t>8AC907643ME191430</t>
  </si>
  <si>
    <t>FTY9718</t>
  </si>
  <si>
    <t>CITROEN/JUMPER</t>
  </si>
  <si>
    <t>2014/2014</t>
  </si>
  <si>
    <t>935ZWMNCE2132591</t>
  </si>
  <si>
    <t>FRL1073</t>
  </si>
  <si>
    <t>02.2001 - SHOPPING DOM PEDRO</t>
  </si>
  <si>
    <t>935ZCWMNCE2134283</t>
  </si>
  <si>
    <t>EDI2795</t>
  </si>
  <si>
    <t>02.2016 - BASE SAO PAULO</t>
  </si>
  <si>
    <t>8AC906633KE159429</t>
  </si>
  <si>
    <t>FMJ8063</t>
  </si>
  <si>
    <t>8AC906633GE109618</t>
  </si>
  <si>
    <t>GCP4674</t>
  </si>
  <si>
    <t>02.2016 - BASE SAO PAULO (PREVENT)</t>
  </si>
  <si>
    <t>8AC906633GE109779</t>
  </si>
  <si>
    <t>GHP0331</t>
  </si>
  <si>
    <t>02.2016 - BASE SAO PAULO (CAJAMAR)</t>
  </si>
  <si>
    <t>93W245G3RH2165343</t>
  </si>
  <si>
    <t>07.403.484/0001-69</t>
  </si>
  <si>
    <t>MEDICAR EMERGENCIAS MEDICAS SAO PAULO LTDA</t>
  </si>
  <si>
    <t>FKG9614</t>
  </si>
  <si>
    <t>02.2016 - BASE SAO PAULO (SHOP. FIESTA)</t>
  </si>
  <si>
    <t>FSV8924</t>
  </si>
  <si>
    <t>935ZCWMNCE2138403</t>
  </si>
  <si>
    <t>ENV4242</t>
  </si>
  <si>
    <t>8AC906633KE157370</t>
  </si>
  <si>
    <t>FKR9241</t>
  </si>
  <si>
    <t>8AC906633GE109781</t>
  </si>
  <si>
    <t>CJH4F08</t>
  </si>
  <si>
    <t>8AC907643LE182308</t>
  </si>
  <si>
    <t>ALTERNATIVA</t>
  </si>
  <si>
    <t>DSV3E77</t>
  </si>
  <si>
    <t>8AC907643LE181937</t>
  </si>
  <si>
    <t>FFW0I31</t>
  </si>
  <si>
    <t>8AC907643LE183501</t>
  </si>
  <si>
    <t>EQC7A89</t>
  </si>
  <si>
    <t>8AC907643LE181629</t>
  </si>
  <si>
    <t>GJI6A57</t>
  </si>
  <si>
    <t>8AC907643LE183577</t>
  </si>
  <si>
    <t>GGT5I47</t>
  </si>
  <si>
    <t>02.2031 - BASE SANTOS</t>
  </si>
  <si>
    <t>DE NIGRIS DISTRIBUIDORA</t>
  </si>
  <si>
    <t>8AC907643LE181767</t>
  </si>
  <si>
    <t>FYX8C62</t>
  </si>
  <si>
    <t>8AC907643LE181942</t>
  </si>
  <si>
    <t>FMR6D41</t>
  </si>
  <si>
    <t>8AC907643LE182101</t>
  </si>
  <si>
    <t>EXJ8C41</t>
  </si>
  <si>
    <t>8AC907643LE181291</t>
  </si>
  <si>
    <t>GFN3H23</t>
  </si>
  <si>
    <t>8AC907643LE183363</t>
  </si>
  <si>
    <t>FVE9I53</t>
  </si>
  <si>
    <t>2021/2022</t>
  </si>
  <si>
    <t>8AC907643NE198393</t>
  </si>
  <si>
    <t>34.265.810/0001-91</t>
  </si>
  <si>
    <t>EMS LOCADORA DE EQUIPAMENTOS E ASSISTENCIA MEDICA LTDA</t>
  </si>
  <si>
    <t>GHJ9D22</t>
  </si>
  <si>
    <t>8AC907643NE198304</t>
  </si>
  <si>
    <t>GBD2C31</t>
  </si>
  <si>
    <t>BCO BRADESCO SA</t>
  </si>
  <si>
    <t>8AC907643NE198087</t>
  </si>
  <si>
    <t>03.563.718/0001-84</t>
  </si>
  <si>
    <t>MEDICAR EMERGENCIAS MEDICAS CAMPINAS LTDA MATRIZ</t>
  </si>
  <si>
    <t>GAN6C38</t>
  </si>
  <si>
    <t>02.2016 - BASE SAO PAULO(17007)</t>
  </si>
  <si>
    <t>93YMAF4XEJJ048265</t>
  </si>
  <si>
    <t>FKI6923</t>
  </si>
  <si>
    <t>2013/2013</t>
  </si>
  <si>
    <t>02.2007 - RAIZEN</t>
  </si>
  <si>
    <t>935ZBWMFAD2110686</t>
  </si>
  <si>
    <t>FKI6804</t>
  </si>
  <si>
    <t>SHOPPING SANTA CRUZ</t>
  </si>
  <si>
    <t>935ZBWMFAD2110681</t>
  </si>
  <si>
    <t>FNI0663</t>
  </si>
  <si>
    <t>02.2011 - IGUATEMI PATIO HIGIENOPOLIS</t>
  </si>
  <si>
    <t>DAYCOVAL LEASING</t>
  </si>
  <si>
    <t>93YMAFEXCKJ648103</t>
  </si>
  <si>
    <t>ESD4914</t>
  </si>
  <si>
    <t>02.2009 - IGUATEMI SP</t>
  </si>
  <si>
    <t>93YMAFEXCKJ648100</t>
  </si>
  <si>
    <t>GHI9304</t>
  </si>
  <si>
    <t>02.2010 - IGUATEMI JK</t>
  </si>
  <si>
    <t>93YMAFEXCKJ648022</t>
  </si>
  <si>
    <t>FPR2473</t>
  </si>
  <si>
    <t>02.2012 - IGUATEMI ALPHAVILLE</t>
  </si>
  <si>
    <t>93YMAFEXCKJ648029</t>
  </si>
  <si>
    <t>GFZ6222</t>
  </si>
  <si>
    <t>02.2013 - EZ TOWERS</t>
  </si>
  <si>
    <t>93YMAFEXNJJ708150</t>
  </si>
  <si>
    <t>09.003.066/0004-52</t>
  </si>
  <si>
    <t>GHE7277</t>
  </si>
  <si>
    <t>01.1008 - BARUERI</t>
  </si>
  <si>
    <t>93W245G3RH2164874</t>
  </si>
  <si>
    <t>GED5597</t>
  </si>
  <si>
    <t>8AC906633JE144199</t>
  </si>
  <si>
    <t>09.003.066/0003-71</t>
  </si>
  <si>
    <t>LOCAMEDI LOCACAO DE EQUIPAMENTOS E ASSISTENCIA MEDICA LTDA (RIO VERDE)</t>
  </si>
  <si>
    <t>GAZ1I52</t>
  </si>
  <si>
    <t>93YMAF4XEJJ090188</t>
  </si>
  <si>
    <t>FXB8729</t>
  </si>
  <si>
    <t>8AC906633KE156622</t>
  </si>
  <si>
    <t>FMQ3872</t>
  </si>
  <si>
    <t>8AC906633KE154053</t>
  </si>
  <si>
    <t>FNQ4C94</t>
  </si>
  <si>
    <t>8AC907643LE181940</t>
  </si>
  <si>
    <t>FQQ0833</t>
  </si>
  <si>
    <t>PROJETO NOVO SANTOS</t>
  </si>
  <si>
    <t>936ZCWMNCE2118199</t>
  </si>
  <si>
    <t>ENI5543</t>
  </si>
  <si>
    <t>01.1030 - SANTOS</t>
  </si>
  <si>
    <t>3C6DFVDK9KE552347</t>
  </si>
  <si>
    <t>DCF7262</t>
  </si>
  <si>
    <t>3C6DFVDK1KE552343</t>
  </si>
  <si>
    <t>FFH9132</t>
  </si>
  <si>
    <t>2019/2019</t>
  </si>
  <si>
    <t>3C6DFVDK4KE517537</t>
  </si>
  <si>
    <t>ELU3152</t>
  </si>
  <si>
    <t>3C6DFVDKXKE517543</t>
  </si>
  <si>
    <t>GHV5332</t>
  </si>
  <si>
    <t>3C6DFVDK7KE517547</t>
  </si>
  <si>
    <t>DIH5623</t>
  </si>
  <si>
    <t>3C6DFVDK8KE517556</t>
  </si>
  <si>
    <t>EZU2242</t>
  </si>
  <si>
    <t>3C6DFVDK1KE517558</t>
  </si>
  <si>
    <t>ENZ9843</t>
  </si>
  <si>
    <t>3C6DFVDK5KE517577</t>
  </si>
  <si>
    <t>EBY2163</t>
  </si>
  <si>
    <t>3C6DFVDK7KE517578</t>
  </si>
  <si>
    <t>FQB3703</t>
  </si>
  <si>
    <t>3C6DFVDK9KE525097</t>
  </si>
  <si>
    <t>EGJ4913</t>
  </si>
  <si>
    <t>3C6DFVDK4KE519708</t>
  </si>
  <si>
    <t>BYP5071</t>
  </si>
  <si>
    <t>3C6DFVDK9KE521129</t>
  </si>
  <si>
    <t>FOR5972</t>
  </si>
  <si>
    <t>93YMAF4XEJJ048273</t>
  </si>
  <si>
    <t>GGY9711</t>
  </si>
  <si>
    <t>93YMAF4XEJJ048278</t>
  </si>
  <si>
    <t>GAP2702</t>
  </si>
  <si>
    <t>01.1038 - VALINHOS</t>
  </si>
  <si>
    <t>8AC906633GE109853</t>
  </si>
  <si>
    <t>EEL4E59</t>
  </si>
  <si>
    <t>93YMAFEXCMJ436825</t>
  </si>
  <si>
    <t>FDC3B48</t>
  </si>
  <si>
    <t>93YMAFEXCLJ310775</t>
  </si>
  <si>
    <t>BOA ESPERANÇA</t>
  </si>
  <si>
    <t>DCU2H79</t>
  </si>
  <si>
    <t>93YMAFEXCMJ440522</t>
  </si>
  <si>
    <t>BYX1H59</t>
  </si>
  <si>
    <t>93YMAFEXCLJ310777</t>
  </si>
  <si>
    <t>EEG1E49</t>
  </si>
  <si>
    <t>93YMAFEXCMJ437499</t>
  </si>
  <si>
    <t>BTU1C78</t>
  </si>
  <si>
    <t>93YMAFEXCNJ878086</t>
  </si>
  <si>
    <t>EGN5206</t>
  </si>
  <si>
    <t>01.1025 - MARIO GATTI</t>
  </si>
  <si>
    <t>8AC906633KE157929</t>
  </si>
  <si>
    <t>EDM0721</t>
  </si>
  <si>
    <t>8AC906633KE158424</t>
  </si>
  <si>
    <t>FZV8E21</t>
  </si>
  <si>
    <t>8AC907643NE206106</t>
  </si>
  <si>
    <t>FXZ6J61</t>
  </si>
  <si>
    <t>8AC907643NE206398</t>
  </si>
  <si>
    <t>FCR9A33</t>
  </si>
  <si>
    <t>8AC907643NE206105</t>
  </si>
  <si>
    <t>FWZ8G95</t>
  </si>
  <si>
    <t>8AC907643NE206401</t>
  </si>
  <si>
    <t>FXZ2I32</t>
  </si>
  <si>
    <t>8AC907643NE206402</t>
  </si>
  <si>
    <t>FWJ7J96</t>
  </si>
  <si>
    <t>8AC907643NE206403</t>
  </si>
  <si>
    <t>FJF0C56</t>
  </si>
  <si>
    <t>8AC907643NE206095</t>
  </si>
  <si>
    <t>FNB2I76</t>
  </si>
  <si>
    <t>8AC907643NE206096</t>
  </si>
  <si>
    <t>FYP5E34</t>
  </si>
  <si>
    <t>8AC907643NE206108</t>
  </si>
  <si>
    <t>FPJ3A77</t>
  </si>
  <si>
    <t>8AC907643NE206107</t>
  </si>
  <si>
    <t>EQF9951</t>
  </si>
  <si>
    <t>01.1019 - GUARULHOS</t>
  </si>
  <si>
    <t>8AC906633KE173692</t>
  </si>
  <si>
    <t>EGD8361</t>
  </si>
  <si>
    <t>8AC906633KE173643</t>
  </si>
  <si>
    <t>ELU3891</t>
  </si>
  <si>
    <t>8AC906635KE172113</t>
  </si>
  <si>
    <t>EJV1071</t>
  </si>
  <si>
    <t>8AC906633KE173693</t>
  </si>
  <si>
    <t>DMI8311</t>
  </si>
  <si>
    <t>8AC906633KE173646</t>
  </si>
  <si>
    <t>EHP5591</t>
  </si>
  <si>
    <t>8AC906635KE174050</t>
  </si>
  <si>
    <t>ELP2061</t>
  </si>
  <si>
    <t>8AC906635KE173974</t>
  </si>
  <si>
    <t>FLN6341</t>
  </si>
  <si>
    <t>8AC906633KE173640</t>
  </si>
  <si>
    <t>DFT5841</t>
  </si>
  <si>
    <t>8AC906633KE173642</t>
  </si>
  <si>
    <t>GCM2671</t>
  </si>
  <si>
    <t>8AC906635KE172045</t>
  </si>
  <si>
    <t>EWO8071</t>
  </si>
  <si>
    <t>8AC906633KE173641</t>
  </si>
  <si>
    <t>DGY5141</t>
  </si>
  <si>
    <t>8AC906633KE173639</t>
  </si>
  <si>
    <t>ECB0271</t>
  </si>
  <si>
    <t>8AC906633KE173645</t>
  </si>
  <si>
    <t>EUH0671</t>
  </si>
  <si>
    <t>01.1023 - JACAREI</t>
  </si>
  <si>
    <t>9BGJP7520LB123729</t>
  </si>
  <si>
    <t>EOF8892</t>
  </si>
  <si>
    <t>9BGJP7520LB120471</t>
  </si>
  <si>
    <t>EBM1521</t>
  </si>
  <si>
    <t>9BGJP7520LB127941</t>
  </si>
  <si>
    <t>EDX9A28</t>
  </si>
  <si>
    <t>8AC907643ME191409</t>
  </si>
  <si>
    <t>FPI4D67</t>
  </si>
  <si>
    <t>8AC907643ME191429</t>
  </si>
  <si>
    <t>FBR1242</t>
  </si>
  <si>
    <t>FIAT/GRAN SIENA</t>
  </si>
  <si>
    <t>01.1009 - BELO HORIZONTE</t>
  </si>
  <si>
    <t>9BD19712MG3290348</t>
  </si>
  <si>
    <t>MUNICÍPIO</t>
  </si>
  <si>
    <t>QXS3I00</t>
  </si>
  <si>
    <t>8AC906633KE173091</t>
  </si>
  <si>
    <t>18.715.383/0001-40</t>
  </si>
  <si>
    <t>MUNICIPIO DE BELO HORIZONTE</t>
  </si>
  <si>
    <t>8AC906633KE173244</t>
  </si>
  <si>
    <t>QXS3I04</t>
  </si>
  <si>
    <t>8AC906633KE173389</t>
  </si>
  <si>
    <t>QXS3I05</t>
  </si>
  <si>
    <t>8AC906633KE173089</t>
  </si>
  <si>
    <t>QXS3I06</t>
  </si>
  <si>
    <t>8AC906633KE173391</t>
  </si>
  <si>
    <t>QXS3I08</t>
  </si>
  <si>
    <t>8AC906633KE173236</t>
  </si>
  <si>
    <t>QXS3I10</t>
  </si>
  <si>
    <t>8AC906633KE173392</t>
  </si>
  <si>
    <t>QXS3I11</t>
  </si>
  <si>
    <t>8AC906633KE173319</t>
  </si>
  <si>
    <t>QXS3I12</t>
  </si>
  <si>
    <t>8AC906633KE173226</t>
  </si>
  <si>
    <t>QXS3I14</t>
  </si>
  <si>
    <t>8AC906633KE173228</t>
  </si>
  <si>
    <t>QXS3I15</t>
  </si>
  <si>
    <t>8AC906633KE173144</t>
  </si>
  <si>
    <t>QXS3I16</t>
  </si>
  <si>
    <t>8AC906633KE173312</t>
  </si>
  <si>
    <t>QXS3I17</t>
  </si>
  <si>
    <t>8AC906633KE173160</t>
  </si>
  <si>
    <t>QXS3I18</t>
  </si>
  <si>
    <t>8AC906633KE173156</t>
  </si>
  <si>
    <t>QXS3I24</t>
  </si>
  <si>
    <t>8AC906633KE173313</t>
  </si>
  <si>
    <t>QXS3I27</t>
  </si>
  <si>
    <t>8AC906633KE173240</t>
  </si>
  <si>
    <t>QXS3I29</t>
  </si>
  <si>
    <t>8AC906633KE173314</t>
  </si>
  <si>
    <t>QXS3I34</t>
  </si>
  <si>
    <t>8AC906633KE173154</t>
  </si>
  <si>
    <t>QXS3I39</t>
  </si>
  <si>
    <t>8AC906633KE173159</t>
  </si>
  <si>
    <t>QXS3I56</t>
  </si>
  <si>
    <t>8AC906633KE173310</t>
  </si>
  <si>
    <t>QXS3I60</t>
  </si>
  <si>
    <t>8AC906633KE173245</t>
  </si>
  <si>
    <t>QXS3H92</t>
  </si>
  <si>
    <t>8AC906633KE173243</t>
  </si>
  <si>
    <t>QXS3H95</t>
  </si>
  <si>
    <t>8AC906633KE173393</t>
  </si>
  <si>
    <t>QXS3H96</t>
  </si>
  <si>
    <t>8AC906633KE173165</t>
  </si>
  <si>
    <t>QXS3H97</t>
  </si>
  <si>
    <t>8AC906633KE173092</t>
  </si>
  <si>
    <t>QXS3H99</t>
  </si>
  <si>
    <t>8AC906633KE173142</t>
  </si>
  <si>
    <t>USA 4</t>
  </si>
  <si>
    <t>GMF8426</t>
  </si>
  <si>
    <t>IVECO/DAILY</t>
  </si>
  <si>
    <t>93ZK42CO1H8469388</t>
  </si>
  <si>
    <t>USA 2</t>
  </si>
  <si>
    <t>PUE8849</t>
  </si>
  <si>
    <t>93ZK42CO1H8469376</t>
  </si>
  <si>
    <t xml:space="preserve">USA 5 </t>
  </si>
  <si>
    <t>QMU7135</t>
  </si>
  <si>
    <t>2016/2016</t>
  </si>
  <si>
    <t>93W245G3RG2158944</t>
  </si>
  <si>
    <t xml:space="preserve"> EVENTOS</t>
  </si>
  <si>
    <t>QMU8831</t>
  </si>
  <si>
    <t>93W245G3RG2158993</t>
  </si>
  <si>
    <t>USB 2708</t>
  </si>
  <si>
    <t>QMU8848</t>
  </si>
  <si>
    <t>93W245G3RG2159184</t>
  </si>
  <si>
    <t>USB 2412</t>
  </si>
  <si>
    <t>QMU8863</t>
  </si>
  <si>
    <t>93W245G3RG2159084</t>
  </si>
  <si>
    <t>USB 2106</t>
  </si>
  <si>
    <t>QMU8866</t>
  </si>
  <si>
    <t>93W245G3RG2159038</t>
  </si>
  <si>
    <t>USB 2809</t>
  </si>
  <si>
    <t>QMU8893</t>
  </si>
  <si>
    <t>93W245G3RG2159159</t>
  </si>
  <si>
    <t>USA 1</t>
  </si>
  <si>
    <t>QMU8917</t>
  </si>
  <si>
    <t>93W245G3RG2159193</t>
  </si>
  <si>
    <t>USB 2907</t>
  </si>
  <si>
    <t>QMU8988</t>
  </si>
  <si>
    <t>93W245G3RG2159145</t>
  </si>
  <si>
    <t>USB 2719</t>
  </si>
  <si>
    <t>QMU9027</t>
  </si>
  <si>
    <t>93W245G3RG2159195</t>
  </si>
  <si>
    <t>EYT4952</t>
  </si>
  <si>
    <t>8AC906633KE157931</t>
  </si>
  <si>
    <t>GIA3I77</t>
  </si>
  <si>
    <t>8AC907643ME191103</t>
  </si>
  <si>
    <t>FNB9A35</t>
  </si>
  <si>
    <t>8AC907643ME191329</t>
  </si>
  <si>
    <t>FDZ1J12</t>
  </si>
  <si>
    <t>8AC907643LE182220</t>
  </si>
  <si>
    <t>FKD4G94</t>
  </si>
  <si>
    <t>01.1050 - JURUTI</t>
  </si>
  <si>
    <t>93YMAF4XEJJ081496</t>
  </si>
  <si>
    <t>DHN5697</t>
  </si>
  <si>
    <t>HONDA CG 125 CC</t>
  </si>
  <si>
    <t>2003/2003</t>
  </si>
  <si>
    <t>01.1001 - AMAPA/MACAPA</t>
  </si>
  <si>
    <t>9C2JC30103R246543</t>
  </si>
  <si>
    <t>GBT9A52</t>
  </si>
  <si>
    <t>93W245G3RH2164604</t>
  </si>
  <si>
    <t>03.563.718/0010-75</t>
  </si>
  <si>
    <t>MEDICAR EMERGENCIAS MEDICAS CAMPINAS (FILIAL) - AP</t>
  </si>
  <si>
    <t>GES1064</t>
  </si>
  <si>
    <t>93W245G3RH2164595</t>
  </si>
  <si>
    <t>GEV8G19</t>
  </si>
  <si>
    <t>93W245G3RH2164726</t>
  </si>
  <si>
    <t>QLQ3I72</t>
  </si>
  <si>
    <t>VOLKS/AMAROK</t>
  </si>
  <si>
    <t>WV1SD42H7JA059703</t>
  </si>
  <si>
    <t>QLQ3I80</t>
  </si>
  <si>
    <t>WV1SD42H4JA059805</t>
  </si>
  <si>
    <t>QLQ3I81</t>
  </si>
  <si>
    <t>QLQ5G32</t>
  </si>
  <si>
    <t>WV1SD42H9JA058250</t>
  </si>
  <si>
    <t>QLQ5G30</t>
  </si>
  <si>
    <t>WV1SD42H9JA058409</t>
  </si>
  <si>
    <t>QLQ5G38</t>
  </si>
  <si>
    <t>WV1SD42H3JA057978</t>
  </si>
  <si>
    <t>QLQ5G33</t>
  </si>
  <si>
    <t>WV1SD42H8JA057846</t>
  </si>
  <si>
    <t>QLQ5G63</t>
  </si>
  <si>
    <t>WV1SD42H8JA058194</t>
  </si>
  <si>
    <t>68.322.411/0006-41</t>
  </si>
  <si>
    <t>QLQ5G59</t>
  </si>
  <si>
    <t>WV1SD42H7JA060799</t>
  </si>
  <si>
    <t>QLQ5G29</t>
  </si>
  <si>
    <t>WV1SD42H6JA058316</t>
  </si>
  <si>
    <t>QLQ5G34</t>
  </si>
  <si>
    <t>WV1SD42H5JA058310</t>
  </si>
  <si>
    <t>QLQ5G36</t>
  </si>
  <si>
    <t>WV1SD42H7JA058826</t>
  </si>
  <si>
    <t>QLQ5G60</t>
  </si>
  <si>
    <t>WV1SD42H1JA058403</t>
  </si>
  <si>
    <t>QLQ5E45</t>
  </si>
  <si>
    <t>WV1SD42H1JA058319</t>
  </si>
  <si>
    <t>QLQ5E41</t>
  </si>
  <si>
    <t>WV1SD42H0JA058764</t>
  </si>
  <si>
    <t>QLQ5G58</t>
  </si>
  <si>
    <t>WV1SD42H3JA058225</t>
  </si>
  <si>
    <t>QLQ5G31</t>
  </si>
  <si>
    <t>WV1SD42H3JA057821</t>
  </si>
  <si>
    <t>QLQ5G62</t>
  </si>
  <si>
    <t>WV1SD42H7JA058373</t>
  </si>
  <si>
    <t>GEV4J99</t>
  </si>
  <si>
    <t>8AC906633JE138142</t>
  </si>
  <si>
    <t>EHH2B38</t>
  </si>
  <si>
    <t>8AC906633KE159339</t>
  </si>
  <si>
    <t>EVA9H58</t>
  </si>
  <si>
    <t>8AC906633KE159427</t>
  </si>
  <si>
    <t>EBD3B51</t>
  </si>
  <si>
    <t>8AC906633KE159353</t>
  </si>
  <si>
    <t>EEE8535</t>
  </si>
  <si>
    <t>WV1SD42H3KA043547</t>
  </si>
  <si>
    <t>BZF8733</t>
  </si>
  <si>
    <t>WV1SD42H6KA033837</t>
  </si>
  <si>
    <t>EXV5945</t>
  </si>
  <si>
    <t>WV1SD42H5KA044148</t>
  </si>
  <si>
    <t>DHN6161</t>
  </si>
  <si>
    <t>01.1017 - FORTALEZA CE</t>
  </si>
  <si>
    <t>9C2JC30104R060519</t>
  </si>
  <si>
    <t>GHF7089</t>
  </si>
  <si>
    <t>SAVEIRO ROBOUST</t>
  </si>
  <si>
    <t>9BWKB45U3JP084917</t>
  </si>
  <si>
    <t>FGS8019</t>
  </si>
  <si>
    <t>9BWKB45UXJP084834</t>
  </si>
  <si>
    <t>GAI1719</t>
  </si>
  <si>
    <t>9BWKB45U4JP084831</t>
  </si>
  <si>
    <t>FKD0549</t>
  </si>
  <si>
    <t>9BWKB45U7JP084919</t>
  </si>
  <si>
    <t>FQR7389</t>
  </si>
  <si>
    <t>9BWKB45U1JP085225</t>
  </si>
  <si>
    <t>GFC2109</t>
  </si>
  <si>
    <t>9BWKB45U4JP085252</t>
  </si>
  <si>
    <t>FPD8278</t>
  </si>
  <si>
    <t>9BWKB45U2JP085265</t>
  </si>
  <si>
    <t>FYR3469</t>
  </si>
  <si>
    <t>9BWKB45U0JP084910</t>
  </si>
  <si>
    <t>DRW5335</t>
  </si>
  <si>
    <t>9BWKB45U3KP041387</t>
  </si>
  <si>
    <t>GFH8209</t>
  </si>
  <si>
    <t>9BWKB45U0JP085250</t>
  </si>
  <si>
    <t>FWR9159</t>
  </si>
  <si>
    <t>9BWKB45U0JP084857</t>
  </si>
  <si>
    <t>FOJ3098</t>
  </si>
  <si>
    <t>3C6DFVDK9JE113535</t>
  </si>
  <si>
    <t>GIH7575</t>
  </si>
  <si>
    <t>3C6DFVDK5JE114729</t>
  </si>
  <si>
    <t>FVX6439</t>
  </si>
  <si>
    <t>3C6DFVDKXJE115701</t>
  </si>
  <si>
    <t>GAU0629</t>
  </si>
  <si>
    <t>3C6DFVDK2JE117703</t>
  </si>
  <si>
    <t>FEJ8658</t>
  </si>
  <si>
    <t>3C6DFVDK1JE117711</t>
  </si>
  <si>
    <t>GGR5759</t>
  </si>
  <si>
    <t>3C6DFVDK7JE117714</t>
  </si>
  <si>
    <t>GGM9759</t>
  </si>
  <si>
    <t>3C6DFVDK0JE117702</t>
  </si>
  <si>
    <t>FYN1007</t>
  </si>
  <si>
    <t>3C6DFVDK2JE117751</t>
  </si>
  <si>
    <t>FXT4673</t>
  </si>
  <si>
    <t>3C6DFVDK3JE150175</t>
  </si>
  <si>
    <t>ENN2G79</t>
  </si>
  <si>
    <t xml:space="preserve">01.1053 ISGH </t>
  </si>
  <si>
    <t>93YMAFEXCLJ310826</t>
  </si>
  <si>
    <t>EXM8A79</t>
  </si>
  <si>
    <t>93YMAFEXCLJ310822</t>
  </si>
  <si>
    <t>GDA0305</t>
  </si>
  <si>
    <t>8AC906633KE153794</t>
  </si>
  <si>
    <t>GDO6309</t>
  </si>
  <si>
    <t>8AC906633KE153873</t>
  </si>
  <si>
    <t>GJZ2751</t>
  </si>
  <si>
    <t>8AC906633KE157133</t>
  </si>
  <si>
    <t>FHS3653</t>
  </si>
  <si>
    <t>8AC906633KE156621</t>
  </si>
  <si>
    <t>EOB1H33</t>
  </si>
  <si>
    <t>8AC907643LE182173</t>
  </si>
  <si>
    <t>GCL3F68</t>
  </si>
  <si>
    <t>01.1045 - IJF</t>
  </si>
  <si>
    <t>93YMAFEXALJ063397</t>
  </si>
  <si>
    <t>ETA1G49</t>
  </si>
  <si>
    <t>93YMAFEXALJ063394</t>
  </si>
  <si>
    <t>FCC1I02</t>
  </si>
  <si>
    <t>01.1055 CAMACARI - BA</t>
  </si>
  <si>
    <t>93YMAF4XEJJ090310</t>
  </si>
  <si>
    <t>FIQ9D65</t>
  </si>
  <si>
    <t>93YMAF4XEJJ048366</t>
  </si>
  <si>
    <t>GBH5I09</t>
  </si>
  <si>
    <t>93YMAF4XEJJ090342</t>
  </si>
  <si>
    <t>GHF9B21</t>
  </si>
  <si>
    <t>93YMAF4XEJJ048260</t>
  </si>
  <si>
    <t>GHZ6H26</t>
  </si>
  <si>
    <t>93YMAF4XEJJ090312</t>
  </si>
  <si>
    <t>93YMAF4XEJJ158749</t>
  </si>
  <si>
    <t>GFO8013</t>
  </si>
  <si>
    <t>93YMAF4XEJJ204951</t>
  </si>
  <si>
    <t>FOP1133</t>
  </si>
  <si>
    <t>FIAT/FIOR MODIFICAR AB1</t>
  </si>
  <si>
    <t>01.1002 - AQUIDAUANA</t>
  </si>
  <si>
    <t>9BD2651JHJ9085039</t>
  </si>
  <si>
    <t>FWG9G58</t>
  </si>
  <si>
    <t>9BD2651JHM9161429</t>
  </si>
  <si>
    <t>GGU0C98</t>
  </si>
  <si>
    <t>9BD2651JHM9160681</t>
  </si>
  <si>
    <t>GKD9A38</t>
  </si>
  <si>
    <t>9BD2651JHM9161853</t>
  </si>
  <si>
    <t>CASCO</t>
  </si>
  <si>
    <t>EBN0E92</t>
  </si>
  <si>
    <t>8AC907643ME191102</t>
  </si>
  <si>
    <t>BVT2075</t>
  </si>
  <si>
    <t>01.1043 - VALE EMS</t>
  </si>
  <si>
    <t>WV1SD42H5KA043615</t>
  </si>
  <si>
    <t>CFZ4265</t>
  </si>
  <si>
    <t>WV1SD42H5KA041704</t>
  </si>
  <si>
    <t>ECZ8195</t>
  </si>
  <si>
    <t>WV1SD42H5KA041654</t>
  </si>
  <si>
    <t>ECV9675</t>
  </si>
  <si>
    <t>WV1SD42H2KA042292</t>
  </si>
  <si>
    <t>GCO8605</t>
  </si>
  <si>
    <t>WV1SD42H2KA041143</t>
  </si>
  <si>
    <t>EOC8195</t>
  </si>
  <si>
    <t>WV1SD42H2KA040123</t>
  </si>
  <si>
    <t>CUC2465</t>
  </si>
  <si>
    <t>WV1SD42H0KA042274</t>
  </si>
  <si>
    <t>CUJ0785</t>
  </si>
  <si>
    <t>WV1SD42H0KA041190</t>
  </si>
  <si>
    <t>CUE6435</t>
  </si>
  <si>
    <t>WV1SD42H8KA039994</t>
  </si>
  <si>
    <t>EXO2055</t>
  </si>
  <si>
    <t>WV1SD42H9KA041608</t>
  </si>
  <si>
    <t>EPX7415</t>
  </si>
  <si>
    <t>WV1SD42H0KA041934</t>
  </si>
  <si>
    <t>EXR9625</t>
  </si>
  <si>
    <t>WV1SD42H0KA042551</t>
  </si>
  <si>
    <t>ELW5765</t>
  </si>
  <si>
    <t>WV1SD42H6KA042280</t>
  </si>
  <si>
    <t>QLQ5661</t>
  </si>
  <si>
    <t>WV1SD42H9JA059462</t>
  </si>
  <si>
    <t>EZF5909</t>
  </si>
  <si>
    <t>WV1SD42H5KA034042</t>
  </si>
  <si>
    <t>QLQ5628</t>
  </si>
  <si>
    <t>WV1SD42H1JA058577</t>
  </si>
  <si>
    <t>ERA5461</t>
  </si>
  <si>
    <t>WV1SD42H5KA034591</t>
  </si>
  <si>
    <t>EEW9784</t>
  </si>
  <si>
    <t xml:space="preserve">01.1016 - ESTADO DO MARANHAO </t>
  </si>
  <si>
    <t>93YMAFEXCKJ648097</t>
  </si>
  <si>
    <t>FKG5407</t>
  </si>
  <si>
    <t>93YMAFEXCLJ145349</t>
  </si>
  <si>
    <t>DOM6024</t>
  </si>
  <si>
    <t>93YMAFEXCKJ648030</t>
  </si>
  <si>
    <t>FYJ9453</t>
  </si>
  <si>
    <t>93YMAFEXCKJ648024</t>
  </si>
  <si>
    <t>EPF3023</t>
  </si>
  <si>
    <t>93YMAFEXCKJ648028</t>
  </si>
  <si>
    <t>EJH2444</t>
  </si>
  <si>
    <t>93YMAFEXCKJ648027</t>
  </si>
  <si>
    <t>FCA1073</t>
  </si>
  <si>
    <t>93YMAFEXCKJ664574</t>
  </si>
  <si>
    <t>FZI1417</t>
  </si>
  <si>
    <t>93YMAFEXCLJ224543</t>
  </si>
  <si>
    <t>END5327</t>
  </si>
  <si>
    <t>93YMAFEXCLJ224540</t>
  </si>
  <si>
    <t>GHU5207</t>
  </si>
  <si>
    <t>93YMAFEXCLJ224544</t>
  </si>
  <si>
    <t>FNA0917</t>
  </si>
  <si>
    <t>93YMAFEXCLJ225080</t>
  </si>
  <si>
    <t>FCV3537</t>
  </si>
  <si>
    <t>93YMAFEXCLJ226305</t>
  </si>
  <si>
    <t>EVP1027</t>
  </si>
  <si>
    <t>93YMAFEXCLJ226430</t>
  </si>
  <si>
    <t>GIK4807</t>
  </si>
  <si>
    <t>93YMAFEXCLJ223764</t>
  </si>
  <si>
    <t>BZB7607</t>
  </si>
  <si>
    <t>93YMAFEXCLJ224135</t>
  </si>
  <si>
    <t>FZS3587</t>
  </si>
  <si>
    <t>93YMAFEXCLJ224656</t>
  </si>
  <si>
    <t>GCA6467</t>
  </si>
  <si>
    <t>93YMAFEXCLJ224684</t>
  </si>
  <si>
    <t>DKH5108</t>
  </si>
  <si>
    <t>93YMAFEXCLJ223765</t>
  </si>
  <si>
    <t>GCX6628</t>
  </si>
  <si>
    <t>93YMAFEXCLJ224680</t>
  </si>
  <si>
    <t>END8668</t>
  </si>
  <si>
    <t>93YMAFEXCLJ226433</t>
  </si>
  <si>
    <t>FQV8368</t>
  </si>
  <si>
    <t>93YMAFEXCLJ229851</t>
  </si>
  <si>
    <t>GEE2308</t>
  </si>
  <si>
    <t>93YMAFEXCLJ230425</t>
  </si>
  <si>
    <t>FPQ0028</t>
  </si>
  <si>
    <t>93YMAFEXCLJ226301</t>
  </si>
  <si>
    <t>CRG7678</t>
  </si>
  <si>
    <t>93YMAFEXCLJ226304</t>
  </si>
  <si>
    <t>GGH2458</t>
  </si>
  <si>
    <t>93YMAFEXCLJ227971</t>
  </si>
  <si>
    <t>GCV6458</t>
  </si>
  <si>
    <t>93YMAFEXCLJ230427</t>
  </si>
  <si>
    <t>BRQ2878</t>
  </si>
  <si>
    <t>93YMAFEXCLJ230454</t>
  </si>
  <si>
    <t>FQH9423</t>
  </si>
  <si>
    <t>WV1SD42H3EA031435</t>
  </si>
  <si>
    <t>FPO0G08</t>
  </si>
  <si>
    <t>01.1031 - SAO JOSÉ DO RIBAMAR</t>
  </si>
  <si>
    <t>93YMAFEXCLJ311475</t>
  </si>
  <si>
    <t>DWI2E58</t>
  </si>
  <si>
    <t>93YMAFEXCLJ310169</t>
  </si>
  <si>
    <t>GGY3A98</t>
  </si>
  <si>
    <t>93YMAFEXCLJ311478</t>
  </si>
  <si>
    <t>FYY6A73</t>
  </si>
  <si>
    <t>8AC907643LE181883</t>
  </si>
  <si>
    <t>EUR9423</t>
  </si>
  <si>
    <t>8AC906633KE157930</t>
  </si>
  <si>
    <t>FOR6664</t>
  </si>
  <si>
    <t>936ZCWMNCG2156220</t>
  </si>
  <si>
    <t>GJA4734</t>
  </si>
  <si>
    <t>01.1027 - PALMAS</t>
  </si>
  <si>
    <t>8AC906633JE138329</t>
  </si>
  <si>
    <t>FRD2843</t>
  </si>
  <si>
    <t>8AC906633JE140273</t>
  </si>
  <si>
    <t>FEX9673</t>
  </si>
  <si>
    <t>93YMAF4XEJJ158748</t>
  </si>
  <si>
    <t>FZR2721</t>
  </si>
  <si>
    <t>8AC906633JE140795</t>
  </si>
  <si>
    <t>RMJ9E10</t>
  </si>
  <si>
    <t>UNIDAS</t>
  </si>
  <si>
    <t>93YMAF4XEMJ785382</t>
  </si>
  <si>
    <t>02.491.558/0006-57</t>
  </si>
  <si>
    <t>UNIDAS VEICULOS ESPECIAIS S.A.</t>
  </si>
  <si>
    <t>RMJ9E11</t>
  </si>
  <si>
    <t>93YMAF4XEMJ785384</t>
  </si>
  <si>
    <t>RMJ9E12</t>
  </si>
  <si>
    <t>93YMAF4XEMJ785388</t>
  </si>
  <si>
    <t>BSZ5A62</t>
  </si>
  <si>
    <t>01.1065 - ESPIRITO SANTO</t>
  </si>
  <si>
    <t>8AC907643LE182302</t>
  </si>
  <si>
    <t>CUI2D99</t>
  </si>
  <si>
    <t>93YMAFEXCMJ783498</t>
  </si>
  <si>
    <t>RIO BANANAL</t>
  </si>
  <si>
    <t>DSV9D38</t>
  </si>
  <si>
    <t>93YMAFEXCMJ782418</t>
  </si>
  <si>
    <t>SÃO ROQUE</t>
  </si>
  <si>
    <t>EBO9C59</t>
  </si>
  <si>
    <t>93YMAFEXCMJ785571</t>
  </si>
  <si>
    <t>CACHOEIRO DO ITAP</t>
  </si>
  <si>
    <t>EKU7B42</t>
  </si>
  <si>
    <t>93YMAFEXCMJ784261</t>
  </si>
  <si>
    <t>IBIRAÇÚ</t>
  </si>
  <si>
    <t>EOF0J26</t>
  </si>
  <si>
    <t>93YMAFEXCNJ877027</t>
  </si>
  <si>
    <t>VILA PAVÃO</t>
  </si>
  <si>
    <t>EOM5A81</t>
  </si>
  <si>
    <t>93YMAFEXCMJ784132</t>
  </si>
  <si>
    <t>JACUPEMBA</t>
  </si>
  <si>
    <t>EVW3G94</t>
  </si>
  <si>
    <t>8AC907643LE183504</t>
  </si>
  <si>
    <t>COLATINA</t>
  </si>
  <si>
    <t>EXW1H41</t>
  </si>
  <si>
    <t>93YMAFEXCMJ784133</t>
  </si>
  <si>
    <t>LINHARES</t>
  </si>
  <si>
    <t>FDW5F23</t>
  </si>
  <si>
    <t>93YMAFEXCMJ784238</t>
  </si>
  <si>
    <t>MUQUI</t>
  </si>
  <si>
    <t>FFI7J88</t>
  </si>
  <si>
    <t>93YMAFEXCMJ784244</t>
  </si>
  <si>
    <t xml:space="preserve">COQUERAL </t>
  </si>
  <si>
    <t>FGW7E22</t>
  </si>
  <si>
    <t>93YMAFEXCMJ784237</t>
  </si>
  <si>
    <t>FIV8B75</t>
  </si>
  <si>
    <t>93YMAFEXCMJ782436</t>
  </si>
  <si>
    <t>ALEGRE</t>
  </si>
  <si>
    <t>FKH8D98</t>
  </si>
  <si>
    <t>93YMAFEXCMJ782414</t>
  </si>
  <si>
    <t>FKR3C14</t>
  </si>
  <si>
    <t>93YMAFEXCMJ784259</t>
  </si>
  <si>
    <t>FQU9J65</t>
  </si>
  <si>
    <t>8AC907643LE183575</t>
  </si>
  <si>
    <t>FSN3I17</t>
  </si>
  <si>
    <t>93YMAFEXCMJ783472</t>
  </si>
  <si>
    <t>FSR6D75</t>
  </si>
  <si>
    <t>8AC907643LE182095</t>
  </si>
  <si>
    <t>FUP6J26</t>
  </si>
  <si>
    <t>93YMAFEXCMJ782415</t>
  </si>
  <si>
    <t>FUX9A72</t>
  </si>
  <si>
    <t>93YMAFEXCMJ782416</t>
  </si>
  <si>
    <t>FVL0D57</t>
  </si>
  <si>
    <t>8AC907643LE181507</t>
  </si>
  <si>
    <t>JERÔNIMO MONTEIRO</t>
  </si>
  <si>
    <t>FVR8G54</t>
  </si>
  <si>
    <t>93YMAFEXCMJ784349</t>
  </si>
  <si>
    <t>MUNIZ FREIRE</t>
  </si>
  <si>
    <t>FYS4E23</t>
  </si>
  <si>
    <t>93YMAFEXCMJ784240</t>
  </si>
  <si>
    <t>FZR7E93</t>
  </si>
  <si>
    <t>93YMAFEXCMJ782437</t>
  </si>
  <si>
    <t>SÃO JOSÉ DO CALÇADO</t>
  </si>
  <si>
    <t>FZS3J81</t>
  </si>
  <si>
    <t>93YMAFEXCMJ782417</t>
  </si>
  <si>
    <t>GCE3D57</t>
  </si>
  <si>
    <t>93YMAFEXCMJ784242</t>
  </si>
  <si>
    <t>GCK3C67</t>
  </si>
  <si>
    <t>93YMAFEXCMJ783473</t>
  </si>
  <si>
    <t>GUACUÍ</t>
  </si>
  <si>
    <t>GFD3C84</t>
  </si>
  <si>
    <t>93YMAFEXCMJ782438</t>
  </si>
  <si>
    <t>DORES DOS RIO DENTRO</t>
  </si>
  <si>
    <t>GFZ7H85</t>
  </si>
  <si>
    <t>8AC907643ME191013</t>
  </si>
  <si>
    <t>GGO8I65</t>
  </si>
  <si>
    <t>93YMAFEXCMJ784243</t>
  </si>
  <si>
    <t>JOÃO NEIVA</t>
  </si>
  <si>
    <t>GHZ2J14</t>
  </si>
  <si>
    <t>93YMAFEXCNJ876979</t>
  </si>
  <si>
    <t>CONCEIÇÃO DA BARRA</t>
  </si>
  <si>
    <t>GJA0B37</t>
  </si>
  <si>
    <t>93YMAFEXCMJ784347</t>
  </si>
  <si>
    <t>GKE5H36</t>
  </si>
  <si>
    <t>93YMAFEXCMJ784260</t>
  </si>
  <si>
    <t>RMP2D99</t>
  </si>
  <si>
    <t>93YMAF4XENJ796608</t>
  </si>
  <si>
    <t>SUL</t>
  </si>
  <si>
    <t>RMQ2G47</t>
  </si>
  <si>
    <t>93YMAF4XENJ830823</t>
  </si>
  <si>
    <t>RMQ2G49</t>
  </si>
  <si>
    <t>93YMAF4XENJ796709</t>
  </si>
  <si>
    <t>RMQ2G50</t>
  </si>
  <si>
    <t>93YMAF4XENJ796706</t>
  </si>
  <si>
    <t>NORTE</t>
  </si>
  <si>
    <t>RMQ2G53</t>
  </si>
  <si>
    <t>93YMAF4XENJ830824</t>
  </si>
  <si>
    <t>RMQ2G54</t>
  </si>
  <si>
    <t>93YMAF4XENJ830840</t>
  </si>
  <si>
    <t>RMQ2G55</t>
  </si>
  <si>
    <t>93YMAF4XENJ830841</t>
  </si>
  <si>
    <t>RMQ2G58</t>
  </si>
  <si>
    <t>93YMAF4XENJ830843</t>
  </si>
  <si>
    <t>RMQ2G60</t>
  </si>
  <si>
    <t>93YMAF4XENJ830845</t>
  </si>
  <si>
    <t>RMQ2G62</t>
  </si>
  <si>
    <t>93YMAF4XENJ796640</t>
  </si>
  <si>
    <t>RNH2A39</t>
  </si>
  <si>
    <t>93YMAF4XENJ946529</t>
  </si>
  <si>
    <t>RNH2A43</t>
  </si>
  <si>
    <t>93YMAF4XENJ910855</t>
  </si>
  <si>
    <t>RNH2A45</t>
  </si>
  <si>
    <t>93YMAF4XENJ910800</t>
  </si>
  <si>
    <t>RNH2A46</t>
  </si>
  <si>
    <t>93YMAF4XENJ910941</t>
  </si>
  <si>
    <t>RNH4J16</t>
  </si>
  <si>
    <t>93YMAF4XENJ891470</t>
  </si>
  <si>
    <t>RNH4J20</t>
  </si>
  <si>
    <t>93YMAF4XENJ891469</t>
  </si>
  <si>
    <t>RNH4J25</t>
  </si>
  <si>
    <t>93YMAF4XENJ891468</t>
  </si>
  <si>
    <t>RNH4J27</t>
  </si>
  <si>
    <t>93YMAF4XENJ891467</t>
  </si>
  <si>
    <t>Atílio Vivácqua</t>
  </si>
  <si>
    <t>RNH4J35</t>
  </si>
  <si>
    <t>93YMAF4XENJ891357</t>
  </si>
  <si>
    <t>POLINORTE</t>
  </si>
  <si>
    <t>RNH4J46</t>
  </si>
  <si>
    <t>93YMAF4XENJ890250</t>
  </si>
  <si>
    <t>RNH4J49</t>
  </si>
  <si>
    <t>93YMAF4XENJ891471</t>
  </si>
  <si>
    <t>RNJ4I96</t>
  </si>
  <si>
    <t>93YMAF4XENJ946797</t>
  </si>
  <si>
    <t>RNJ4J01</t>
  </si>
  <si>
    <t>93YMAF4XENJ946766</t>
  </si>
  <si>
    <t>NOROESTE</t>
  </si>
  <si>
    <t>RNJ4J03</t>
  </si>
  <si>
    <t>93YMAF4XENJ911038</t>
  </si>
  <si>
    <t>RNJ4I99</t>
  </si>
  <si>
    <t>93YMAF4XENJ946767</t>
  </si>
  <si>
    <t>RNM2D76</t>
  </si>
  <si>
    <t>93YMAF4XENJ910798</t>
  </si>
  <si>
    <t>RNM2D80</t>
  </si>
  <si>
    <t>93YMAF4XENJ946531</t>
  </si>
  <si>
    <t>RNM2D82</t>
  </si>
  <si>
    <t>93YMAF4XENJ910857</t>
  </si>
  <si>
    <t>RNQ3J61</t>
  </si>
  <si>
    <t>93YMAF4XENJ910802</t>
  </si>
  <si>
    <t>RNQ3J62</t>
  </si>
  <si>
    <t>93YMAF4XENJ910940</t>
  </si>
  <si>
    <t>RNQ3J64</t>
  </si>
  <si>
    <t>93YMAF4XENJ910978</t>
  </si>
  <si>
    <t>RNQ3J70</t>
  </si>
  <si>
    <t>93YMAF4XENJ946906</t>
  </si>
  <si>
    <t>RNQ3J71</t>
  </si>
  <si>
    <t>93YMAF4XENJ947363</t>
  </si>
  <si>
    <t>NORTE (RESERVA)</t>
  </si>
  <si>
    <t>RNQ3J72</t>
  </si>
  <si>
    <t>93YMAF4XENJ947364</t>
  </si>
  <si>
    <t>RNQ3J77</t>
  </si>
  <si>
    <t>93YMAF4XENJ910939</t>
  </si>
  <si>
    <t>RNQ3J79</t>
  </si>
  <si>
    <t>93YMAF4XENJ911036</t>
  </si>
  <si>
    <t>RNQ3J82</t>
  </si>
  <si>
    <t>93YMAF4XENJ946733</t>
  </si>
  <si>
    <t>RNQ3J83</t>
  </si>
  <si>
    <t>93YMAF4XENJ946796</t>
  </si>
  <si>
    <t>RNJ4I98</t>
  </si>
  <si>
    <t>93YMAF4XENJ946768</t>
  </si>
  <si>
    <t>RNQ3J67</t>
  </si>
  <si>
    <t>93YMAF4XENJ946769</t>
  </si>
  <si>
    <t>RNQ3J68</t>
  </si>
  <si>
    <t>93YMAF4XENJ946904</t>
  </si>
  <si>
    <t>RNQ3J73</t>
  </si>
  <si>
    <t>93YMAF4XENJ947365</t>
  </si>
  <si>
    <t>RNQ3J76</t>
  </si>
  <si>
    <t>93YMAF4XENJ910859</t>
  </si>
  <si>
    <t>RNQ3J84</t>
  </si>
  <si>
    <t>93YMAF4XENJ946907</t>
  </si>
  <si>
    <t>BARRA DE SÃO FRANCISCO</t>
  </si>
  <si>
    <t>RNQ3J66</t>
  </si>
  <si>
    <t>RNQ3J78</t>
  </si>
  <si>
    <t>RNQ3J63</t>
  </si>
  <si>
    <t>RNQ3J65</t>
  </si>
  <si>
    <t>RNQ3J69</t>
  </si>
  <si>
    <t>RNQ3J74</t>
  </si>
  <si>
    <t>RNQ3J75</t>
  </si>
  <si>
    <t>RIS0I77</t>
  </si>
  <si>
    <t xml:space="preserve">XRE 300 ABS </t>
  </si>
  <si>
    <t xml:space="preserve"> MOTOLANCIA</t>
  </si>
  <si>
    <t>9C2ND1120LR202005</t>
  </si>
  <si>
    <t>RJQ1B42</t>
  </si>
  <si>
    <t>9C2ND1120LR103133</t>
  </si>
  <si>
    <t>RIS0I76</t>
  </si>
  <si>
    <t>9C2ND1120LR003879</t>
  </si>
  <si>
    <t>RIS0I79</t>
  </si>
  <si>
    <t>9C2ND1120LR004022</t>
  </si>
  <si>
    <t>RJL2G94</t>
  </si>
  <si>
    <t>9C2ND1120LR003917</t>
  </si>
  <si>
    <t>RIS0I78</t>
  </si>
  <si>
    <t>9C2ND1120LR202740</t>
  </si>
  <si>
    <t>RIS0I80</t>
  </si>
  <si>
    <t>9C2ND1120LR002797</t>
  </si>
  <si>
    <t>RIR0H35</t>
  </si>
  <si>
    <t>9C2ND1120LR002839</t>
  </si>
  <si>
    <t>RKT0H84</t>
  </si>
  <si>
    <t>9C2ND1120LR004294</t>
  </si>
  <si>
    <t>RIS0I74</t>
  </si>
  <si>
    <t>9C2ND1120LR003730</t>
  </si>
  <si>
    <t>RKF1D28</t>
  </si>
  <si>
    <t>9C2ND1120LR102696</t>
  </si>
  <si>
    <t>RKE1D90</t>
  </si>
  <si>
    <t>9C2ND1120LR102858</t>
  </si>
  <si>
    <t>RIX1J17</t>
  </si>
  <si>
    <t>9C2ND1120LR202774</t>
  </si>
  <si>
    <t>RKK1F71</t>
  </si>
  <si>
    <t>9C2ND1120LR202749</t>
  </si>
  <si>
    <t>RJO1D13</t>
  </si>
  <si>
    <t>9C2ND1120LR002392</t>
  </si>
  <si>
    <t>RIS0I85</t>
  </si>
  <si>
    <t>9C2ND1120LR202556</t>
  </si>
  <si>
    <t>RIS0I87</t>
  </si>
  <si>
    <t>9C2ND1120LR004728</t>
  </si>
  <si>
    <t>RKI1G73</t>
  </si>
  <si>
    <t>9C2ND1120LR102724</t>
  </si>
  <si>
    <t>RIS0I75</t>
  </si>
  <si>
    <t>9C2ND1120LR103404</t>
  </si>
  <si>
    <t>RIS0I83</t>
  </si>
  <si>
    <t>9C2ND1120LR102862</t>
  </si>
  <si>
    <t>RIS0I84</t>
  </si>
  <si>
    <t>9C2ND1120LR102758</t>
  </si>
  <si>
    <t>RIS0I86</t>
  </si>
  <si>
    <t>9C2ND1120LR202832</t>
  </si>
  <si>
    <t>RKT0H87</t>
  </si>
  <si>
    <t>9C2ND1120LR103298</t>
  </si>
  <si>
    <t>RKT0H81</t>
  </si>
  <si>
    <t>9C2ND1120LR202104</t>
  </si>
  <si>
    <t>RKT0H75</t>
  </si>
  <si>
    <t>9C2ND1120LR004632</t>
  </si>
  <si>
    <t>RIS0I81</t>
  </si>
  <si>
    <t>9C2ND1120LR004701</t>
  </si>
  <si>
    <t>RIS0I82</t>
  </si>
  <si>
    <t>9C2ND1120LR004290</t>
  </si>
  <si>
    <t>RIR0H33</t>
  </si>
  <si>
    <t>9C2ND1120LR103137</t>
  </si>
  <si>
    <t>RKT0H85</t>
  </si>
  <si>
    <t>9C2ND1120LR004303</t>
  </si>
  <si>
    <t>RKT0H78</t>
  </si>
  <si>
    <t>9C2ND1120LR202523</t>
  </si>
  <si>
    <t>RKT0H80</t>
  </si>
  <si>
    <t>9C2ND1120LR004462</t>
  </si>
  <si>
    <t>RKT0H88</t>
  </si>
  <si>
    <t>9C2ND1120LR004387</t>
  </si>
  <si>
    <t>RKT0H77</t>
  </si>
  <si>
    <t>9C2ND1120LR004456</t>
  </si>
  <si>
    <t>RKT0H79</t>
  </si>
  <si>
    <t>9C2ND1120LR103038</t>
  </si>
  <si>
    <t>RKT0H76</t>
  </si>
  <si>
    <t>9C2ND1120LR004765</t>
  </si>
  <si>
    <t>FAU7I55</t>
  </si>
  <si>
    <t>01.1067 -TIMBAUBA</t>
  </si>
  <si>
    <t>93YMAF4XEJJ081529</t>
  </si>
  <si>
    <t>FVW2A87</t>
  </si>
  <si>
    <t>93YMAF4XEJJ081526</t>
  </si>
  <si>
    <t>FVO8I72</t>
  </si>
  <si>
    <t>MED VIDAS - SOROCABA</t>
  </si>
  <si>
    <t>93YMAFEXCNJ877026</t>
  </si>
  <si>
    <t>GGS3D58</t>
  </si>
  <si>
    <t>SERGIPE - ARACAJU</t>
  </si>
  <si>
    <t>8AC907643NE198150</t>
  </si>
  <si>
    <t>DYB9A82</t>
  </si>
  <si>
    <t>8AC907643NE198309</t>
  </si>
  <si>
    <t>FJQ9I95</t>
  </si>
  <si>
    <t>8AC906633KE160568</t>
  </si>
  <si>
    <t>FYA5D92</t>
  </si>
  <si>
    <t>FORTALEZA/CAMPINAS</t>
  </si>
  <si>
    <t>93YMAF4XEMJ781807</t>
  </si>
  <si>
    <t>FKH7D96</t>
  </si>
  <si>
    <t>93YMAF4XEMJ781806</t>
  </si>
  <si>
    <t>FOQ3C96</t>
  </si>
  <si>
    <t>CAMPINA GRANDE</t>
  </si>
  <si>
    <t>93YMAFEXCNJ878023</t>
  </si>
  <si>
    <t>BXD7G27</t>
  </si>
  <si>
    <t>93YMAFEXCNJ878088</t>
  </si>
  <si>
    <t>EPT8E74</t>
  </si>
  <si>
    <t>PROJETO FUTURO SAMU CEARÁ</t>
  </si>
  <si>
    <t>8AC907643NE198158</t>
  </si>
  <si>
    <t>FORTALEZA</t>
  </si>
  <si>
    <t>FOT4H12</t>
  </si>
  <si>
    <t>8AC907643NE198214</t>
  </si>
  <si>
    <t>GCY8C46</t>
  </si>
  <si>
    <t>8AC907643NE198157</t>
  </si>
  <si>
    <t>DKU0C06</t>
  </si>
  <si>
    <t>8AC907643NE198306</t>
  </si>
  <si>
    <t>FPY3H05</t>
  </si>
  <si>
    <t>8AC907643NE198388</t>
  </si>
  <si>
    <t>FRH8B68</t>
  </si>
  <si>
    <t>8AC907643NE198299</t>
  </si>
  <si>
    <t>BKU4J96</t>
  </si>
  <si>
    <t>8AC907643NE198391</t>
  </si>
  <si>
    <t>EOD5J84</t>
  </si>
  <si>
    <t>8AC907643NE198308</t>
  </si>
  <si>
    <t>GEQ7E58</t>
  </si>
  <si>
    <t>8AC907643NE198293</t>
  </si>
  <si>
    <t>GBP2H56</t>
  </si>
  <si>
    <t>8AC907643NE198311</t>
  </si>
  <si>
    <t>GEH9J18</t>
  </si>
  <si>
    <t>8AC907643NE198211</t>
  </si>
  <si>
    <t>CPH2B53</t>
  </si>
  <si>
    <t>8AC907643NE198389</t>
  </si>
  <si>
    <t>EQF3J41</t>
  </si>
  <si>
    <t>8AC907643NE198390</t>
  </si>
  <si>
    <t>FTL9E04</t>
  </si>
  <si>
    <t>8AC907643LE181884</t>
  </si>
  <si>
    <t>FCG9H33</t>
  </si>
  <si>
    <t>8AC907643LE182013</t>
  </si>
  <si>
    <t>BPO8B75</t>
  </si>
  <si>
    <t>8AC907643LE182305</t>
  </si>
  <si>
    <t>FNN5C63</t>
  </si>
  <si>
    <t>8AC907643LE182303</t>
  </si>
  <si>
    <t>EQR7F84</t>
  </si>
  <si>
    <t>8AC907643NE198295</t>
  </si>
  <si>
    <t>FXU9B83</t>
  </si>
  <si>
    <t>8AC907643NE198147</t>
  </si>
  <si>
    <t>GDM5E74</t>
  </si>
  <si>
    <t>8AC907643NE198392</t>
  </si>
  <si>
    <t>CUH4D14</t>
  </si>
  <si>
    <t>93YMAF4XEMJ781677</t>
  </si>
  <si>
    <t>BASE SÃO PAULO</t>
  </si>
  <si>
    <t>EQL2682</t>
  </si>
  <si>
    <t>02.2023 - FORA DE OPERACAO</t>
  </si>
  <si>
    <t>9BGJP7520LB123384</t>
  </si>
  <si>
    <t>GCG7971</t>
  </si>
  <si>
    <t>9BGJP7520LB123268</t>
  </si>
  <si>
    <t>BWS8191</t>
  </si>
  <si>
    <t>9BGJP7520LB114815</t>
  </si>
  <si>
    <t>FJO7872</t>
  </si>
  <si>
    <t>9BGJP7520LB124267</t>
  </si>
  <si>
    <t>EEV5G29</t>
  </si>
  <si>
    <t>9BGJP7520LB131906</t>
  </si>
  <si>
    <t>BSY6C68</t>
  </si>
  <si>
    <t>9BGJP7520LB181659</t>
  </si>
  <si>
    <t>CSP7C28</t>
  </si>
  <si>
    <t>9BGJP7520LB177468</t>
  </si>
  <si>
    <t>GAX3B57</t>
  </si>
  <si>
    <t>PEUGEOT/PARTNER</t>
  </si>
  <si>
    <t>8AEGCNFN8LG505481</t>
  </si>
  <si>
    <t>SÃO PAULO</t>
  </si>
  <si>
    <t>BYP9B49</t>
  </si>
  <si>
    <t>8AEGCNFN8LG505496</t>
  </si>
  <si>
    <t>GDV3E37</t>
  </si>
  <si>
    <t>8AEGCNFN8LG505486</t>
  </si>
  <si>
    <t>DZG4E89</t>
  </si>
  <si>
    <t>8AEGCNFN8LG505362</t>
  </si>
  <si>
    <t>DEA8D99</t>
  </si>
  <si>
    <t>8AEGCNFN8LG505476</t>
  </si>
  <si>
    <t>EBO2581</t>
  </si>
  <si>
    <t>8AC906633KE159354</t>
  </si>
  <si>
    <t>EHH3453</t>
  </si>
  <si>
    <t>8AC906633KE159357</t>
  </si>
  <si>
    <t>EBE8350</t>
  </si>
  <si>
    <t>8AC906633KE159426</t>
  </si>
  <si>
    <t>EQS1626</t>
  </si>
  <si>
    <t>8AC906633KE160122</t>
  </si>
  <si>
    <t>EPA1903</t>
  </si>
  <si>
    <t>8AC906633KE159351</t>
  </si>
  <si>
    <t>EXA6532</t>
  </si>
  <si>
    <t>8AC906633KE157142</t>
  </si>
  <si>
    <t>ENN6810</t>
  </si>
  <si>
    <t>8AC906633KE156485</t>
  </si>
  <si>
    <t>EES3994</t>
  </si>
  <si>
    <t>8AC906633KE158426</t>
  </si>
  <si>
    <t>EVA7437</t>
  </si>
  <si>
    <t>8AC906633KE158020</t>
  </si>
  <si>
    <t>FDS6761</t>
  </si>
  <si>
    <t>8AC906633JE138260</t>
  </si>
  <si>
    <t>GDM2097</t>
  </si>
  <si>
    <t>8AC906633JE139659</t>
  </si>
  <si>
    <t>GDM6397</t>
  </si>
  <si>
    <t>8AC906633JE139658</t>
  </si>
  <si>
    <t>FKR6549</t>
  </si>
  <si>
    <t>8AC906633JE144055</t>
  </si>
  <si>
    <t>8AC906633JE140762</t>
  </si>
  <si>
    <t>GJG0731</t>
  </si>
  <si>
    <t>8AC906633KE154162</t>
  </si>
  <si>
    <t>GHN8799</t>
  </si>
  <si>
    <t>8AC906633JE139180</t>
  </si>
  <si>
    <t>8AC906633JE139602</t>
  </si>
  <si>
    <t>FFQ9266</t>
  </si>
  <si>
    <t>8AC906633KE1590030</t>
  </si>
  <si>
    <t>GKA1724</t>
  </si>
  <si>
    <t>8AC906633KE158343</t>
  </si>
  <si>
    <t>FHV2052</t>
  </si>
  <si>
    <t>8AC906633KE157864</t>
  </si>
  <si>
    <t>FBV3371</t>
  </si>
  <si>
    <t>8AC906633KE157755</t>
  </si>
  <si>
    <t>FVB6441</t>
  </si>
  <si>
    <t>8AC906633KE157754</t>
  </si>
  <si>
    <t>FVM2033</t>
  </si>
  <si>
    <t>8AC906633KE158338</t>
  </si>
  <si>
    <t>FTW5083</t>
  </si>
  <si>
    <t>8AC906633KE157932</t>
  </si>
  <si>
    <t>DWL0267</t>
  </si>
  <si>
    <t>8AC906633KE158425</t>
  </si>
  <si>
    <t>EGX7669</t>
  </si>
  <si>
    <t>8AC906633KE159105</t>
  </si>
  <si>
    <t>EGX3207</t>
  </si>
  <si>
    <t>8AC906633KE158253</t>
  </si>
  <si>
    <t>GGP4883</t>
  </si>
  <si>
    <t>BAC906633JE144203</t>
  </si>
  <si>
    <t>BASE CAMPINAS</t>
  </si>
  <si>
    <t>EOA7722</t>
  </si>
  <si>
    <t>3C6DFVDKXJE138217</t>
  </si>
  <si>
    <t>GFX2902</t>
  </si>
  <si>
    <t>3C6DFVDK5KE513836</t>
  </si>
  <si>
    <t>RNQ3J80</t>
  </si>
  <si>
    <t>RNQ3J81</t>
  </si>
  <si>
    <t>GED4B67</t>
  </si>
  <si>
    <t>93YMAFEXCNJ876568</t>
  </si>
  <si>
    <t>FOJ9B28</t>
  </si>
  <si>
    <t>93YMAFEXCNJ876977</t>
  </si>
  <si>
    <t>PRK8112</t>
  </si>
  <si>
    <t>93YMAFEXCJJ780588</t>
  </si>
  <si>
    <t>PRK8372</t>
  </si>
  <si>
    <t>93YMAFEXCJJ790012</t>
  </si>
  <si>
    <t>PRK8352</t>
  </si>
  <si>
    <t>93YMAFEXCJJ790011</t>
  </si>
  <si>
    <t>PRK8362</t>
  </si>
  <si>
    <t>93YMAFEXXCJJ806804</t>
  </si>
  <si>
    <t>PRK8322</t>
  </si>
  <si>
    <t>93YMAFEXCJJ780587</t>
  </si>
  <si>
    <t>PRK8312</t>
  </si>
  <si>
    <t>93YMAFEXCJJ780581</t>
  </si>
  <si>
    <t>EEQ5F99</t>
  </si>
  <si>
    <t>93YMAFEXCLJ311195</t>
  </si>
  <si>
    <t>EQN4G29</t>
  </si>
  <si>
    <t>93YMAFEXCMJ436824</t>
  </si>
  <si>
    <t>DIT7G82</t>
  </si>
  <si>
    <t>93YMAFEXCNJ877028</t>
  </si>
  <si>
    <t>PRK8302</t>
  </si>
  <si>
    <t>93YMAFEXCJJ780580</t>
  </si>
  <si>
    <t>PRK8332</t>
  </si>
  <si>
    <t>93YMAFEXCJJ790010</t>
  </si>
  <si>
    <t>GAQ4173</t>
  </si>
  <si>
    <t>93YMAFEXCKJ475322</t>
  </si>
  <si>
    <t>FOZ9405</t>
  </si>
  <si>
    <t>93YMAFEXCKJ422673</t>
  </si>
  <si>
    <t>FPF8678</t>
  </si>
  <si>
    <t>93YMAFEXCJJ789927</t>
  </si>
  <si>
    <t>GKB1416</t>
  </si>
  <si>
    <t>93YMAF4XEJJ158754</t>
  </si>
  <si>
    <t>GHH2J97</t>
  </si>
  <si>
    <t>93YMAF4XENJ796565</t>
  </si>
  <si>
    <t>ESTR. JUVENAL PONCIANO DE CAMARGO, 2259 - MATO DAS COBRAS, GUARULHOS - SP</t>
  </si>
  <si>
    <t>GIH4H06</t>
  </si>
  <si>
    <t>93YMAF4XENJ796564</t>
  </si>
  <si>
    <t>FGF3A95</t>
  </si>
  <si>
    <t>93YMAF4XENJ796568</t>
  </si>
  <si>
    <t>FDC4613</t>
  </si>
  <si>
    <t>93YMAF4XEJJ158750</t>
  </si>
  <si>
    <t>GAO8287</t>
  </si>
  <si>
    <t>93YMAF4XEJJ147290</t>
  </si>
  <si>
    <t>FNY4279</t>
  </si>
  <si>
    <t>93YMAF4XEJJ158852</t>
  </si>
  <si>
    <t>DQV8G02</t>
  </si>
  <si>
    <t>8AC907643LE182012</t>
  </si>
  <si>
    <t>EKF8A79</t>
  </si>
  <si>
    <t>8AC907643LE183499</t>
  </si>
  <si>
    <t>EVO0B39</t>
  </si>
  <si>
    <t>8AC907643LE181769</t>
  </si>
  <si>
    <t>EZV4G12</t>
  </si>
  <si>
    <t>8AC907643LE182172</t>
  </si>
  <si>
    <t>FOW9I64</t>
  </si>
  <si>
    <t>8AC907643LE183574</t>
  </si>
  <si>
    <t>FWR6I51</t>
  </si>
  <si>
    <t>8AC907643LE181301</t>
  </si>
  <si>
    <t>GFK6I04</t>
  </si>
  <si>
    <t>8AC907643LE182224</t>
  </si>
  <si>
    <t>FQD8712</t>
  </si>
  <si>
    <t>936ZCWMNCE2118654</t>
  </si>
  <si>
    <t>FNW3265</t>
  </si>
  <si>
    <t>936ZCWNBCF2148510</t>
  </si>
  <si>
    <t>FCQ5378</t>
  </si>
  <si>
    <t>2014/2015</t>
  </si>
  <si>
    <t>VEICULOS A VENDA</t>
  </si>
  <si>
    <t>936ZCWNBCF2146783</t>
  </si>
  <si>
    <t>FMX6893</t>
  </si>
  <si>
    <t>936ZCWMNCG215599</t>
  </si>
  <si>
    <t>FQX7621</t>
  </si>
  <si>
    <t>935ZCWMNCE2132741</t>
  </si>
  <si>
    <t>FRJ0139</t>
  </si>
  <si>
    <t>93W245634E2134061</t>
  </si>
  <si>
    <t>FTO2D85</t>
  </si>
  <si>
    <t>935ZCWMNCE2134265</t>
  </si>
  <si>
    <t>FUK6292</t>
  </si>
  <si>
    <t>935ZCWMNCE2134231</t>
  </si>
  <si>
    <t>2012/2013</t>
  </si>
  <si>
    <t>EAG9939</t>
  </si>
  <si>
    <t>2008/2009</t>
  </si>
  <si>
    <t>93W244F1392037069</t>
  </si>
  <si>
    <t>FPZ8103</t>
  </si>
  <si>
    <t>936ZCWNBCF2148509</t>
  </si>
  <si>
    <t>HGK5294</t>
  </si>
  <si>
    <t>2011/2012</t>
  </si>
  <si>
    <t>9BD255429C8927382</t>
  </si>
  <si>
    <t>FOE8961</t>
  </si>
  <si>
    <t>93YMAF4XEJJ158860</t>
  </si>
  <si>
    <t>SÃO LUIS</t>
  </si>
  <si>
    <t>FJO6767</t>
  </si>
  <si>
    <t>93YMAF4XEJJ158854</t>
  </si>
  <si>
    <t>FMS5F98</t>
  </si>
  <si>
    <t>VEÍCULO COM KAIO</t>
  </si>
  <si>
    <t>9BGJP7520LB183412</t>
  </si>
  <si>
    <t>ALIENACAO FROTA</t>
  </si>
  <si>
    <t>%</t>
  </si>
  <si>
    <r>
      <t xml:space="preserve">SPIN 1.8 (7 LUGARES) </t>
    </r>
    <r>
      <rPr>
        <b/>
        <sz val="9"/>
        <rFont val="Calibri Light"/>
        <family val="2"/>
        <scheme val="major"/>
      </rPr>
      <t>(MT)</t>
    </r>
    <r>
      <rPr>
        <sz val="9"/>
        <rFont val="Calibri Light"/>
        <family val="2"/>
        <scheme val="major"/>
      </rPr>
      <t xml:space="preserve"> PREMIER</t>
    </r>
  </si>
  <si>
    <t>Ano/Modelo</t>
  </si>
  <si>
    <t>Marca/Modelo</t>
  </si>
  <si>
    <t>COD. FIPE</t>
  </si>
  <si>
    <t>001462-1</t>
  </si>
  <si>
    <t>001478-8</t>
  </si>
  <si>
    <t>005500-0</t>
  </si>
  <si>
    <t>024163-6</t>
  </si>
  <si>
    <t>025196-8</t>
  </si>
  <si>
    <t>001106-1</t>
  </si>
  <si>
    <t>011194-5</t>
  </si>
  <si>
    <t>021261-0</t>
  </si>
  <si>
    <t>025201-8</t>
  </si>
  <si>
    <t>011100-7</t>
  </si>
  <si>
    <t>001283-1</t>
  </si>
  <si>
    <t>021431-0</t>
  </si>
  <si>
    <t>001289-0</t>
  </si>
  <si>
    <t>SPIN 1.8 7 LUGARES</t>
  </si>
  <si>
    <t>004494-6</t>
  </si>
  <si>
    <t>001378-1</t>
  </si>
  <si>
    <t>001500-8</t>
  </si>
  <si>
    <t>811021-2</t>
  </si>
  <si>
    <t>005338-4</t>
  </si>
  <si>
    <t>005459-3</t>
  </si>
  <si>
    <t>001413-3</t>
  </si>
  <si>
    <t>005337-6</t>
  </si>
  <si>
    <t>811097-2</t>
  </si>
  <si>
    <t>024101-6</t>
  </si>
  <si>
    <t>001027-8</t>
  </si>
  <si>
    <t>QUANT</t>
  </si>
  <si>
    <t>FKI 6923</t>
  </si>
  <si>
    <t>ETN 8987</t>
  </si>
  <si>
    <t>FWO 3944</t>
  </si>
  <si>
    <t>GJC 9725</t>
  </si>
  <si>
    <t>GFN 1999</t>
  </si>
  <si>
    <t>GFZ 6222</t>
  </si>
  <si>
    <t>GJH 2881</t>
  </si>
  <si>
    <t>DHN 5697</t>
  </si>
  <si>
    <t>DHN 6161</t>
  </si>
  <si>
    <t>FBR 1242</t>
  </si>
  <si>
    <t>FQQ 0833</t>
  </si>
  <si>
    <t>FOP 1133</t>
  </si>
  <si>
    <t>HGK 5294</t>
  </si>
  <si>
    <t>FKI 6924</t>
  </si>
  <si>
    <t>FWR 9159</t>
  </si>
  <si>
    <t>FKI 6804</t>
  </si>
  <si>
    <t>GHF 7089</t>
  </si>
  <si>
    <t>FQD 8712</t>
  </si>
  <si>
    <t>FGS 8019</t>
  </si>
  <si>
    <t>FOT 8186</t>
  </si>
  <si>
    <t>GAI 1719</t>
  </si>
  <si>
    <t>FKI 6802</t>
  </si>
  <si>
    <t>FKD 0549</t>
  </si>
  <si>
    <t>GES 1064</t>
  </si>
  <si>
    <t>GFH 8209</t>
  </si>
  <si>
    <t>GHP 0331</t>
  </si>
  <si>
    <t>FQR 7389</t>
  </si>
  <si>
    <t>GFC 2109</t>
  </si>
  <si>
    <t>GHE 7277</t>
  </si>
  <si>
    <t>FPD 8278</t>
  </si>
  <si>
    <t>KEI 1941</t>
  </si>
  <si>
    <t>FYR 3469</t>
  </si>
  <si>
    <t>CSN 2771</t>
  </si>
  <si>
    <t>EAG 9939</t>
  </si>
  <si>
    <t>BXG 2652</t>
  </si>
  <si>
    <t>EWS 6960</t>
  </si>
  <si>
    <t>EQL 2682</t>
  </si>
  <si>
    <t>GCG 7971</t>
  </si>
  <si>
    <t>FSN 4361</t>
  </si>
  <si>
    <t>BWS 8191</t>
  </si>
  <si>
    <t>FJO 7872</t>
  </si>
  <si>
    <t>FPF 8678</t>
  </si>
  <si>
    <t>EBM 1521</t>
  </si>
  <si>
    <t>GBP 0904</t>
  </si>
  <si>
    <t>EUH 0671</t>
  </si>
  <si>
    <t>DPF 2991</t>
  </si>
  <si>
    <t>EOF 8892</t>
  </si>
  <si>
    <t>FRD 2843</t>
  </si>
  <si>
    <t>EEV 5G29</t>
  </si>
  <si>
    <t>BSY 6C68</t>
  </si>
  <si>
    <t>CSP 7C28</t>
  </si>
  <si>
    <t>EUO 0J89</t>
  </si>
  <si>
    <t>FTO 2385</t>
  </si>
  <si>
    <t>FMS 5F98</t>
  </si>
  <si>
    <t>FTY 9718</t>
  </si>
  <si>
    <t>RIS0177</t>
  </si>
  <si>
    <t>FQX 7621</t>
  </si>
  <si>
    <t>FSB 6922</t>
  </si>
  <si>
    <t>FUK 6292</t>
  </si>
  <si>
    <t>S/ PLACA</t>
  </si>
  <si>
    <t>FSV 8924</t>
  </si>
  <si>
    <t>FRL 1073</t>
  </si>
  <si>
    <t>FCQ 5378</t>
  </si>
  <si>
    <t>FEF 6738</t>
  </si>
  <si>
    <t>FAG 1672</t>
  </si>
  <si>
    <t>RFK1D28</t>
  </si>
  <si>
    <t>FPZ 8103</t>
  </si>
  <si>
    <t>FKG 9614</t>
  </si>
  <si>
    <t>FNW 3265</t>
  </si>
  <si>
    <t>FXU 0361</t>
  </si>
  <si>
    <t>FSZ 1337</t>
  </si>
  <si>
    <t xml:space="preserve">GJG 0731 </t>
  </si>
  <si>
    <t>FYN 1007</t>
  </si>
  <si>
    <t>FEJ 0H96</t>
  </si>
  <si>
    <t>FOZ 9405</t>
  </si>
  <si>
    <t>GAQ 4173</t>
  </si>
  <si>
    <t>FQH 9423</t>
  </si>
  <si>
    <t>FRD 1097</t>
  </si>
  <si>
    <t>PRK 8352</t>
  </si>
  <si>
    <t>RTK0H79</t>
  </si>
  <si>
    <t>PRK 8332</t>
  </si>
  <si>
    <t>GBT 9052</t>
  </si>
  <si>
    <t>GDA 0305</t>
  </si>
  <si>
    <t>GEV 8619</t>
  </si>
  <si>
    <t>FKR 9241</t>
  </si>
  <si>
    <t>GCP 4674</t>
  </si>
  <si>
    <t>FMJ 8063</t>
  </si>
  <si>
    <t>GAD 8635</t>
  </si>
  <si>
    <t>GAP 2702</t>
  </si>
  <si>
    <t>IWY 5172</t>
  </si>
  <si>
    <t>IRF 0154</t>
  </si>
  <si>
    <t>IQT 4509</t>
  </si>
  <si>
    <t>GDO 6309</t>
  </si>
  <si>
    <t>FOR 6664</t>
  </si>
  <si>
    <t>FMX 6893</t>
  </si>
  <si>
    <t>GEV 4999</t>
  </si>
  <si>
    <t>GGY 0908</t>
  </si>
  <si>
    <t>GJA 4734</t>
  </si>
  <si>
    <t>FIQ 9D65</t>
  </si>
  <si>
    <t>GJZ 2751</t>
  </si>
  <si>
    <t>GGY 9711</t>
  </si>
  <si>
    <t>GHF 9B21</t>
  </si>
  <si>
    <t>FAU 7I55</t>
  </si>
  <si>
    <t>FKD 4G94</t>
  </si>
  <si>
    <t>FCC 1I02</t>
  </si>
  <si>
    <t>FVW 2A87</t>
  </si>
  <si>
    <t>GAZ 1I52</t>
  </si>
  <si>
    <t>GHZ 6H26</t>
  </si>
  <si>
    <t>GBH 5I09</t>
  </si>
  <si>
    <t>GAN 6C38</t>
  </si>
  <si>
    <t>FRN 6G21</t>
  </si>
  <si>
    <t>FDS 6761</t>
  </si>
  <si>
    <t>FKR 6549</t>
  </si>
  <si>
    <t xml:space="preserve">FQD 3932 </t>
  </si>
  <si>
    <t>FZR 2721</t>
  </si>
  <si>
    <t>GDM 2097</t>
  </si>
  <si>
    <t>GDM 6397</t>
  </si>
  <si>
    <t>FXB 8729</t>
  </si>
  <si>
    <t xml:space="preserve">GHI 2118 </t>
  </si>
  <si>
    <t>GHN 8799</t>
  </si>
  <si>
    <t>FOJ 3098</t>
  </si>
  <si>
    <t>GIH 7575</t>
  </si>
  <si>
    <t>FVX 6439</t>
  </si>
  <si>
    <t>GGM 9759</t>
  </si>
  <si>
    <t>GAU 0629</t>
  </si>
  <si>
    <t>FEJ 8658</t>
  </si>
  <si>
    <t>GGR 5759</t>
  </si>
  <si>
    <t>FLR 8571</t>
  </si>
  <si>
    <t>FHS 3653</t>
  </si>
  <si>
    <t>FDC 4613</t>
  </si>
  <si>
    <t>GKB 1416</t>
  </si>
  <si>
    <t>GFO 8013</t>
  </si>
  <si>
    <t>FOE 8961</t>
  </si>
  <si>
    <t>FNY 4279</t>
  </si>
  <si>
    <t>GFZ 5158</t>
  </si>
  <si>
    <t>FJO 6767</t>
  </si>
  <si>
    <t>FEX 9673</t>
  </si>
  <si>
    <t>PRK 8112</t>
  </si>
  <si>
    <t>PRK 8372</t>
  </si>
  <si>
    <t>PRK 8302</t>
  </si>
  <si>
    <t>PRK 8362</t>
  </si>
  <si>
    <t>PRK 8322</t>
  </si>
  <si>
    <t>PRK 8312</t>
  </si>
  <si>
    <t>QLQ 3872</t>
  </si>
  <si>
    <t>QLQ 3880</t>
  </si>
  <si>
    <t>QLQ 3881</t>
  </si>
  <si>
    <t>QLQ 5632</t>
  </si>
  <si>
    <t>QLQ 5630</t>
  </si>
  <si>
    <t>QLQ 5661</t>
  </si>
  <si>
    <t>QLQ 5638</t>
  </si>
  <si>
    <t>QLQ 5633</t>
  </si>
  <si>
    <t>QLQ 5663</t>
  </si>
  <si>
    <t>QLQ 5659</t>
  </si>
  <si>
    <t>QLQ 5629</t>
  </si>
  <si>
    <t>QLQ 5634</t>
  </si>
  <si>
    <t>QLQ 5636</t>
  </si>
  <si>
    <t>QLQ 5660</t>
  </si>
  <si>
    <t>QLQ 5445</t>
  </si>
  <si>
    <t>QLQ 5628</t>
  </si>
  <si>
    <t>QLQ 5441</t>
  </si>
  <si>
    <t>QLQ 5658</t>
  </si>
  <si>
    <t>QLQ 5631</t>
  </si>
  <si>
    <t>QLQ 5662</t>
  </si>
  <si>
    <t>GKA 1724</t>
  </si>
  <si>
    <t>FHV 2052</t>
  </si>
  <si>
    <t>FBV 3371</t>
  </si>
  <si>
    <t>FVB 6441</t>
  </si>
  <si>
    <t>FVM 2033</t>
  </si>
  <si>
    <t>FTW 5083</t>
  </si>
  <si>
    <t>FJQ 9895</t>
  </si>
  <si>
    <t>FFQ 9266</t>
  </si>
  <si>
    <t>ENN 6810</t>
  </si>
  <si>
    <t>EXA 6532</t>
  </si>
  <si>
    <t>ENV 4242</t>
  </si>
  <si>
    <t>EGN 5206</t>
  </si>
  <si>
    <t>EUR 9423</t>
  </si>
  <si>
    <t>EYT 4952</t>
  </si>
  <si>
    <t>EVA 7437</t>
  </si>
  <si>
    <t>DWL 0267</t>
  </si>
  <si>
    <t>EDM 0721</t>
  </si>
  <si>
    <t>EGX 7669</t>
  </si>
  <si>
    <t>EES 3994</t>
  </si>
  <si>
    <t>EGX 3207</t>
  </si>
  <si>
    <t>EHH 2138</t>
  </si>
  <si>
    <t>EPA 1903</t>
  </si>
  <si>
    <t>EBD 3151</t>
  </si>
  <si>
    <t>EBO 2581</t>
  </si>
  <si>
    <t>EHH 3453</t>
  </si>
  <si>
    <t>EBE 8350</t>
  </si>
  <si>
    <t>EVA 9758</t>
  </si>
  <si>
    <t>EQS 1626</t>
  </si>
  <si>
    <t>EDI 2795</t>
  </si>
  <si>
    <t>DOM 6024</t>
  </si>
  <si>
    <t>FNI 0663</t>
  </si>
  <si>
    <t>ESD 4914</t>
  </si>
  <si>
    <t>GHI 9304</t>
  </si>
  <si>
    <t>FYJ 9453</t>
  </si>
  <si>
    <t>EPF 3023</t>
  </si>
  <si>
    <t>EEW 9784</t>
  </si>
  <si>
    <t>FPR 2473</t>
  </si>
  <si>
    <t>EJH 2444</t>
  </si>
  <si>
    <t>FCA 1073</t>
  </si>
  <si>
    <t>FXT 4673</t>
  </si>
  <si>
    <t>EOA 7722</t>
  </si>
  <si>
    <t>DRW 5335</t>
  </si>
  <si>
    <t>FFH 9132</t>
  </si>
  <si>
    <t>ELU 3152</t>
  </si>
  <si>
    <t>GHV 5332</t>
  </si>
  <si>
    <t>DIH 5623</t>
  </si>
  <si>
    <t>EZU 2242</t>
  </si>
  <si>
    <t>ENZ 9843</t>
  </si>
  <si>
    <t>EBY 2163</t>
  </si>
  <si>
    <t>FQB 3703</t>
  </si>
  <si>
    <t>EGJ 4913</t>
  </si>
  <si>
    <t>BYP 5071</t>
  </si>
  <si>
    <t>GFX 2902</t>
  </si>
  <si>
    <t>GGP 4883</t>
  </si>
  <si>
    <t>FRJ 0139</t>
  </si>
  <si>
    <t>EQF 9951</t>
  </si>
  <si>
    <t>EGD 8361</t>
  </si>
  <si>
    <t>ELU 3891</t>
  </si>
  <si>
    <t>EJV 1071</t>
  </si>
  <si>
    <t>DMI 8311</t>
  </si>
  <si>
    <t>EHP 5591</t>
  </si>
  <si>
    <t>ELP 2061</t>
  </si>
  <si>
    <t>FLN 6341</t>
  </si>
  <si>
    <t>DFT 5841</t>
  </si>
  <si>
    <t>GCM 2671</t>
  </si>
  <si>
    <t>EWO 8071</t>
  </si>
  <si>
    <t>DGY 5141</t>
  </si>
  <si>
    <t>ECB 0271</t>
  </si>
  <si>
    <t>ENI 5543</t>
  </si>
  <si>
    <t>DCF 7262</t>
  </si>
  <si>
    <t>EXV 5945</t>
  </si>
  <si>
    <t>BVT 2075</t>
  </si>
  <si>
    <t>CFZ 4265</t>
  </si>
  <si>
    <t>ECZ 8195</t>
  </si>
  <si>
    <t>EEE 8535</t>
  </si>
  <si>
    <t>ECV 9675</t>
  </si>
  <si>
    <t>GCO 8605</t>
  </si>
  <si>
    <t>EOC 8195</t>
  </si>
  <si>
    <t>CUC 2465</t>
  </si>
  <si>
    <t>CUJ 0785</t>
  </si>
  <si>
    <t>CUE 6435</t>
  </si>
  <si>
    <t>EXO 2055</t>
  </si>
  <si>
    <t>EPX 7415</t>
  </si>
  <si>
    <t>EXR 9625</t>
  </si>
  <si>
    <t>ELW 5765</t>
  </si>
  <si>
    <t>FZI 1417</t>
  </si>
  <si>
    <t>END 5327</t>
  </si>
  <si>
    <t>GHU 5207</t>
  </si>
  <si>
    <t>FNA 0917</t>
  </si>
  <si>
    <t>FCV 3537</t>
  </si>
  <si>
    <t>EVP 1027</t>
  </si>
  <si>
    <t>FKG 5407</t>
  </si>
  <si>
    <t>GIK 4807</t>
  </si>
  <si>
    <t>BZB 7607</t>
  </si>
  <si>
    <t>FZS 3587</t>
  </si>
  <si>
    <t>GCA 6467</t>
  </si>
  <si>
    <t>DKH 5108</t>
  </si>
  <si>
    <t>GCX 6628</t>
  </si>
  <si>
    <t>END 8668</t>
  </si>
  <si>
    <t>FQV 8368</t>
  </si>
  <si>
    <t>GEE 2308</t>
  </si>
  <si>
    <t>FPQ 0028</t>
  </si>
  <si>
    <t>CRG 7678</t>
  </si>
  <si>
    <t>GGH 2458</t>
  </si>
  <si>
    <t>GCV 6458</t>
  </si>
  <si>
    <t>BRQ 2878</t>
  </si>
  <si>
    <t>EBA 5684</t>
  </si>
  <si>
    <t>GAO 8287</t>
  </si>
  <si>
    <t>FOR 5972</t>
  </si>
  <si>
    <t>GED 5597</t>
  </si>
  <si>
    <t>IZK3D60</t>
  </si>
  <si>
    <t>IZW3C09</t>
  </si>
  <si>
    <t>DEA 8D99</t>
  </si>
  <si>
    <t>GDV 3E37</t>
  </si>
  <si>
    <t>FWN 9H47</t>
  </si>
  <si>
    <t>GAX 3B57</t>
  </si>
  <si>
    <t>DZG 4E89</t>
  </si>
  <si>
    <t>BYP 9B49</t>
  </si>
  <si>
    <t>QXS 3I00</t>
  </si>
  <si>
    <t>QXS 3I02</t>
  </si>
  <si>
    <t>QXS 3I04</t>
  </si>
  <si>
    <t>QXS 3I05</t>
  </si>
  <si>
    <t>QXS 3I06</t>
  </si>
  <si>
    <t>QXS 3I08</t>
  </si>
  <si>
    <t>QXS 3I10</t>
  </si>
  <si>
    <t>QXS 3I11</t>
  </si>
  <si>
    <t>QXS 3I12</t>
  </si>
  <si>
    <t>QXS 3I14</t>
  </si>
  <si>
    <t>QXS 3I15</t>
  </si>
  <si>
    <t>QXS 3I16</t>
  </si>
  <si>
    <t>QXS 3I17</t>
  </si>
  <si>
    <t>QXS 3I18</t>
  </si>
  <si>
    <t>QXS 3I24</t>
  </si>
  <si>
    <t>QXS 3I27</t>
  </si>
  <si>
    <t>QXS 3I29</t>
  </si>
  <si>
    <t>QXS 3I34</t>
  </si>
  <si>
    <t>QXS 3I39</t>
  </si>
  <si>
    <t>QXS 3I56</t>
  </si>
  <si>
    <t>QXS 3I60</t>
  </si>
  <si>
    <t>QXS 3H92</t>
  </si>
  <si>
    <t>QXS 3H95</t>
  </si>
  <si>
    <t>QXS 3H96</t>
  </si>
  <si>
    <t>QXS 3H97</t>
  </si>
  <si>
    <t>QXS 3H99</t>
  </si>
  <si>
    <t>FMQ 3872</t>
  </si>
  <si>
    <t>ERA 5461</t>
  </si>
  <si>
    <t>EZF 5909</t>
  </si>
  <si>
    <t>BZF 8733</t>
  </si>
  <si>
    <t>FWL 2875</t>
  </si>
  <si>
    <t>QMU 8831</t>
  </si>
  <si>
    <t>HOB</t>
  </si>
  <si>
    <t>HMN 9314</t>
  </si>
  <si>
    <t>QMU 8917</t>
  </si>
  <si>
    <t>PUE 8849</t>
  </si>
  <si>
    <t>GMF 8426</t>
  </si>
  <si>
    <t>QMU 7135</t>
  </si>
  <si>
    <t>QMU 8866</t>
  </si>
  <si>
    <t>QMU 8863</t>
  </si>
  <si>
    <t>QMU 8848</t>
  </si>
  <si>
    <t>QMU 9027</t>
  </si>
  <si>
    <t>QMU 8893</t>
  </si>
  <si>
    <t>QMU 8988</t>
  </si>
  <si>
    <t>FSR 6D75</t>
  </si>
  <si>
    <t>GHH9967</t>
  </si>
  <si>
    <t>GHG3747</t>
  </si>
  <si>
    <t>FCO0417</t>
  </si>
  <si>
    <t>ETC6623</t>
  </si>
  <si>
    <t>DER9809</t>
  </si>
  <si>
    <t>NE198306</t>
  </si>
  <si>
    <t>NE198388</t>
  </si>
  <si>
    <t>NE198299</t>
  </si>
  <si>
    <t>NE198309</t>
  </si>
  <si>
    <t>NE198391</t>
  </si>
  <si>
    <t>NE198308</t>
  </si>
  <si>
    <t>NE198295</t>
  </si>
  <si>
    <t>NE198293</t>
  </si>
  <si>
    <t>NE198311</t>
  </si>
  <si>
    <t>NE198211</t>
  </si>
  <si>
    <t>NE198389</t>
  </si>
  <si>
    <t>NE198392</t>
  </si>
  <si>
    <t>NE198393</t>
  </si>
  <si>
    <t>NE198390</t>
  </si>
  <si>
    <t>NE198304</t>
  </si>
  <si>
    <t>EMQ2G52</t>
  </si>
  <si>
    <t>RNH2J27</t>
  </si>
  <si>
    <t>PREFIXO</t>
  </si>
  <si>
    <t>OBSERVAÇÕES</t>
  </si>
  <si>
    <t>SEGURADO PELO CNPJ</t>
  </si>
  <si>
    <t>TIPO DE SEGURO</t>
  </si>
  <si>
    <t>SPIN 1.8 (7 LUGARES) (MT) PREMIER</t>
  </si>
  <si>
    <t>SPIN 1.8 7 (LUGARES) (AT) PREMIER</t>
  </si>
  <si>
    <t>004495-4</t>
  </si>
  <si>
    <t>LIC. 2022</t>
  </si>
  <si>
    <t>02.2035 - ALBERT EINSTEIN</t>
  </si>
  <si>
    <t>ALÍQUOTA IPVA</t>
  </si>
  <si>
    <t>DR. ALEXANDRE</t>
  </si>
  <si>
    <t>ISENTO</t>
  </si>
  <si>
    <t>FROTA TOTAL:</t>
  </si>
  <si>
    <t>MOTORISTAS (NOSSO)</t>
  </si>
  <si>
    <t>RASTREADOR INSTALADO</t>
  </si>
  <si>
    <t>BANCO SANTANDER SA.</t>
  </si>
  <si>
    <t>TOTAL</t>
  </si>
  <si>
    <t>QUANT.</t>
  </si>
  <si>
    <t>IWY5172</t>
  </si>
  <si>
    <t>935ZCWNCF2149447</t>
  </si>
  <si>
    <t>87.334.918/0001-55</t>
  </si>
  <si>
    <t>PREFEITURA MUNICIPAL DE VENNACIO AIRES</t>
  </si>
  <si>
    <t>8AC906633KE164087</t>
  </si>
  <si>
    <t>8AC906633KE17304</t>
  </si>
  <si>
    <t>01.1014 - VENANCIO AIRES</t>
  </si>
  <si>
    <t>SAFEMED</t>
  </si>
  <si>
    <t>AMAPÁ</t>
  </si>
  <si>
    <t>02.2023 - FORA DE OPERACAO - ZERO KM</t>
  </si>
  <si>
    <t>CISALP</t>
  </si>
  <si>
    <r>
      <t>VENDA</t>
    </r>
    <r>
      <rPr>
        <b/>
        <sz val="9"/>
        <rFont val="Calibri Light"/>
        <family val="2"/>
        <scheme val="major"/>
      </rPr>
      <t xml:space="preserve"> </t>
    </r>
    <r>
      <rPr>
        <b/>
        <sz val="9"/>
        <color theme="8"/>
        <rFont val="Calibri Light"/>
        <family val="2"/>
        <scheme val="major"/>
      </rPr>
      <t>UNIDAS</t>
    </r>
  </si>
  <si>
    <t>VEICULOS A VENDA (OLX)</t>
  </si>
  <si>
    <t xml:space="preserve">02.2023 - FORA DE OPERACAO </t>
  </si>
  <si>
    <t>FORTALEZA SAIU DE ARACRUZ</t>
  </si>
  <si>
    <t>93YMAF4XENJ946765</t>
  </si>
  <si>
    <t>93YMAF4XENJ910976</t>
  </si>
  <si>
    <t>93YMAF4XENJ946530</t>
  </si>
  <si>
    <t>93YMAF4XENJ946905</t>
  </si>
  <si>
    <t>93YMAF4XENJ947366</t>
  </si>
  <si>
    <t>93YMAF4XENJ910856</t>
  </si>
  <si>
    <t>ALIENAÇÃO - 13/12</t>
  </si>
  <si>
    <r>
      <t>VENDA</t>
    </r>
    <r>
      <rPr>
        <b/>
        <sz val="9"/>
        <rFont val="Calibri Light"/>
        <family val="2"/>
        <scheme val="major"/>
      </rPr>
      <t xml:space="preserve"> </t>
    </r>
    <r>
      <rPr>
        <b/>
        <sz val="9"/>
        <color rgb="FF00B050"/>
        <rFont val="Calibri Light"/>
        <family val="2"/>
        <scheme val="major"/>
      </rPr>
      <t>SUPERBID</t>
    </r>
  </si>
  <si>
    <r>
      <t>VEICULOS A VENDA</t>
    </r>
    <r>
      <rPr>
        <b/>
        <sz val="9"/>
        <color rgb="FFFF0000"/>
        <rFont val="Calibri Light"/>
        <family val="2"/>
        <scheme val="major"/>
      </rPr>
      <t xml:space="preserve"> (LEILÃO)</t>
    </r>
  </si>
  <si>
    <t>VENDA SUPERBID</t>
  </si>
  <si>
    <t> 296,40</t>
  </si>
  <si>
    <t> 266,30</t>
  </si>
  <si>
    <t> 465,84</t>
  </si>
  <si>
    <t>ALEXANDRE - GESTOR FROTA</t>
  </si>
  <si>
    <t>MEDICAR EMERGENCIAS MEDICAS MACAPÁ LTDA</t>
  </si>
  <si>
    <t>IPVA 2022 - VISTA</t>
  </si>
  <si>
    <t>PALMAS</t>
  </si>
  <si>
    <t>FLR8F71</t>
  </si>
  <si>
    <t>RIBEIRÃO - SAIU DE MARIO GATTI</t>
  </si>
  <si>
    <t>RIBEIRÃO - SAIU DA VITALMED</t>
  </si>
  <si>
    <t>SERTÃOZINHO</t>
  </si>
  <si>
    <t>MOGI MIRIM</t>
  </si>
  <si>
    <t>SANTOS</t>
  </si>
  <si>
    <t>BARUERI</t>
  </si>
  <si>
    <t>VALINHOS</t>
  </si>
  <si>
    <t>GUARULHOS</t>
  </si>
  <si>
    <t>JACAREÍ</t>
  </si>
  <si>
    <t>BELO HORIZONTE</t>
  </si>
  <si>
    <t xml:space="preserve">JURUTI </t>
  </si>
  <si>
    <t>MACAPÁ</t>
  </si>
  <si>
    <t>AQUIDAUANA</t>
  </si>
  <si>
    <t>PARÁ</t>
  </si>
  <si>
    <t>LIMA CAMPOS</t>
  </si>
  <si>
    <t>TIMBAUBA</t>
  </si>
  <si>
    <t>SOROCABA</t>
  </si>
  <si>
    <t>ARACAJU</t>
  </si>
  <si>
    <t>VENANCIO AIRES</t>
  </si>
  <si>
    <t>UF</t>
  </si>
  <si>
    <t>MINAS GERAIS</t>
  </si>
  <si>
    <t>AMAPA</t>
  </si>
  <si>
    <t>CEARA</t>
  </si>
  <si>
    <t>BAHIA</t>
  </si>
  <si>
    <t>MATO GROSSO DO SUL</t>
  </si>
  <si>
    <t>MARANHÃO</t>
  </si>
  <si>
    <t>TOCANTINS</t>
  </si>
  <si>
    <t>ESPIRITO SANTO</t>
  </si>
  <si>
    <t>PERNAMBUCO</t>
  </si>
  <si>
    <t>SERGIPE</t>
  </si>
  <si>
    <t>RIO GRANDE DO SUL</t>
  </si>
  <si>
    <t>PARAÍBA</t>
  </si>
  <si>
    <t>FORA DE OPERAÇAO</t>
  </si>
  <si>
    <t>CEARÁ</t>
  </si>
  <si>
    <t>02.2031 - BASE LITORAL</t>
  </si>
  <si>
    <t>MULTA TRÂNSITO 13-12</t>
  </si>
  <si>
    <t>DESLIGADO</t>
  </si>
  <si>
    <t>KM - 29-12</t>
  </si>
  <si>
    <t>CISALP ( PATOS DE MINAS)</t>
  </si>
  <si>
    <t>KM</t>
  </si>
  <si>
    <t>ARAXÁ</t>
  </si>
  <si>
    <t>GCM3I55</t>
  </si>
  <si>
    <t>8AEGCNFN8NG511192</t>
  </si>
  <si>
    <t>FROTA ZERO KM</t>
  </si>
  <si>
    <t>FROTA DISPONÍVEL PARA LOCAÇÃO</t>
  </si>
  <si>
    <t>TABELA FIPE 2022</t>
  </si>
  <si>
    <t>PREFIXO FROTA</t>
  </si>
  <si>
    <r>
      <t>FROTA EM CONTRATOS PÚBLICOS E PRIVADOS</t>
    </r>
    <r>
      <rPr>
        <b/>
        <sz val="24"/>
        <color theme="0"/>
        <rFont val="Signika"/>
      </rPr>
      <t xml:space="preserve"> 2022</t>
    </r>
  </si>
  <si>
    <t>089001-4</t>
  </si>
  <si>
    <t>sem registro</t>
  </si>
  <si>
    <t>15/06/2021/- 15/03/2022</t>
  </si>
  <si>
    <t>TIROS</t>
  </si>
  <si>
    <t>FQD3J32</t>
  </si>
  <si>
    <t>GHI2B18</t>
  </si>
  <si>
    <t>VEÍCULOS NOVOS PARA VENDA</t>
  </si>
  <si>
    <t>VEÍCULOS QUE RETIRAMOS DE CONTRATOS, DISPONÍVEIS PARA NOVOS CONTRATOS.... OBS: NECESSÁRIO VISTORIAS E AVALIAÇÃO MECÂNICA EM TODOS.</t>
  </si>
  <si>
    <t>VEÍCULOS OPERANDO EM CONTRATOS DIVERSOS....</t>
  </si>
  <si>
    <t>025197-6</t>
  </si>
  <si>
    <t>APREMED</t>
  </si>
  <si>
    <t>FIPE - 25-01-2021</t>
  </si>
  <si>
    <t>FIPE - 25-01-2022</t>
  </si>
  <si>
    <t>MARCA</t>
  </si>
  <si>
    <t>VALOR</t>
  </si>
  <si>
    <t>COD</t>
  </si>
  <si>
    <t>FIPE 25-01-2022</t>
  </si>
  <si>
    <r>
      <t xml:space="preserve">FIPE 25-01-2022 - </t>
    </r>
    <r>
      <rPr>
        <b/>
        <sz val="11"/>
        <color theme="1"/>
        <rFont val="Calibri"/>
        <family val="2"/>
        <scheme val="minor"/>
      </rPr>
      <t>15%</t>
    </r>
  </si>
  <si>
    <t>TERCEIRO</t>
  </si>
  <si>
    <t>CÓD FIPE</t>
  </si>
  <si>
    <r>
      <t xml:space="preserve">FIPE - </t>
    </r>
    <r>
      <rPr>
        <b/>
        <sz val="11"/>
        <color rgb="FFFF0000"/>
        <rFont val="Calibri"/>
        <family val="2"/>
        <scheme val="minor"/>
      </rPr>
      <t>15%</t>
    </r>
  </si>
  <si>
    <t>VALOR FIPE</t>
  </si>
  <si>
    <t>LOCALIZAÇÃO</t>
  </si>
  <si>
    <t>RIBEIRÃO PRETO</t>
  </si>
  <si>
    <t>ANJOS DA VIDA</t>
  </si>
  <si>
    <t>NOME DO COMPRADOR</t>
  </si>
  <si>
    <t>VITAL +</t>
  </si>
  <si>
    <t>ANO</t>
  </si>
  <si>
    <t>FIPE 25-01-2022 - 15%</t>
  </si>
  <si>
    <t>VEÍCULOS À VENDA</t>
  </si>
  <si>
    <t>SAMU CEARÁ</t>
  </si>
  <si>
    <t>VENDA SODRE</t>
  </si>
  <si>
    <t>CRLV 2022</t>
  </si>
  <si>
    <t>FIPE 25-01-2022 - 10%</t>
  </si>
  <si>
    <t>TRANSFORMAÇÃO</t>
  </si>
  <si>
    <t>AVANÇADA</t>
  </si>
  <si>
    <t>BÁSICA</t>
  </si>
  <si>
    <r>
      <t xml:space="preserve">FIPE - </t>
    </r>
    <r>
      <rPr>
        <b/>
        <sz val="11"/>
        <color rgb="FFFF0000"/>
        <rFont val="Calibri"/>
        <family val="2"/>
        <scheme val="minor"/>
      </rPr>
      <t>10%</t>
    </r>
  </si>
  <si>
    <t>02.2040 - CONSORCIO CTCBR3</t>
  </si>
  <si>
    <t>02.2041 - CONSORCIO BRI9</t>
  </si>
  <si>
    <t>OK</t>
  </si>
  <si>
    <t>AGUARDANDO RESPOSTA BID</t>
  </si>
  <si>
    <t>FAZER CONTRATO</t>
  </si>
  <si>
    <t>AGUARDANDO RETIRADA</t>
  </si>
  <si>
    <t>RIBEIRÃO - MOTOR AVARIADO</t>
  </si>
  <si>
    <t>400KM</t>
  </si>
  <si>
    <t xml:space="preserve"> 34.265.810/0001-91</t>
  </si>
  <si>
    <t>550KM</t>
  </si>
  <si>
    <t xml:space="preserve"> 68.322.411/0001-37</t>
  </si>
  <si>
    <t>SEM SEGURO</t>
  </si>
  <si>
    <t>SEGURADO UNIDAS</t>
  </si>
  <si>
    <t>VEÍCULO</t>
  </si>
  <si>
    <t>STATUS VENDA</t>
  </si>
  <si>
    <t>VENDIDO PARA</t>
  </si>
  <si>
    <t>VALOR VENDIDO</t>
  </si>
  <si>
    <t>DEPOSITADO EM CONTA</t>
  </si>
  <si>
    <t>DATA DEP.</t>
  </si>
  <si>
    <t>POSIÇÃO STATUS</t>
  </si>
  <si>
    <t>CONDIÇÃO DO VEÍCULO</t>
  </si>
  <si>
    <t>VENDIDA</t>
  </si>
  <si>
    <t xml:space="preserve">AGUARDANDO </t>
  </si>
  <si>
    <t>SUPERBID</t>
  </si>
  <si>
    <t>WEVERSON</t>
  </si>
  <si>
    <t>EDYELY AMAPÁ</t>
  </si>
  <si>
    <t>SODRÉ LEILÕES</t>
  </si>
  <si>
    <t xml:space="preserve">GIOVANI </t>
  </si>
  <si>
    <t>SEMI NOVO - VOLTOU DE E.S</t>
  </si>
  <si>
    <t>ZERO KM</t>
  </si>
  <si>
    <t>FIPE - 23-02-2022</t>
  </si>
  <si>
    <t>FKI6802</t>
  </si>
  <si>
    <t>FAG1672</t>
  </si>
  <si>
    <t>FRD1A97</t>
  </si>
  <si>
    <t>AMAROK</t>
  </si>
  <si>
    <t>FSB6922</t>
  </si>
  <si>
    <t>2022 A RECEBER</t>
  </si>
  <si>
    <t>TAG</t>
  </si>
  <si>
    <t>CARTÃO ABAST.</t>
  </si>
  <si>
    <t>VEÍCULO ADM</t>
  </si>
  <si>
    <t>VEÍCULOS DISPONÍVEL PARA VENDA</t>
  </si>
  <si>
    <t>Qxs3i02</t>
  </si>
  <si>
    <t>REAL PEOPLE AGÊNCIA LTDA</t>
  </si>
  <si>
    <t>EM FORTALEZA PARA TROCA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</si>
</sst>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&quot;R$&quot;#,##0.00"/>
    <numFmt numFmtId="166" formatCode="#,##0.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rgb="FF333333"/>
      <name val="Calibri Light"/>
      <family val="2"/>
      <scheme val="major"/>
    </font>
    <font>
      <b/>
      <sz val="9"/>
      <name val="Calibri Light"/>
      <family val="2"/>
      <scheme val="maj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 Light"/>
      <family val="2"/>
      <scheme val="major"/>
    </font>
    <font>
      <sz val="7"/>
      <name val="Calibri Light"/>
      <family val="2"/>
      <scheme val="major"/>
    </font>
    <font>
      <b/>
      <sz val="7"/>
      <color theme="0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3C3C3C"/>
      <name val="Calibri"/>
      <family val="2"/>
      <scheme val="minor"/>
    </font>
    <font>
      <sz val="9"/>
      <color rgb="FF3C3C3C"/>
      <name val="Arial"/>
      <family val="2"/>
    </font>
    <font>
      <sz val="9"/>
      <color theme="1"/>
      <name val="Calibri"/>
      <family val="2"/>
      <scheme val="minor"/>
    </font>
    <font>
      <b/>
      <sz val="9"/>
      <color theme="8"/>
      <name val="Calibri Light"/>
      <family val="2"/>
      <scheme val="major"/>
    </font>
    <font>
      <b/>
      <sz val="9"/>
      <color rgb="FF00B05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sz val="9"/>
      <color theme="1"/>
      <name val="Calibri "/>
    </font>
    <font>
      <b/>
      <sz val="9"/>
      <color rgb="FFFFFF00"/>
      <name val="Calibri Light"/>
      <family val="2"/>
      <scheme val="major"/>
    </font>
    <font>
      <sz val="10"/>
      <color theme="1"/>
      <name val="Arial"/>
      <family val="2"/>
    </font>
    <font>
      <b/>
      <sz val="20"/>
      <color theme="0"/>
      <name val="Signika"/>
    </font>
    <font>
      <b/>
      <sz val="20"/>
      <color theme="1"/>
      <name val="Signika"/>
    </font>
    <font>
      <b/>
      <sz val="24"/>
      <color theme="0"/>
      <name val="Signika"/>
    </font>
    <font>
      <sz val="10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9"/>
      <name val="Calibri "/>
    </font>
    <font>
      <sz val="9"/>
      <color rgb="FF000000"/>
      <name val="Calibri Light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scheme val="minor"/>
    </font>
    <font>
      <b/>
      <sz val="11"/>
      <color rgb="FFFF0000"/>
      <name val="Calibri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"/>
    </font>
    <font>
      <sz val="9"/>
      <color rgb="FFFF0000"/>
      <name val="Calibri "/>
    </font>
    <font>
      <b/>
      <sz val="9"/>
      <name val="Calibri 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71">
    <xf numFmtId="0" fontId="0" fillId="0" borderId="0" xfId="0"/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9" fontId="3" fillId="0" borderId="0" xfId="2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13" fillId="3" borderId="0" xfId="1" applyFont="1" applyFill="1" applyBorder="1" applyAlignment="1" applyProtection="1">
      <alignment horizontal="center" vertical="center"/>
    </xf>
    <xf numFmtId="0" fontId="4" fillId="0" borderId="0" xfId="3" applyFont="1" applyAlignment="1">
      <alignment horizontal="center" vertical="center"/>
    </xf>
    <xf numFmtId="44" fontId="4" fillId="0" borderId="0" xfId="0" applyNumberFormat="1" applyFont="1" applyAlignment="1" applyProtection="1">
      <alignment horizontal="center" vertical="center"/>
      <protection locked="0"/>
    </xf>
    <xf numFmtId="4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3" fontId="19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locked="0"/>
    </xf>
    <xf numFmtId="44" fontId="19" fillId="1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30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4" fillId="0" borderId="0" xfId="0" applyNumberFormat="1" applyFont="1" applyAlignment="1" applyProtection="1">
      <alignment horizontal="center" vertical="center"/>
      <protection locked="0"/>
    </xf>
    <xf numFmtId="44" fontId="2" fillId="6" borderId="0" xfId="0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44" fontId="13" fillId="0" borderId="0" xfId="1" applyFont="1" applyFill="1" applyBorder="1" applyAlignment="1" applyProtection="1">
      <alignment horizontal="center" vertical="center"/>
    </xf>
    <xf numFmtId="0" fontId="4" fillId="7" borderId="0" xfId="0" applyFont="1" applyFill="1" applyAlignment="1" applyProtection="1">
      <alignment horizontal="center" vertical="center"/>
      <protection locked="0"/>
    </xf>
    <xf numFmtId="0" fontId="3" fillId="0" borderId="0" xfId="0" applyFont="1"/>
    <xf numFmtId="0" fontId="5" fillId="5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Alignment="1" applyProtection="1">
      <alignment horizontal="center" vertical="center"/>
      <protection locked="0"/>
    </xf>
    <xf numFmtId="44" fontId="7" fillId="5" borderId="0" xfId="0" applyNumberFormat="1" applyFont="1" applyFill="1" applyAlignment="1" applyProtection="1">
      <alignment horizontal="center" vertical="center"/>
      <protection locked="0"/>
    </xf>
    <xf numFmtId="44" fontId="2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19" fillId="0" borderId="0" xfId="0" applyNumberFormat="1" applyFont="1" applyAlignment="1">
      <alignment horizontal="center" vertical="center"/>
    </xf>
    <xf numFmtId="44" fontId="26" fillId="0" borderId="0" xfId="0" applyNumberFormat="1" applyFont="1" applyAlignment="1">
      <alignment horizontal="center"/>
    </xf>
    <xf numFmtId="44" fontId="19" fillId="0" borderId="0" xfId="0" applyNumberFormat="1" applyFont="1" applyAlignment="1">
      <alignment horizontal="center"/>
    </xf>
    <xf numFmtId="44" fontId="34" fillId="0" borderId="0" xfId="0" applyNumberFormat="1" applyFont="1" applyAlignment="1">
      <alignment horizontal="center"/>
    </xf>
    <xf numFmtId="44" fontId="22" fillId="0" borderId="0" xfId="0" applyNumberFormat="1" applyFont="1" applyAlignment="1">
      <alignment horizontal="center"/>
    </xf>
    <xf numFmtId="44" fontId="0" fillId="0" borderId="0" xfId="0" applyNumberFormat="1" applyAlignment="1">
      <alignment vertical="top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4" borderId="0" xfId="0" applyFont="1" applyFill="1" applyAlignment="1" applyProtection="1">
      <alignment horizontal="center"/>
      <protection locked="0"/>
    </xf>
    <xf numFmtId="0" fontId="10" fillId="0" borderId="0" xfId="0" applyFont="1"/>
    <xf numFmtId="0" fontId="10" fillId="2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44" fontId="0" fillId="0" borderId="0" xfId="0" applyNumberFormat="1"/>
    <xf numFmtId="164" fontId="0" fillId="0" borderId="0" xfId="0" applyNumberFormat="1"/>
    <xf numFmtId="10" fontId="0" fillId="0" borderId="0" xfId="0" applyNumberFormat="1"/>
    <xf numFmtId="44" fontId="38" fillId="12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44" fontId="13" fillId="5" borderId="2" xfId="3" applyNumberFormat="1" applyFont="1" applyFill="1" applyBorder="1" applyAlignment="1">
      <alignment horizontal="center"/>
    </xf>
    <xf numFmtId="44" fontId="33" fillId="5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/>
      <protection locked="0"/>
    </xf>
    <xf numFmtId="164" fontId="2" fillId="6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 applyProtection="1">
      <alignment horizontal="center" vertical="center"/>
      <protection locked="0"/>
    </xf>
    <xf numFmtId="0" fontId="27" fillId="6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44" fontId="13" fillId="3" borderId="2" xfId="1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44" fontId="13" fillId="0" borderId="2" xfId="3" applyNumberFormat="1" applyFont="1" applyBorder="1" applyAlignment="1">
      <alignment horizontal="center"/>
    </xf>
    <xf numFmtId="44" fontId="13" fillId="0" borderId="2" xfId="3" applyNumberFormat="1" applyFont="1" applyBorder="1" applyAlignment="1">
      <alignment horizontal="center" vertical="center"/>
    </xf>
    <xf numFmtId="4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4" fontId="4" fillId="0" borderId="2" xfId="0" applyNumberFormat="1" applyFont="1" applyBorder="1" applyAlignment="1" applyProtection="1">
      <alignment horizontal="center" vertical="center"/>
      <protection locked="0"/>
    </xf>
    <xf numFmtId="44" fontId="6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44" fontId="7" fillId="0" borderId="2" xfId="3" applyNumberFormat="1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3" fontId="19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>
      <alignment horizontal="center" vertical="center"/>
    </xf>
    <xf numFmtId="44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4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44" fontId="4" fillId="0" borderId="2" xfId="3" applyNumberFormat="1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44" fontId="13" fillId="0" borderId="2" xfId="1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  <protection locked="0"/>
    </xf>
    <xf numFmtId="44" fontId="4" fillId="7" borderId="2" xfId="0" applyNumberFormat="1" applyFont="1" applyFill="1" applyBorder="1" applyAlignment="1" applyProtection="1">
      <alignment horizontal="center" vertical="center"/>
      <protection locked="0"/>
    </xf>
    <xf numFmtId="44" fontId="6" fillId="7" borderId="2" xfId="0" applyNumberFormat="1" applyFont="1" applyFill="1" applyBorder="1" applyAlignment="1">
      <alignment horizontal="center" vertical="center"/>
    </xf>
    <xf numFmtId="10" fontId="6" fillId="7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 applyProtection="1">
      <alignment horizontal="center" vertical="center"/>
      <protection locked="0"/>
    </xf>
    <xf numFmtId="16" fontId="0" fillId="0" borderId="2" xfId="0" applyNumberFormat="1" applyBorder="1" applyAlignment="1">
      <alignment horizontal="center"/>
    </xf>
    <xf numFmtId="44" fontId="7" fillId="3" borderId="2" xfId="1" applyFont="1" applyFill="1" applyBorder="1" applyAlignment="1" applyProtection="1">
      <alignment horizontal="center" vertical="center"/>
    </xf>
    <xf numFmtId="0" fontId="4" fillId="14" borderId="2" xfId="0" applyFont="1" applyFill="1" applyBorder="1" applyAlignment="1" applyProtection="1">
      <alignment horizontal="center" vertical="center"/>
      <protection locked="0"/>
    </xf>
    <xf numFmtId="14" fontId="6" fillId="0" borderId="2" xfId="0" applyNumberFormat="1" applyFont="1" applyBorder="1" applyAlignment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15" borderId="2" xfId="0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Border="1" applyAlignment="1" applyProtection="1">
      <alignment horizontal="center" vertical="center"/>
      <protection locked="0"/>
    </xf>
    <xf numFmtId="0" fontId="2" fillId="6" borderId="2" xfId="3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165" fontId="4" fillId="0" borderId="2" xfId="0" applyNumberFormat="1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0" borderId="2" xfId="0" applyNumberFormat="1" applyFont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3" fontId="4" fillId="0" borderId="2" xfId="3" applyNumberFormat="1" applyFont="1" applyBorder="1" applyAlignment="1">
      <alignment horizontal="center" vertical="center"/>
    </xf>
    <xf numFmtId="165" fontId="4" fillId="14" borderId="2" xfId="0" applyNumberFormat="1" applyFont="1" applyFill="1" applyBorder="1" applyAlignment="1">
      <alignment horizontal="center" vertical="center"/>
    </xf>
    <xf numFmtId="164" fontId="4" fillId="14" borderId="2" xfId="0" applyNumberFormat="1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3" fontId="36" fillId="14" borderId="2" xfId="3" applyNumberFormat="1" applyFont="1" applyFill="1" applyBorder="1" applyAlignment="1">
      <alignment horizontal="center"/>
    </xf>
    <xf numFmtId="3" fontId="36" fillId="14" borderId="2" xfId="3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0" fillId="14" borderId="2" xfId="0" applyFill="1" applyBorder="1"/>
    <xf numFmtId="3" fontId="19" fillId="4" borderId="2" xfId="0" applyNumberFormat="1" applyFont="1" applyFill="1" applyBorder="1" applyAlignment="1" applyProtection="1">
      <alignment horizontal="center" vertical="center"/>
      <protection locked="0"/>
    </xf>
    <xf numFmtId="3" fontId="4" fillId="4" borderId="2" xfId="0" applyNumberFormat="1" applyFont="1" applyFill="1" applyBorder="1" applyAlignment="1" applyProtection="1">
      <alignment horizontal="center" vertical="center"/>
      <protection locked="0"/>
    </xf>
    <xf numFmtId="0" fontId="32" fillId="0" borderId="2" xfId="0" applyFont="1" applyBorder="1" applyAlignment="1">
      <alignment horizontal="right" wrapText="1"/>
    </xf>
    <xf numFmtId="0" fontId="32" fillId="5" borderId="2" xfId="0" applyFont="1" applyFill="1" applyBorder="1" applyAlignment="1">
      <alignment horizontal="right" wrapText="1"/>
    </xf>
    <xf numFmtId="0" fontId="4" fillId="11" borderId="2" xfId="0" applyFont="1" applyFill="1" applyBorder="1" applyAlignment="1" applyProtection="1">
      <alignment horizontal="center" vertical="center"/>
      <protection locked="0"/>
    </xf>
    <xf numFmtId="0" fontId="4" fillId="16" borderId="2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4" fillId="12" borderId="2" xfId="0" applyFont="1" applyFill="1" applyBorder="1" applyAlignment="1" applyProtection="1">
      <alignment horizontal="center" vertical="center"/>
      <protection locked="0"/>
    </xf>
    <xf numFmtId="0" fontId="42" fillId="13" borderId="3" xfId="0" applyFont="1" applyFill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 wrapText="1"/>
    </xf>
    <xf numFmtId="165" fontId="42" fillId="13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37" fillId="0" borderId="0" xfId="0" applyNumberFormat="1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5" fontId="42" fillId="0" borderId="5" xfId="0" applyNumberFormat="1" applyFont="1" applyBorder="1" applyAlignment="1">
      <alignment horizontal="center" vertical="center"/>
    </xf>
    <xf numFmtId="14" fontId="3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36" fillId="0" borderId="5" xfId="0" applyNumberFormat="1" applyFont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 wrapText="1"/>
    </xf>
    <xf numFmtId="0" fontId="44" fillId="13" borderId="1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165" fontId="47" fillId="0" borderId="2" xfId="0" applyNumberFormat="1" applyFont="1" applyBorder="1" applyAlignment="1">
      <alignment horizontal="center" vertical="center"/>
    </xf>
    <xf numFmtId="14" fontId="48" fillId="0" borderId="9" xfId="0" applyNumberFormat="1" applyFont="1" applyBorder="1" applyAlignment="1">
      <alignment horizontal="center" vertical="center"/>
    </xf>
    <xf numFmtId="165" fontId="46" fillId="0" borderId="2" xfId="0" applyNumberFormat="1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 wrapText="1"/>
    </xf>
    <xf numFmtId="0" fontId="44" fillId="13" borderId="2" xfId="0" applyFont="1" applyFill="1" applyBorder="1" applyAlignment="1">
      <alignment horizontal="center" vertical="center" wrapText="1"/>
    </xf>
    <xf numFmtId="0" fontId="43" fillId="13" borderId="2" xfId="0" applyFont="1" applyFill="1" applyBorder="1" applyAlignment="1">
      <alignment horizontal="center" vertical="center" wrapText="1"/>
    </xf>
    <xf numFmtId="165" fontId="42" fillId="13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5" fontId="42" fillId="0" borderId="2" xfId="0" applyNumberFormat="1" applyFont="1" applyBorder="1" applyAlignment="1">
      <alignment horizontal="center" vertical="center"/>
    </xf>
    <xf numFmtId="14" fontId="3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5" fontId="36" fillId="0" borderId="2" xfId="0" applyNumberFormat="1" applyFont="1" applyBorder="1" applyAlignment="1">
      <alignment horizontal="center" vertical="center"/>
    </xf>
    <xf numFmtId="0" fontId="49" fillId="17" borderId="0" xfId="0" applyFont="1" applyFill="1" applyAlignment="1">
      <alignment horizontal="center" vertical="center"/>
    </xf>
    <xf numFmtId="0" fontId="49" fillId="17" borderId="0" xfId="0" applyFont="1" applyFill="1" applyAlignment="1">
      <alignment vertical="center"/>
    </xf>
    <xf numFmtId="0" fontId="49" fillId="17" borderId="6" xfId="0" applyFont="1" applyFill="1" applyBorder="1" applyAlignment="1">
      <alignment horizontal="center" vertical="center"/>
    </xf>
    <xf numFmtId="0" fontId="49" fillId="17" borderId="7" xfId="0" applyFont="1" applyFill="1" applyBorder="1" applyAlignment="1">
      <alignment horizontal="center" vertical="center"/>
    </xf>
    <xf numFmtId="0" fontId="49" fillId="17" borderId="8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9" fillId="20" borderId="0" xfId="0" applyFont="1" applyFill="1" applyAlignment="1" applyProtection="1">
      <alignment vertical="center"/>
      <protection locked="0"/>
    </xf>
    <xf numFmtId="0" fontId="29" fillId="20" borderId="0" xfId="0" applyFont="1" applyFill="1" applyAlignment="1" applyProtection="1">
      <alignment vertical="center" wrapText="1"/>
      <protection locked="0"/>
    </xf>
    <xf numFmtId="0" fontId="29" fillId="20" borderId="0" xfId="0" applyFont="1" applyFill="1" applyAlignment="1" applyProtection="1">
      <alignment horizontal="center" vertical="center"/>
      <protection locked="0"/>
    </xf>
    <xf numFmtId="0" fontId="2" fillId="20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 applyProtection="1">
      <alignment horizontal="center" vertical="center"/>
      <protection locked="0"/>
    </xf>
    <xf numFmtId="164" fontId="2" fillId="20" borderId="2" xfId="0" applyNumberFormat="1" applyFont="1" applyFill="1" applyBorder="1" applyAlignment="1">
      <alignment horizontal="center" vertical="center"/>
    </xf>
    <xf numFmtId="44" fontId="2" fillId="20" borderId="2" xfId="0" applyNumberFormat="1" applyFont="1" applyFill="1" applyBorder="1" applyAlignment="1" applyProtection="1">
      <alignment horizontal="center" vertical="center"/>
      <protection locked="0"/>
    </xf>
    <xf numFmtId="0" fontId="27" fillId="20" borderId="2" xfId="0" applyFont="1" applyFill="1" applyBorder="1" applyAlignment="1">
      <alignment horizontal="center" vertical="center"/>
    </xf>
    <xf numFmtId="3" fontId="2" fillId="20" borderId="2" xfId="0" applyNumberFormat="1" applyFont="1" applyFill="1" applyBorder="1" applyAlignment="1" applyProtection="1">
      <alignment horizontal="center" vertical="center"/>
      <protection locked="0"/>
    </xf>
    <xf numFmtId="0" fontId="29" fillId="20" borderId="2" xfId="0" applyFont="1" applyFill="1" applyBorder="1" applyAlignment="1" applyProtection="1">
      <alignment vertical="center"/>
      <protection locked="0"/>
    </xf>
    <xf numFmtId="0" fontId="29" fillId="20" borderId="2" xfId="0" applyFont="1" applyFill="1" applyBorder="1" applyAlignment="1" applyProtection="1">
      <alignment horizontal="center" vertical="center"/>
      <protection locked="0"/>
    </xf>
    <xf numFmtId="0" fontId="2" fillId="20" borderId="2" xfId="3" applyFont="1" applyFill="1" applyBorder="1" applyAlignment="1">
      <alignment horizontal="center" vertical="center"/>
    </xf>
    <xf numFmtId="0" fontId="29" fillId="0" borderId="2" xfId="0" applyFont="1" applyBorder="1" applyAlignment="1" applyProtection="1">
      <alignment vertical="center"/>
      <protection locked="0"/>
    </xf>
    <xf numFmtId="0" fontId="29" fillId="0" borderId="2" xfId="0" applyFont="1" applyBorder="1" applyAlignment="1" applyProtection="1">
      <alignment horizontal="center" vertical="center"/>
      <protection locked="0"/>
    </xf>
    <xf numFmtId="0" fontId="0" fillId="20" borderId="0" xfId="0" applyFill="1"/>
    <xf numFmtId="0" fontId="18" fillId="20" borderId="0" xfId="0" applyFont="1" applyFill="1" applyAlignment="1" applyProtection="1">
      <alignment horizontal="center" vertical="center"/>
      <protection locked="0"/>
    </xf>
    <xf numFmtId="0" fontId="14" fillId="20" borderId="0" xfId="0" applyFont="1" applyFill="1" applyAlignment="1" applyProtection="1">
      <alignment horizontal="center" vertical="center"/>
      <protection locked="0"/>
    </xf>
    <xf numFmtId="2" fontId="29" fillId="20" borderId="2" xfId="0" applyNumberFormat="1" applyFont="1" applyFill="1" applyBorder="1" applyAlignment="1" applyProtection="1">
      <alignment horizontal="center" vertical="center"/>
      <protection locked="0"/>
    </xf>
    <xf numFmtId="2" fontId="29" fillId="0" borderId="2" xfId="0" applyNumberFormat="1" applyFont="1" applyBorder="1" applyAlignment="1" applyProtection="1">
      <alignment horizontal="center" vertical="center"/>
      <protection locked="0"/>
    </xf>
    <xf numFmtId="2" fontId="2" fillId="20" borderId="2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/>
    </xf>
    <xf numFmtId="166" fontId="4" fillId="0" borderId="2" xfId="0" applyNumberFormat="1" applyFont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166" fontId="3" fillId="0" borderId="2" xfId="0" applyNumberFormat="1" applyFont="1" applyBorder="1" applyAlignment="1">
      <alignment horizontal="center"/>
    </xf>
    <xf numFmtId="0" fontId="2" fillId="20" borderId="0" xfId="0" applyFont="1" applyFill="1" applyAlignment="1" applyProtection="1">
      <alignment horizontal="center" vertical="center"/>
      <protection locked="0"/>
    </xf>
    <xf numFmtId="0" fontId="2" fillId="20" borderId="0" xfId="0" applyFont="1" applyFill="1" applyAlignment="1" applyProtection="1">
      <alignment horizontal="center" vertical="center" wrapText="1"/>
      <protection locked="0"/>
    </xf>
    <xf numFmtId="0" fontId="2" fillId="20" borderId="0" xfId="0" applyFont="1" applyFill="1" applyAlignment="1" applyProtection="1">
      <alignment vertical="center"/>
      <protection locked="0"/>
    </xf>
    <xf numFmtId="9" fontId="2" fillId="20" borderId="0" xfId="2" applyFont="1" applyFill="1" applyBorder="1" applyAlignment="1" applyProtection="1">
      <alignment horizontal="center" vertical="center"/>
      <protection locked="0"/>
    </xf>
    <xf numFmtId="0" fontId="2" fillId="20" borderId="0" xfId="0" applyFont="1" applyFill="1" applyAlignment="1">
      <alignment horizontal="center" vertical="center"/>
    </xf>
    <xf numFmtId="0" fontId="28" fillId="0" borderId="11" xfId="0" applyFont="1" applyBorder="1" applyAlignment="1">
      <alignment horizontal="right" wrapText="1"/>
    </xf>
    <xf numFmtId="0" fontId="2" fillId="2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3" fontId="4" fillId="0" borderId="9" xfId="0" applyNumberFormat="1" applyFont="1" applyBorder="1" applyAlignment="1" applyProtection="1">
      <alignment horizontal="center" vertical="center"/>
      <protection locked="0"/>
    </xf>
    <xf numFmtId="0" fontId="51" fillId="20" borderId="2" xfId="0" applyFont="1" applyFill="1" applyBorder="1" applyAlignment="1" applyProtection="1">
      <alignment horizontal="center" vertical="center"/>
      <protection locked="0"/>
    </xf>
    <xf numFmtId="0" fontId="34" fillId="0" borderId="2" xfId="0" applyFont="1" applyBorder="1" applyAlignment="1" applyProtection="1">
      <alignment horizontal="center" vertical="center"/>
      <protection locked="0"/>
    </xf>
    <xf numFmtId="0" fontId="34" fillId="7" borderId="2" xfId="0" applyFont="1" applyFill="1" applyBorder="1" applyAlignment="1" applyProtection="1">
      <alignment horizontal="center" vertical="center"/>
      <protection locked="0"/>
    </xf>
    <xf numFmtId="0" fontId="52" fillId="5" borderId="2" xfId="0" applyFont="1" applyFill="1" applyBorder="1" applyAlignment="1" applyProtection="1">
      <alignment horizontal="center" vertical="center"/>
      <protection locked="0"/>
    </xf>
    <xf numFmtId="0" fontId="53" fillId="5" borderId="2" xfId="0" applyFont="1" applyFill="1" applyBorder="1" applyAlignment="1" applyProtection="1">
      <alignment horizontal="center" vertical="center"/>
      <protection locked="0"/>
    </xf>
    <xf numFmtId="0" fontId="51" fillId="6" borderId="2" xfId="0" applyFont="1" applyFill="1" applyBorder="1" applyAlignment="1" applyProtection="1">
      <alignment horizontal="center" vertical="center" wrapText="1"/>
      <protection locked="0"/>
    </xf>
    <xf numFmtId="0" fontId="51" fillId="6" borderId="2" xfId="0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4" fillId="0" borderId="0" xfId="0" applyNumberFormat="1" applyFont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>
      <alignment horizontal="center"/>
    </xf>
    <xf numFmtId="3" fontId="19" fillId="0" borderId="5" xfId="0" applyNumberFormat="1" applyFont="1" applyBorder="1" applyAlignment="1" applyProtection="1">
      <alignment horizontal="center" vertical="center"/>
      <protection locked="0"/>
    </xf>
    <xf numFmtId="3" fontId="19" fillId="0" borderId="2" xfId="3" applyNumberFormat="1" applyFont="1" applyBorder="1" applyAlignment="1">
      <alignment horizontal="center"/>
    </xf>
    <xf numFmtId="3" fontId="19" fillId="0" borderId="2" xfId="3" applyNumberFormat="1" applyFont="1" applyBorder="1" applyAlignment="1">
      <alignment horizontal="center" vertical="center"/>
    </xf>
    <xf numFmtId="4" fontId="19" fillId="0" borderId="2" xfId="3" applyNumberFormat="1" applyFont="1" applyBorder="1" applyAlignment="1">
      <alignment horizontal="center"/>
    </xf>
    <xf numFmtId="0" fontId="15" fillId="20" borderId="2" xfId="0" applyFont="1" applyFill="1" applyBorder="1" applyAlignment="1">
      <alignment horizontal="center" vertical="center"/>
    </xf>
    <xf numFmtId="0" fontId="4" fillId="20" borderId="2" xfId="0" applyFont="1" applyFill="1" applyBorder="1" applyAlignment="1" applyProtection="1">
      <alignment horizontal="center" vertical="center"/>
      <protection locked="0"/>
    </xf>
    <xf numFmtId="0" fontId="4" fillId="20" borderId="2" xfId="0" applyFont="1" applyFill="1" applyBorder="1" applyAlignment="1">
      <alignment horizontal="center" vertical="center"/>
    </xf>
    <xf numFmtId="44" fontId="13" fillId="20" borderId="2" xfId="1" applyFont="1" applyFill="1" applyBorder="1" applyAlignment="1" applyProtection="1">
      <alignment horizontal="center" vertical="center"/>
    </xf>
    <xf numFmtId="0" fontId="4" fillId="20" borderId="2" xfId="3" applyFont="1" applyFill="1" applyBorder="1" applyAlignment="1">
      <alignment horizontal="center" vertical="center"/>
    </xf>
    <xf numFmtId="44" fontId="4" fillId="20" borderId="2" xfId="0" applyNumberFormat="1" applyFont="1" applyFill="1" applyBorder="1" applyAlignment="1" applyProtection="1">
      <alignment horizontal="center" vertical="center"/>
      <protection locked="0"/>
    </xf>
    <xf numFmtId="44" fontId="6" fillId="20" borderId="2" xfId="0" applyNumberFormat="1" applyFont="1" applyFill="1" applyBorder="1" applyAlignment="1">
      <alignment horizontal="center" vertical="center"/>
    </xf>
    <xf numFmtId="10" fontId="6" fillId="20" borderId="2" xfId="0" applyNumberFormat="1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/>
    </xf>
    <xf numFmtId="3" fontId="19" fillId="20" borderId="2" xfId="0" applyNumberFormat="1" applyFont="1" applyFill="1" applyBorder="1" applyAlignment="1" applyProtection="1">
      <alignment horizontal="center" vertical="center"/>
      <protection locked="0"/>
    </xf>
    <xf numFmtId="0" fontId="28" fillId="0" borderId="11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6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2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40" fillId="6" borderId="0" xfId="0" applyFont="1" applyFill="1" applyAlignment="1">
      <alignment horizontal="left" vertical="center" wrapText="1"/>
    </xf>
    <xf numFmtId="0" fontId="17" fillId="20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2" fillId="20" borderId="0" xfId="0" applyFont="1" applyFill="1" applyAlignment="1" applyProtection="1">
      <alignment horizontal="center" vertical="center" wrapText="1"/>
      <protection locked="0"/>
    </xf>
    <xf numFmtId="0" fontId="50" fillId="20" borderId="0" xfId="0" applyFont="1" applyFill="1" applyAlignment="1">
      <alignment horizontal="left" vertical="center" wrapText="1"/>
    </xf>
    <xf numFmtId="0" fontId="39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8" fillId="0" borderId="0" xfId="0" applyFont="1" applyAlignment="1" applyProtection="1">
      <alignment horizontal="center" vertical="center"/>
      <protection locked="0"/>
    </xf>
  </cellXfs>
  <cellStyles count="4">
    <cellStyle name="Moeda" xfId="1" builtinId="4"/>
    <cellStyle name="Normal" xfId="0" builtinId="0"/>
    <cellStyle name="Normal 2" xfId="3" xr:uid="{00000000-0005-0000-0000-000002000000}"/>
    <cellStyle name="Porcentagem" xfId="2" builtinId="5"/>
  </cellStyles>
  <dxfs count="369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R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&quot;R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R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7" formatCode="\R\$#.##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5" formatCode="&quot;R$&quot;#,##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1962152</xdr:colOff>
      <xdr:row>0</xdr:row>
      <xdr:rowOff>0</xdr:rowOff>
    </xdr:from>
    <xdr:to>
      <xdr:col>10</xdr:col>
      <xdr:colOff>656629</xdr:colOff>
      <xdr:row>1</xdr:row>
      <xdr:rowOff>5876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2" y="0"/>
          <a:ext cx="1999652" cy="4535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.moreira/Desktop/FROTA%20ATUALIZADA/FROTA%20ATUALIZADA%2004-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.moreira/Desktop/FROTA%20MEDICAR%20FI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TA POR CONTRATO"/>
      <sheetName val="UNIFORMES"/>
      <sheetName val="CARTÃO USADOS"/>
      <sheetName val="REEMBOLSO "/>
      <sheetName val="FIPE"/>
      <sheetName val="CONTRATOS"/>
      <sheetName val="LISTA"/>
      <sheetName val="PREFIXOS"/>
    </sheetNames>
    <sheetDataSet>
      <sheetData sheetId="0"/>
      <sheetData sheetId="1"/>
      <sheetData sheetId="2"/>
      <sheetData sheetId="3"/>
      <sheetData sheetId="4">
        <row r="1">
          <cell r="A1" t="str">
            <v>Ano/Modelo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TA POR CONTRATO"/>
      <sheetName val="CONTRATOS"/>
      <sheetName val="LISTA"/>
      <sheetName val="PREFIXOS"/>
      <sheetName val="FIPE"/>
      <sheetName val="PLAN-ER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Moreira" id="{6940E375-05CF-406F-A81F-F2CA5634DFA4}" userId="e355a92e0547044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J61" totalsRowShown="0" headerRowDxfId="99" dataDxfId="97" headerRowBorderDxfId="98" tableBorderDxfId="96" totalsRowBorderDxfId="95">
  <autoFilter ref="A2:J61" xr:uid="{00000000-0009-0000-0100-000001000000}">
    <filterColumn colId="4">
      <filters>
        <filter val="ANJOS DA VIDA"/>
      </filters>
    </filterColumn>
  </autoFilter>
  <tableColumns count="10">
    <tableColumn id="1" xr3:uid="{00000000-0010-0000-0000-000001000000}" name="PLACA" dataDxfId="94"/>
    <tableColumn id="2" xr3:uid="{00000000-0010-0000-0000-000002000000}" name="VEÍCULO" dataDxfId="93"/>
    <tableColumn id="3" xr3:uid="{00000000-0010-0000-0000-000003000000}" name="ANO" dataDxfId="92"/>
    <tableColumn id="4" xr3:uid="{00000000-0010-0000-0000-000004000000}" name="STATUS VENDA" dataDxfId="91"/>
    <tableColumn id="5" xr3:uid="{00000000-0010-0000-0000-000005000000}" name="SODRÉ LEILÕES" dataDxfId="90"/>
    <tableColumn id="7" xr3:uid="{00000000-0010-0000-0000-000007000000}" name="VALOR VENDIDO" dataDxfId="89"/>
    <tableColumn id="8" xr3:uid="{00000000-0010-0000-0000-000008000000}" name="DEPOSITADO EM CONTA" dataDxfId="88"/>
    <tableColumn id="9" xr3:uid="{00000000-0010-0000-0000-000009000000}" name="DATA DEP." dataDxfId="87"/>
    <tableColumn id="10" xr3:uid="{00000000-0010-0000-0000-00000A000000}" name="POSIÇÃO STATUS" dataDxfId="86"/>
    <tableColumn id="11" xr3:uid="{00000000-0010-0000-0000-00000B000000}" name="CONDIÇÃO DO VEÍCULO" dataDxfId="8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2-03-15T13:07:51.94" personId="{6940E375-05CF-406F-A81F-F2CA5634DFA4}" id="{CF906C1C-6903-4B14-B760-31D74BE6E68E}">
    <text>RESERVA PROVISÓRIA</text>
  </threadedComment>
  <threadedComment ref="D25" dT="2022-03-14T13:50:27.10" personId="{6940E375-05CF-406F-A81F-F2CA5634DFA4}" id="{C137F782-B064-4652-8CD3-A22BE11FBFAB}">
    <text>RESERVA</text>
  </threadedComment>
  <threadedComment ref="D42" dT="2022-01-25T12:44:58.95" personId="{6940E375-05CF-406F-A81F-F2CA5634DFA4}" id="{D6B91C6C-2595-423B-99FD-C217FD69B1CF}">
    <text>FAZER VISTORIA DE TRANSFERENCIA</text>
  </threadedComment>
  <threadedComment ref="D50" dT="2022-01-25T12:47:56.03" personId="{6940E375-05CF-406F-A81F-F2CA5634DFA4}" id="{446B6A91-ED27-4706-83BD-2B9F6B4B0C92}">
    <text>FAZER VISTORIA</text>
  </threadedComment>
  <threadedComment ref="D58" dT="2022-01-21T18:39:12.69" personId="{6940E375-05CF-406F-A81F-F2CA5634DFA4}" id="{2D40FFDF-15EB-4E4B-AE06-E5068F3A67EA}">
    <text>RESERVA</text>
  </threadedComment>
  <threadedComment ref="D83" dT="2022-01-25T12:43:42.20" personId="{6940E375-05CF-406F-A81F-F2CA5634DFA4}" id="{D667A6C3-C4F0-4A2E-9D55-FAC6C7CE7AB1}">
    <text>FAZER VISTORIA DE TRANSFERENCIA</text>
  </threadedComment>
  <threadedComment ref="D161" dT="2022-02-22T12:15:05.75" personId="{6940E375-05CF-406F-A81F-F2CA5634DFA4}" id="{A582404F-0557-4F99-BF0C-9F503E401BE3}">
    <text>CARRO RESERVA</text>
  </threadedComment>
  <threadedComment ref="D260" dT="2022-01-25T12:48:12.33" personId="{6940E375-05CF-406F-A81F-F2CA5634DFA4}" id="{6E66FCEA-3A01-4E45-AE16-501C47F3FB1E}">
    <text>FAZER VISTORIA LACRADA</text>
  </threadedComment>
  <threadedComment ref="F265" dT="2022-01-25T12:30:21.53" personId="{6940E375-05CF-406F-A81F-F2CA5634DFA4}" id="{9B7E784D-99F2-4A93-A711-86841D91A56F}">
    <text>COMPRADO DA D'NIGRIS</text>
  </threadedComment>
  <threadedComment ref="D288" dT="2022-03-03T23:29:01.23" personId="{6940E375-05CF-406F-A81F-F2CA5634DFA4}" id="{E39EF45A-1FD0-4BCB-80EA-E37B1B4A125A}">
    <text>CARRO RESERVA</text>
  </threadedComment>
  <threadedComment ref="D494" dT="2022-01-28T12:51:42.78" personId="{6940E375-05CF-406F-A81F-F2CA5634DFA4}" id="{25C5A09F-C7A2-4840-A90A-7E04DF02CB87}">
    <text>CARRO RESERVA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2-01-24T19:11:36.20" personId="{6940E375-05CF-406F-A81F-F2CA5634DFA4}" id="{787D9BA9-2B7D-4710-9792-F79FFD91BED3}">
    <text>CARRO DE VENDAS</text>
  </threadedComment>
  <threadedComment ref="D5" dT="2022-01-24T19:11:27.68" personId="{6940E375-05CF-406F-A81F-F2CA5634DFA4}" id="{9B844CBA-7D43-4735-979D-1BB5D1051F73}">
    <text>CARRO DA MANUTENÇÃO</text>
  </threadedComment>
  <threadedComment ref="D6" dT="2022-01-24T19:11:15.14" personId="{6940E375-05CF-406F-A81F-F2CA5634DFA4}" id="{31104997-A8FB-4927-A6E7-10EA4698C88E}">
    <text>CARRO DE VIAGEM</text>
  </threadedComment>
  <threadedComment ref="D7" dT="2022-01-24T19:11:01.14" personId="{6940E375-05CF-406F-A81F-F2CA5634DFA4}" id="{A56941A7-6E87-4A89-A952-9346E9720D6E}">
    <text>CARRO DE VIAGEM</text>
  </threadedComment>
  <threadedComment ref="D8" dT="2022-01-24T19:10:26.60" personId="{6940E375-05CF-406F-A81F-F2CA5634DFA4}" id="{A5992AD0-6FF3-437D-95AA-AD7CD5494CD4}">
    <text>CARRO DE VIAGEM</text>
  </threadedComment>
  <threadedComment ref="D9" dT="2022-01-21T18:38:54.87" personId="{6940E375-05CF-406F-A81F-F2CA5634DFA4}" id="{FE0B0E97-D6E7-4918-9B93-1857046B2F7C}">
    <text>ALEXANDRE</text>
  </threadedComment>
  <threadedComment ref="D10" dT="2022-01-21T18:40:01.37" personId="{6940E375-05CF-406F-A81F-F2CA5634DFA4}" id="{460BEF40-7FA5-4190-BF4D-889A9E000F02}">
    <text>VAGNER</text>
  </threadedComment>
  <threadedComment ref="D11" dT="2022-01-21T18:40:14.72" personId="{6940E375-05CF-406F-A81F-F2CA5634DFA4}" id="{A3921C9E-FB35-44DA-864B-E3999AC44D7B}">
    <text>MED SP OPERACIONAL</text>
  </threadedComment>
  <threadedComment ref="D12" dT="2022-01-24T19:14:01.06" personId="{6940E375-05CF-406F-A81F-F2CA5634DFA4}" id="{682D4EA5-47EC-4996-9ACC-B0AA54792F69}">
    <text>CARRO ADM CAMPINAS</text>
  </threadedComment>
  <threadedComment ref="D13" dT="2022-01-25T12:31:11.48" personId="{6940E375-05CF-406F-A81F-F2CA5634DFA4}" id="{C1ADBB06-17F8-4F94-9F04-AD25245C59DF}">
    <text>CARRO COM KAIO REGIS</text>
  </threadedComment>
  <threadedComment ref="D14" dT="2022-03-09T12:05:30.10" personId="{6940E375-05CF-406F-A81F-F2CA5634DFA4}" id="{10E378C0-839C-47C5-9391-3D3E9398E255}">
    <text>DR. ALEXANDRE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5" dT="2022-03-09T19:05:41.60" personId="{6940E375-05CF-406F-A81F-F2CA5634DFA4}" id="{DC2599CF-2864-4A90-92BB-6BF7D6180EC5}">
    <text>ARRUMANDO MOTOR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5" dT="2022-01-25T12:32:50.30" personId="{6940E375-05CF-406F-A81F-F2CA5634DFA4}" id="{F6FED86A-41E1-4F2E-9B3B-D5375BD3090A}">
    <text>2ª VIA DE RECIBO + VISTORA</text>
  </threadedComment>
  <threadedComment ref="D8" dT="2022-02-01T13:58:17.79" personId="{6940E375-05CF-406F-A81F-F2CA5634DFA4}" id="{9DE43ABF-857B-445E-9CD7-0EA7AE5F2F92}">
    <text>DISPONIVEL PARA CRIS</text>
  </threadedComment>
  <threadedComment ref="D9" dT="2022-02-01T13:58:31.58" personId="{6940E375-05CF-406F-A81F-F2CA5634DFA4}" id="{0F7B3C5A-9822-4D81-9931-29573B71BAAF}">
    <text>DISPONIVEL PARA RESERVA CÉSAR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4" dT="2022-01-25T12:33:18.25" personId="{6940E375-05CF-406F-A81F-F2CA5634DFA4}" id="{FA735C58-F70F-461F-B52C-CC506A843D64}">
    <text>2ª VIA DE RECIBO + VISTORIA</text>
  </threadedComment>
  <threadedComment ref="D5" dT="2022-01-25T12:45:50.68" personId="{6940E375-05CF-406F-A81F-F2CA5634DFA4}" id="{2C089767-7D0E-4D8F-898C-6352A6F57C6D}">
    <text>ESTÁ COM DESPACHANTE  - AGUARDANDO</text>
  </threadedComment>
  <threadedComment ref="D8" dT="2022-02-01T14:28:35.28" personId="{6940E375-05CF-406F-A81F-F2CA5634DFA4}" id="{CBB8AB4F-F8D6-47FA-99C1-02EC07826D1E}">
    <text>AGUARDANDO BAIXA DE GRAVAME BANCÁRIO</text>
  </threadedComment>
  <threadedComment ref="D9" dT="2022-01-25T12:45:24.27" personId="{6940E375-05CF-406F-A81F-F2CA5634DFA4}" id="{0D9A71B4-2E44-4982-B7B9-68BFACC9BCC6}">
    <text>FAZER VISTORIA</text>
  </threadedComment>
  <threadedComment ref="D11" dT="2022-02-01T14:28:22.59" personId="{6940E375-05CF-406F-A81F-F2CA5634DFA4}" id="{F94A7DE8-7029-4FCD-A15C-0E473749F51F}">
    <text>AGUARDANDO BAIXA DE GRAVAME BANCÁRIO</text>
  </threadedComment>
  <threadedComment ref="D26" dT="2022-03-10T19:09:12.81" personId="{6940E375-05CF-406F-A81F-F2CA5634DFA4}" id="{13CB1357-1DE4-40BF-B2B3-9E0FB53991CA}">
    <text>VEICULO DESMONTADO</text>
  </threadedComment>
  <threadedComment ref="D27" dT="2022-02-04T20:17:03.03" personId="{6940E375-05CF-406F-A81F-F2CA5634DFA4}" id="{D5FDB9A4-B7C4-4F37-AAA6-2A38E6D57488}">
    <text>BAIXAR O GRAVAME NO BANCO E APÓS VENDER - MOTOR AVARIADO NA BAHIA - CAMAÇARI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45" dT="2022-01-26T15:04:29.28" personId="{6940E375-05CF-406F-A81F-F2CA5634DFA4}" id="{54F24905-9881-450E-AA9B-8C16AD1E94B0}">
    <text>ANJOS DA VIDA</text>
  </threadedComment>
  <threadedComment ref="C49" dT="2022-02-01T13:58:17.79" personId="{6940E375-05CF-406F-A81F-F2CA5634DFA4}" id="{AF9CE5D4-61FF-487B-AFC8-EEC8085A565D}">
    <text>DISPONIVEL PARA CRIS</text>
  </threadedComment>
  <threadedComment ref="C50" dT="2022-02-01T13:58:31.58" personId="{6940E375-05CF-406F-A81F-F2CA5634DFA4}" id="{DE1A07BD-5ABE-4A79-8EF2-8D815EE2241E}">
    <text>DISPONIVEL PARA RESERVA CÉSAR</text>
  </threadedComment>
  <threadedComment ref="C57" dT="2022-02-01T13:58:17.79" personId="{6940E375-05CF-406F-A81F-F2CA5634DFA4}" id="{DDA58F6D-6244-4F4A-BFC9-379869CC7DB3}">
    <text>DISPONIVEL PARA CRIS</text>
  </threadedComment>
  <threadedComment ref="C58" dT="2022-02-01T13:58:31.58" personId="{6940E375-05CF-406F-A81F-F2CA5634DFA4}" id="{D3911A85-C7D8-459F-8B94-AA5D9E4C5F5C}">
    <text>DISPONIVEL PARA RESERVA CÉSAR</text>
  </threadedComment>
  <threadedComment ref="C63" dT="2022-01-26T15:04:29.28" personId="{6940E375-05CF-406F-A81F-F2CA5634DFA4}" id="{6CE3CD46-1D03-4DFD-8E87-4A1F47F9D8F1}">
    <text>ANJOS DA VIDA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2" dT="2022-01-26T15:04:20.15" personId="{6940E375-05CF-406F-A81F-F2CA5634DFA4}" id="{CF44DC4B-FEC5-43ED-93A7-42F8204C28EA}">
    <text>ANJOS DA VIDA</text>
  </threadedComment>
  <threadedComment ref="D3" dT="2022-01-26T20:43:15.27" personId="{6940E375-05CF-406F-A81F-F2CA5634DFA4}" id="{65799AAE-2057-4359-88EA-725D88C60CBD}">
    <text>ANJOS DA VIDA</text>
  </threadedComment>
  <threadedComment ref="D7" dT="2022-01-31T17:40:27.19" personId="{6940E375-05CF-406F-A81F-F2CA5634DFA4}" id="{2E8F18BA-22D4-46C2-B91A-5DE3F5DA2BFB}">
    <text>VEICULO SUBSTITUTO DO FQD8712</text>
  </threadedComment>
  <threadedComment ref="D9" dT="2022-01-26T14:26:38.60" personId="{6940E375-05CF-406F-A81F-F2CA5634DFA4}" id="{32392F81-0F88-4649-B288-200601F90E2A}">
    <text>VENDIDO PARA VITALMAIS - 115K</text>
  </threadedComment>
  <threadedComment ref="D10" dT="2022-02-04T20:23:22.59" personId="{6940E375-05CF-406F-A81F-F2CA5634DFA4}" id="{DD7D1093-F8B2-427D-A7E8-E244498913FF}">
    <text>MOTO VENDIDA PARA AMAPÁ - AGUARDANDO EMISSÃO DE CONTRATO</text>
  </threadedComment>
  <threadedComment ref="D15" dT="2022-02-04T20:17:33.78" personId="{6940E375-05CF-406F-A81F-F2CA5634DFA4}" id="{35C97E67-C23B-41D1-B580-242C867D2AF4}">
    <text>MOTOR CANSADO -  COLOCAR A VENDA SODRÉ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6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H2100"/>
  <sheetViews>
    <sheetView topLeftCell="P1" zoomScaleNormal="100" workbookViewId="0">
      <selection activeCell="AD21" sqref="AD21"/>
    </sheetView>
  </sheetViews>
  <sheetFormatPr defaultColWidth="5.42578125" defaultRowHeight="14.25" customHeight="1"/>
  <cols>
    <col min="1" max="1" width="7.7109375" customWidth="1"/>
    <col min="2" max="2" width="7.28515625" style="36" customWidth="1"/>
    <col min="3" max="3" width="9.42578125" customWidth="1"/>
    <col min="4" max="4" width="11.140625" bestFit="1" customWidth="1"/>
    <col min="5" max="5" width="31.5703125" customWidth="1"/>
    <col min="6" max="6" width="14.28515625" customWidth="1"/>
    <col min="7" max="7" width="20.5703125" customWidth="1"/>
    <col min="8" max="8" width="34.7109375" customWidth="1"/>
    <col min="9" max="9" width="31.42578125" customWidth="1"/>
    <col min="10" max="10" width="18.140625" customWidth="1"/>
    <col min="11" max="11" width="13.85546875" customWidth="1"/>
    <col min="12" max="12" width="22.28515625" customWidth="1"/>
    <col min="13" max="13" width="61" customWidth="1"/>
    <col min="14" max="14" width="21" style="34" customWidth="1"/>
    <col min="15" max="15" width="19.7109375" customWidth="1"/>
    <col min="16" max="19" width="14.28515625" customWidth="1"/>
    <col min="20" max="20" width="13.28515625" customWidth="1"/>
    <col min="21" max="21" width="24.28515625" customWidth="1"/>
    <col min="22" max="22" width="16.42578125" customWidth="1"/>
    <col min="23" max="23" width="19.42578125" customWidth="1"/>
    <col min="24" max="24" width="9" customWidth="1"/>
    <col min="25" max="25" width="18.5703125" customWidth="1"/>
    <col min="26" max="26" width="22.7109375" customWidth="1"/>
    <col min="27" max="27" width="27.28515625" customWidth="1"/>
    <col min="28" max="28" width="20.85546875" customWidth="1"/>
    <col min="29" max="29" width="14" customWidth="1"/>
    <col min="30" max="30" width="20" style="23" customWidth="1"/>
    <col min="31" max="31" width="17.42578125" style="14" customWidth="1"/>
    <col min="32" max="32" width="9.5703125" bestFit="1" customWidth="1"/>
    <col min="33" max="33" width="8.5703125" customWidth="1"/>
  </cols>
  <sheetData>
    <row r="1" spans="1:32" s="19" customFormat="1" ht="35.25" customHeight="1">
      <c r="A1" s="191" t="s">
        <v>1724</v>
      </c>
      <c r="B1" s="192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3"/>
      <c r="AF1" s="227"/>
    </row>
    <row r="2" spans="1:32" ht="14.25" customHeight="1">
      <c r="A2" s="20"/>
      <c r="B2" s="35"/>
      <c r="C2" s="2"/>
      <c r="D2" s="5"/>
      <c r="E2" s="5"/>
      <c r="F2" s="10"/>
      <c r="G2" s="1"/>
      <c r="H2" s="1"/>
      <c r="I2" s="1"/>
      <c r="J2" s="1"/>
      <c r="K2" s="1"/>
      <c r="L2" s="1"/>
      <c r="M2" s="20"/>
      <c r="N2" s="20"/>
      <c r="O2" s="21"/>
      <c r="P2" s="20"/>
      <c r="Q2" s="20"/>
      <c r="R2" s="20"/>
      <c r="S2" s="20"/>
      <c r="T2" s="20"/>
      <c r="U2" s="20"/>
      <c r="V2" s="20"/>
      <c r="W2" s="20"/>
      <c r="X2" s="20"/>
      <c r="Y2" s="20"/>
      <c r="Z2" s="1"/>
      <c r="AA2" s="22"/>
      <c r="AF2" s="228"/>
    </row>
    <row r="3" spans="1:32" ht="14.25" customHeight="1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72" t="s">
        <v>1629</v>
      </c>
      <c r="P3" s="73" t="s">
        <v>11</v>
      </c>
      <c r="Q3" s="73" t="s">
        <v>12</v>
      </c>
      <c r="R3" s="73" t="s">
        <v>13</v>
      </c>
      <c r="S3" s="73" t="s">
        <v>14</v>
      </c>
      <c r="T3" s="73" t="s">
        <v>15</v>
      </c>
      <c r="U3" s="72" t="s">
        <v>1628</v>
      </c>
      <c r="V3" s="190" t="s">
        <v>16</v>
      </c>
      <c r="W3" s="190" t="s">
        <v>17</v>
      </c>
      <c r="X3" s="189" t="s">
        <v>1800</v>
      </c>
      <c r="Y3" s="189" t="s">
        <v>1801</v>
      </c>
      <c r="Z3" s="196" t="s">
        <v>1627</v>
      </c>
      <c r="AA3" s="198" t="s">
        <v>1712</v>
      </c>
      <c r="AB3" s="199" t="s">
        <v>1674</v>
      </c>
      <c r="AC3" s="194" t="s">
        <v>1633</v>
      </c>
      <c r="AD3" s="194" t="s">
        <v>1635</v>
      </c>
      <c r="AE3" s="223" t="s">
        <v>1696</v>
      </c>
      <c r="AF3" s="227" t="s">
        <v>1716</v>
      </c>
    </row>
    <row r="4" spans="1:32" ht="14.25" customHeight="1">
      <c r="A4" s="76">
        <v>20</v>
      </c>
      <c r="B4" s="77">
        <v>20</v>
      </c>
      <c r="C4" s="78">
        <v>105</v>
      </c>
      <c r="D4" s="78" t="s">
        <v>55</v>
      </c>
      <c r="E4" s="78" t="s">
        <v>56</v>
      </c>
      <c r="F4" s="78" t="s">
        <v>20</v>
      </c>
      <c r="G4" s="79" t="s">
        <v>53</v>
      </c>
      <c r="H4" s="80" t="s">
        <v>22</v>
      </c>
      <c r="I4" s="81" t="s">
        <v>23</v>
      </c>
      <c r="J4" s="82" t="s">
        <v>57</v>
      </c>
      <c r="K4" s="82">
        <v>1165212762</v>
      </c>
      <c r="L4" s="81" t="s">
        <v>25</v>
      </c>
      <c r="M4" s="81" t="s">
        <v>26</v>
      </c>
      <c r="N4" s="83">
        <f>SUMIFS(FIPE!C:C,FIPE!A:A,'FROTA CONT'!F4,FIPE!B:B,'FROTA CONT'!E4)</f>
        <v>144893</v>
      </c>
      <c r="O4" s="84" t="s">
        <v>28</v>
      </c>
      <c r="P4" s="85">
        <v>300000</v>
      </c>
      <c r="Q4" s="86">
        <v>700000</v>
      </c>
      <c r="R4" s="86">
        <v>100000</v>
      </c>
      <c r="S4" s="87">
        <v>30000</v>
      </c>
      <c r="T4" s="88" t="s">
        <v>48</v>
      </c>
      <c r="U4" s="88" t="s">
        <v>25</v>
      </c>
      <c r="V4" s="81" t="s">
        <v>30</v>
      </c>
      <c r="W4" s="81" t="s">
        <v>30</v>
      </c>
      <c r="X4" s="81" t="s">
        <v>30</v>
      </c>
      <c r="Y4" s="81" t="s">
        <v>30</v>
      </c>
      <c r="Z4" s="78" t="s">
        <v>49</v>
      </c>
      <c r="AA4" s="89">
        <v>104.12</v>
      </c>
      <c r="AB4" s="90">
        <v>1744.38</v>
      </c>
      <c r="AC4" s="89">
        <v>144.86000000000001</v>
      </c>
      <c r="AD4" s="91">
        <v>0.02</v>
      </c>
      <c r="AE4" s="224" t="s">
        <v>1080</v>
      </c>
      <c r="AF4" s="228"/>
    </row>
    <row r="5" spans="1:32" ht="14.25" customHeight="1">
      <c r="A5" s="76">
        <v>20</v>
      </c>
      <c r="B5" s="77">
        <v>20</v>
      </c>
      <c r="C5" s="78">
        <v>667</v>
      </c>
      <c r="D5" s="78" t="s">
        <v>62</v>
      </c>
      <c r="E5" s="78" t="s">
        <v>63</v>
      </c>
      <c r="F5" s="94" t="s">
        <v>59</v>
      </c>
      <c r="G5" s="79" t="s">
        <v>64</v>
      </c>
      <c r="H5" s="80" t="s">
        <v>22</v>
      </c>
      <c r="I5" s="81" t="s">
        <v>65</v>
      </c>
      <c r="J5" s="82" t="s">
        <v>66</v>
      </c>
      <c r="K5" s="82">
        <v>1235699002</v>
      </c>
      <c r="L5" s="81" t="s">
        <v>45</v>
      </c>
      <c r="M5" s="81" t="s">
        <v>46</v>
      </c>
      <c r="N5" s="83">
        <f>SUMIFS(FIPE!C:C,FIPE!A:A,'FROTA CONT'!F5,FIPE!B:B,'FROTA CONT'!E5)</f>
        <v>53851</v>
      </c>
      <c r="O5" s="84" t="s">
        <v>28</v>
      </c>
      <c r="P5" s="87">
        <v>300000</v>
      </c>
      <c r="Q5" s="87">
        <v>700000</v>
      </c>
      <c r="R5" s="87">
        <v>100000</v>
      </c>
      <c r="S5" s="87">
        <v>30000</v>
      </c>
      <c r="T5" s="88" t="s">
        <v>48</v>
      </c>
      <c r="U5" s="88" t="s">
        <v>1773</v>
      </c>
      <c r="V5" s="81" t="s">
        <v>30</v>
      </c>
      <c r="W5" s="81" t="s">
        <v>30</v>
      </c>
      <c r="X5" s="81" t="s">
        <v>30</v>
      </c>
      <c r="Y5" s="81" t="s">
        <v>30</v>
      </c>
      <c r="Z5" s="78" t="s">
        <v>49</v>
      </c>
      <c r="AA5" s="89">
        <v>0</v>
      </c>
      <c r="AB5" s="90">
        <v>917</v>
      </c>
      <c r="AC5" s="89">
        <v>144.86000000000001</v>
      </c>
      <c r="AD5" s="91">
        <v>0.02</v>
      </c>
      <c r="AE5" s="224" t="s">
        <v>1080</v>
      </c>
      <c r="AF5" s="228"/>
    </row>
    <row r="6" spans="1:32" ht="14.25" customHeight="1">
      <c r="A6" s="76">
        <v>20</v>
      </c>
      <c r="B6" s="77">
        <v>20</v>
      </c>
      <c r="C6" s="78">
        <v>225</v>
      </c>
      <c r="D6" s="78" t="s">
        <v>67</v>
      </c>
      <c r="E6" s="78" t="s">
        <v>68</v>
      </c>
      <c r="F6" s="78" t="s">
        <v>59</v>
      </c>
      <c r="G6" s="79" t="s">
        <v>53</v>
      </c>
      <c r="H6" s="80" t="s">
        <v>22</v>
      </c>
      <c r="I6" s="81" t="s">
        <v>69</v>
      </c>
      <c r="J6" s="78" t="s">
        <v>70</v>
      </c>
      <c r="K6" s="78">
        <v>1139337766</v>
      </c>
      <c r="L6" s="81" t="s">
        <v>25</v>
      </c>
      <c r="M6" s="81" t="s">
        <v>26</v>
      </c>
      <c r="N6" s="83">
        <f>SUMIFS(FIPE!C:C,FIPE!A:A,'FROTA CONT'!F6,FIPE!B:B,'FROTA CONT'!E6)</f>
        <v>142955</v>
      </c>
      <c r="O6" s="84" t="s">
        <v>28</v>
      </c>
      <c r="P6" s="87">
        <v>200000</v>
      </c>
      <c r="Q6" s="87">
        <v>200000</v>
      </c>
      <c r="R6" s="87">
        <v>10000</v>
      </c>
      <c r="S6" s="87">
        <v>30000</v>
      </c>
      <c r="T6" s="88" t="s">
        <v>1770</v>
      </c>
      <c r="U6" s="88" t="s">
        <v>45</v>
      </c>
      <c r="V6" s="81" t="s">
        <v>30</v>
      </c>
      <c r="W6" s="81" t="s">
        <v>30</v>
      </c>
      <c r="X6" s="81" t="s">
        <v>30</v>
      </c>
      <c r="Y6" s="81" t="s">
        <v>30</v>
      </c>
      <c r="Z6" s="78" t="s">
        <v>49</v>
      </c>
      <c r="AA6" s="89">
        <v>197.18</v>
      </c>
      <c r="AB6" s="90">
        <v>1545.76</v>
      </c>
      <c r="AC6" s="89">
        <v>144.86000000000001</v>
      </c>
      <c r="AD6" s="91">
        <v>0.02</v>
      </c>
      <c r="AE6" s="224" t="s">
        <v>1080</v>
      </c>
      <c r="AF6" s="228"/>
    </row>
    <row r="7" spans="1:32" ht="14.25" customHeight="1">
      <c r="A7" s="76">
        <v>20</v>
      </c>
      <c r="B7" s="77">
        <v>5</v>
      </c>
      <c r="C7" s="78">
        <v>803</v>
      </c>
      <c r="D7" s="78" t="s">
        <v>74</v>
      </c>
      <c r="E7" s="78" t="s">
        <v>75</v>
      </c>
      <c r="F7" s="94" t="s">
        <v>37</v>
      </c>
      <c r="G7" s="79" t="s">
        <v>53</v>
      </c>
      <c r="H7" s="80" t="s">
        <v>22</v>
      </c>
      <c r="I7" s="81" t="s">
        <v>60</v>
      </c>
      <c r="J7" s="79" t="s">
        <v>76</v>
      </c>
      <c r="K7" s="79">
        <v>1234167678</v>
      </c>
      <c r="L7" s="81" t="s">
        <v>25</v>
      </c>
      <c r="M7" s="81" t="s">
        <v>26</v>
      </c>
      <c r="N7" s="83">
        <f>SUMIFS(FIPE!C:C,FIPE!A:A,'FROTA CONT'!F7,FIPE!B:B,'FROTA CONT'!E7)</f>
        <v>163265</v>
      </c>
      <c r="O7" s="84" t="s">
        <v>28</v>
      </c>
      <c r="P7" s="87">
        <v>200000</v>
      </c>
      <c r="Q7" s="87">
        <v>200000</v>
      </c>
      <c r="R7" s="87">
        <v>10000</v>
      </c>
      <c r="S7" s="87">
        <v>30000</v>
      </c>
      <c r="T7" s="88" t="s">
        <v>1770</v>
      </c>
      <c r="U7" s="88" t="s">
        <v>1771</v>
      </c>
      <c r="V7" s="81" t="s">
        <v>30</v>
      </c>
      <c r="W7" s="81" t="s">
        <v>48</v>
      </c>
      <c r="X7" s="81" t="s">
        <v>30</v>
      </c>
      <c r="Y7" s="81" t="s">
        <v>30</v>
      </c>
      <c r="Z7" s="78" t="s">
        <v>49</v>
      </c>
      <c r="AA7" s="90">
        <v>0</v>
      </c>
      <c r="AB7" s="90">
        <v>2392.2800000000002</v>
      </c>
      <c r="AC7" s="89">
        <v>144.86000000000001</v>
      </c>
      <c r="AD7" s="91">
        <v>0.02</v>
      </c>
      <c r="AE7" s="224" t="s">
        <v>1080</v>
      </c>
      <c r="AF7" s="234">
        <v>29159</v>
      </c>
    </row>
    <row r="8" spans="1:32" ht="14.25" customHeight="1">
      <c r="A8" s="76">
        <v>20</v>
      </c>
      <c r="B8" s="77">
        <v>5</v>
      </c>
      <c r="C8" s="78">
        <v>789</v>
      </c>
      <c r="D8" s="78" t="s">
        <v>77</v>
      </c>
      <c r="E8" s="78" t="s">
        <v>75</v>
      </c>
      <c r="F8" s="94" t="s">
        <v>37</v>
      </c>
      <c r="G8" s="79" t="s">
        <v>53</v>
      </c>
      <c r="H8" s="80" t="s">
        <v>22</v>
      </c>
      <c r="I8" s="81" t="s">
        <v>60</v>
      </c>
      <c r="J8" s="79" t="s">
        <v>78</v>
      </c>
      <c r="K8" s="79">
        <v>1234164504</v>
      </c>
      <c r="L8" s="81" t="s">
        <v>25</v>
      </c>
      <c r="M8" s="81" t="s">
        <v>26</v>
      </c>
      <c r="N8" s="83">
        <f>SUMIFS(FIPE!C:C,FIPE!A:A,'FROTA CONT'!F8,FIPE!B:B,'FROTA CONT'!E8)</f>
        <v>163265</v>
      </c>
      <c r="O8" s="84" t="s">
        <v>28</v>
      </c>
      <c r="P8" s="87">
        <v>200000</v>
      </c>
      <c r="Q8" s="87">
        <v>200000</v>
      </c>
      <c r="R8" s="87">
        <v>10000</v>
      </c>
      <c r="S8" s="87">
        <v>30000</v>
      </c>
      <c r="T8" s="88" t="s">
        <v>1770</v>
      </c>
      <c r="U8" s="88" t="s">
        <v>1771</v>
      </c>
      <c r="V8" s="81" t="s">
        <v>30</v>
      </c>
      <c r="W8" s="81" t="s">
        <v>48</v>
      </c>
      <c r="X8" s="81" t="s">
        <v>30</v>
      </c>
      <c r="Y8" s="81" t="s">
        <v>30</v>
      </c>
      <c r="Z8" s="78" t="s">
        <v>49</v>
      </c>
      <c r="AA8" s="90">
        <v>0</v>
      </c>
      <c r="AB8" s="90">
        <v>2392.2800000000002</v>
      </c>
      <c r="AC8" s="89">
        <v>144.86000000000001</v>
      </c>
      <c r="AD8" s="91">
        <v>0.02</v>
      </c>
      <c r="AE8" s="224" t="s">
        <v>1080</v>
      </c>
      <c r="AF8" s="234">
        <v>24103</v>
      </c>
    </row>
    <row r="9" spans="1:32" ht="14.25" customHeight="1">
      <c r="A9" s="76">
        <v>20</v>
      </c>
      <c r="B9" s="77">
        <v>5</v>
      </c>
      <c r="C9" s="78">
        <v>811</v>
      </c>
      <c r="D9" s="78" t="s">
        <v>79</v>
      </c>
      <c r="E9" s="78" t="s">
        <v>75</v>
      </c>
      <c r="F9" s="94" t="s">
        <v>37</v>
      </c>
      <c r="G9" s="79" t="s">
        <v>53</v>
      </c>
      <c r="H9" s="80" t="s">
        <v>22</v>
      </c>
      <c r="I9" s="81" t="s">
        <v>60</v>
      </c>
      <c r="J9" s="79" t="s">
        <v>80</v>
      </c>
      <c r="K9" s="79">
        <v>1234168046</v>
      </c>
      <c r="L9" s="81" t="s">
        <v>25</v>
      </c>
      <c r="M9" s="81" t="s">
        <v>26</v>
      </c>
      <c r="N9" s="83">
        <f>SUMIFS(FIPE!C:C,FIPE!A:A,'FROTA CONT'!F9,FIPE!B:B,'FROTA CONT'!E9)</f>
        <v>163265</v>
      </c>
      <c r="O9" s="84" t="s">
        <v>28</v>
      </c>
      <c r="P9" s="87">
        <v>200000</v>
      </c>
      <c r="Q9" s="87">
        <v>200000</v>
      </c>
      <c r="R9" s="87">
        <v>10000</v>
      </c>
      <c r="S9" s="87">
        <v>30000</v>
      </c>
      <c r="T9" s="88" t="s">
        <v>1770</v>
      </c>
      <c r="U9" s="88" t="s">
        <v>1771</v>
      </c>
      <c r="V9" s="81" t="s">
        <v>30</v>
      </c>
      <c r="W9" s="81" t="s">
        <v>48</v>
      </c>
      <c r="X9" s="81" t="s">
        <v>30</v>
      </c>
      <c r="Y9" s="81" t="s">
        <v>30</v>
      </c>
      <c r="Z9" s="78" t="s">
        <v>49</v>
      </c>
      <c r="AA9" s="90">
        <v>0</v>
      </c>
      <c r="AB9" s="90">
        <v>2392.2800000000002</v>
      </c>
      <c r="AC9" s="89">
        <v>144.86000000000001</v>
      </c>
      <c r="AD9" s="91">
        <v>0.02</v>
      </c>
      <c r="AE9" s="224" t="s">
        <v>1080</v>
      </c>
      <c r="AF9" s="228"/>
    </row>
    <row r="10" spans="1:32" ht="14.25" customHeight="1">
      <c r="A10" s="76">
        <v>20</v>
      </c>
      <c r="B10" s="77">
        <v>5</v>
      </c>
      <c r="C10" s="78">
        <v>815</v>
      </c>
      <c r="D10" s="78" t="s">
        <v>81</v>
      </c>
      <c r="E10" s="78" t="s">
        <v>75</v>
      </c>
      <c r="F10" s="94" t="s">
        <v>37</v>
      </c>
      <c r="G10" s="79" t="s">
        <v>53</v>
      </c>
      <c r="H10" s="80" t="s">
        <v>22</v>
      </c>
      <c r="I10" s="81" t="s">
        <v>60</v>
      </c>
      <c r="J10" s="79" t="s">
        <v>82</v>
      </c>
      <c r="K10" s="79">
        <v>1234168151</v>
      </c>
      <c r="L10" s="81" t="s">
        <v>25</v>
      </c>
      <c r="M10" s="81" t="s">
        <v>26</v>
      </c>
      <c r="N10" s="83">
        <f>SUMIFS(FIPE!C:C,FIPE!A:A,'FROTA CONT'!F10,FIPE!B:B,'FROTA CONT'!E10)</f>
        <v>163265</v>
      </c>
      <c r="O10" s="84" t="s">
        <v>28</v>
      </c>
      <c r="P10" s="87">
        <v>200000</v>
      </c>
      <c r="Q10" s="87">
        <v>200000</v>
      </c>
      <c r="R10" s="87">
        <v>10000</v>
      </c>
      <c r="S10" s="87">
        <v>30000</v>
      </c>
      <c r="T10" s="88" t="s">
        <v>1770</v>
      </c>
      <c r="U10" s="88" t="s">
        <v>1771</v>
      </c>
      <c r="V10" s="81" t="s">
        <v>30</v>
      </c>
      <c r="W10" s="81" t="s">
        <v>48</v>
      </c>
      <c r="X10" s="81" t="s">
        <v>30</v>
      </c>
      <c r="Y10" s="81" t="s">
        <v>30</v>
      </c>
      <c r="Z10" s="78" t="s">
        <v>49</v>
      </c>
      <c r="AA10" s="90">
        <v>0</v>
      </c>
      <c r="AB10" s="90">
        <v>2392.2800000000002</v>
      </c>
      <c r="AC10" s="89">
        <v>144.86000000000001</v>
      </c>
      <c r="AD10" s="91">
        <v>0.02</v>
      </c>
      <c r="AE10" s="224" t="s">
        <v>1080</v>
      </c>
      <c r="AF10" s="234">
        <v>14172</v>
      </c>
    </row>
    <row r="11" spans="1:32" ht="14.25" customHeight="1">
      <c r="A11" s="76">
        <v>20</v>
      </c>
      <c r="B11" s="77">
        <v>5</v>
      </c>
      <c r="C11" s="78">
        <v>243</v>
      </c>
      <c r="D11" s="78" t="s">
        <v>1730</v>
      </c>
      <c r="E11" s="78" t="s">
        <v>84</v>
      </c>
      <c r="F11" s="78" t="s">
        <v>59</v>
      </c>
      <c r="G11" s="79" t="s">
        <v>53</v>
      </c>
      <c r="H11" s="80" t="s">
        <v>22</v>
      </c>
      <c r="I11" s="81" t="s">
        <v>69</v>
      </c>
      <c r="J11" s="78" t="s">
        <v>1120</v>
      </c>
      <c r="K11" s="78">
        <v>1141346360</v>
      </c>
      <c r="L11" s="79" t="s">
        <v>195</v>
      </c>
      <c r="M11" s="79" t="s">
        <v>196</v>
      </c>
      <c r="N11" s="83">
        <f>SUMIFS(FIPE!C:C,FIPE!A:A,'FROTA CONT'!F11,FIPE!B:B,'FROTA CONT'!E11)</f>
        <v>184329</v>
      </c>
      <c r="O11" s="84" t="s">
        <v>28</v>
      </c>
      <c r="P11" s="87">
        <v>200000</v>
      </c>
      <c r="Q11" s="87">
        <v>200000</v>
      </c>
      <c r="R11" s="87">
        <v>10000</v>
      </c>
      <c r="S11" s="87">
        <v>30000</v>
      </c>
      <c r="T11" s="88" t="s">
        <v>1770</v>
      </c>
      <c r="U11" s="88" t="s">
        <v>45</v>
      </c>
      <c r="V11" s="79" t="s">
        <v>30</v>
      </c>
      <c r="W11" s="79" t="s">
        <v>30</v>
      </c>
      <c r="X11" s="81" t="s">
        <v>30</v>
      </c>
      <c r="Y11" s="81" t="s">
        <v>30</v>
      </c>
      <c r="Z11" s="78" t="s">
        <v>49</v>
      </c>
      <c r="AA11" s="89">
        <v>2600</v>
      </c>
      <c r="AB11" s="90">
        <v>1253.95</v>
      </c>
      <c r="AC11" s="89">
        <v>144.86000000000001</v>
      </c>
      <c r="AD11" s="91">
        <v>1.4999999999999999E-2</v>
      </c>
      <c r="AE11" s="224" t="s">
        <v>1709</v>
      </c>
      <c r="AF11" s="228">
        <v>298663</v>
      </c>
    </row>
    <row r="12" spans="1:32" ht="14.25" customHeight="1">
      <c r="A12" s="76"/>
      <c r="B12" s="77"/>
      <c r="C12" s="78"/>
      <c r="D12" s="78"/>
      <c r="E12" s="78"/>
      <c r="F12" s="78"/>
      <c r="G12" s="79"/>
      <c r="H12" s="80"/>
      <c r="I12" s="81"/>
      <c r="J12" s="78"/>
      <c r="K12" s="78"/>
      <c r="L12" s="79"/>
      <c r="M12" s="79"/>
      <c r="N12" s="83"/>
      <c r="O12" s="84"/>
      <c r="P12" s="87"/>
      <c r="Q12" s="87"/>
      <c r="R12" s="87"/>
      <c r="S12" s="87"/>
      <c r="T12" s="88"/>
      <c r="U12" s="88"/>
      <c r="V12" s="79"/>
      <c r="W12" s="79"/>
      <c r="X12" s="79"/>
      <c r="Y12" s="79"/>
      <c r="Z12" s="78"/>
      <c r="AA12" s="89"/>
      <c r="AB12" s="90"/>
      <c r="AC12" s="89"/>
      <c r="AD12" s="91"/>
      <c r="AE12" s="224"/>
      <c r="AF12" s="228"/>
    </row>
    <row r="13" spans="1:32" ht="14.25" customHeight="1">
      <c r="A13" s="194" t="s">
        <v>0</v>
      </c>
      <c r="B13" s="195" t="s">
        <v>1757</v>
      </c>
      <c r="C13" s="196" t="s">
        <v>1</v>
      </c>
      <c r="D13" s="196" t="s">
        <v>2</v>
      </c>
      <c r="E13" s="196" t="s">
        <v>3</v>
      </c>
      <c r="F13" s="196" t="s">
        <v>4</v>
      </c>
      <c r="G13" s="194" t="s">
        <v>5</v>
      </c>
      <c r="H13" s="194" t="s">
        <v>6</v>
      </c>
      <c r="I13" s="194" t="s">
        <v>1665</v>
      </c>
      <c r="J13" s="196" t="s">
        <v>7</v>
      </c>
      <c r="K13" s="196" t="s">
        <v>8</v>
      </c>
      <c r="L13" s="194" t="s">
        <v>9</v>
      </c>
      <c r="M13" s="194" t="s">
        <v>10</v>
      </c>
      <c r="N13" s="197" t="s">
        <v>1737</v>
      </c>
      <c r="O13" s="72" t="s">
        <v>1629</v>
      </c>
      <c r="P13" s="73" t="s">
        <v>11</v>
      </c>
      <c r="Q13" s="73" t="s">
        <v>12</v>
      </c>
      <c r="R13" s="73" t="s">
        <v>13</v>
      </c>
      <c r="S13" s="73" t="s">
        <v>14</v>
      </c>
      <c r="T13" s="73" t="s">
        <v>15</v>
      </c>
      <c r="U13" s="72" t="s">
        <v>1628</v>
      </c>
      <c r="V13" s="190" t="s">
        <v>16</v>
      </c>
      <c r="W13" s="190" t="s">
        <v>17</v>
      </c>
      <c r="X13" s="189" t="s">
        <v>1800</v>
      </c>
      <c r="Y13" s="189" t="s">
        <v>1801</v>
      </c>
      <c r="Z13" s="196" t="s">
        <v>1627</v>
      </c>
      <c r="AA13" s="198" t="s">
        <v>1712</v>
      </c>
      <c r="AB13" s="199" t="s">
        <v>1674</v>
      </c>
      <c r="AC13" s="194" t="s">
        <v>1633</v>
      </c>
      <c r="AD13" s="194" t="s">
        <v>1635</v>
      </c>
      <c r="AE13" s="223" t="s">
        <v>1696</v>
      </c>
      <c r="AF13" s="227" t="s">
        <v>1716</v>
      </c>
    </row>
    <row r="14" spans="1:32" ht="14.25" customHeight="1">
      <c r="A14" s="76">
        <v>20</v>
      </c>
      <c r="B14" s="77">
        <v>20</v>
      </c>
      <c r="C14" s="78">
        <v>59</v>
      </c>
      <c r="D14" s="78" t="s">
        <v>58</v>
      </c>
      <c r="E14" s="78" t="s">
        <v>56</v>
      </c>
      <c r="F14" s="94" t="s">
        <v>59</v>
      </c>
      <c r="G14" s="79" t="s">
        <v>53</v>
      </c>
      <c r="H14" s="88" t="s">
        <v>202</v>
      </c>
      <c r="I14" s="81" t="s">
        <v>23</v>
      </c>
      <c r="J14" s="82" t="s">
        <v>61</v>
      </c>
      <c r="K14" s="82">
        <v>1126498855</v>
      </c>
      <c r="L14" s="81" t="s">
        <v>45</v>
      </c>
      <c r="M14" s="81" t="s">
        <v>46</v>
      </c>
      <c r="N14" s="83">
        <f>SUMIFS(FIPE!C:C,FIPE!A:A,'FROTA CONT'!F14,FIPE!B:B,'FROTA CONT'!E14)</f>
        <v>144893</v>
      </c>
      <c r="O14" s="84" t="s">
        <v>28</v>
      </c>
      <c r="P14" s="95">
        <v>300000</v>
      </c>
      <c r="Q14" s="95">
        <v>700000</v>
      </c>
      <c r="R14" s="95">
        <v>100000</v>
      </c>
      <c r="S14" s="95">
        <v>30000</v>
      </c>
      <c r="T14" s="96" t="s">
        <v>48</v>
      </c>
      <c r="U14" s="88" t="s">
        <v>1773</v>
      </c>
      <c r="V14" s="81" t="s">
        <v>30</v>
      </c>
      <c r="W14" s="81" t="s">
        <v>30</v>
      </c>
      <c r="X14" s="81" t="s">
        <v>48</v>
      </c>
      <c r="Y14" s="81" t="s">
        <v>30</v>
      </c>
      <c r="Z14" s="78" t="s">
        <v>49</v>
      </c>
      <c r="AA14" s="89">
        <v>353.36</v>
      </c>
      <c r="AB14" s="90">
        <v>1483.82</v>
      </c>
      <c r="AC14" s="89">
        <v>144.86000000000001</v>
      </c>
      <c r="AD14" s="91">
        <v>0.02</v>
      </c>
      <c r="AE14" s="224" t="s">
        <v>1080</v>
      </c>
      <c r="AF14" s="228">
        <v>194276</v>
      </c>
    </row>
    <row r="15" spans="1:32" ht="14.25" customHeight="1">
      <c r="A15" s="84"/>
      <c r="B15" s="98"/>
      <c r="C15" s="78"/>
      <c r="D15" s="78"/>
      <c r="E15" s="78"/>
      <c r="F15" s="78"/>
      <c r="G15" s="78"/>
      <c r="H15" s="99"/>
      <c r="I15" s="99"/>
      <c r="J15" s="78"/>
      <c r="K15" s="78"/>
      <c r="L15" s="79"/>
      <c r="M15" s="78"/>
      <c r="N15" s="100"/>
      <c r="O15" s="79"/>
      <c r="P15" s="101"/>
      <c r="Q15" s="101"/>
      <c r="R15" s="101"/>
      <c r="S15" s="101"/>
      <c r="T15" s="79"/>
      <c r="U15" s="79"/>
      <c r="V15" s="79"/>
      <c r="W15" s="79"/>
      <c r="X15" s="79"/>
      <c r="Y15" s="79"/>
      <c r="Z15" s="78"/>
      <c r="AA15" s="89"/>
      <c r="AB15" s="102"/>
      <c r="AC15" s="102"/>
      <c r="AD15" s="103"/>
      <c r="AE15" s="224"/>
      <c r="AF15" s="228"/>
    </row>
    <row r="16" spans="1:32" ht="14.25" customHeight="1">
      <c r="A16" s="194" t="s">
        <v>0</v>
      </c>
      <c r="B16" s="195" t="s">
        <v>1757</v>
      </c>
      <c r="C16" s="194" t="s">
        <v>1</v>
      </c>
      <c r="D16" s="194" t="s">
        <v>2</v>
      </c>
      <c r="E16" s="194" t="s">
        <v>3</v>
      </c>
      <c r="F16" s="194" t="s">
        <v>4</v>
      </c>
      <c r="G16" s="194" t="s">
        <v>5</v>
      </c>
      <c r="H16" s="194" t="s">
        <v>6</v>
      </c>
      <c r="I16" s="194" t="s">
        <v>1665</v>
      </c>
      <c r="J16" s="194" t="s">
        <v>7</v>
      </c>
      <c r="K16" s="194" t="s">
        <v>8</v>
      </c>
      <c r="L16" s="194" t="s">
        <v>9</v>
      </c>
      <c r="M16" s="194" t="s">
        <v>10</v>
      </c>
      <c r="N16" s="197" t="s">
        <v>1737</v>
      </c>
      <c r="O16" s="72" t="s">
        <v>1629</v>
      </c>
      <c r="P16" s="72" t="s">
        <v>11</v>
      </c>
      <c r="Q16" s="72" t="s">
        <v>12</v>
      </c>
      <c r="R16" s="72" t="s">
        <v>13</v>
      </c>
      <c r="S16" s="72" t="s">
        <v>14</v>
      </c>
      <c r="T16" s="72" t="s">
        <v>15</v>
      </c>
      <c r="U16" s="72" t="s">
        <v>1628</v>
      </c>
      <c r="V16" s="190" t="s">
        <v>16</v>
      </c>
      <c r="W16" s="190" t="s">
        <v>17</v>
      </c>
      <c r="X16" s="189" t="s">
        <v>1800</v>
      </c>
      <c r="Y16" s="189" t="s">
        <v>1801</v>
      </c>
      <c r="Z16" s="196" t="s">
        <v>1627</v>
      </c>
      <c r="AA16" s="198" t="s">
        <v>1712</v>
      </c>
      <c r="AB16" s="199" t="s">
        <v>1674</v>
      </c>
      <c r="AC16" s="194" t="s">
        <v>1633</v>
      </c>
      <c r="AD16" s="194" t="s">
        <v>1635</v>
      </c>
      <c r="AE16" s="223" t="s">
        <v>1696</v>
      </c>
      <c r="AF16" s="227" t="s">
        <v>1716</v>
      </c>
    </row>
    <row r="17" spans="1:32" ht="14.25" customHeight="1">
      <c r="A17" s="76">
        <v>20</v>
      </c>
      <c r="B17" s="77">
        <v>20</v>
      </c>
      <c r="C17" s="78">
        <v>175</v>
      </c>
      <c r="D17" s="78" t="s">
        <v>83</v>
      </c>
      <c r="E17" s="78" t="s">
        <v>84</v>
      </c>
      <c r="F17" s="94" t="s">
        <v>85</v>
      </c>
      <c r="G17" s="79" t="s">
        <v>53</v>
      </c>
      <c r="H17" s="80" t="s">
        <v>86</v>
      </c>
      <c r="I17" s="81" t="s">
        <v>23</v>
      </c>
      <c r="J17" s="82" t="s">
        <v>87</v>
      </c>
      <c r="K17" s="82">
        <v>1073005906</v>
      </c>
      <c r="L17" s="81" t="s">
        <v>25</v>
      </c>
      <c r="M17" s="81" t="s">
        <v>26</v>
      </c>
      <c r="N17" s="83">
        <f>SUMIFS(FIPE!C:C,FIPE!A:A,'FROTA CONT'!F17,FIPE!B:B,'FROTA CONT'!E17)</f>
        <v>146871</v>
      </c>
      <c r="O17" s="84" t="s">
        <v>28</v>
      </c>
      <c r="P17" s="66">
        <v>300000</v>
      </c>
      <c r="Q17" s="66">
        <v>700000</v>
      </c>
      <c r="R17" s="87">
        <v>100000</v>
      </c>
      <c r="S17" s="87">
        <v>30000</v>
      </c>
      <c r="T17" s="88" t="s">
        <v>48</v>
      </c>
      <c r="U17" s="88" t="s">
        <v>25</v>
      </c>
      <c r="V17" s="81" t="s">
        <v>30</v>
      </c>
      <c r="W17" s="81" t="s">
        <v>30</v>
      </c>
      <c r="X17" s="81" t="s">
        <v>30</v>
      </c>
      <c r="Y17" s="81" t="s">
        <v>30</v>
      </c>
      <c r="Z17" s="82" t="s">
        <v>1679</v>
      </c>
      <c r="AA17" s="89">
        <v>1605.82</v>
      </c>
      <c r="AB17" s="90">
        <v>1171.78</v>
      </c>
      <c r="AC17" s="89">
        <v>144.86000000000001</v>
      </c>
      <c r="AD17" s="91">
        <v>1.4999999999999999E-2</v>
      </c>
      <c r="AE17" s="224" t="s">
        <v>1080</v>
      </c>
      <c r="AF17" s="228">
        <v>136638</v>
      </c>
    </row>
    <row r="18" spans="1:32" ht="14.25" customHeight="1">
      <c r="A18" s="76">
        <v>20</v>
      </c>
      <c r="B18" s="77">
        <v>5</v>
      </c>
      <c r="C18" s="78">
        <v>197</v>
      </c>
      <c r="D18" s="78" t="s">
        <v>88</v>
      </c>
      <c r="E18" s="78" t="s">
        <v>84</v>
      </c>
      <c r="F18" s="78" t="s">
        <v>59</v>
      </c>
      <c r="G18" s="79" t="s">
        <v>53</v>
      </c>
      <c r="H18" s="80" t="s">
        <v>86</v>
      </c>
      <c r="I18" s="81" t="s">
        <v>69</v>
      </c>
      <c r="J18" s="82" t="s">
        <v>89</v>
      </c>
      <c r="K18" s="82">
        <v>1129167515</v>
      </c>
      <c r="L18" s="81" t="s">
        <v>90</v>
      </c>
      <c r="M18" s="84" t="s">
        <v>91</v>
      </c>
      <c r="N18" s="83">
        <f>SUMIFS(FIPE!C:C,FIPE!A:A,'FROTA CONT'!F18,FIPE!B:B,'FROTA CONT'!E18)</f>
        <v>184329</v>
      </c>
      <c r="O18" s="84" t="s">
        <v>28</v>
      </c>
      <c r="P18" s="95">
        <v>200000</v>
      </c>
      <c r="Q18" s="95">
        <v>200000</v>
      </c>
      <c r="R18" s="95">
        <v>10000</v>
      </c>
      <c r="S18" s="95">
        <v>30000</v>
      </c>
      <c r="T18" s="96" t="s">
        <v>1770</v>
      </c>
      <c r="U18" s="88" t="s">
        <v>45</v>
      </c>
      <c r="V18" s="81" t="s">
        <v>30</v>
      </c>
      <c r="W18" s="81" t="s">
        <v>30</v>
      </c>
      <c r="X18" s="81" t="s">
        <v>30</v>
      </c>
      <c r="Y18" s="81" t="s">
        <v>30</v>
      </c>
      <c r="Z18" s="82" t="s">
        <v>1679</v>
      </c>
      <c r="AA18" s="89">
        <v>353.36</v>
      </c>
      <c r="AB18" s="90">
        <v>1253.95</v>
      </c>
      <c r="AC18" s="89">
        <v>144.86000000000001</v>
      </c>
      <c r="AD18" s="91">
        <v>1.4999999999999999E-2</v>
      </c>
      <c r="AE18" s="224" t="s">
        <v>1080</v>
      </c>
      <c r="AF18" s="228">
        <v>110598</v>
      </c>
    </row>
    <row r="19" spans="1:32" ht="14.25" customHeight="1">
      <c r="A19" s="76">
        <v>20</v>
      </c>
      <c r="B19" s="77">
        <v>20</v>
      </c>
      <c r="C19" s="78">
        <v>277</v>
      </c>
      <c r="D19" s="78" t="s">
        <v>92</v>
      </c>
      <c r="E19" s="78" t="s">
        <v>68</v>
      </c>
      <c r="F19" s="78" t="s">
        <v>59</v>
      </c>
      <c r="G19" s="79" t="s">
        <v>53</v>
      </c>
      <c r="H19" s="80" t="s">
        <v>86</v>
      </c>
      <c r="I19" s="81" t="s">
        <v>69</v>
      </c>
      <c r="J19" s="82" t="s">
        <v>93</v>
      </c>
      <c r="K19" s="82">
        <v>1148645370</v>
      </c>
      <c r="L19" s="81" t="s">
        <v>45</v>
      </c>
      <c r="M19" s="81" t="s">
        <v>46</v>
      </c>
      <c r="N19" s="83">
        <f>SUMIFS(FIPE!C:C,FIPE!A:A,'FROTA CONT'!F19,FIPE!B:B,'FROTA CONT'!E19)</f>
        <v>142955</v>
      </c>
      <c r="O19" s="84" t="s">
        <v>28</v>
      </c>
      <c r="P19" s="87">
        <v>200000</v>
      </c>
      <c r="Q19" s="87">
        <v>200000</v>
      </c>
      <c r="R19" s="87">
        <v>10000</v>
      </c>
      <c r="S19" s="87">
        <v>30000</v>
      </c>
      <c r="T19" s="88" t="s">
        <v>1770</v>
      </c>
      <c r="U19" s="88" t="s">
        <v>45</v>
      </c>
      <c r="V19" s="81" t="s">
        <v>30</v>
      </c>
      <c r="W19" s="81" t="s">
        <v>30</v>
      </c>
      <c r="X19" s="81" t="s">
        <v>30</v>
      </c>
      <c r="Y19" s="81" t="s">
        <v>30</v>
      </c>
      <c r="Z19" s="82" t="s">
        <v>1679</v>
      </c>
      <c r="AA19" s="104">
        <v>131.46</v>
      </c>
      <c r="AB19" s="90">
        <v>1545.76</v>
      </c>
      <c r="AC19" s="89">
        <v>144.86000000000001</v>
      </c>
      <c r="AD19" s="91">
        <v>0.02</v>
      </c>
      <c r="AE19" s="224" t="s">
        <v>1080</v>
      </c>
      <c r="AF19" s="228"/>
    </row>
    <row r="20" spans="1:32" ht="14.25" customHeight="1">
      <c r="A20" s="76">
        <v>20</v>
      </c>
      <c r="B20" s="77">
        <v>20</v>
      </c>
      <c r="C20" s="78">
        <v>703</v>
      </c>
      <c r="D20" s="78" t="s">
        <v>94</v>
      </c>
      <c r="E20" s="78" t="s">
        <v>84</v>
      </c>
      <c r="F20" s="94" t="s">
        <v>95</v>
      </c>
      <c r="G20" s="79" t="s">
        <v>53</v>
      </c>
      <c r="H20" s="80" t="s">
        <v>86</v>
      </c>
      <c r="I20" s="81" t="s">
        <v>96</v>
      </c>
      <c r="J20" s="82" t="s">
        <v>97</v>
      </c>
      <c r="K20" s="82">
        <v>1165889193</v>
      </c>
      <c r="L20" s="81" t="s">
        <v>45</v>
      </c>
      <c r="M20" s="81" t="s">
        <v>46</v>
      </c>
      <c r="N20" s="83">
        <f>SUMIFS(FIPE!C:C,FIPE!A:A,'FROTA CONT'!F20,FIPE!B:B,'FROTA CONT'!E20)</f>
        <v>196401</v>
      </c>
      <c r="O20" s="84" t="s">
        <v>28</v>
      </c>
      <c r="P20" s="95">
        <v>200000</v>
      </c>
      <c r="Q20" s="95">
        <v>200000</v>
      </c>
      <c r="R20" s="95">
        <v>10000</v>
      </c>
      <c r="S20" s="95">
        <v>30000</v>
      </c>
      <c r="T20" s="96" t="s">
        <v>1770</v>
      </c>
      <c r="U20" s="88" t="s">
        <v>45</v>
      </c>
      <c r="V20" s="81" t="s">
        <v>30</v>
      </c>
      <c r="W20" s="81" t="s">
        <v>30</v>
      </c>
      <c r="X20" s="81" t="s">
        <v>30</v>
      </c>
      <c r="Y20" s="81" t="s">
        <v>30</v>
      </c>
      <c r="Z20" s="82" t="s">
        <v>1679</v>
      </c>
      <c r="AA20" s="89">
        <v>2507.15</v>
      </c>
      <c r="AB20" s="90">
        <v>1329.31</v>
      </c>
      <c r="AC20" s="89">
        <v>144.86000000000001</v>
      </c>
      <c r="AD20" s="91">
        <v>1.4999999999999999E-2</v>
      </c>
      <c r="AE20" s="224" t="s">
        <v>1080</v>
      </c>
      <c r="AF20" s="228">
        <v>233786</v>
      </c>
    </row>
    <row r="21" spans="1:32" ht="15">
      <c r="A21" s="76">
        <v>20</v>
      </c>
      <c r="B21" s="76">
        <v>20</v>
      </c>
      <c r="C21" s="78">
        <v>233</v>
      </c>
      <c r="D21" s="105" t="s">
        <v>1729</v>
      </c>
      <c r="E21" s="78" t="s">
        <v>84</v>
      </c>
      <c r="F21" s="78" t="s">
        <v>59</v>
      </c>
      <c r="G21" s="79" t="s">
        <v>53</v>
      </c>
      <c r="H21" s="80" t="s">
        <v>86</v>
      </c>
      <c r="I21" s="79" t="s">
        <v>69</v>
      </c>
      <c r="J21" s="78" t="s">
        <v>1115</v>
      </c>
      <c r="K21" s="78">
        <v>1141836286</v>
      </c>
      <c r="L21" s="79" t="s">
        <v>195</v>
      </c>
      <c r="M21" s="79" t="s">
        <v>196</v>
      </c>
      <c r="N21" s="83">
        <f>SUMIFS(FIPE!C:C,FIPE!A:A,'FROTA CONT'!F21,FIPE!B:B,'FROTA CONT'!E21)</f>
        <v>184329</v>
      </c>
      <c r="O21" s="84" t="s">
        <v>28</v>
      </c>
      <c r="P21" s="95">
        <v>200000</v>
      </c>
      <c r="Q21" s="95">
        <v>200000</v>
      </c>
      <c r="R21" s="95">
        <v>10000</v>
      </c>
      <c r="S21" s="95">
        <v>30000</v>
      </c>
      <c r="T21" s="96" t="s">
        <v>1770</v>
      </c>
      <c r="U21" s="88" t="s">
        <v>45</v>
      </c>
      <c r="V21" s="81" t="s">
        <v>30</v>
      </c>
      <c r="W21" s="81" t="s">
        <v>30</v>
      </c>
      <c r="X21" s="81" t="s">
        <v>30</v>
      </c>
      <c r="Y21" s="81" t="s">
        <v>30</v>
      </c>
      <c r="Z21" s="82" t="s">
        <v>1679</v>
      </c>
      <c r="AA21" s="89">
        <v>0</v>
      </c>
      <c r="AB21" s="90">
        <v>1253.95</v>
      </c>
      <c r="AC21" s="89">
        <v>144.86000000000001</v>
      </c>
      <c r="AD21" s="91">
        <v>1.4999999999999999E-2</v>
      </c>
      <c r="AE21" s="224" t="s">
        <v>1080</v>
      </c>
      <c r="AF21" s="213">
        <v>116323</v>
      </c>
    </row>
    <row r="22" spans="1:32" ht="14.25" customHeight="1">
      <c r="A22" s="84"/>
      <c r="B22" s="98"/>
      <c r="C22" s="78"/>
      <c r="D22" s="78"/>
      <c r="E22" s="78"/>
      <c r="F22" s="78"/>
      <c r="G22" s="79"/>
      <c r="H22" s="88"/>
      <c r="I22" s="88"/>
      <c r="J22" s="78"/>
      <c r="K22" s="78"/>
      <c r="L22" s="79"/>
      <c r="M22" s="78"/>
      <c r="N22" s="100"/>
      <c r="O22" s="79"/>
      <c r="P22" s="101"/>
      <c r="Q22" s="101"/>
      <c r="R22" s="101"/>
      <c r="S22" s="101"/>
      <c r="T22" s="79"/>
      <c r="U22" s="79"/>
      <c r="V22" s="79"/>
      <c r="W22" s="79"/>
      <c r="X22" s="79"/>
      <c r="Y22" s="79"/>
      <c r="Z22" s="78"/>
      <c r="AA22" s="89"/>
      <c r="AB22" s="102"/>
      <c r="AC22" s="102"/>
      <c r="AD22" s="103"/>
      <c r="AE22" s="224"/>
      <c r="AF22" s="228"/>
    </row>
    <row r="23" spans="1:32" ht="14.25" customHeight="1">
      <c r="A23" s="194" t="s">
        <v>0</v>
      </c>
      <c r="B23" s="195" t="s">
        <v>1757</v>
      </c>
      <c r="C23" s="196" t="s">
        <v>1</v>
      </c>
      <c r="D23" s="196" t="s">
        <v>2</v>
      </c>
      <c r="E23" s="196" t="s">
        <v>3</v>
      </c>
      <c r="F23" s="196" t="s">
        <v>4</v>
      </c>
      <c r="G23" s="194" t="s">
        <v>5</v>
      </c>
      <c r="H23" s="194" t="s">
        <v>6</v>
      </c>
      <c r="I23" s="194" t="s">
        <v>1665</v>
      </c>
      <c r="J23" s="196" t="s">
        <v>7</v>
      </c>
      <c r="K23" s="196" t="s">
        <v>8</v>
      </c>
      <c r="L23" s="194" t="s">
        <v>9</v>
      </c>
      <c r="M23" s="194" t="s">
        <v>10</v>
      </c>
      <c r="N23" s="197" t="s">
        <v>1737</v>
      </c>
      <c r="O23" s="72" t="s">
        <v>1629</v>
      </c>
      <c r="P23" s="73" t="s">
        <v>11</v>
      </c>
      <c r="Q23" s="73" t="s">
        <v>12</v>
      </c>
      <c r="R23" s="73" t="s">
        <v>13</v>
      </c>
      <c r="S23" s="73" t="s">
        <v>14</v>
      </c>
      <c r="T23" s="73" t="s">
        <v>15</v>
      </c>
      <c r="U23" s="72" t="s">
        <v>1628</v>
      </c>
      <c r="V23" s="190" t="s">
        <v>16</v>
      </c>
      <c r="W23" s="190" t="s">
        <v>17</v>
      </c>
      <c r="X23" s="189" t="s">
        <v>1800</v>
      </c>
      <c r="Y23" s="189" t="s">
        <v>1801</v>
      </c>
      <c r="Z23" s="196" t="s">
        <v>1627</v>
      </c>
      <c r="AA23" s="198" t="s">
        <v>1712</v>
      </c>
      <c r="AB23" s="199" t="s">
        <v>1674</v>
      </c>
      <c r="AC23" s="194" t="s">
        <v>1633</v>
      </c>
      <c r="AD23" s="194" t="s">
        <v>1635</v>
      </c>
      <c r="AE23" s="223" t="s">
        <v>1696</v>
      </c>
      <c r="AF23" s="227" t="s">
        <v>1716</v>
      </c>
    </row>
    <row r="24" spans="1:32" ht="14.25" customHeight="1">
      <c r="A24" s="76">
        <v>20</v>
      </c>
      <c r="B24" s="77">
        <v>20</v>
      </c>
      <c r="C24" s="78">
        <v>31</v>
      </c>
      <c r="D24" s="78" t="s">
        <v>98</v>
      </c>
      <c r="E24" s="78" t="s">
        <v>99</v>
      </c>
      <c r="F24" s="78" t="s">
        <v>100</v>
      </c>
      <c r="G24" s="79" t="s">
        <v>53</v>
      </c>
      <c r="H24" s="88" t="s">
        <v>101</v>
      </c>
      <c r="I24" s="79" t="s">
        <v>23</v>
      </c>
      <c r="J24" s="78" t="s">
        <v>102</v>
      </c>
      <c r="K24" s="78">
        <v>1123747366</v>
      </c>
      <c r="L24" s="79" t="s">
        <v>25</v>
      </c>
      <c r="M24" s="79" t="s">
        <v>26</v>
      </c>
      <c r="N24" s="83">
        <f>SUMIFS(FIPE!C:C,FIPE!A:A,'FROTA CONT'!F24,FIPE!B:B,'FROTA CONT'!E24)</f>
        <v>110215</v>
      </c>
      <c r="O24" s="84" t="s">
        <v>28</v>
      </c>
      <c r="P24" s="95">
        <v>300000</v>
      </c>
      <c r="Q24" s="95">
        <v>700000</v>
      </c>
      <c r="R24" s="95">
        <v>100000</v>
      </c>
      <c r="S24" s="95">
        <v>30000</v>
      </c>
      <c r="T24" s="96" t="s">
        <v>48</v>
      </c>
      <c r="U24" s="88" t="s">
        <v>25</v>
      </c>
      <c r="V24" s="79" t="s">
        <v>30</v>
      </c>
      <c r="W24" s="79" t="s">
        <v>30</v>
      </c>
      <c r="X24" s="81" t="s">
        <v>30</v>
      </c>
      <c r="Y24" s="81" t="s">
        <v>30</v>
      </c>
      <c r="Z24" s="78" t="s">
        <v>1143</v>
      </c>
      <c r="AA24" s="89">
        <v>0</v>
      </c>
      <c r="AB24" s="90">
        <v>1446.69</v>
      </c>
      <c r="AC24" s="89">
        <v>144.86000000000001</v>
      </c>
      <c r="AD24" s="91">
        <v>0.02</v>
      </c>
      <c r="AE24" s="224" t="s">
        <v>1080</v>
      </c>
      <c r="AF24" s="228"/>
    </row>
    <row r="25" spans="1:32" ht="14.25" customHeight="1">
      <c r="A25" s="76">
        <v>20</v>
      </c>
      <c r="B25" s="77">
        <v>20</v>
      </c>
      <c r="C25" s="78">
        <v>7</v>
      </c>
      <c r="D25" s="78" t="s">
        <v>103</v>
      </c>
      <c r="E25" s="78" t="s">
        <v>99</v>
      </c>
      <c r="F25" s="78" t="s">
        <v>100</v>
      </c>
      <c r="G25" s="79" t="s">
        <v>53</v>
      </c>
      <c r="H25" s="88" t="s">
        <v>101</v>
      </c>
      <c r="I25" s="79" t="s">
        <v>23</v>
      </c>
      <c r="J25" s="78" t="s">
        <v>104</v>
      </c>
      <c r="K25" s="78">
        <v>1125651986</v>
      </c>
      <c r="L25" s="79" t="s">
        <v>25</v>
      </c>
      <c r="M25" s="79" t="s">
        <v>26</v>
      </c>
      <c r="N25" s="83">
        <f>SUMIFS(FIPE!C:C,FIPE!A:A,'FROTA CONT'!F25,FIPE!B:B,'FROTA CONT'!E25)</f>
        <v>110215</v>
      </c>
      <c r="O25" s="84" t="s">
        <v>28</v>
      </c>
      <c r="P25" s="95">
        <v>300000</v>
      </c>
      <c r="Q25" s="95">
        <v>700000</v>
      </c>
      <c r="R25" s="95">
        <v>100000</v>
      </c>
      <c r="S25" s="95">
        <v>30000</v>
      </c>
      <c r="T25" s="96" t="s">
        <v>48</v>
      </c>
      <c r="U25" s="88" t="s">
        <v>25</v>
      </c>
      <c r="V25" s="79" t="s">
        <v>30</v>
      </c>
      <c r="W25" s="79" t="s">
        <v>30</v>
      </c>
      <c r="X25" s="81" t="s">
        <v>30</v>
      </c>
      <c r="Y25" s="81" t="s">
        <v>30</v>
      </c>
      <c r="Z25" s="78" t="s">
        <v>1143</v>
      </c>
      <c r="AA25" s="89">
        <v>0</v>
      </c>
      <c r="AB25" s="90">
        <v>1446.69</v>
      </c>
      <c r="AC25" s="89">
        <v>144.86000000000001</v>
      </c>
      <c r="AD25" s="91">
        <v>0.02</v>
      </c>
      <c r="AE25" s="224" t="s">
        <v>1080</v>
      </c>
      <c r="AF25" s="228"/>
    </row>
    <row r="26" spans="1:32" ht="14.25" customHeight="1">
      <c r="A26" s="76">
        <v>20</v>
      </c>
      <c r="B26" s="77">
        <v>5</v>
      </c>
      <c r="C26" s="78">
        <v>769</v>
      </c>
      <c r="D26" s="78" t="s">
        <v>110</v>
      </c>
      <c r="E26" s="78" t="s">
        <v>75</v>
      </c>
      <c r="F26" s="78" t="s">
        <v>37</v>
      </c>
      <c r="G26" s="79" t="s">
        <v>53</v>
      </c>
      <c r="H26" s="88" t="s">
        <v>101</v>
      </c>
      <c r="I26" s="79" t="s">
        <v>60</v>
      </c>
      <c r="J26" s="78" t="s">
        <v>111</v>
      </c>
      <c r="K26" s="78">
        <v>1234165527</v>
      </c>
      <c r="L26" s="79" t="s">
        <v>25</v>
      </c>
      <c r="M26" s="79" t="s">
        <v>26</v>
      </c>
      <c r="N26" s="83">
        <f>SUMIFS(FIPE!C:C,FIPE!A:A,'FROTA CONT'!F26,FIPE!B:B,'FROTA CONT'!E26)</f>
        <v>163265</v>
      </c>
      <c r="O26" s="84" t="s">
        <v>28</v>
      </c>
      <c r="P26" s="95">
        <v>200000</v>
      </c>
      <c r="Q26" s="95">
        <v>200000</v>
      </c>
      <c r="R26" s="95">
        <v>10000</v>
      </c>
      <c r="S26" s="95">
        <v>30000</v>
      </c>
      <c r="T26" s="96" t="s">
        <v>1770</v>
      </c>
      <c r="U26" s="88" t="s">
        <v>1771</v>
      </c>
      <c r="V26" s="79" t="s">
        <v>30</v>
      </c>
      <c r="W26" s="79" t="s">
        <v>48</v>
      </c>
      <c r="X26" s="81" t="s">
        <v>30</v>
      </c>
      <c r="Y26" s="81" t="s">
        <v>30</v>
      </c>
      <c r="Z26" s="78" t="s">
        <v>1143</v>
      </c>
      <c r="AA26" s="89">
        <v>0</v>
      </c>
      <c r="AB26" s="90">
        <v>2392.2800000000002</v>
      </c>
      <c r="AC26" s="89">
        <v>144.86000000000001</v>
      </c>
      <c r="AD26" s="91">
        <v>0.02</v>
      </c>
      <c r="AE26" s="224" t="s">
        <v>1080</v>
      </c>
      <c r="AF26" s="228"/>
    </row>
    <row r="27" spans="1:32" ht="14.25" customHeight="1">
      <c r="A27" s="76">
        <v>20</v>
      </c>
      <c r="B27" s="77">
        <v>20</v>
      </c>
      <c r="C27" s="78">
        <v>693</v>
      </c>
      <c r="D27" s="78" t="s">
        <v>112</v>
      </c>
      <c r="E27" s="78" t="s">
        <v>75</v>
      </c>
      <c r="F27" s="78" t="s">
        <v>113</v>
      </c>
      <c r="G27" s="79" t="s">
        <v>53</v>
      </c>
      <c r="H27" s="88" t="s">
        <v>101</v>
      </c>
      <c r="I27" s="79" t="s">
        <v>96</v>
      </c>
      <c r="J27" s="78" t="s">
        <v>114</v>
      </c>
      <c r="K27" s="78">
        <v>1241372567</v>
      </c>
      <c r="L27" s="79" t="s">
        <v>45</v>
      </c>
      <c r="M27" s="79" t="s">
        <v>46</v>
      </c>
      <c r="N27" s="83">
        <f>SUMIFS(FIPE!C:C,FIPE!A:A,'FROTA CONT'!F27,FIPE!B:B,'FROTA CONT'!E27)</f>
        <v>184515</v>
      </c>
      <c r="O27" s="84" t="s">
        <v>28</v>
      </c>
      <c r="P27" s="95">
        <v>200000</v>
      </c>
      <c r="Q27" s="95">
        <v>200000</v>
      </c>
      <c r="R27" s="95">
        <v>10000</v>
      </c>
      <c r="S27" s="95">
        <v>30000</v>
      </c>
      <c r="T27" s="96" t="s">
        <v>1770</v>
      </c>
      <c r="U27" s="88" t="s">
        <v>1771</v>
      </c>
      <c r="V27" s="79" t="s">
        <v>30</v>
      </c>
      <c r="W27" s="79" t="s">
        <v>48</v>
      </c>
      <c r="X27" s="81" t="s">
        <v>30</v>
      </c>
      <c r="Y27" s="81" t="s">
        <v>30</v>
      </c>
      <c r="Z27" s="78" t="s">
        <v>1143</v>
      </c>
      <c r="AA27" s="89">
        <v>0</v>
      </c>
      <c r="AB27" s="90">
        <v>1866.33</v>
      </c>
      <c r="AC27" s="89">
        <v>144.86000000000001</v>
      </c>
      <c r="AD27" s="91">
        <v>1.4999999999999999E-2</v>
      </c>
      <c r="AE27" s="224" t="s">
        <v>1080</v>
      </c>
      <c r="AF27" s="234">
        <v>18746</v>
      </c>
    </row>
    <row r="28" spans="1:32" ht="14.25" customHeight="1">
      <c r="A28" s="76">
        <v>20</v>
      </c>
      <c r="B28" s="77">
        <v>5</v>
      </c>
      <c r="C28" s="78">
        <v>821</v>
      </c>
      <c r="D28" s="78" t="s">
        <v>116</v>
      </c>
      <c r="E28" s="78" t="s">
        <v>75</v>
      </c>
      <c r="F28" s="78" t="s">
        <v>37</v>
      </c>
      <c r="G28" s="79" t="s">
        <v>53</v>
      </c>
      <c r="H28" s="88" t="s">
        <v>101</v>
      </c>
      <c r="I28" s="79" t="s">
        <v>60</v>
      </c>
      <c r="J28" s="78" t="s">
        <v>117</v>
      </c>
      <c r="K28" s="78">
        <v>1234169131</v>
      </c>
      <c r="L28" s="79" t="s">
        <v>25</v>
      </c>
      <c r="M28" s="79" t="s">
        <v>26</v>
      </c>
      <c r="N28" s="83">
        <f>SUMIFS(FIPE!C:C,FIPE!A:A,'FROTA CONT'!F28,FIPE!B:B,'FROTA CONT'!E28)</f>
        <v>163265</v>
      </c>
      <c r="O28" s="84" t="s">
        <v>28</v>
      </c>
      <c r="P28" s="95">
        <v>200000</v>
      </c>
      <c r="Q28" s="95">
        <v>200000</v>
      </c>
      <c r="R28" s="95">
        <v>10000</v>
      </c>
      <c r="S28" s="95">
        <v>30000</v>
      </c>
      <c r="T28" s="96" t="s">
        <v>1770</v>
      </c>
      <c r="U28" s="88" t="s">
        <v>1771</v>
      </c>
      <c r="V28" s="79" t="s">
        <v>30</v>
      </c>
      <c r="W28" s="79" t="s">
        <v>48</v>
      </c>
      <c r="X28" s="81" t="s">
        <v>30</v>
      </c>
      <c r="Y28" s="81" t="s">
        <v>30</v>
      </c>
      <c r="Z28" s="78" t="s">
        <v>1143</v>
      </c>
      <c r="AA28" s="89">
        <v>0</v>
      </c>
      <c r="AB28" s="90">
        <v>2392.2800000000002</v>
      </c>
      <c r="AC28" s="89">
        <v>144.86000000000001</v>
      </c>
      <c r="AD28" s="91">
        <v>0.02</v>
      </c>
      <c r="AE28" s="224" t="s">
        <v>1080</v>
      </c>
      <c r="AF28" s="234">
        <v>20233</v>
      </c>
    </row>
    <row r="29" spans="1:32" ht="14.25" customHeight="1">
      <c r="A29" s="76">
        <v>20</v>
      </c>
      <c r="B29" s="77">
        <v>20</v>
      </c>
      <c r="C29" s="78">
        <v>689</v>
      </c>
      <c r="D29" s="78" t="s">
        <v>119</v>
      </c>
      <c r="E29" s="78" t="s">
        <v>75</v>
      </c>
      <c r="F29" s="78" t="s">
        <v>113</v>
      </c>
      <c r="G29" s="79" t="s">
        <v>53</v>
      </c>
      <c r="H29" s="88" t="s">
        <v>101</v>
      </c>
      <c r="I29" s="79" t="s">
        <v>96</v>
      </c>
      <c r="J29" s="78" t="s">
        <v>120</v>
      </c>
      <c r="K29" s="78">
        <v>1241340002</v>
      </c>
      <c r="L29" s="79" t="s">
        <v>45</v>
      </c>
      <c r="M29" s="79" t="s">
        <v>46</v>
      </c>
      <c r="N29" s="83">
        <f>SUMIFS(FIPE!C:C,FIPE!A:A,'FROTA CONT'!F29,FIPE!B:B,'FROTA CONT'!E29)</f>
        <v>184515</v>
      </c>
      <c r="O29" s="84" t="s">
        <v>28</v>
      </c>
      <c r="P29" s="95">
        <v>200000</v>
      </c>
      <c r="Q29" s="95">
        <v>200000</v>
      </c>
      <c r="R29" s="95">
        <v>10000</v>
      </c>
      <c r="S29" s="95">
        <v>30000</v>
      </c>
      <c r="T29" s="96" t="s">
        <v>1770</v>
      </c>
      <c r="U29" s="88" t="s">
        <v>1771</v>
      </c>
      <c r="V29" s="79" t="s">
        <v>30</v>
      </c>
      <c r="W29" s="79" t="s">
        <v>48</v>
      </c>
      <c r="X29" s="81" t="s">
        <v>30</v>
      </c>
      <c r="Y29" s="81" t="s">
        <v>30</v>
      </c>
      <c r="Z29" s="78" t="s">
        <v>1143</v>
      </c>
      <c r="AA29" s="89">
        <v>0</v>
      </c>
      <c r="AB29" s="90">
        <v>1866.33</v>
      </c>
      <c r="AC29" s="89">
        <v>144.86000000000001</v>
      </c>
      <c r="AD29" s="91">
        <v>1.4999999999999999E-2</v>
      </c>
      <c r="AE29" s="224" t="s">
        <v>1080</v>
      </c>
      <c r="AF29" s="228"/>
    </row>
    <row r="30" spans="1:32" ht="14.25" customHeight="1">
      <c r="A30" s="76">
        <v>20</v>
      </c>
      <c r="B30" s="77">
        <v>5</v>
      </c>
      <c r="C30" s="78">
        <v>787</v>
      </c>
      <c r="D30" s="78" t="s">
        <v>121</v>
      </c>
      <c r="E30" s="78" t="s">
        <v>75</v>
      </c>
      <c r="F30" s="78" t="s">
        <v>37</v>
      </c>
      <c r="G30" s="79" t="s">
        <v>53</v>
      </c>
      <c r="H30" s="88" t="s">
        <v>101</v>
      </c>
      <c r="I30" s="79" t="s">
        <v>60</v>
      </c>
      <c r="J30" s="78" t="s">
        <v>122</v>
      </c>
      <c r="K30" s="78">
        <v>1234166590</v>
      </c>
      <c r="L30" s="79" t="s">
        <v>25</v>
      </c>
      <c r="M30" s="79" t="s">
        <v>26</v>
      </c>
      <c r="N30" s="83">
        <f>SUMIFS(FIPE!C:C,FIPE!A:A,'FROTA CONT'!F30,FIPE!B:B,'FROTA CONT'!E30)</f>
        <v>163265</v>
      </c>
      <c r="O30" s="84" t="s">
        <v>28</v>
      </c>
      <c r="P30" s="95">
        <v>200000</v>
      </c>
      <c r="Q30" s="95">
        <v>200000</v>
      </c>
      <c r="R30" s="95">
        <v>10000</v>
      </c>
      <c r="S30" s="95">
        <v>30000</v>
      </c>
      <c r="T30" s="96" t="s">
        <v>1770</v>
      </c>
      <c r="U30" s="88" t="s">
        <v>1771</v>
      </c>
      <c r="V30" s="79" t="s">
        <v>30</v>
      </c>
      <c r="W30" s="79" t="s">
        <v>48</v>
      </c>
      <c r="X30" s="81" t="s">
        <v>30</v>
      </c>
      <c r="Y30" s="81" t="s">
        <v>30</v>
      </c>
      <c r="Z30" s="78" t="s">
        <v>1143</v>
      </c>
      <c r="AA30" s="89">
        <v>0</v>
      </c>
      <c r="AB30" s="90">
        <v>2392.2800000000002</v>
      </c>
      <c r="AC30" s="89">
        <v>144.86000000000001</v>
      </c>
      <c r="AD30" s="91">
        <v>0.02</v>
      </c>
      <c r="AE30" s="224" t="s">
        <v>1080</v>
      </c>
      <c r="AF30" s="234">
        <v>25841</v>
      </c>
    </row>
    <row r="31" spans="1:32" ht="14.25" customHeight="1">
      <c r="A31" s="76">
        <v>20</v>
      </c>
      <c r="B31" s="77">
        <v>5</v>
      </c>
      <c r="C31" s="78">
        <v>819</v>
      </c>
      <c r="D31" s="78" t="s">
        <v>123</v>
      </c>
      <c r="E31" s="78" t="s">
        <v>75</v>
      </c>
      <c r="F31" s="78" t="s">
        <v>37</v>
      </c>
      <c r="G31" s="79" t="s">
        <v>53</v>
      </c>
      <c r="H31" s="88" t="s">
        <v>101</v>
      </c>
      <c r="I31" s="79" t="s">
        <v>60</v>
      </c>
      <c r="J31" s="78" t="s">
        <v>124</v>
      </c>
      <c r="K31" s="78">
        <v>1234168313</v>
      </c>
      <c r="L31" s="79" t="s">
        <v>25</v>
      </c>
      <c r="M31" s="79" t="s">
        <v>26</v>
      </c>
      <c r="N31" s="83">
        <f>SUMIFS(FIPE!C:C,FIPE!A:A,'FROTA CONT'!F31,FIPE!B:B,'FROTA CONT'!E31)</f>
        <v>163265</v>
      </c>
      <c r="O31" s="84" t="s">
        <v>28</v>
      </c>
      <c r="P31" s="95">
        <v>200000</v>
      </c>
      <c r="Q31" s="95">
        <v>200000</v>
      </c>
      <c r="R31" s="95">
        <v>10000</v>
      </c>
      <c r="S31" s="95">
        <v>30000</v>
      </c>
      <c r="T31" s="96" t="s">
        <v>1770</v>
      </c>
      <c r="U31" s="88" t="s">
        <v>1771</v>
      </c>
      <c r="V31" s="79" t="s">
        <v>30</v>
      </c>
      <c r="W31" s="79" t="s">
        <v>48</v>
      </c>
      <c r="X31" s="81" t="s">
        <v>30</v>
      </c>
      <c r="Y31" s="81" t="s">
        <v>30</v>
      </c>
      <c r="Z31" s="78" t="s">
        <v>1143</v>
      </c>
      <c r="AA31" s="89">
        <v>197.18</v>
      </c>
      <c r="AB31" s="90">
        <v>2392.2800000000002</v>
      </c>
      <c r="AC31" s="89">
        <v>144.86000000000001</v>
      </c>
      <c r="AD31" s="91">
        <v>0.02</v>
      </c>
      <c r="AE31" s="224" t="s">
        <v>1080</v>
      </c>
      <c r="AF31" s="228"/>
    </row>
    <row r="32" spans="1:32" ht="14.25" customHeight="1">
      <c r="A32" s="76">
        <v>20</v>
      </c>
      <c r="B32" s="77">
        <v>5</v>
      </c>
      <c r="C32" s="78">
        <v>763</v>
      </c>
      <c r="D32" s="78" t="s">
        <v>126</v>
      </c>
      <c r="E32" s="78" t="s">
        <v>75</v>
      </c>
      <c r="F32" s="78" t="s">
        <v>37</v>
      </c>
      <c r="G32" s="79" t="s">
        <v>53</v>
      </c>
      <c r="H32" s="88" t="s">
        <v>101</v>
      </c>
      <c r="I32" s="79" t="s">
        <v>60</v>
      </c>
      <c r="J32" s="78" t="s">
        <v>127</v>
      </c>
      <c r="K32" s="78">
        <v>1234169077</v>
      </c>
      <c r="L32" s="79" t="s">
        <v>25</v>
      </c>
      <c r="M32" s="79" t="s">
        <v>26</v>
      </c>
      <c r="N32" s="83">
        <f>SUMIFS(FIPE!C:C,FIPE!A:A,'FROTA CONT'!F32,FIPE!B:B,'FROTA CONT'!E32)</f>
        <v>163265</v>
      </c>
      <c r="O32" s="84" t="s">
        <v>28</v>
      </c>
      <c r="P32" s="95">
        <v>200000</v>
      </c>
      <c r="Q32" s="95">
        <v>200000</v>
      </c>
      <c r="R32" s="95">
        <v>10000</v>
      </c>
      <c r="S32" s="95">
        <v>30000</v>
      </c>
      <c r="T32" s="96" t="s">
        <v>1770</v>
      </c>
      <c r="U32" s="88" t="s">
        <v>1771</v>
      </c>
      <c r="V32" s="79" t="s">
        <v>30</v>
      </c>
      <c r="W32" s="79" t="s">
        <v>48</v>
      </c>
      <c r="X32" s="81" t="s">
        <v>30</v>
      </c>
      <c r="Y32" s="81" t="s">
        <v>30</v>
      </c>
      <c r="Z32" s="78" t="s">
        <v>1143</v>
      </c>
      <c r="AA32" s="89">
        <v>0</v>
      </c>
      <c r="AB32" s="90">
        <v>2392.2800000000002</v>
      </c>
      <c r="AC32" s="89">
        <v>144.86000000000001</v>
      </c>
      <c r="AD32" s="91">
        <v>0.02</v>
      </c>
      <c r="AE32" s="224" t="s">
        <v>1080</v>
      </c>
      <c r="AF32" s="234">
        <v>18019</v>
      </c>
    </row>
    <row r="33" spans="1:32" ht="14.25" customHeight="1">
      <c r="A33" s="76">
        <v>20</v>
      </c>
      <c r="B33" s="77">
        <v>5</v>
      </c>
      <c r="C33" s="78">
        <v>439</v>
      </c>
      <c r="D33" s="78" t="s">
        <v>1141</v>
      </c>
      <c r="E33" s="78" t="s">
        <v>84</v>
      </c>
      <c r="F33" s="78" t="s">
        <v>59</v>
      </c>
      <c r="G33" s="79" t="s">
        <v>53</v>
      </c>
      <c r="H33" s="88" t="s">
        <v>101</v>
      </c>
      <c r="I33" s="81" t="s">
        <v>69</v>
      </c>
      <c r="J33" s="78" t="s">
        <v>1142</v>
      </c>
      <c r="K33" s="78">
        <v>1150523945</v>
      </c>
      <c r="L33" s="79" t="s">
        <v>195</v>
      </c>
      <c r="M33" s="79" t="s">
        <v>196</v>
      </c>
      <c r="N33" s="83">
        <f>SUMIFS(FIPE!C:C,FIPE!A:A,'FROTA CONT'!F33,FIPE!B:B,'FROTA CONT'!E33)</f>
        <v>184329</v>
      </c>
      <c r="O33" s="84" t="s">
        <v>28</v>
      </c>
      <c r="P33" s="95">
        <v>300000</v>
      </c>
      <c r="Q33" s="95">
        <v>700000</v>
      </c>
      <c r="R33" s="95">
        <v>100000</v>
      </c>
      <c r="S33" s="95">
        <v>30000</v>
      </c>
      <c r="T33" s="96" t="s">
        <v>48</v>
      </c>
      <c r="U33" s="88" t="s">
        <v>1773</v>
      </c>
      <c r="V33" s="79" t="s">
        <v>30</v>
      </c>
      <c r="W33" s="79" t="s">
        <v>30</v>
      </c>
      <c r="X33" s="81" t="s">
        <v>30</v>
      </c>
      <c r="Y33" s="81" t="s">
        <v>30</v>
      </c>
      <c r="Z33" s="78" t="s">
        <v>1143</v>
      </c>
      <c r="AA33" s="89">
        <v>4985.17</v>
      </c>
      <c r="AB33" s="90">
        <v>1253.95</v>
      </c>
      <c r="AC33" s="89">
        <v>144.86000000000001</v>
      </c>
      <c r="AD33" s="91">
        <v>1.4999999999999999E-2</v>
      </c>
      <c r="AE33" s="224" t="s">
        <v>1080</v>
      </c>
      <c r="AF33" s="234">
        <v>163248</v>
      </c>
    </row>
    <row r="34" spans="1:32" ht="14.25" customHeight="1">
      <c r="A34" s="76">
        <v>20</v>
      </c>
      <c r="B34" s="77">
        <v>5</v>
      </c>
      <c r="C34" s="78">
        <v>761</v>
      </c>
      <c r="D34" s="78" t="s">
        <v>107</v>
      </c>
      <c r="E34" s="78" t="s">
        <v>75</v>
      </c>
      <c r="F34" s="78" t="s">
        <v>37</v>
      </c>
      <c r="G34" s="79" t="s">
        <v>53</v>
      </c>
      <c r="H34" s="88" t="s">
        <v>101</v>
      </c>
      <c r="I34" s="79" t="s">
        <v>60</v>
      </c>
      <c r="J34" s="78" t="s">
        <v>108</v>
      </c>
      <c r="K34" s="78">
        <v>1234165250</v>
      </c>
      <c r="L34" s="79" t="s">
        <v>25</v>
      </c>
      <c r="M34" s="79" t="s">
        <v>26</v>
      </c>
      <c r="N34" s="83">
        <f>SUMIFS(FIPE!C:C,FIPE!A:A,'FROTA CONT'!F34,FIPE!B:B,'FROTA CONT'!E34)</f>
        <v>163265</v>
      </c>
      <c r="O34" s="84" t="s">
        <v>28</v>
      </c>
      <c r="P34" s="95">
        <v>200000</v>
      </c>
      <c r="Q34" s="95">
        <v>200000</v>
      </c>
      <c r="R34" s="95">
        <v>10000</v>
      </c>
      <c r="S34" s="95">
        <v>30000</v>
      </c>
      <c r="T34" s="96" t="s">
        <v>1770</v>
      </c>
      <c r="U34" s="88" t="s">
        <v>1771</v>
      </c>
      <c r="V34" s="79" t="s">
        <v>30</v>
      </c>
      <c r="W34" s="79" t="s">
        <v>48</v>
      </c>
      <c r="X34" s="81" t="s">
        <v>30</v>
      </c>
      <c r="Y34" s="81" t="s">
        <v>30</v>
      </c>
      <c r="Z34" s="78" t="s">
        <v>1143</v>
      </c>
      <c r="AA34" s="89">
        <v>0</v>
      </c>
      <c r="AB34" s="90">
        <v>2392.2800000000002</v>
      </c>
      <c r="AC34" s="89">
        <v>144.86000000000001</v>
      </c>
      <c r="AD34" s="91">
        <v>0.02</v>
      </c>
      <c r="AE34" s="224" t="s">
        <v>1080</v>
      </c>
      <c r="AF34" s="228"/>
    </row>
    <row r="35" spans="1:32" ht="14.25" customHeight="1">
      <c r="A35" s="76">
        <v>20</v>
      </c>
      <c r="B35" s="77">
        <v>5</v>
      </c>
      <c r="C35" s="78">
        <v>801</v>
      </c>
      <c r="D35" s="78" t="s">
        <v>1209</v>
      </c>
      <c r="E35" s="78" t="s">
        <v>75</v>
      </c>
      <c r="F35" s="78" t="s">
        <v>37</v>
      </c>
      <c r="G35" s="79" t="s">
        <v>53</v>
      </c>
      <c r="H35" s="88" t="s">
        <v>101</v>
      </c>
      <c r="I35" s="79" t="s">
        <v>60</v>
      </c>
      <c r="J35" s="78" t="s">
        <v>1210</v>
      </c>
      <c r="K35" s="78">
        <v>1234167597</v>
      </c>
      <c r="L35" s="79" t="s">
        <v>25</v>
      </c>
      <c r="M35" s="79" t="s">
        <v>26</v>
      </c>
      <c r="N35" s="108">
        <f>SUMIFS(FIPE!C:C,FIPE!A:A,'FROTA CONT'!F453,FIPE!B:B,'FROTA CONT'!E453)</f>
        <v>163265</v>
      </c>
      <c r="O35" s="84" t="s">
        <v>28</v>
      </c>
      <c r="P35" s="95">
        <v>200000</v>
      </c>
      <c r="Q35" s="95">
        <v>200000</v>
      </c>
      <c r="R35" s="95">
        <v>10000</v>
      </c>
      <c r="S35" s="95">
        <v>30000</v>
      </c>
      <c r="T35" s="96" t="s">
        <v>1770</v>
      </c>
      <c r="U35" s="88" t="s">
        <v>1771</v>
      </c>
      <c r="V35" s="79" t="s">
        <v>30</v>
      </c>
      <c r="W35" s="79" t="s">
        <v>48</v>
      </c>
      <c r="X35" s="81" t="s">
        <v>30</v>
      </c>
      <c r="Y35" s="81" t="s">
        <v>30</v>
      </c>
      <c r="Z35" s="109" t="s">
        <v>1186</v>
      </c>
      <c r="AA35" s="110">
        <v>0</v>
      </c>
      <c r="AB35" s="111">
        <v>2392.2800000000002</v>
      </c>
      <c r="AC35" s="110">
        <v>144.86000000000001</v>
      </c>
      <c r="AD35" s="112">
        <v>0.02</v>
      </c>
      <c r="AE35" s="225" t="s">
        <v>1709</v>
      </c>
      <c r="AF35" s="229">
        <v>7127</v>
      </c>
    </row>
    <row r="36" spans="1:32" ht="14.25" customHeight="1">
      <c r="A36" s="79"/>
      <c r="B36" s="113"/>
      <c r="C36" s="78"/>
      <c r="D36" s="78"/>
      <c r="E36" s="78"/>
      <c r="F36" s="78"/>
      <c r="G36" s="79"/>
      <c r="H36" s="79"/>
      <c r="I36" s="79"/>
      <c r="J36" s="78"/>
      <c r="K36" s="78"/>
      <c r="L36" s="79"/>
      <c r="M36" s="79"/>
      <c r="N36" s="100"/>
      <c r="O36" s="79"/>
      <c r="P36" s="106"/>
      <c r="Q36" s="106"/>
      <c r="R36" s="106"/>
      <c r="S36" s="106"/>
      <c r="T36" s="107"/>
      <c r="U36" s="79"/>
      <c r="V36" s="79"/>
      <c r="W36" s="79"/>
      <c r="X36" s="79"/>
      <c r="Y36" s="79"/>
      <c r="Z36" s="78"/>
      <c r="AA36" s="89"/>
      <c r="AB36" s="102"/>
      <c r="AC36" s="102"/>
      <c r="AD36" s="103"/>
      <c r="AE36" s="224"/>
      <c r="AF36" s="228"/>
    </row>
    <row r="37" spans="1:32" ht="14.25" customHeight="1">
      <c r="A37" s="194" t="s">
        <v>0</v>
      </c>
      <c r="B37" s="195" t="s">
        <v>1757</v>
      </c>
      <c r="C37" s="196" t="s">
        <v>1</v>
      </c>
      <c r="D37" s="196" t="s">
        <v>2</v>
      </c>
      <c r="E37" s="196" t="s">
        <v>3</v>
      </c>
      <c r="F37" s="196" t="s">
        <v>4</v>
      </c>
      <c r="G37" s="194" t="s">
        <v>5</v>
      </c>
      <c r="H37" s="194" t="s">
        <v>6</v>
      </c>
      <c r="I37" s="194" t="s">
        <v>1665</v>
      </c>
      <c r="J37" s="196" t="s">
        <v>7</v>
      </c>
      <c r="K37" s="196" t="s">
        <v>8</v>
      </c>
      <c r="L37" s="194" t="s">
        <v>9</v>
      </c>
      <c r="M37" s="194" t="s">
        <v>10</v>
      </c>
      <c r="N37" s="197" t="s">
        <v>1737</v>
      </c>
      <c r="O37" s="72" t="s">
        <v>1629</v>
      </c>
      <c r="P37" s="73" t="s">
        <v>11</v>
      </c>
      <c r="Q37" s="73" t="s">
        <v>12</v>
      </c>
      <c r="R37" s="73" t="s">
        <v>13</v>
      </c>
      <c r="S37" s="73" t="s">
        <v>14</v>
      </c>
      <c r="T37" s="73" t="s">
        <v>15</v>
      </c>
      <c r="U37" s="72" t="s">
        <v>1628</v>
      </c>
      <c r="V37" s="190" t="s">
        <v>16</v>
      </c>
      <c r="W37" s="190" t="s">
        <v>17</v>
      </c>
      <c r="X37" s="189" t="s">
        <v>1800</v>
      </c>
      <c r="Y37" s="189" t="s">
        <v>1801</v>
      </c>
      <c r="Z37" s="196" t="s">
        <v>1627</v>
      </c>
      <c r="AA37" s="198" t="s">
        <v>1712</v>
      </c>
      <c r="AB37" s="199" t="s">
        <v>1674</v>
      </c>
      <c r="AC37" s="194" t="s">
        <v>1633</v>
      </c>
      <c r="AD37" s="194" t="s">
        <v>1635</v>
      </c>
      <c r="AE37" s="223" t="s">
        <v>1696</v>
      </c>
      <c r="AF37" s="227" t="s">
        <v>1716</v>
      </c>
    </row>
    <row r="38" spans="1:32" ht="14.25" customHeight="1">
      <c r="A38" s="76">
        <v>20</v>
      </c>
      <c r="B38" s="77">
        <v>20</v>
      </c>
      <c r="C38" s="78">
        <v>691</v>
      </c>
      <c r="D38" s="78" t="s">
        <v>129</v>
      </c>
      <c r="E38" s="78" t="s">
        <v>75</v>
      </c>
      <c r="F38" s="78" t="s">
        <v>113</v>
      </c>
      <c r="G38" s="79" t="s">
        <v>53</v>
      </c>
      <c r="H38" s="88" t="s">
        <v>130</v>
      </c>
      <c r="I38" s="79" t="s">
        <v>96</v>
      </c>
      <c r="J38" s="78" t="s">
        <v>131</v>
      </c>
      <c r="K38" s="78">
        <v>1241372621</v>
      </c>
      <c r="L38" s="79" t="s">
        <v>45</v>
      </c>
      <c r="M38" s="79" t="s">
        <v>46</v>
      </c>
      <c r="N38" s="83">
        <f>SUMIFS(FIPE!C:C,FIPE!A:A,'FROTA CONT'!F38,FIPE!B:B,'FROTA CONT'!E38)</f>
        <v>184515</v>
      </c>
      <c r="O38" s="84" t="s">
        <v>28</v>
      </c>
      <c r="P38" s="95">
        <v>200000</v>
      </c>
      <c r="Q38" s="95">
        <v>200000</v>
      </c>
      <c r="R38" s="95">
        <v>10000</v>
      </c>
      <c r="S38" s="95">
        <v>30000</v>
      </c>
      <c r="T38" s="96" t="s">
        <v>1770</v>
      </c>
      <c r="U38" s="88" t="s">
        <v>45</v>
      </c>
      <c r="V38" s="79" t="s">
        <v>30</v>
      </c>
      <c r="W38" s="79" t="s">
        <v>48</v>
      </c>
      <c r="X38" s="79" t="s">
        <v>48</v>
      </c>
      <c r="Y38" s="79" t="s">
        <v>48</v>
      </c>
      <c r="Z38" s="78" t="s">
        <v>1680</v>
      </c>
      <c r="AA38" s="89">
        <v>265.72000000000003</v>
      </c>
      <c r="AB38" s="90">
        <v>1866.33</v>
      </c>
      <c r="AC38" s="89">
        <v>144.86000000000001</v>
      </c>
      <c r="AD38" s="91">
        <v>1.4999999999999999E-2</v>
      </c>
      <c r="AE38" s="224" t="s">
        <v>1080</v>
      </c>
      <c r="AF38" s="228"/>
    </row>
    <row r="39" spans="1:32" ht="14.25" customHeight="1">
      <c r="A39" s="76">
        <v>20</v>
      </c>
      <c r="B39" s="77">
        <v>20</v>
      </c>
      <c r="C39" s="78">
        <v>687</v>
      </c>
      <c r="D39" s="78" t="s">
        <v>132</v>
      </c>
      <c r="E39" s="78" t="s">
        <v>75</v>
      </c>
      <c r="F39" s="78" t="s">
        <v>113</v>
      </c>
      <c r="G39" s="79" t="s">
        <v>53</v>
      </c>
      <c r="H39" s="88" t="s">
        <v>130</v>
      </c>
      <c r="I39" s="79" t="s">
        <v>96</v>
      </c>
      <c r="J39" s="78" t="s">
        <v>133</v>
      </c>
      <c r="K39" s="78">
        <v>1241372753</v>
      </c>
      <c r="L39" s="79" t="s">
        <v>45</v>
      </c>
      <c r="M39" s="79" t="s">
        <v>46</v>
      </c>
      <c r="N39" s="83">
        <f>SUMIFS(FIPE!C:C,FIPE!A:A,'FROTA CONT'!F39,FIPE!B:B,'FROTA CONT'!E39)</f>
        <v>184515</v>
      </c>
      <c r="O39" s="84" t="s">
        <v>28</v>
      </c>
      <c r="P39" s="95">
        <v>200000</v>
      </c>
      <c r="Q39" s="95">
        <v>200000</v>
      </c>
      <c r="R39" s="95">
        <v>10000</v>
      </c>
      <c r="S39" s="95">
        <v>30000</v>
      </c>
      <c r="T39" s="96" t="s">
        <v>1770</v>
      </c>
      <c r="U39" s="88" t="s">
        <v>45</v>
      </c>
      <c r="V39" s="79" t="s">
        <v>30</v>
      </c>
      <c r="W39" s="79" t="s">
        <v>48</v>
      </c>
      <c r="X39" s="79" t="s">
        <v>48</v>
      </c>
      <c r="Y39" s="79" t="s">
        <v>48</v>
      </c>
      <c r="Z39" s="78" t="s">
        <v>1680</v>
      </c>
      <c r="AA39" s="89">
        <v>0</v>
      </c>
      <c r="AB39" s="90">
        <v>1866.33</v>
      </c>
      <c r="AC39" s="89">
        <v>144.86000000000001</v>
      </c>
      <c r="AD39" s="91">
        <v>1.4999999999999999E-2</v>
      </c>
      <c r="AE39" s="224" t="s">
        <v>1080</v>
      </c>
      <c r="AF39" s="228"/>
    </row>
    <row r="40" spans="1:32" ht="14.25" customHeight="1">
      <c r="A40" s="79"/>
      <c r="B40" s="113"/>
      <c r="C40" s="78"/>
      <c r="D40" s="78"/>
      <c r="E40" s="78"/>
      <c r="F40" s="78"/>
      <c r="G40" s="79"/>
      <c r="H40" s="79"/>
      <c r="I40" s="79"/>
      <c r="J40" s="78"/>
      <c r="K40" s="78"/>
      <c r="L40" s="79"/>
      <c r="M40" s="79"/>
      <c r="N40" s="100"/>
      <c r="O40" s="79"/>
      <c r="P40" s="106"/>
      <c r="Q40" s="106"/>
      <c r="R40" s="106"/>
      <c r="S40" s="106"/>
      <c r="T40" s="107"/>
      <c r="U40" s="79"/>
      <c r="V40" s="79"/>
      <c r="W40" s="79"/>
      <c r="X40" s="79"/>
      <c r="Y40" s="79"/>
      <c r="Z40" s="78"/>
      <c r="AA40" s="89"/>
      <c r="AB40" s="102"/>
      <c r="AC40" s="102"/>
      <c r="AD40" s="103"/>
      <c r="AE40" s="224"/>
      <c r="AF40" s="228"/>
    </row>
    <row r="41" spans="1:32" ht="14.25" customHeight="1">
      <c r="A41" s="194" t="s">
        <v>0</v>
      </c>
      <c r="B41" s="195" t="s">
        <v>1757</v>
      </c>
      <c r="C41" s="196" t="s">
        <v>1</v>
      </c>
      <c r="D41" s="196" t="s">
        <v>2</v>
      </c>
      <c r="E41" s="196" t="s">
        <v>3</v>
      </c>
      <c r="F41" s="196" t="s">
        <v>4</v>
      </c>
      <c r="G41" s="194" t="s">
        <v>5</v>
      </c>
      <c r="H41" s="194" t="s">
        <v>6</v>
      </c>
      <c r="I41" s="194" t="s">
        <v>1665</v>
      </c>
      <c r="J41" s="196" t="s">
        <v>7</v>
      </c>
      <c r="K41" s="196" t="s">
        <v>8</v>
      </c>
      <c r="L41" s="194" t="s">
        <v>9</v>
      </c>
      <c r="M41" s="194" t="s">
        <v>10</v>
      </c>
      <c r="N41" s="197" t="s">
        <v>1737</v>
      </c>
      <c r="O41" s="72" t="s">
        <v>1629</v>
      </c>
      <c r="P41" s="73" t="s">
        <v>11</v>
      </c>
      <c r="Q41" s="73" t="s">
        <v>12</v>
      </c>
      <c r="R41" s="73" t="s">
        <v>13</v>
      </c>
      <c r="S41" s="73" t="s">
        <v>14</v>
      </c>
      <c r="T41" s="73" t="s">
        <v>15</v>
      </c>
      <c r="U41" s="72" t="s">
        <v>1628</v>
      </c>
      <c r="V41" s="190" t="s">
        <v>16</v>
      </c>
      <c r="W41" s="190" t="s">
        <v>17</v>
      </c>
      <c r="X41" s="189" t="s">
        <v>1800</v>
      </c>
      <c r="Y41" s="189" t="s">
        <v>1801</v>
      </c>
      <c r="Z41" s="196" t="s">
        <v>1627</v>
      </c>
      <c r="AA41" s="198" t="s">
        <v>1712</v>
      </c>
      <c r="AB41" s="199" t="s">
        <v>1674</v>
      </c>
      <c r="AC41" s="194" t="s">
        <v>1633</v>
      </c>
      <c r="AD41" s="194" t="s">
        <v>1635</v>
      </c>
      <c r="AE41" s="223" t="s">
        <v>1696</v>
      </c>
      <c r="AF41" s="227" t="s">
        <v>1716</v>
      </c>
    </row>
    <row r="42" spans="1:32" ht="14.25" customHeight="1">
      <c r="A42" s="76">
        <v>20</v>
      </c>
      <c r="B42" s="77">
        <v>5</v>
      </c>
      <c r="C42" s="78">
        <v>73</v>
      </c>
      <c r="D42" s="78" t="s">
        <v>134</v>
      </c>
      <c r="E42" s="78" t="s">
        <v>135</v>
      </c>
      <c r="F42" s="78" t="s">
        <v>136</v>
      </c>
      <c r="G42" s="79" t="s">
        <v>53</v>
      </c>
      <c r="H42" s="88" t="s">
        <v>101</v>
      </c>
      <c r="I42" s="79" t="s">
        <v>60</v>
      </c>
      <c r="J42" s="78" t="s">
        <v>137</v>
      </c>
      <c r="K42" s="78">
        <v>1020188216</v>
      </c>
      <c r="L42" s="79" t="s">
        <v>25</v>
      </c>
      <c r="M42" s="79" t="s">
        <v>26</v>
      </c>
      <c r="N42" s="83">
        <f>SUMIFS(FIPE!C:C,FIPE!A:A,'FROTA CONT'!F42,FIPE!B:B,'FROTA CONT'!E42)</f>
        <v>79932</v>
      </c>
      <c r="O42" s="84" t="s">
        <v>28</v>
      </c>
      <c r="P42" s="95">
        <v>300000</v>
      </c>
      <c r="Q42" s="95">
        <v>700000</v>
      </c>
      <c r="R42" s="95">
        <v>100000</v>
      </c>
      <c r="S42" s="95">
        <v>30000</v>
      </c>
      <c r="T42" s="96" t="s">
        <v>48</v>
      </c>
      <c r="U42" s="88" t="s">
        <v>25</v>
      </c>
      <c r="V42" s="79" t="s">
        <v>30</v>
      </c>
      <c r="W42" s="79" t="s">
        <v>30</v>
      </c>
      <c r="X42" s="81" t="s">
        <v>30</v>
      </c>
      <c r="Y42" s="81" t="s">
        <v>30</v>
      </c>
      <c r="Z42" s="78" t="s">
        <v>1143</v>
      </c>
      <c r="AA42" s="89">
        <v>131.46</v>
      </c>
      <c r="AB42" s="90">
        <v>1239.25</v>
      </c>
      <c r="AC42" s="89">
        <v>144.86000000000001</v>
      </c>
      <c r="AD42" s="91">
        <v>0.02</v>
      </c>
      <c r="AE42" s="224" t="s">
        <v>1080</v>
      </c>
      <c r="AF42" s="228"/>
    </row>
    <row r="43" spans="1:32" ht="14.25" customHeight="1">
      <c r="A43" s="79"/>
      <c r="B43" s="113"/>
      <c r="C43" s="78"/>
      <c r="D43" s="78"/>
      <c r="E43" s="78"/>
      <c r="F43" s="78"/>
      <c r="G43" s="79"/>
      <c r="H43" s="79"/>
      <c r="I43" s="79"/>
      <c r="J43" s="78"/>
      <c r="K43" s="78"/>
      <c r="L43" s="79"/>
      <c r="M43" s="79"/>
      <c r="N43" s="100"/>
      <c r="O43" s="79"/>
      <c r="P43" s="106"/>
      <c r="Q43" s="106"/>
      <c r="R43" s="106"/>
      <c r="S43" s="106"/>
      <c r="T43" s="107"/>
      <c r="U43" s="79"/>
      <c r="V43" s="79"/>
      <c r="W43" s="79"/>
      <c r="X43" s="79"/>
      <c r="Y43" s="79"/>
      <c r="Z43" s="78"/>
      <c r="AA43" s="89"/>
      <c r="AB43" s="102"/>
      <c r="AC43" s="102"/>
      <c r="AD43" s="103"/>
      <c r="AE43" s="224"/>
      <c r="AF43" s="228"/>
    </row>
    <row r="44" spans="1:32" ht="14.25" customHeight="1">
      <c r="A44" s="194" t="s">
        <v>0</v>
      </c>
      <c r="B44" s="195" t="s">
        <v>1757</v>
      </c>
      <c r="C44" s="196" t="s">
        <v>1</v>
      </c>
      <c r="D44" s="196" t="s">
        <v>2</v>
      </c>
      <c r="E44" s="196" t="s">
        <v>3</v>
      </c>
      <c r="F44" s="196" t="s">
        <v>4</v>
      </c>
      <c r="G44" s="194" t="s">
        <v>5</v>
      </c>
      <c r="H44" s="194" t="s">
        <v>6</v>
      </c>
      <c r="I44" s="194" t="s">
        <v>1665</v>
      </c>
      <c r="J44" s="196" t="s">
        <v>7</v>
      </c>
      <c r="K44" s="196" t="s">
        <v>8</v>
      </c>
      <c r="L44" s="194" t="s">
        <v>9</v>
      </c>
      <c r="M44" s="194" t="s">
        <v>10</v>
      </c>
      <c r="N44" s="197" t="s">
        <v>1737</v>
      </c>
      <c r="O44" s="72" t="s">
        <v>1629</v>
      </c>
      <c r="P44" s="73" t="s">
        <v>11</v>
      </c>
      <c r="Q44" s="73" t="s">
        <v>12</v>
      </c>
      <c r="R44" s="73" t="s">
        <v>13</v>
      </c>
      <c r="S44" s="73" t="s">
        <v>14</v>
      </c>
      <c r="T44" s="73" t="s">
        <v>15</v>
      </c>
      <c r="U44" s="72" t="s">
        <v>1628</v>
      </c>
      <c r="V44" s="190" t="s">
        <v>16</v>
      </c>
      <c r="W44" s="190" t="s">
        <v>17</v>
      </c>
      <c r="X44" s="189" t="s">
        <v>1800</v>
      </c>
      <c r="Y44" s="189" t="s">
        <v>1801</v>
      </c>
      <c r="Z44" s="196" t="s">
        <v>1627</v>
      </c>
      <c r="AA44" s="198" t="s">
        <v>1712</v>
      </c>
      <c r="AB44" s="199" t="s">
        <v>1674</v>
      </c>
      <c r="AC44" s="194" t="s">
        <v>1633</v>
      </c>
      <c r="AD44" s="194" t="s">
        <v>1635</v>
      </c>
      <c r="AE44" s="223" t="s">
        <v>1696</v>
      </c>
      <c r="AF44" s="227" t="s">
        <v>1716</v>
      </c>
    </row>
    <row r="45" spans="1:32" ht="14.25" customHeight="1">
      <c r="A45" s="76">
        <v>20</v>
      </c>
      <c r="B45" s="77">
        <v>5</v>
      </c>
      <c r="C45" s="78">
        <v>283</v>
      </c>
      <c r="D45" s="78" t="s">
        <v>1154</v>
      </c>
      <c r="E45" s="78" t="s">
        <v>56</v>
      </c>
      <c r="F45" s="78" t="s">
        <v>59</v>
      </c>
      <c r="G45" s="79" t="s">
        <v>53</v>
      </c>
      <c r="H45" s="238" t="s">
        <v>139</v>
      </c>
      <c r="I45" s="81" t="s">
        <v>69</v>
      </c>
      <c r="J45" s="78" t="s">
        <v>1155</v>
      </c>
      <c r="K45" s="78">
        <v>1119616716</v>
      </c>
      <c r="L45" s="79" t="s">
        <v>45</v>
      </c>
      <c r="M45" s="79" t="s">
        <v>46</v>
      </c>
      <c r="N45" s="83">
        <f>SUMIFS(FIPE!C:C,FIPE!A:A,'FROTA CONT'!F45,FIPE!B:B,'FROTA CONT'!E45)</f>
        <v>144893</v>
      </c>
      <c r="O45" s="84" t="s">
        <v>28</v>
      </c>
      <c r="P45" s="106"/>
      <c r="Q45" s="106"/>
      <c r="R45" s="106"/>
      <c r="S45" s="106"/>
      <c r="T45" s="107"/>
      <c r="U45" s="79"/>
      <c r="V45" s="79" t="s">
        <v>30</v>
      </c>
      <c r="W45" s="79" t="s">
        <v>48</v>
      </c>
      <c r="X45" s="81" t="s">
        <v>30</v>
      </c>
      <c r="Y45" s="81" t="s">
        <v>30</v>
      </c>
      <c r="Z45" s="78" t="s">
        <v>49</v>
      </c>
      <c r="AA45" s="89">
        <v>400.29</v>
      </c>
      <c r="AB45" s="90">
        <v>1668.3</v>
      </c>
      <c r="AC45" s="89">
        <v>144.86000000000001</v>
      </c>
      <c r="AD45" s="91">
        <v>0.02</v>
      </c>
      <c r="AE45" s="224" t="s">
        <v>1709</v>
      </c>
      <c r="AF45" s="228">
        <v>109301</v>
      </c>
    </row>
    <row r="46" spans="1:32" ht="14.25" customHeight="1">
      <c r="A46" s="79"/>
      <c r="B46" s="113"/>
      <c r="C46" s="78"/>
      <c r="D46" s="78"/>
      <c r="E46" s="78"/>
      <c r="F46" s="78"/>
      <c r="G46" s="79"/>
      <c r="H46" s="79"/>
      <c r="I46" s="79"/>
      <c r="J46" s="78"/>
      <c r="K46" s="78"/>
      <c r="L46" s="79"/>
      <c r="M46" s="79"/>
      <c r="N46" s="100"/>
      <c r="O46" s="79"/>
      <c r="P46" s="106"/>
      <c r="Q46" s="106"/>
      <c r="R46" s="106"/>
      <c r="S46" s="106"/>
      <c r="T46" s="107"/>
      <c r="U46" s="79"/>
      <c r="V46" s="79"/>
      <c r="W46" s="79"/>
      <c r="X46" s="79"/>
      <c r="Y46" s="79"/>
      <c r="Z46" s="78"/>
      <c r="AA46" s="89"/>
      <c r="AB46" s="102"/>
      <c r="AC46" s="102"/>
      <c r="AD46" s="103"/>
      <c r="AE46" s="224"/>
      <c r="AF46" s="228"/>
    </row>
    <row r="47" spans="1:32" ht="14.25" customHeight="1">
      <c r="A47" s="194" t="s">
        <v>0</v>
      </c>
      <c r="B47" s="195" t="s">
        <v>1757</v>
      </c>
      <c r="C47" s="196" t="s">
        <v>1</v>
      </c>
      <c r="D47" s="196" t="s">
        <v>2</v>
      </c>
      <c r="E47" s="196" t="s">
        <v>3</v>
      </c>
      <c r="F47" s="196" t="s">
        <v>4</v>
      </c>
      <c r="G47" s="194" t="s">
        <v>5</v>
      </c>
      <c r="H47" s="194" t="s">
        <v>6</v>
      </c>
      <c r="I47" s="194" t="s">
        <v>1665</v>
      </c>
      <c r="J47" s="196" t="s">
        <v>7</v>
      </c>
      <c r="K47" s="196" t="s">
        <v>8</v>
      </c>
      <c r="L47" s="194" t="s">
        <v>9</v>
      </c>
      <c r="M47" s="194" t="s">
        <v>10</v>
      </c>
      <c r="N47" s="197" t="s">
        <v>1737</v>
      </c>
      <c r="O47" s="72" t="s">
        <v>1629</v>
      </c>
      <c r="P47" s="73" t="s">
        <v>11</v>
      </c>
      <c r="Q47" s="73" t="s">
        <v>12</v>
      </c>
      <c r="R47" s="73" t="s">
        <v>13</v>
      </c>
      <c r="S47" s="73" t="s">
        <v>14</v>
      </c>
      <c r="T47" s="73" t="s">
        <v>15</v>
      </c>
      <c r="U47" s="72" t="s">
        <v>1628</v>
      </c>
      <c r="V47" s="190" t="s">
        <v>16</v>
      </c>
      <c r="W47" s="190" t="s">
        <v>17</v>
      </c>
      <c r="X47" s="189" t="s">
        <v>1800</v>
      </c>
      <c r="Y47" s="189" t="s">
        <v>1801</v>
      </c>
      <c r="Z47" s="196" t="s">
        <v>1627</v>
      </c>
      <c r="AA47" s="198" t="s">
        <v>1712</v>
      </c>
      <c r="AB47" s="199" t="s">
        <v>1674</v>
      </c>
      <c r="AC47" s="194" t="s">
        <v>1633</v>
      </c>
      <c r="AD47" s="194" t="s">
        <v>1635</v>
      </c>
      <c r="AE47" s="223" t="s">
        <v>1696</v>
      </c>
      <c r="AF47" s="227" t="s">
        <v>1716</v>
      </c>
    </row>
    <row r="48" spans="1:32" ht="14.25" customHeight="1">
      <c r="A48" s="76">
        <v>20</v>
      </c>
      <c r="B48" s="77">
        <v>5</v>
      </c>
      <c r="C48" s="78">
        <v>391</v>
      </c>
      <c r="D48" s="78" t="s">
        <v>141</v>
      </c>
      <c r="E48" s="78" t="s">
        <v>84</v>
      </c>
      <c r="F48" s="78" t="s">
        <v>95</v>
      </c>
      <c r="G48" s="79" t="s">
        <v>53</v>
      </c>
      <c r="H48" s="88" t="s">
        <v>142</v>
      </c>
      <c r="I48" s="81" t="s">
        <v>69</v>
      </c>
      <c r="J48" s="78" t="s">
        <v>143</v>
      </c>
      <c r="K48" s="78">
        <v>1191411548</v>
      </c>
      <c r="L48" s="79" t="s">
        <v>45</v>
      </c>
      <c r="M48" s="79" t="s">
        <v>46</v>
      </c>
      <c r="N48" s="83">
        <f>SUMIFS(FIPE!C:C,FIPE!A:A,'FROTA CONT'!F48,FIPE!B:B,'FROTA CONT'!E48)</f>
        <v>196401</v>
      </c>
      <c r="O48" s="84" t="s">
        <v>28</v>
      </c>
      <c r="P48" s="95">
        <v>300000</v>
      </c>
      <c r="Q48" s="95">
        <v>700000</v>
      </c>
      <c r="R48" s="95">
        <v>100000</v>
      </c>
      <c r="S48" s="95">
        <v>30000</v>
      </c>
      <c r="T48" s="96" t="s">
        <v>48</v>
      </c>
      <c r="U48" s="88" t="s">
        <v>1773</v>
      </c>
      <c r="V48" s="79" t="s">
        <v>30</v>
      </c>
      <c r="W48" s="79" t="s">
        <v>30</v>
      </c>
      <c r="X48" s="81" t="s">
        <v>30</v>
      </c>
      <c r="Y48" s="81" t="s">
        <v>30</v>
      </c>
      <c r="Z48" s="78" t="s">
        <v>1061</v>
      </c>
      <c r="AA48" s="89">
        <v>2835.28</v>
      </c>
      <c r="AB48" s="90">
        <v>1329.31</v>
      </c>
      <c r="AC48" s="89">
        <v>144.86000000000001</v>
      </c>
      <c r="AD48" s="91">
        <v>1.4999999999999999E-2</v>
      </c>
      <c r="AE48" s="224" t="s">
        <v>1080</v>
      </c>
      <c r="AF48" s="228"/>
    </row>
    <row r="49" spans="1:32" ht="14.25" customHeight="1">
      <c r="A49" s="76">
        <v>20</v>
      </c>
      <c r="B49" s="77">
        <v>20</v>
      </c>
      <c r="C49" s="78">
        <v>37</v>
      </c>
      <c r="D49" s="78" t="s">
        <v>149</v>
      </c>
      <c r="E49" s="78" t="s">
        <v>99</v>
      </c>
      <c r="F49" s="78" t="s">
        <v>100</v>
      </c>
      <c r="G49" s="79" t="s">
        <v>53</v>
      </c>
      <c r="H49" s="88" t="s">
        <v>150</v>
      </c>
      <c r="I49" s="81" t="s">
        <v>69</v>
      </c>
      <c r="J49" s="78" t="s">
        <v>151</v>
      </c>
      <c r="K49" s="78">
        <v>1125653580</v>
      </c>
      <c r="L49" s="79" t="s">
        <v>152</v>
      </c>
      <c r="M49" s="79" t="s">
        <v>153</v>
      </c>
      <c r="N49" s="83">
        <f>SUMIFS(FIPE!C:C,FIPE!A:A,'FROTA CONT'!F49,FIPE!B:B,'FROTA CONT'!E49)</f>
        <v>110215</v>
      </c>
      <c r="O49" s="84" t="s">
        <v>28</v>
      </c>
      <c r="P49" s="95">
        <v>300000</v>
      </c>
      <c r="Q49" s="95">
        <v>700000</v>
      </c>
      <c r="R49" s="95">
        <v>100000</v>
      </c>
      <c r="S49" s="95">
        <v>30000</v>
      </c>
      <c r="T49" s="96" t="s">
        <v>48</v>
      </c>
      <c r="U49" s="88" t="s">
        <v>1773</v>
      </c>
      <c r="V49" s="79" t="s">
        <v>30</v>
      </c>
      <c r="W49" s="79" t="s">
        <v>30</v>
      </c>
      <c r="X49" s="81" t="s">
        <v>30</v>
      </c>
      <c r="Y49" s="81" t="s">
        <v>30</v>
      </c>
      <c r="Z49" s="78" t="s">
        <v>1061</v>
      </c>
      <c r="AA49" s="89">
        <v>0</v>
      </c>
      <c r="AB49" s="90">
        <v>1446.69</v>
      </c>
      <c r="AC49" s="89">
        <v>144.86000000000001</v>
      </c>
      <c r="AD49" s="91">
        <v>0.02</v>
      </c>
      <c r="AE49" s="224" t="s">
        <v>1080</v>
      </c>
      <c r="AF49" s="228"/>
    </row>
    <row r="50" spans="1:32" ht="14.25" customHeight="1" thickBot="1">
      <c r="A50" s="76">
        <v>20</v>
      </c>
      <c r="B50" s="77">
        <v>5</v>
      </c>
      <c r="C50" s="78">
        <v>169</v>
      </c>
      <c r="D50" s="78" t="s">
        <v>160</v>
      </c>
      <c r="E50" s="78" t="s">
        <v>84</v>
      </c>
      <c r="F50" s="78" t="s">
        <v>85</v>
      </c>
      <c r="G50" s="79" t="s">
        <v>53</v>
      </c>
      <c r="H50" s="88" t="s">
        <v>155</v>
      </c>
      <c r="I50" s="79" t="s">
        <v>60</v>
      </c>
      <c r="J50" s="78" t="s">
        <v>161</v>
      </c>
      <c r="K50" s="78">
        <v>1073004438</v>
      </c>
      <c r="L50" s="79" t="s">
        <v>25</v>
      </c>
      <c r="M50" s="79" t="s">
        <v>26</v>
      </c>
      <c r="N50" s="83">
        <f>SUMIFS(FIPE!C:C,FIPE!A:A,'FROTA CONT'!F50,FIPE!B:B,'FROTA CONT'!E50)</f>
        <v>146871</v>
      </c>
      <c r="O50" s="84" t="s">
        <v>28</v>
      </c>
      <c r="P50" s="95">
        <v>300000</v>
      </c>
      <c r="Q50" s="95">
        <v>700000</v>
      </c>
      <c r="R50" s="95">
        <v>100000</v>
      </c>
      <c r="S50" s="95">
        <v>30000</v>
      </c>
      <c r="T50" s="96" t="s">
        <v>48</v>
      </c>
      <c r="U50" s="88" t="s">
        <v>1773</v>
      </c>
      <c r="V50" s="79" t="s">
        <v>30</v>
      </c>
      <c r="W50" s="79" t="s">
        <v>30</v>
      </c>
      <c r="X50" s="81" t="s">
        <v>30</v>
      </c>
      <c r="Y50" s="81" t="s">
        <v>30</v>
      </c>
      <c r="Z50" s="78" t="s">
        <v>1061</v>
      </c>
      <c r="AA50" s="89">
        <v>0</v>
      </c>
      <c r="AB50" s="90">
        <v>1171.78</v>
      </c>
      <c r="AC50" s="89">
        <v>144.86000000000001</v>
      </c>
      <c r="AD50" s="91">
        <v>1.4999999999999999E-2</v>
      </c>
      <c r="AE50" s="224" t="s">
        <v>1080</v>
      </c>
      <c r="AF50" s="228"/>
    </row>
    <row r="51" spans="1:32" ht="14.25" customHeight="1" thickBot="1">
      <c r="A51" s="76">
        <v>20</v>
      </c>
      <c r="B51" s="77">
        <v>20</v>
      </c>
      <c r="C51" s="78">
        <v>355</v>
      </c>
      <c r="D51" s="78" t="s">
        <v>158</v>
      </c>
      <c r="E51" s="78" t="s">
        <v>84</v>
      </c>
      <c r="F51" s="78" t="s">
        <v>95</v>
      </c>
      <c r="G51" s="79" t="s">
        <v>53</v>
      </c>
      <c r="H51" s="88" t="s">
        <v>147</v>
      </c>
      <c r="I51" s="79" t="s">
        <v>1641</v>
      </c>
      <c r="J51" s="78" t="s">
        <v>159</v>
      </c>
      <c r="K51" s="78">
        <v>1190749561</v>
      </c>
      <c r="L51" s="79" t="s">
        <v>45</v>
      </c>
      <c r="M51" s="79" t="s">
        <v>46</v>
      </c>
      <c r="N51" s="83">
        <f>SUMIFS(FIPE!C:C,FIPE!A:A,'FROTA CONT'!F51,FIPE!B:B,'FROTA CONT'!E51)</f>
        <v>196401</v>
      </c>
      <c r="O51" s="84" t="s">
        <v>28</v>
      </c>
      <c r="P51" s="95">
        <v>300000</v>
      </c>
      <c r="Q51" s="95">
        <v>700000</v>
      </c>
      <c r="R51" s="95">
        <v>100000</v>
      </c>
      <c r="S51" s="95">
        <v>30000</v>
      </c>
      <c r="T51" s="96" t="s">
        <v>48</v>
      </c>
      <c r="U51" s="88" t="s">
        <v>25</v>
      </c>
      <c r="V51" s="79" t="s">
        <v>30</v>
      </c>
      <c r="W51" s="79" t="s">
        <v>30</v>
      </c>
      <c r="X51" s="81" t="s">
        <v>30</v>
      </c>
      <c r="Y51" s="81" t="s">
        <v>30</v>
      </c>
      <c r="Z51" s="78" t="s">
        <v>1061</v>
      </c>
      <c r="AA51" s="89">
        <v>265.72000000000003</v>
      </c>
      <c r="AB51" s="90">
        <v>1329.31</v>
      </c>
      <c r="AC51" s="89">
        <v>144.86000000000001</v>
      </c>
      <c r="AD51" s="91">
        <v>1.4999999999999999E-2</v>
      </c>
      <c r="AE51" s="224" t="s">
        <v>1080</v>
      </c>
      <c r="AF51" s="255">
        <v>78416</v>
      </c>
    </row>
    <row r="52" spans="1:32" ht="14.25" customHeight="1">
      <c r="A52" s="76">
        <v>20</v>
      </c>
      <c r="B52" s="77">
        <v>5</v>
      </c>
      <c r="C52" s="78">
        <v>813</v>
      </c>
      <c r="D52" s="78" t="s">
        <v>162</v>
      </c>
      <c r="E52" s="78" t="s">
        <v>75</v>
      </c>
      <c r="F52" s="78" t="s">
        <v>37</v>
      </c>
      <c r="G52" s="79" t="s">
        <v>53</v>
      </c>
      <c r="H52" s="88" t="s">
        <v>142</v>
      </c>
      <c r="I52" s="79" t="s">
        <v>60</v>
      </c>
      <c r="J52" s="78" t="s">
        <v>163</v>
      </c>
      <c r="K52" s="78">
        <v>1234168089</v>
      </c>
      <c r="L52" s="79" t="s">
        <v>25</v>
      </c>
      <c r="M52" s="79" t="s">
        <v>26</v>
      </c>
      <c r="N52" s="83">
        <f>SUMIFS(FIPE!C:C,FIPE!A:A,'FROTA CONT'!F52,FIPE!B:B,'FROTA CONT'!E52)</f>
        <v>163265</v>
      </c>
      <c r="O52" s="84" t="s">
        <v>28</v>
      </c>
      <c r="P52" s="95">
        <v>200000</v>
      </c>
      <c r="Q52" s="95">
        <v>200000</v>
      </c>
      <c r="R52" s="95">
        <v>10000</v>
      </c>
      <c r="S52" s="95">
        <v>30000</v>
      </c>
      <c r="T52" s="96" t="s">
        <v>1770</v>
      </c>
      <c r="U52" s="88" t="s">
        <v>1771</v>
      </c>
      <c r="V52" s="79" t="s">
        <v>30</v>
      </c>
      <c r="W52" s="79" t="s">
        <v>48</v>
      </c>
      <c r="X52" s="81" t="s">
        <v>30</v>
      </c>
      <c r="Y52" s="81" t="s">
        <v>30</v>
      </c>
      <c r="Z52" s="78" t="s">
        <v>1061</v>
      </c>
      <c r="AA52" s="89">
        <v>0</v>
      </c>
      <c r="AB52" s="90">
        <v>2392.2800000000002</v>
      </c>
      <c r="AC52" s="89">
        <v>144.86000000000001</v>
      </c>
      <c r="AD52" s="91">
        <v>0.02</v>
      </c>
      <c r="AE52" s="224" t="s">
        <v>1080</v>
      </c>
      <c r="AF52" s="228"/>
    </row>
    <row r="53" spans="1:32" ht="14.25" customHeight="1">
      <c r="A53" s="76">
        <v>20</v>
      </c>
      <c r="B53" s="77">
        <v>5</v>
      </c>
      <c r="C53" s="78">
        <v>777</v>
      </c>
      <c r="D53" s="78" t="s">
        <v>165</v>
      </c>
      <c r="E53" s="78" t="s">
        <v>75</v>
      </c>
      <c r="F53" s="78" t="s">
        <v>37</v>
      </c>
      <c r="G53" s="79" t="s">
        <v>53</v>
      </c>
      <c r="H53" s="88" t="s">
        <v>142</v>
      </c>
      <c r="I53" s="79" t="s">
        <v>60</v>
      </c>
      <c r="J53" s="78" t="s">
        <v>166</v>
      </c>
      <c r="K53" s="78">
        <v>1234165900</v>
      </c>
      <c r="L53" s="79" t="s">
        <v>25</v>
      </c>
      <c r="M53" s="79" t="s">
        <v>26</v>
      </c>
      <c r="N53" s="83">
        <f>SUMIFS(FIPE!C:C,FIPE!A:A,'FROTA CONT'!F53,FIPE!B:B,'FROTA CONT'!E53)</f>
        <v>163265</v>
      </c>
      <c r="O53" s="84" t="s">
        <v>28</v>
      </c>
      <c r="P53" s="95">
        <v>200000</v>
      </c>
      <c r="Q53" s="95">
        <v>200000</v>
      </c>
      <c r="R53" s="95">
        <v>10000</v>
      </c>
      <c r="S53" s="95">
        <v>30000</v>
      </c>
      <c r="T53" s="96" t="s">
        <v>1770</v>
      </c>
      <c r="U53" s="88" t="s">
        <v>1771</v>
      </c>
      <c r="V53" s="79" t="s">
        <v>30</v>
      </c>
      <c r="W53" s="79" t="s">
        <v>48</v>
      </c>
      <c r="X53" s="81" t="s">
        <v>30</v>
      </c>
      <c r="Y53" s="81" t="s">
        <v>30</v>
      </c>
      <c r="Z53" s="78" t="s">
        <v>1061</v>
      </c>
      <c r="AA53" s="89">
        <v>0</v>
      </c>
      <c r="AB53" s="90">
        <v>2392.2800000000002</v>
      </c>
      <c r="AC53" s="89">
        <v>144.86000000000001</v>
      </c>
      <c r="AD53" s="91">
        <v>0.02</v>
      </c>
      <c r="AE53" s="224" t="s">
        <v>1080</v>
      </c>
      <c r="AF53" s="228"/>
    </row>
    <row r="54" spans="1:32" ht="14.25" customHeight="1">
      <c r="A54" s="76">
        <v>20</v>
      </c>
      <c r="B54" s="77">
        <v>5</v>
      </c>
      <c r="C54" s="78">
        <v>825</v>
      </c>
      <c r="D54" s="78" t="s">
        <v>167</v>
      </c>
      <c r="E54" s="78" t="s">
        <v>75</v>
      </c>
      <c r="F54" s="78" t="s">
        <v>37</v>
      </c>
      <c r="G54" s="79" t="s">
        <v>53</v>
      </c>
      <c r="H54" s="88" t="s">
        <v>142</v>
      </c>
      <c r="I54" s="79" t="s">
        <v>60</v>
      </c>
      <c r="J54" s="78" t="s">
        <v>168</v>
      </c>
      <c r="K54" s="78">
        <v>1234168593</v>
      </c>
      <c r="L54" s="79" t="s">
        <v>25</v>
      </c>
      <c r="M54" s="79" t="s">
        <v>26</v>
      </c>
      <c r="N54" s="83">
        <f>SUMIFS(FIPE!C:C,FIPE!A:A,'FROTA CONT'!F54,FIPE!B:B,'FROTA CONT'!E54)</f>
        <v>163265</v>
      </c>
      <c r="O54" s="84" t="s">
        <v>28</v>
      </c>
      <c r="P54" s="95">
        <v>200000</v>
      </c>
      <c r="Q54" s="95">
        <v>200000</v>
      </c>
      <c r="R54" s="95">
        <v>10000</v>
      </c>
      <c r="S54" s="95">
        <v>30000</v>
      </c>
      <c r="T54" s="96" t="s">
        <v>1770</v>
      </c>
      <c r="U54" s="88" t="s">
        <v>1771</v>
      </c>
      <c r="V54" s="79" t="s">
        <v>30</v>
      </c>
      <c r="W54" s="79" t="s">
        <v>48</v>
      </c>
      <c r="X54" s="81" t="s">
        <v>30</v>
      </c>
      <c r="Y54" s="81" t="s">
        <v>30</v>
      </c>
      <c r="Z54" s="78" t="s">
        <v>1061</v>
      </c>
      <c r="AA54" s="89">
        <v>0</v>
      </c>
      <c r="AB54" s="90">
        <v>2392.2800000000002</v>
      </c>
      <c r="AC54" s="89">
        <v>144.86000000000001</v>
      </c>
      <c r="AD54" s="91">
        <v>0.02</v>
      </c>
      <c r="AE54" s="224" t="s">
        <v>1080</v>
      </c>
      <c r="AF54" s="228"/>
    </row>
    <row r="55" spans="1:32" ht="14.25" customHeight="1">
      <c r="A55" s="76">
        <v>20</v>
      </c>
      <c r="B55" s="77">
        <v>5</v>
      </c>
      <c r="C55" s="78">
        <v>759</v>
      </c>
      <c r="D55" s="78" t="s">
        <v>169</v>
      </c>
      <c r="E55" s="78" t="s">
        <v>75</v>
      </c>
      <c r="F55" s="78" t="s">
        <v>37</v>
      </c>
      <c r="G55" s="79" t="s">
        <v>53</v>
      </c>
      <c r="H55" s="88" t="s">
        <v>142</v>
      </c>
      <c r="I55" s="79" t="s">
        <v>60</v>
      </c>
      <c r="J55" s="78" t="s">
        <v>170</v>
      </c>
      <c r="K55" s="78">
        <v>1234165187</v>
      </c>
      <c r="L55" s="79" t="s">
        <v>25</v>
      </c>
      <c r="M55" s="79" t="s">
        <v>26</v>
      </c>
      <c r="N55" s="83">
        <f>SUMIFS(FIPE!C:C,FIPE!A:A,'FROTA CONT'!F55,FIPE!B:B,'FROTA CONT'!E55)</f>
        <v>163265</v>
      </c>
      <c r="O55" s="84" t="s">
        <v>28</v>
      </c>
      <c r="P55" s="95">
        <v>200000</v>
      </c>
      <c r="Q55" s="95">
        <v>200000</v>
      </c>
      <c r="R55" s="95">
        <v>10000</v>
      </c>
      <c r="S55" s="95">
        <v>30000</v>
      </c>
      <c r="T55" s="96" t="s">
        <v>1770</v>
      </c>
      <c r="U55" s="88" t="s">
        <v>1771</v>
      </c>
      <c r="V55" s="79" t="s">
        <v>30</v>
      </c>
      <c r="W55" s="79" t="s">
        <v>48</v>
      </c>
      <c r="X55" s="81" t="s">
        <v>30</v>
      </c>
      <c r="Y55" s="81" t="s">
        <v>30</v>
      </c>
      <c r="Z55" s="78" t="s">
        <v>1061</v>
      </c>
      <c r="AA55" s="89">
        <v>131.46</v>
      </c>
      <c r="AB55" s="90">
        <v>2392.2800000000002</v>
      </c>
      <c r="AC55" s="89">
        <v>144.86000000000001</v>
      </c>
      <c r="AD55" s="91">
        <v>0.02</v>
      </c>
      <c r="AE55" s="224" t="s">
        <v>1080</v>
      </c>
      <c r="AF55" s="228"/>
    </row>
    <row r="56" spans="1:32" ht="14.25" customHeight="1">
      <c r="A56" s="76">
        <v>20</v>
      </c>
      <c r="B56" s="77">
        <v>5</v>
      </c>
      <c r="C56" s="78">
        <v>833</v>
      </c>
      <c r="D56" s="78" t="s">
        <v>171</v>
      </c>
      <c r="E56" s="78" t="s">
        <v>75</v>
      </c>
      <c r="F56" s="78" t="s">
        <v>37</v>
      </c>
      <c r="G56" s="79" t="s">
        <v>53</v>
      </c>
      <c r="H56" s="88" t="s">
        <v>142</v>
      </c>
      <c r="I56" s="79" t="s">
        <v>60</v>
      </c>
      <c r="J56" s="78" t="s">
        <v>172</v>
      </c>
      <c r="K56" s="78">
        <v>1234168984</v>
      </c>
      <c r="L56" s="79" t="s">
        <v>25</v>
      </c>
      <c r="M56" s="79" t="s">
        <v>26</v>
      </c>
      <c r="N56" s="83">
        <f>SUMIFS(FIPE!C:C,FIPE!A:A,'FROTA CONT'!F56,FIPE!B:B,'FROTA CONT'!E56)</f>
        <v>163265</v>
      </c>
      <c r="O56" s="84" t="s">
        <v>28</v>
      </c>
      <c r="P56" s="95">
        <v>200000</v>
      </c>
      <c r="Q56" s="95">
        <v>200000</v>
      </c>
      <c r="R56" s="95">
        <v>10000</v>
      </c>
      <c r="S56" s="95">
        <v>30000</v>
      </c>
      <c r="T56" s="96" t="s">
        <v>1770</v>
      </c>
      <c r="U56" s="88" t="s">
        <v>1771</v>
      </c>
      <c r="V56" s="79" t="s">
        <v>30</v>
      </c>
      <c r="W56" s="79" t="s">
        <v>48</v>
      </c>
      <c r="X56" s="81" t="s">
        <v>30</v>
      </c>
      <c r="Y56" s="81" t="s">
        <v>30</v>
      </c>
      <c r="Z56" s="78" t="s">
        <v>1061</v>
      </c>
      <c r="AA56" s="89">
        <v>0</v>
      </c>
      <c r="AB56" s="90">
        <v>2392.2800000000002</v>
      </c>
      <c r="AC56" s="89">
        <v>144.86000000000001</v>
      </c>
      <c r="AD56" s="91">
        <v>0.02</v>
      </c>
      <c r="AE56" s="224" t="s">
        <v>1080</v>
      </c>
      <c r="AF56" s="228"/>
    </row>
    <row r="57" spans="1:32" ht="14.25" customHeight="1">
      <c r="A57" s="76">
        <v>20</v>
      </c>
      <c r="B57" s="77">
        <v>5</v>
      </c>
      <c r="C57" s="78">
        <v>383</v>
      </c>
      <c r="D57" s="78" t="s">
        <v>1091</v>
      </c>
      <c r="E57" s="78" t="s">
        <v>84</v>
      </c>
      <c r="F57" s="78" t="s">
        <v>95</v>
      </c>
      <c r="G57" s="79" t="s">
        <v>53</v>
      </c>
      <c r="H57" s="88" t="s">
        <v>142</v>
      </c>
      <c r="I57" s="81" t="s">
        <v>69</v>
      </c>
      <c r="J57" s="78" t="s">
        <v>1092</v>
      </c>
      <c r="K57" s="78">
        <v>1191412765</v>
      </c>
      <c r="L57" s="79" t="s">
        <v>45</v>
      </c>
      <c r="M57" s="79" t="s">
        <v>46</v>
      </c>
      <c r="N57" s="83">
        <f>SUMIFS(FIPE!C:C,FIPE!A:A,'FROTA CONT'!F57,FIPE!B:B,'FROTA CONT'!E57)</f>
        <v>196401</v>
      </c>
      <c r="O57" s="84" t="s">
        <v>28</v>
      </c>
      <c r="P57" s="95">
        <v>300000</v>
      </c>
      <c r="Q57" s="95">
        <v>700000</v>
      </c>
      <c r="R57" s="95">
        <v>100000</v>
      </c>
      <c r="S57" s="95">
        <v>30000</v>
      </c>
      <c r="T57" s="96" t="s">
        <v>48</v>
      </c>
      <c r="U57" s="88" t="s">
        <v>1773</v>
      </c>
      <c r="V57" s="79" t="s">
        <v>30</v>
      </c>
      <c r="W57" s="79" t="s">
        <v>30</v>
      </c>
      <c r="X57" s="81" t="s">
        <v>30</v>
      </c>
      <c r="Y57" s="81" t="s">
        <v>30</v>
      </c>
      <c r="Z57" s="78" t="s">
        <v>1080</v>
      </c>
      <c r="AA57" s="89">
        <v>0</v>
      </c>
      <c r="AB57" s="90">
        <v>1329.31</v>
      </c>
      <c r="AC57" s="89">
        <v>144.86000000000001</v>
      </c>
      <c r="AD57" s="91">
        <v>1.4999999999999999E-2</v>
      </c>
      <c r="AE57" s="224" t="s">
        <v>1080</v>
      </c>
      <c r="AF57" s="228"/>
    </row>
    <row r="58" spans="1:32" ht="14.25" customHeight="1">
      <c r="A58" s="76">
        <v>20</v>
      </c>
      <c r="B58" s="77">
        <v>5</v>
      </c>
      <c r="C58" s="78">
        <v>385</v>
      </c>
      <c r="D58" s="78" t="s">
        <v>1093</v>
      </c>
      <c r="E58" s="78" t="s">
        <v>84</v>
      </c>
      <c r="F58" s="78" t="s">
        <v>95</v>
      </c>
      <c r="G58" s="79" t="s">
        <v>53</v>
      </c>
      <c r="H58" s="88" t="s">
        <v>142</v>
      </c>
      <c r="I58" s="81" t="s">
        <v>69</v>
      </c>
      <c r="J58" s="78" t="s">
        <v>1094</v>
      </c>
      <c r="K58" s="78">
        <v>1191404975</v>
      </c>
      <c r="L58" s="79" t="s">
        <v>45</v>
      </c>
      <c r="M58" s="79" t="s">
        <v>46</v>
      </c>
      <c r="N58" s="83">
        <f>SUMIFS(FIPE!C:C,FIPE!A:A,'FROTA CONT'!F58,FIPE!B:B,'FROTA CONT'!E58)</f>
        <v>196401</v>
      </c>
      <c r="O58" s="84" t="s">
        <v>28</v>
      </c>
      <c r="P58" s="95">
        <v>300000</v>
      </c>
      <c r="Q58" s="95">
        <v>700000</v>
      </c>
      <c r="R58" s="95">
        <v>100000</v>
      </c>
      <c r="S58" s="95">
        <v>30000</v>
      </c>
      <c r="T58" s="96" t="s">
        <v>48</v>
      </c>
      <c r="U58" s="88" t="s">
        <v>1773</v>
      </c>
      <c r="V58" s="79" t="s">
        <v>30</v>
      </c>
      <c r="W58" s="79" t="s">
        <v>30</v>
      </c>
      <c r="X58" s="81" t="s">
        <v>30</v>
      </c>
      <c r="Y58" s="81" t="s">
        <v>30</v>
      </c>
      <c r="Z58" s="78" t="s">
        <v>1080</v>
      </c>
      <c r="AA58" s="89">
        <v>1275.46</v>
      </c>
      <c r="AB58" s="90">
        <v>1329.31</v>
      </c>
      <c r="AC58" s="89">
        <v>144.86000000000001</v>
      </c>
      <c r="AD58" s="91">
        <v>1.4999999999999999E-2</v>
      </c>
      <c r="AE58" s="224" t="s">
        <v>1080</v>
      </c>
      <c r="AF58" s="230"/>
    </row>
    <row r="59" spans="1:32" ht="14.25" customHeight="1">
      <c r="A59" s="76"/>
      <c r="B59" s="77"/>
      <c r="C59" s="78"/>
      <c r="D59" s="78"/>
      <c r="E59" s="78"/>
      <c r="F59" s="78"/>
      <c r="G59" s="79"/>
      <c r="H59" s="88"/>
      <c r="I59" s="81"/>
      <c r="J59" s="78"/>
      <c r="K59" s="78"/>
      <c r="L59" s="79"/>
      <c r="M59" s="79"/>
      <c r="N59" s="83"/>
      <c r="O59" s="84"/>
      <c r="P59" s="95"/>
      <c r="Q59" s="95"/>
      <c r="R59" s="95"/>
      <c r="S59" s="95"/>
      <c r="T59" s="96"/>
      <c r="U59" s="88"/>
      <c r="V59" s="79"/>
      <c r="W59" s="79"/>
      <c r="X59" s="81"/>
      <c r="Y59" s="81"/>
      <c r="Z59" s="78"/>
      <c r="AA59" s="89"/>
      <c r="AB59" s="90"/>
      <c r="AC59" s="89"/>
      <c r="AD59" s="91"/>
      <c r="AE59" s="224"/>
      <c r="AF59" s="230"/>
    </row>
    <row r="60" spans="1:32" ht="14.25" customHeight="1">
      <c r="A60" s="194" t="s">
        <v>0</v>
      </c>
      <c r="B60" s="195" t="s">
        <v>1757</v>
      </c>
      <c r="C60" s="196" t="s">
        <v>1</v>
      </c>
      <c r="D60" s="196" t="s">
        <v>2</v>
      </c>
      <c r="E60" s="196" t="s">
        <v>3</v>
      </c>
      <c r="F60" s="196" t="s">
        <v>4</v>
      </c>
      <c r="G60" s="194" t="s">
        <v>5</v>
      </c>
      <c r="H60" s="194" t="s">
        <v>6</v>
      </c>
      <c r="I60" s="194" t="s">
        <v>1665</v>
      </c>
      <c r="J60" s="196" t="s">
        <v>7</v>
      </c>
      <c r="K60" s="196" t="s">
        <v>8</v>
      </c>
      <c r="L60" s="194" t="s">
        <v>9</v>
      </c>
      <c r="M60" s="194" t="s">
        <v>10</v>
      </c>
      <c r="N60" s="197" t="s">
        <v>1737</v>
      </c>
      <c r="O60" s="72" t="s">
        <v>1629</v>
      </c>
      <c r="P60" s="73" t="s">
        <v>11</v>
      </c>
      <c r="Q60" s="73" t="s">
        <v>12</v>
      </c>
      <c r="R60" s="73" t="s">
        <v>13</v>
      </c>
      <c r="S60" s="73" t="s">
        <v>14</v>
      </c>
      <c r="T60" s="73" t="s">
        <v>15</v>
      </c>
      <c r="U60" s="72" t="s">
        <v>1628</v>
      </c>
      <c r="V60" s="190" t="s">
        <v>16</v>
      </c>
      <c r="W60" s="190" t="s">
        <v>17</v>
      </c>
      <c r="X60" s="189" t="s">
        <v>1800</v>
      </c>
      <c r="Y60" s="189" t="s">
        <v>1801</v>
      </c>
      <c r="Z60" s="196" t="s">
        <v>1627</v>
      </c>
      <c r="AA60" s="198" t="s">
        <v>1712</v>
      </c>
      <c r="AB60" s="199" t="s">
        <v>1674</v>
      </c>
      <c r="AC60" s="194" t="s">
        <v>1633</v>
      </c>
      <c r="AD60" s="194" t="s">
        <v>1635</v>
      </c>
      <c r="AE60" s="223" t="s">
        <v>1696</v>
      </c>
      <c r="AF60" s="227" t="s">
        <v>1716</v>
      </c>
    </row>
    <row r="61" spans="1:32" ht="15">
      <c r="A61" s="76">
        <v>20</v>
      </c>
      <c r="B61" s="76">
        <v>20</v>
      </c>
      <c r="C61" s="78">
        <v>68</v>
      </c>
      <c r="D61" s="78" t="s">
        <v>1075</v>
      </c>
      <c r="E61" s="78" t="s">
        <v>1631</v>
      </c>
      <c r="F61" s="78" t="s">
        <v>42</v>
      </c>
      <c r="G61" s="79" t="s">
        <v>21</v>
      </c>
      <c r="H61" s="80" t="s">
        <v>1805</v>
      </c>
      <c r="I61" s="79" t="s">
        <v>65</v>
      </c>
      <c r="J61" s="78" t="s">
        <v>1076</v>
      </c>
      <c r="K61" s="78">
        <v>1226419434</v>
      </c>
      <c r="L61" s="79" t="s">
        <v>45</v>
      </c>
      <c r="M61" s="79" t="s">
        <v>46</v>
      </c>
      <c r="N61" s="83">
        <f>SUMIFS(FIPE!C:C,FIPE!A:A,'FROTA CONT'!F61,FIPE!B:B,'FROTA CONT'!E61)</f>
        <v>89985</v>
      </c>
      <c r="O61" s="79" t="s">
        <v>47</v>
      </c>
      <c r="P61" s="107">
        <v>100000</v>
      </c>
      <c r="Q61" s="107">
        <v>100000</v>
      </c>
      <c r="R61" s="107">
        <v>10000</v>
      </c>
      <c r="S61" s="107">
        <v>30000</v>
      </c>
      <c r="T61" s="107" t="s">
        <v>29</v>
      </c>
      <c r="U61" s="88" t="s">
        <v>45</v>
      </c>
      <c r="V61" s="79" t="s">
        <v>30</v>
      </c>
      <c r="W61" s="81" t="s">
        <v>30</v>
      </c>
      <c r="X61" s="81" t="s">
        <v>30</v>
      </c>
      <c r="Y61" s="81" t="s">
        <v>30</v>
      </c>
      <c r="Z61" s="78" t="s">
        <v>1636</v>
      </c>
      <c r="AA61" s="89">
        <v>296.39999999999998</v>
      </c>
      <c r="AB61" s="90">
        <v>2833.4</v>
      </c>
      <c r="AC61" s="89">
        <v>144.86000000000001</v>
      </c>
      <c r="AD61" s="91">
        <v>0.04</v>
      </c>
      <c r="AE61" s="92" t="s">
        <v>1080</v>
      </c>
      <c r="AF61" s="93"/>
    </row>
    <row r="62" spans="1:32" ht="14.25" customHeight="1">
      <c r="A62" s="79"/>
      <c r="B62" s="113"/>
      <c r="C62" s="78"/>
      <c r="D62" s="78"/>
      <c r="E62" s="78"/>
      <c r="F62" s="78"/>
      <c r="G62" s="79"/>
      <c r="H62" s="79"/>
      <c r="I62" s="79"/>
      <c r="J62" s="78"/>
      <c r="K62" s="78"/>
      <c r="L62" s="79"/>
      <c r="M62" s="79"/>
      <c r="N62" s="100"/>
      <c r="O62" s="79"/>
      <c r="P62" s="106"/>
      <c r="Q62" s="106"/>
      <c r="R62" s="106"/>
      <c r="S62" s="106"/>
      <c r="T62" s="107"/>
      <c r="U62" s="79"/>
      <c r="V62" s="79"/>
      <c r="W62" s="79"/>
      <c r="X62" s="79"/>
      <c r="Y62" s="79"/>
      <c r="Z62" s="78"/>
      <c r="AA62" s="89"/>
      <c r="AB62" s="102"/>
      <c r="AC62" s="102"/>
      <c r="AD62" s="103"/>
      <c r="AE62" s="224"/>
      <c r="AF62" s="228"/>
    </row>
    <row r="63" spans="1:32" ht="14.25" customHeight="1">
      <c r="A63" s="194" t="s">
        <v>0</v>
      </c>
      <c r="B63" s="195" t="s">
        <v>1757</v>
      </c>
      <c r="C63" s="196" t="s">
        <v>1</v>
      </c>
      <c r="D63" s="196" t="s">
        <v>2</v>
      </c>
      <c r="E63" s="196" t="s">
        <v>3</v>
      </c>
      <c r="F63" s="196" t="s">
        <v>4</v>
      </c>
      <c r="G63" s="194" t="s">
        <v>5</v>
      </c>
      <c r="H63" s="194" t="s">
        <v>6</v>
      </c>
      <c r="I63" s="194" t="s">
        <v>1665</v>
      </c>
      <c r="J63" s="196" t="s">
        <v>7</v>
      </c>
      <c r="K63" s="196" t="s">
        <v>8</v>
      </c>
      <c r="L63" s="194" t="s">
        <v>9</v>
      </c>
      <c r="M63" s="194" t="s">
        <v>10</v>
      </c>
      <c r="N63" s="197" t="s">
        <v>1737</v>
      </c>
      <c r="O63" s="72" t="s">
        <v>1629</v>
      </c>
      <c r="P63" s="73" t="s">
        <v>11</v>
      </c>
      <c r="Q63" s="73" t="s">
        <v>12</v>
      </c>
      <c r="R63" s="73" t="s">
        <v>13</v>
      </c>
      <c r="S63" s="73" t="s">
        <v>14</v>
      </c>
      <c r="T63" s="73" t="s">
        <v>15</v>
      </c>
      <c r="U63" s="72" t="s">
        <v>1628</v>
      </c>
      <c r="V63" s="190" t="s">
        <v>16</v>
      </c>
      <c r="W63" s="190" t="s">
        <v>17</v>
      </c>
      <c r="X63" s="189" t="s">
        <v>1800</v>
      </c>
      <c r="Y63" s="189" t="s">
        <v>1801</v>
      </c>
      <c r="Z63" s="196" t="s">
        <v>1627</v>
      </c>
      <c r="AA63" s="198" t="s">
        <v>1712</v>
      </c>
      <c r="AB63" s="199" t="s">
        <v>1674</v>
      </c>
      <c r="AC63" s="194" t="s">
        <v>1633</v>
      </c>
      <c r="AD63" s="194" t="s">
        <v>1635</v>
      </c>
      <c r="AE63" s="223" t="s">
        <v>1696</v>
      </c>
      <c r="AF63" s="227" t="s">
        <v>1716</v>
      </c>
    </row>
    <row r="64" spans="1:32" ht="14.25" customHeight="1">
      <c r="A64" s="76">
        <v>20</v>
      </c>
      <c r="B64" s="77">
        <v>5</v>
      </c>
      <c r="C64" s="78">
        <v>765</v>
      </c>
      <c r="D64" s="78" t="s">
        <v>173</v>
      </c>
      <c r="E64" s="78" t="s">
        <v>75</v>
      </c>
      <c r="F64" s="78" t="s">
        <v>37</v>
      </c>
      <c r="G64" s="79" t="s">
        <v>53</v>
      </c>
      <c r="H64" s="88" t="s">
        <v>1711</v>
      </c>
      <c r="I64" s="79" t="s">
        <v>60</v>
      </c>
      <c r="J64" s="78" t="s">
        <v>176</v>
      </c>
      <c r="K64" s="78">
        <v>1234165349</v>
      </c>
      <c r="L64" s="79" t="s">
        <v>25</v>
      </c>
      <c r="M64" s="79" t="s">
        <v>26</v>
      </c>
      <c r="N64" s="83">
        <f>SUMIFS(FIPE!C:C,FIPE!A:A,'FROTA CONT'!F64,FIPE!B:B,'FROTA CONT'!E64)</f>
        <v>163265</v>
      </c>
      <c r="O64" s="84" t="s">
        <v>28</v>
      </c>
      <c r="P64" s="95">
        <v>200000</v>
      </c>
      <c r="Q64" s="95">
        <v>200000</v>
      </c>
      <c r="R64" s="95">
        <v>10000</v>
      </c>
      <c r="S64" s="95">
        <v>30000</v>
      </c>
      <c r="T64" s="96" t="s">
        <v>1770</v>
      </c>
      <c r="U64" s="88" t="s">
        <v>1771</v>
      </c>
      <c r="V64" s="79" t="s">
        <v>30</v>
      </c>
      <c r="W64" s="79" t="s">
        <v>48</v>
      </c>
      <c r="X64" s="81" t="s">
        <v>30</v>
      </c>
      <c r="Y64" s="81" t="s">
        <v>30</v>
      </c>
      <c r="Z64" s="78" t="s">
        <v>1681</v>
      </c>
      <c r="AA64" s="89">
        <v>197.18</v>
      </c>
      <c r="AB64" s="90">
        <v>2392.2800000000002</v>
      </c>
      <c r="AC64" s="89">
        <v>144.86000000000001</v>
      </c>
      <c r="AD64" s="91">
        <v>0.02</v>
      </c>
      <c r="AE64" s="224" t="s">
        <v>1080</v>
      </c>
      <c r="AF64" s="228"/>
    </row>
    <row r="65" spans="1:32" ht="14.25" customHeight="1">
      <c r="A65" s="76">
        <v>20</v>
      </c>
      <c r="B65" s="77">
        <v>5</v>
      </c>
      <c r="C65" s="78">
        <v>781</v>
      </c>
      <c r="D65" s="78" t="s">
        <v>177</v>
      </c>
      <c r="E65" s="78" t="s">
        <v>75</v>
      </c>
      <c r="F65" s="78" t="s">
        <v>37</v>
      </c>
      <c r="G65" s="79" t="s">
        <v>53</v>
      </c>
      <c r="H65" s="88" t="s">
        <v>1711</v>
      </c>
      <c r="I65" s="79" t="s">
        <v>60</v>
      </c>
      <c r="J65" s="78" t="s">
        <v>178</v>
      </c>
      <c r="K65" s="78">
        <v>1234166159</v>
      </c>
      <c r="L65" s="79" t="s">
        <v>25</v>
      </c>
      <c r="M65" s="79" t="s">
        <v>26</v>
      </c>
      <c r="N65" s="83">
        <f>SUMIFS(FIPE!C:C,FIPE!A:A,'FROTA CONT'!F65,FIPE!B:B,'FROTA CONT'!E65)</f>
        <v>163265</v>
      </c>
      <c r="O65" s="84" t="s">
        <v>28</v>
      </c>
      <c r="P65" s="95">
        <v>200000</v>
      </c>
      <c r="Q65" s="95">
        <v>200000</v>
      </c>
      <c r="R65" s="95">
        <v>10000</v>
      </c>
      <c r="S65" s="95">
        <v>30000</v>
      </c>
      <c r="T65" s="96" t="s">
        <v>1770</v>
      </c>
      <c r="U65" s="88" t="s">
        <v>1771</v>
      </c>
      <c r="V65" s="79" t="s">
        <v>30</v>
      </c>
      <c r="W65" s="79" t="s">
        <v>48</v>
      </c>
      <c r="X65" s="81" t="s">
        <v>30</v>
      </c>
      <c r="Y65" s="81" t="s">
        <v>30</v>
      </c>
      <c r="Z65" s="78" t="s">
        <v>1681</v>
      </c>
      <c r="AA65" s="89" t="s">
        <v>1669</v>
      </c>
      <c r="AB65" s="90">
        <v>2392.2800000000002</v>
      </c>
      <c r="AC65" s="89">
        <v>144.86000000000001</v>
      </c>
      <c r="AD65" s="91">
        <v>0.02</v>
      </c>
      <c r="AE65" s="224" t="s">
        <v>1080</v>
      </c>
      <c r="AF65" s="228"/>
    </row>
    <row r="66" spans="1:32" ht="14.25" customHeight="1">
      <c r="A66" s="76">
        <v>20</v>
      </c>
      <c r="B66" s="77">
        <v>5</v>
      </c>
      <c r="C66" s="78">
        <v>793</v>
      </c>
      <c r="D66" s="78" t="s">
        <v>179</v>
      </c>
      <c r="E66" s="78" t="s">
        <v>75</v>
      </c>
      <c r="F66" s="78" t="s">
        <v>37</v>
      </c>
      <c r="G66" s="79" t="s">
        <v>53</v>
      </c>
      <c r="H66" s="88" t="s">
        <v>1711</v>
      </c>
      <c r="I66" s="79" t="s">
        <v>60</v>
      </c>
      <c r="J66" s="78" t="s">
        <v>180</v>
      </c>
      <c r="K66" s="78">
        <v>1234167015</v>
      </c>
      <c r="L66" s="79" t="s">
        <v>25</v>
      </c>
      <c r="M66" s="79" t="s">
        <v>26</v>
      </c>
      <c r="N66" s="83">
        <f>SUMIFS(FIPE!C:C,FIPE!A:A,'FROTA CONT'!F66,FIPE!B:B,'FROTA CONT'!E66)</f>
        <v>163265</v>
      </c>
      <c r="O66" s="84" t="s">
        <v>28</v>
      </c>
      <c r="P66" s="95">
        <v>200000</v>
      </c>
      <c r="Q66" s="95">
        <v>200000</v>
      </c>
      <c r="R66" s="95">
        <v>10000</v>
      </c>
      <c r="S66" s="95">
        <v>30000</v>
      </c>
      <c r="T66" s="96" t="s">
        <v>1770</v>
      </c>
      <c r="U66" s="88" t="s">
        <v>1771</v>
      </c>
      <c r="V66" s="79" t="s">
        <v>30</v>
      </c>
      <c r="W66" s="79" t="s">
        <v>48</v>
      </c>
      <c r="X66" s="81" t="s">
        <v>30</v>
      </c>
      <c r="Y66" s="81" t="s">
        <v>30</v>
      </c>
      <c r="Z66" s="78" t="s">
        <v>1681</v>
      </c>
      <c r="AA66" s="89">
        <v>104.12</v>
      </c>
      <c r="AB66" s="90">
        <v>2392.2800000000002</v>
      </c>
      <c r="AC66" s="89">
        <v>144.86000000000001</v>
      </c>
      <c r="AD66" s="91">
        <v>0.02</v>
      </c>
      <c r="AE66" s="224" t="s">
        <v>1080</v>
      </c>
      <c r="AF66" s="228"/>
    </row>
    <row r="67" spans="1:32" ht="14.25" customHeight="1">
      <c r="A67" s="76">
        <v>20</v>
      </c>
      <c r="B67" s="77">
        <v>5</v>
      </c>
      <c r="C67" s="78">
        <v>755</v>
      </c>
      <c r="D67" s="78" t="s">
        <v>1207</v>
      </c>
      <c r="E67" s="78" t="s">
        <v>75</v>
      </c>
      <c r="F67" s="78" t="s">
        <v>37</v>
      </c>
      <c r="G67" s="79" t="s">
        <v>53</v>
      </c>
      <c r="H67" s="88" t="s">
        <v>1711</v>
      </c>
      <c r="I67" s="79" t="s">
        <v>60</v>
      </c>
      <c r="J67" s="78" t="s">
        <v>1208</v>
      </c>
      <c r="K67" s="78">
        <v>1234164130</v>
      </c>
      <c r="L67" s="79" t="s">
        <v>25</v>
      </c>
      <c r="M67" s="79" t="s">
        <v>26</v>
      </c>
      <c r="N67" s="83">
        <f>SUMIFS(FIPE!C:C,FIPE!A:A,'FROTA CONT'!F67,FIPE!B:B,'FROTA CONT'!E67)</f>
        <v>163265</v>
      </c>
      <c r="O67" s="84" t="s">
        <v>28</v>
      </c>
      <c r="P67" s="95">
        <v>200000</v>
      </c>
      <c r="Q67" s="95">
        <v>200000</v>
      </c>
      <c r="R67" s="95">
        <v>10000</v>
      </c>
      <c r="S67" s="95">
        <v>30000</v>
      </c>
      <c r="T67" s="96" t="s">
        <v>1770</v>
      </c>
      <c r="U67" s="88" t="s">
        <v>1771</v>
      </c>
      <c r="V67" s="79" t="s">
        <v>30</v>
      </c>
      <c r="W67" s="79" t="s">
        <v>48</v>
      </c>
      <c r="X67" s="81" t="s">
        <v>30</v>
      </c>
      <c r="Y67" s="81" t="s">
        <v>30</v>
      </c>
      <c r="Z67" s="78" t="s">
        <v>1681</v>
      </c>
      <c r="AA67" s="89">
        <v>0</v>
      </c>
      <c r="AB67" s="90">
        <v>2392.2800000000002</v>
      </c>
      <c r="AC67" s="89">
        <v>144.86000000000001</v>
      </c>
      <c r="AD67" s="91">
        <v>0.02</v>
      </c>
      <c r="AE67" s="224" t="s">
        <v>1080</v>
      </c>
      <c r="AF67" s="228"/>
    </row>
    <row r="68" spans="1:32" ht="14.25" customHeight="1">
      <c r="A68" s="76"/>
      <c r="B68" s="77"/>
      <c r="C68" s="78"/>
      <c r="D68" s="78"/>
      <c r="E68" s="78"/>
      <c r="F68" s="78"/>
      <c r="G68" s="79"/>
      <c r="H68" s="88"/>
      <c r="I68" s="79"/>
      <c r="J68" s="78"/>
      <c r="K68" s="78"/>
      <c r="L68" s="79"/>
      <c r="M68" s="79"/>
      <c r="N68" s="83"/>
      <c r="O68" s="79"/>
      <c r="P68" s="106"/>
      <c r="Q68" s="106"/>
      <c r="R68" s="106"/>
      <c r="S68" s="106"/>
      <c r="T68" s="107"/>
      <c r="U68" s="79"/>
      <c r="V68" s="79"/>
      <c r="W68" s="79"/>
      <c r="X68" s="79"/>
      <c r="Y68" s="79"/>
      <c r="Z68" s="78"/>
      <c r="AA68" s="89"/>
      <c r="AB68" s="90"/>
      <c r="AC68" s="89"/>
      <c r="AD68" s="91"/>
      <c r="AE68" s="224"/>
      <c r="AF68" s="228"/>
    </row>
    <row r="69" spans="1:32" ht="14.25" customHeight="1">
      <c r="A69" s="194" t="s">
        <v>0</v>
      </c>
      <c r="B69" s="195" t="s">
        <v>1757</v>
      </c>
      <c r="C69" s="196" t="s">
        <v>1</v>
      </c>
      <c r="D69" s="196" t="s">
        <v>2</v>
      </c>
      <c r="E69" s="196" t="s">
        <v>3</v>
      </c>
      <c r="F69" s="196" t="s">
        <v>4</v>
      </c>
      <c r="G69" s="194" t="s">
        <v>5</v>
      </c>
      <c r="H69" s="194" t="s">
        <v>6</v>
      </c>
      <c r="I69" s="194" t="s">
        <v>1665</v>
      </c>
      <c r="J69" s="196" t="s">
        <v>7</v>
      </c>
      <c r="K69" s="196" t="s">
        <v>8</v>
      </c>
      <c r="L69" s="194" t="s">
        <v>9</v>
      </c>
      <c r="M69" s="194" t="s">
        <v>10</v>
      </c>
      <c r="N69" s="197" t="s">
        <v>1737</v>
      </c>
      <c r="O69" s="72" t="s">
        <v>1629</v>
      </c>
      <c r="P69" s="73" t="s">
        <v>11</v>
      </c>
      <c r="Q69" s="73" t="s">
        <v>12</v>
      </c>
      <c r="R69" s="73" t="s">
        <v>13</v>
      </c>
      <c r="S69" s="73" t="s">
        <v>14</v>
      </c>
      <c r="T69" s="73" t="s">
        <v>15</v>
      </c>
      <c r="U69" s="72" t="s">
        <v>1628</v>
      </c>
      <c r="V69" s="190" t="s">
        <v>16</v>
      </c>
      <c r="W69" s="190" t="s">
        <v>17</v>
      </c>
      <c r="X69" s="189" t="s">
        <v>1800</v>
      </c>
      <c r="Y69" s="189" t="s">
        <v>1801</v>
      </c>
      <c r="Z69" s="196" t="s">
        <v>1627</v>
      </c>
      <c r="AA69" s="198" t="s">
        <v>1712</v>
      </c>
      <c r="AB69" s="199" t="s">
        <v>1674</v>
      </c>
      <c r="AC69" s="194" t="s">
        <v>1633</v>
      </c>
      <c r="AD69" s="194" t="s">
        <v>1635</v>
      </c>
      <c r="AE69" s="223" t="s">
        <v>1696</v>
      </c>
      <c r="AF69" s="227" t="s">
        <v>1716</v>
      </c>
    </row>
    <row r="70" spans="1:32" ht="14.25" customHeight="1">
      <c r="A70" s="76">
        <v>20</v>
      </c>
      <c r="B70" s="77">
        <v>5</v>
      </c>
      <c r="C70" s="78">
        <v>381</v>
      </c>
      <c r="D70" s="78" t="s">
        <v>1089</v>
      </c>
      <c r="E70" s="78" t="s">
        <v>84</v>
      </c>
      <c r="F70" s="78" t="s">
        <v>95</v>
      </c>
      <c r="G70" s="79" t="s">
        <v>53</v>
      </c>
      <c r="H70" s="88" t="s">
        <v>1763</v>
      </c>
      <c r="I70" s="81" t="s">
        <v>69</v>
      </c>
      <c r="J70" s="78" t="s">
        <v>1090</v>
      </c>
      <c r="K70" s="78">
        <v>1191413494</v>
      </c>
      <c r="L70" s="79" t="s">
        <v>45</v>
      </c>
      <c r="M70" s="79" t="s">
        <v>46</v>
      </c>
      <c r="N70" s="83">
        <f>SUMIFS(FIPE!C:C,FIPE!A:A,'FROTA CONT'!F70,FIPE!B:B,'FROTA CONT'!E70)</f>
        <v>196401</v>
      </c>
      <c r="O70" s="84" t="s">
        <v>28</v>
      </c>
      <c r="P70" s="95">
        <v>300000</v>
      </c>
      <c r="Q70" s="95">
        <v>700000</v>
      </c>
      <c r="R70" s="95">
        <v>100000</v>
      </c>
      <c r="S70" s="95">
        <v>30000</v>
      </c>
      <c r="T70" s="96" t="s">
        <v>48</v>
      </c>
      <c r="U70" s="88" t="s">
        <v>1773</v>
      </c>
      <c r="V70" s="79" t="s">
        <v>30</v>
      </c>
      <c r="W70" s="79" t="s">
        <v>30</v>
      </c>
      <c r="X70" s="79" t="s">
        <v>48</v>
      </c>
      <c r="Y70" s="79" t="s">
        <v>48</v>
      </c>
      <c r="Z70" s="78" t="s">
        <v>1681</v>
      </c>
      <c r="AA70" s="89">
        <v>2061</v>
      </c>
      <c r="AB70" s="90">
        <v>1329.31</v>
      </c>
      <c r="AC70" s="89">
        <v>144.86000000000001</v>
      </c>
      <c r="AD70" s="91">
        <v>1.4999999999999999E-2</v>
      </c>
      <c r="AE70" s="224" t="s">
        <v>1080</v>
      </c>
      <c r="AF70" s="228"/>
    </row>
    <row r="71" spans="1:32" ht="14.25" customHeight="1">
      <c r="A71" s="76"/>
      <c r="B71" s="77"/>
      <c r="C71" s="78"/>
      <c r="D71" s="78"/>
      <c r="E71" s="78"/>
      <c r="F71" s="78"/>
      <c r="G71" s="79"/>
      <c r="H71" s="88"/>
      <c r="I71" s="81"/>
      <c r="J71" s="78"/>
      <c r="K71" s="78"/>
      <c r="L71" s="79"/>
      <c r="M71" s="79"/>
      <c r="N71" s="83"/>
      <c r="O71" s="79"/>
      <c r="P71" s="106"/>
      <c r="Q71" s="106"/>
      <c r="R71" s="106"/>
      <c r="S71" s="106"/>
      <c r="T71" s="107"/>
      <c r="U71" s="79"/>
      <c r="V71" s="79"/>
      <c r="W71" s="79"/>
      <c r="X71" s="79"/>
      <c r="Y71" s="79"/>
      <c r="Z71" s="78"/>
      <c r="AA71" s="89"/>
      <c r="AB71" s="90"/>
      <c r="AC71" s="89"/>
      <c r="AD71" s="91"/>
      <c r="AE71" s="224"/>
      <c r="AF71" s="228"/>
    </row>
    <row r="72" spans="1:32" ht="14.25" customHeight="1">
      <c r="A72" s="194" t="s">
        <v>0</v>
      </c>
      <c r="B72" s="195" t="s">
        <v>1757</v>
      </c>
      <c r="C72" s="196" t="s">
        <v>1</v>
      </c>
      <c r="D72" s="196" t="s">
        <v>2</v>
      </c>
      <c r="E72" s="196" t="s">
        <v>3</v>
      </c>
      <c r="F72" s="196" t="s">
        <v>4</v>
      </c>
      <c r="G72" s="194" t="s">
        <v>5</v>
      </c>
      <c r="H72" s="194" t="s">
        <v>6</v>
      </c>
      <c r="I72" s="194" t="s">
        <v>1665</v>
      </c>
      <c r="J72" s="196" t="s">
        <v>7</v>
      </c>
      <c r="K72" s="196" t="s">
        <v>8</v>
      </c>
      <c r="L72" s="194" t="s">
        <v>9</v>
      </c>
      <c r="M72" s="194" t="s">
        <v>10</v>
      </c>
      <c r="N72" s="197" t="s">
        <v>1737</v>
      </c>
      <c r="O72" s="72" t="s">
        <v>1629</v>
      </c>
      <c r="P72" s="73" t="s">
        <v>11</v>
      </c>
      <c r="Q72" s="73" t="s">
        <v>12</v>
      </c>
      <c r="R72" s="73" t="s">
        <v>13</v>
      </c>
      <c r="S72" s="73" t="s">
        <v>14</v>
      </c>
      <c r="T72" s="73" t="s">
        <v>15</v>
      </c>
      <c r="U72" s="72" t="s">
        <v>1628</v>
      </c>
      <c r="V72" s="190" t="s">
        <v>16</v>
      </c>
      <c r="W72" s="190" t="s">
        <v>17</v>
      </c>
      <c r="X72" s="189" t="s">
        <v>1800</v>
      </c>
      <c r="Y72" s="189" t="s">
        <v>1801</v>
      </c>
      <c r="Z72" s="196" t="s">
        <v>1627</v>
      </c>
      <c r="AA72" s="198" t="s">
        <v>1712</v>
      </c>
      <c r="AB72" s="199" t="s">
        <v>1674</v>
      </c>
      <c r="AC72" s="194" t="s">
        <v>1633</v>
      </c>
      <c r="AD72" s="194" t="s">
        <v>1635</v>
      </c>
      <c r="AE72" s="223" t="s">
        <v>1696</v>
      </c>
      <c r="AF72" s="227" t="s">
        <v>1716</v>
      </c>
    </row>
    <row r="73" spans="1:32" ht="14.25" customHeight="1">
      <c r="A73" s="76">
        <v>20</v>
      </c>
      <c r="B73" s="77">
        <v>20</v>
      </c>
      <c r="C73" s="78">
        <v>275</v>
      </c>
      <c r="D73" s="78" t="s">
        <v>1195</v>
      </c>
      <c r="E73" s="78" t="s">
        <v>68</v>
      </c>
      <c r="F73" s="78" t="s">
        <v>59</v>
      </c>
      <c r="G73" s="79" t="s">
        <v>53</v>
      </c>
      <c r="H73" s="88" t="s">
        <v>1764</v>
      </c>
      <c r="I73" s="81" t="s">
        <v>69</v>
      </c>
      <c r="J73" s="78" t="s">
        <v>1196</v>
      </c>
      <c r="K73" s="78">
        <v>1148644757</v>
      </c>
      <c r="L73" s="79" t="s">
        <v>45</v>
      </c>
      <c r="M73" s="79" t="s">
        <v>46</v>
      </c>
      <c r="N73" s="83">
        <f>SUMIFS(FIPE!C:C,FIPE!A:A,'FROTA CONT'!F73,FIPE!B:B,'FROTA CONT'!E73)</f>
        <v>142955</v>
      </c>
      <c r="O73" s="79"/>
      <c r="P73" s="106"/>
      <c r="Q73" s="106"/>
      <c r="R73" s="106"/>
      <c r="S73" s="106"/>
      <c r="T73" s="107"/>
      <c r="U73" s="79"/>
      <c r="V73" s="79" t="s">
        <v>30</v>
      </c>
      <c r="W73" s="79" t="s">
        <v>48</v>
      </c>
      <c r="X73" s="79" t="s">
        <v>48</v>
      </c>
      <c r="Y73" s="79" t="s">
        <v>48</v>
      </c>
      <c r="Z73" s="78" t="s">
        <v>1681</v>
      </c>
      <c r="AA73" s="89">
        <v>0</v>
      </c>
      <c r="AB73" s="90">
        <v>1545.76</v>
      </c>
      <c r="AC73" s="89">
        <v>144.86000000000001</v>
      </c>
      <c r="AD73" s="91">
        <v>0.02</v>
      </c>
      <c r="AE73" s="224" t="s">
        <v>1080</v>
      </c>
      <c r="AF73" s="228"/>
    </row>
    <row r="74" spans="1:32" ht="14.25" customHeight="1">
      <c r="A74" s="79"/>
      <c r="B74" s="113"/>
      <c r="C74" s="78"/>
      <c r="D74" s="78"/>
      <c r="E74" s="78"/>
      <c r="F74" s="78"/>
      <c r="G74" s="79"/>
      <c r="H74" s="79"/>
      <c r="I74" s="79"/>
      <c r="J74" s="78"/>
      <c r="K74" s="78"/>
      <c r="L74" s="79"/>
      <c r="M74" s="79"/>
      <c r="N74" s="100"/>
      <c r="O74" s="79"/>
      <c r="P74" s="106"/>
      <c r="Q74" s="106"/>
      <c r="R74" s="106"/>
      <c r="S74" s="106"/>
      <c r="T74" s="107"/>
      <c r="U74" s="79"/>
      <c r="V74" s="79"/>
      <c r="W74" s="79"/>
      <c r="X74" s="79"/>
      <c r="Y74" s="79"/>
      <c r="Z74" s="78"/>
      <c r="AA74" s="89"/>
      <c r="AB74" s="102"/>
      <c r="AC74" s="102"/>
      <c r="AD74" s="103"/>
      <c r="AE74" s="224"/>
      <c r="AF74" s="228"/>
    </row>
    <row r="75" spans="1:32" ht="14.25" customHeight="1" thickBot="1">
      <c r="A75" s="194" t="s">
        <v>0</v>
      </c>
      <c r="B75" s="195" t="s">
        <v>1757</v>
      </c>
      <c r="C75" s="196" t="s">
        <v>1</v>
      </c>
      <c r="D75" s="196" t="s">
        <v>2</v>
      </c>
      <c r="E75" s="196" t="s">
        <v>3</v>
      </c>
      <c r="F75" s="196" t="s">
        <v>4</v>
      </c>
      <c r="G75" s="194" t="s">
        <v>5</v>
      </c>
      <c r="H75" s="194" t="s">
        <v>6</v>
      </c>
      <c r="I75" s="194" t="s">
        <v>1665</v>
      </c>
      <c r="J75" s="196" t="s">
        <v>7</v>
      </c>
      <c r="K75" s="196" t="s">
        <v>8</v>
      </c>
      <c r="L75" s="194" t="s">
        <v>9</v>
      </c>
      <c r="M75" s="194" t="s">
        <v>10</v>
      </c>
      <c r="N75" s="197" t="s">
        <v>1737</v>
      </c>
      <c r="O75" s="72" t="s">
        <v>1629</v>
      </c>
      <c r="P75" s="73" t="s">
        <v>11</v>
      </c>
      <c r="Q75" s="73" t="s">
        <v>12</v>
      </c>
      <c r="R75" s="73" t="s">
        <v>13</v>
      </c>
      <c r="S75" s="73" t="s">
        <v>14</v>
      </c>
      <c r="T75" s="73" t="s">
        <v>15</v>
      </c>
      <c r="U75" s="72" t="s">
        <v>1628</v>
      </c>
      <c r="V75" s="190" t="s">
        <v>16</v>
      </c>
      <c r="W75" s="190" t="s">
        <v>17</v>
      </c>
      <c r="X75" s="189" t="s">
        <v>1800</v>
      </c>
      <c r="Y75" s="189" t="s">
        <v>1801</v>
      </c>
      <c r="Z75" s="196" t="s">
        <v>1627</v>
      </c>
      <c r="AA75" s="198" t="s">
        <v>1712</v>
      </c>
      <c r="AB75" s="199" t="s">
        <v>1674</v>
      </c>
      <c r="AC75" s="194" t="s">
        <v>1633</v>
      </c>
      <c r="AD75" s="194" t="s">
        <v>1635</v>
      </c>
      <c r="AE75" s="223" t="s">
        <v>1696</v>
      </c>
      <c r="AF75" s="227" t="s">
        <v>1716</v>
      </c>
    </row>
    <row r="76" spans="1:32" ht="14.25" customHeight="1" thickBot="1">
      <c r="A76" s="76">
        <v>20</v>
      </c>
      <c r="B76" s="77">
        <v>5</v>
      </c>
      <c r="C76" s="78">
        <v>771</v>
      </c>
      <c r="D76" s="78" t="s">
        <v>181</v>
      </c>
      <c r="E76" s="78" t="s">
        <v>75</v>
      </c>
      <c r="F76" s="78" t="s">
        <v>37</v>
      </c>
      <c r="G76" s="79" t="s">
        <v>53</v>
      </c>
      <c r="H76" s="88" t="s">
        <v>1634</v>
      </c>
      <c r="I76" s="79" t="s">
        <v>60</v>
      </c>
      <c r="J76" s="78" t="s">
        <v>182</v>
      </c>
      <c r="K76" s="78">
        <v>1234169298</v>
      </c>
      <c r="L76" s="79" t="s">
        <v>25</v>
      </c>
      <c r="M76" s="79" t="s">
        <v>26</v>
      </c>
      <c r="N76" s="83">
        <f>SUMIFS(FIPE!C:C,FIPE!A:A,'FROTA CONT'!F76,FIPE!B:B,'FROTA CONT'!E76)</f>
        <v>163265</v>
      </c>
      <c r="O76" s="84" t="s">
        <v>28</v>
      </c>
      <c r="P76" s="95">
        <v>300000</v>
      </c>
      <c r="Q76" s="95">
        <v>700000</v>
      </c>
      <c r="R76" s="95">
        <v>100000</v>
      </c>
      <c r="S76" s="95">
        <v>30000</v>
      </c>
      <c r="T76" s="96" t="s">
        <v>48</v>
      </c>
      <c r="U76" s="88" t="s">
        <v>152</v>
      </c>
      <c r="V76" s="79" t="s">
        <v>30</v>
      </c>
      <c r="W76" s="79" t="s">
        <v>30</v>
      </c>
      <c r="X76" s="81" t="s">
        <v>30</v>
      </c>
      <c r="Y76" s="81" t="s">
        <v>30</v>
      </c>
      <c r="Z76" s="78" t="s">
        <v>1080</v>
      </c>
      <c r="AA76" s="89">
        <v>0</v>
      </c>
      <c r="AB76" s="90">
        <v>2392.2800000000002</v>
      </c>
      <c r="AC76" s="89">
        <v>144.86000000000001</v>
      </c>
      <c r="AD76" s="91">
        <v>0.02</v>
      </c>
      <c r="AE76" s="224" t="s">
        <v>1080</v>
      </c>
      <c r="AF76" s="222">
        <v>8267</v>
      </c>
    </row>
    <row r="77" spans="1:32" ht="14.25" customHeight="1" thickBot="1">
      <c r="A77" s="76">
        <v>20</v>
      </c>
      <c r="B77" s="77">
        <v>5</v>
      </c>
      <c r="C77" s="78">
        <v>817</v>
      </c>
      <c r="D77" s="78" t="s">
        <v>183</v>
      </c>
      <c r="E77" s="78" t="s">
        <v>75</v>
      </c>
      <c r="F77" s="78" t="s">
        <v>37</v>
      </c>
      <c r="G77" s="79" t="s">
        <v>53</v>
      </c>
      <c r="H77" s="88" t="s">
        <v>1634</v>
      </c>
      <c r="I77" s="79" t="s">
        <v>60</v>
      </c>
      <c r="J77" s="78" t="s">
        <v>184</v>
      </c>
      <c r="K77" s="78">
        <v>1234168186</v>
      </c>
      <c r="L77" s="79" t="s">
        <v>25</v>
      </c>
      <c r="M77" s="79" t="s">
        <v>26</v>
      </c>
      <c r="N77" s="83">
        <f>SUMIFS(FIPE!C:C,FIPE!A:A,'FROTA CONT'!F77,FIPE!B:B,'FROTA CONT'!E77)</f>
        <v>163265</v>
      </c>
      <c r="O77" s="84" t="s">
        <v>28</v>
      </c>
      <c r="P77" s="95">
        <v>300000</v>
      </c>
      <c r="Q77" s="95">
        <v>700000</v>
      </c>
      <c r="R77" s="95">
        <v>100000</v>
      </c>
      <c r="S77" s="95">
        <v>30000</v>
      </c>
      <c r="T77" s="96" t="s">
        <v>48</v>
      </c>
      <c r="U77" s="88" t="s">
        <v>152</v>
      </c>
      <c r="V77" s="79" t="s">
        <v>30</v>
      </c>
      <c r="W77" s="79" t="s">
        <v>30</v>
      </c>
      <c r="X77" s="81" t="s">
        <v>30</v>
      </c>
      <c r="Y77" s="81" t="s">
        <v>30</v>
      </c>
      <c r="Z77" s="78" t="s">
        <v>1080</v>
      </c>
      <c r="AA77" s="89">
        <v>156.18</v>
      </c>
      <c r="AB77" s="90">
        <v>2392.2800000000002</v>
      </c>
      <c r="AC77" s="89">
        <v>144.86000000000001</v>
      </c>
      <c r="AD77" s="91">
        <v>0.02</v>
      </c>
      <c r="AE77" s="224" t="s">
        <v>1080</v>
      </c>
      <c r="AF77" s="222">
        <v>6412</v>
      </c>
    </row>
    <row r="78" spans="1:32" ht="14.25" customHeight="1" thickBot="1">
      <c r="A78" s="76">
        <v>20</v>
      </c>
      <c r="B78" s="77">
        <v>20</v>
      </c>
      <c r="C78" s="78">
        <v>899</v>
      </c>
      <c r="D78" s="78" t="s">
        <v>185</v>
      </c>
      <c r="E78" s="78" t="s">
        <v>75</v>
      </c>
      <c r="F78" s="78" t="s">
        <v>186</v>
      </c>
      <c r="G78" s="79" t="s">
        <v>53</v>
      </c>
      <c r="H78" s="88" t="s">
        <v>1634</v>
      </c>
      <c r="I78" s="79" t="s">
        <v>65</v>
      </c>
      <c r="J78" s="78" t="s">
        <v>187</v>
      </c>
      <c r="K78" s="78">
        <v>1262373155</v>
      </c>
      <c r="L78" s="79" t="s">
        <v>188</v>
      </c>
      <c r="M78" s="79" t="s">
        <v>189</v>
      </c>
      <c r="N78" s="83">
        <f>SUMIFS(FIPE!C:C,FIPE!A:A,'FROTA CONT'!F78,FIPE!B:B,'FROTA CONT'!E78)</f>
        <v>207845</v>
      </c>
      <c r="O78" s="84" t="s">
        <v>28</v>
      </c>
      <c r="P78" s="106"/>
      <c r="Q78" s="106"/>
      <c r="R78" s="106"/>
      <c r="S78" s="106"/>
      <c r="T78" s="107"/>
      <c r="U78" s="79"/>
      <c r="V78" s="79" t="s">
        <v>30</v>
      </c>
      <c r="W78" s="79" t="s">
        <v>30</v>
      </c>
      <c r="X78" s="81" t="s">
        <v>30</v>
      </c>
      <c r="Y78" s="81" t="s">
        <v>30</v>
      </c>
      <c r="Z78" s="78" t="s">
        <v>1080</v>
      </c>
      <c r="AA78" s="89">
        <v>0</v>
      </c>
      <c r="AB78" s="90">
        <v>2015</v>
      </c>
      <c r="AC78" s="89">
        <v>144.86000000000001</v>
      </c>
      <c r="AD78" s="91">
        <v>1.4999999999999999E-2</v>
      </c>
      <c r="AE78" s="224" t="s">
        <v>1080</v>
      </c>
      <c r="AF78" s="222">
        <v>13299</v>
      </c>
    </row>
    <row r="79" spans="1:32" ht="14.25" customHeight="1" thickBot="1">
      <c r="A79" s="76">
        <v>20</v>
      </c>
      <c r="B79" s="77">
        <v>20</v>
      </c>
      <c r="C79" s="78">
        <v>903</v>
      </c>
      <c r="D79" s="78" t="s">
        <v>190</v>
      </c>
      <c r="E79" s="78" t="s">
        <v>75</v>
      </c>
      <c r="F79" s="78" t="s">
        <v>186</v>
      </c>
      <c r="G79" s="79" t="s">
        <v>53</v>
      </c>
      <c r="H79" s="88" t="s">
        <v>1634</v>
      </c>
      <c r="I79" s="79" t="s">
        <v>65</v>
      </c>
      <c r="J79" s="78" t="s">
        <v>191</v>
      </c>
      <c r="K79" s="78">
        <v>1262372701</v>
      </c>
      <c r="L79" s="79" t="s">
        <v>188</v>
      </c>
      <c r="M79" s="79" t="s">
        <v>189</v>
      </c>
      <c r="N79" s="83">
        <f>SUMIFS(FIPE!C:C,FIPE!A:A,'FROTA CONT'!F79,FIPE!B:B,'FROTA CONT'!E79)</f>
        <v>207845</v>
      </c>
      <c r="O79" s="84" t="s">
        <v>28</v>
      </c>
      <c r="P79" s="106"/>
      <c r="Q79" s="106"/>
      <c r="R79" s="106"/>
      <c r="S79" s="106"/>
      <c r="T79" s="107"/>
      <c r="U79" s="79"/>
      <c r="V79" s="79" t="s">
        <v>30</v>
      </c>
      <c r="W79" s="79" t="s">
        <v>30</v>
      </c>
      <c r="X79" s="81" t="s">
        <v>30</v>
      </c>
      <c r="Y79" s="81" t="s">
        <v>30</v>
      </c>
      <c r="Z79" s="78" t="s">
        <v>1080</v>
      </c>
      <c r="AA79" s="89">
        <v>0</v>
      </c>
      <c r="AB79" s="90">
        <v>2015</v>
      </c>
      <c r="AC79" s="89">
        <v>144.86000000000001</v>
      </c>
      <c r="AD79" s="91">
        <v>1.4999999999999999E-2</v>
      </c>
      <c r="AE79" s="224" t="s">
        <v>1080</v>
      </c>
      <c r="AF79" s="222">
        <v>11809</v>
      </c>
    </row>
    <row r="80" spans="1:32" ht="14.25" customHeight="1">
      <c r="A80" s="76">
        <v>20</v>
      </c>
      <c r="B80" s="77">
        <v>5</v>
      </c>
      <c r="C80" s="78">
        <v>857</v>
      </c>
      <c r="D80" s="78" t="s">
        <v>192</v>
      </c>
      <c r="E80" s="78" t="s">
        <v>75</v>
      </c>
      <c r="F80" s="78" t="s">
        <v>186</v>
      </c>
      <c r="G80" s="79" t="s">
        <v>53</v>
      </c>
      <c r="H80" s="88" t="s">
        <v>1634</v>
      </c>
      <c r="I80" s="79" t="s">
        <v>193</v>
      </c>
      <c r="J80" s="78" t="s">
        <v>194</v>
      </c>
      <c r="K80" s="78">
        <v>1262371578</v>
      </c>
      <c r="L80" s="79" t="s">
        <v>195</v>
      </c>
      <c r="M80" s="79" t="s">
        <v>196</v>
      </c>
      <c r="N80" s="83">
        <f>SUMIFS(FIPE!C:C,FIPE!A:A,'FROTA CONT'!F80,FIPE!B:B,'FROTA CONT'!E80)</f>
        <v>207845</v>
      </c>
      <c r="O80" s="84" t="s">
        <v>28</v>
      </c>
      <c r="P80" s="106"/>
      <c r="Q80" s="106"/>
      <c r="R80" s="106"/>
      <c r="S80" s="106"/>
      <c r="T80" s="107"/>
      <c r="U80" s="79"/>
      <c r="V80" s="79" t="s">
        <v>30</v>
      </c>
      <c r="W80" s="79" t="s">
        <v>48</v>
      </c>
      <c r="X80" s="81" t="s">
        <v>30</v>
      </c>
      <c r="Y80" s="81" t="s">
        <v>30</v>
      </c>
      <c r="Z80" s="78" t="s">
        <v>1080</v>
      </c>
      <c r="AA80" s="89">
        <v>156.18</v>
      </c>
      <c r="AB80" s="90">
        <v>2015</v>
      </c>
      <c r="AC80" s="89">
        <v>144.86000000000001</v>
      </c>
      <c r="AD80" s="91">
        <v>1.4999999999999999E-2</v>
      </c>
      <c r="AE80" s="224" t="s">
        <v>1080</v>
      </c>
      <c r="AF80" s="228"/>
    </row>
    <row r="81" spans="1:32" ht="14.25" customHeight="1">
      <c r="A81" s="79"/>
      <c r="B81" s="77"/>
      <c r="C81" s="78"/>
      <c r="D81" s="78"/>
      <c r="E81" s="78"/>
      <c r="F81" s="78"/>
      <c r="G81" s="79"/>
      <c r="H81" s="79"/>
      <c r="I81" s="79"/>
      <c r="J81" s="78"/>
      <c r="K81" s="78"/>
      <c r="L81" s="79"/>
      <c r="M81" s="79"/>
      <c r="N81" s="100"/>
      <c r="O81" s="79"/>
      <c r="P81" s="106"/>
      <c r="Q81" s="106"/>
      <c r="R81" s="106"/>
      <c r="S81" s="106"/>
      <c r="T81" s="107"/>
      <c r="U81" s="79"/>
      <c r="V81" s="79"/>
      <c r="W81" s="79"/>
      <c r="X81" s="79"/>
      <c r="Y81" s="79"/>
      <c r="Z81" s="78"/>
      <c r="AA81" s="89"/>
      <c r="AB81" s="102"/>
      <c r="AC81" s="102"/>
      <c r="AD81" s="103"/>
      <c r="AE81" s="224"/>
      <c r="AF81" s="228"/>
    </row>
    <row r="82" spans="1:32" ht="14.25" customHeight="1">
      <c r="A82" s="194" t="s">
        <v>0</v>
      </c>
      <c r="B82" s="195" t="s">
        <v>1757</v>
      </c>
      <c r="C82" s="196" t="s">
        <v>1</v>
      </c>
      <c r="D82" s="196" t="s">
        <v>2</v>
      </c>
      <c r="E82" s="196" t="s">
        <v>3</v>
      </c>
      <c r="F82" s="196" t="s">
        <v>4</v>
      </c>
      <c r="G82" s="194" t="s">
        <v>5</v>
      </c>
      <c r="H82" s="194" t="s">
        <v>6</v>
      </c>
      <c r="I82" s="194" t="s">
        <v>1665</v>
      </c>
      <c r="J82" s="196" t="s">
        <v>7</v>
      </c>
      <c r="K82" s="196" t="s">
        <v>8</v>
      </c>
      <c r="L82" s="194" t="s">
        <v>9</v>
      </c>
      <c r="M82" s="194" t="s">
        <v>10</v>
      </c>
      <c r="N82" s="197" t="s">
        <v>1737</v>
      </c>
      <c r="O82" s="72" t="s">
        <v>1629</v>
      </c>
      <c r="P82" s="73" t="s">
        <v>11</v>
      </c>
      <c r="Q82" s="73" t="s">
        <v>12</v>
      </c>
      <c r="R82" s="73" t="s">
        <v>13</v>
      </c>
      <c r="S82" s="73" t="s">
        <v>14</v>
      </c>
      <c r="T82" s="73" t="s">
        <v>15</v>
      </c>
      <c r="U82" s="72" t="s">
        <v>1628</v>
      </c>
      <c r="V82" s="190" t="s">
        <v>16</v>
      </c>
      <c r="W82" s="190" t="s">
        <v>17</v>
      </c>
      <c r="X82" s="189" t="s">
        <v>1800</v>
      </c>
      <c r="Y82" s="189" t="s">
        <v>1801</v>
      </c>
      <c r="Z82" s="196" t="s">
        <v>1627</v>
      </c>
      <c r="AA82" s="198" t="s">
        <v>1712</v>
      </c>
      <c r="AB82" s="199" t="s">
        <v>1674</v>
      </c>
      <c r="AC82" s="194" t="s">
        <v>1633</v>
      </c>
      <c r="AD82" s="194" t="s">
        <v>1635</v>
      </c>
      <c r="AE82" s="223" t="s">
        <v>1696</v>
      </c>
      <c r="AF82" s="227" t="s">
        <v>1716</v>
      </c>
    </row>
    <row r="83" spans="1:32" ht="14.25" customHeight="1">
      <c r="A83" s="76">
        <v>20</v>
      </c>
      <c r="B83" s="77">
        <v>5</v>
      </c>
      <c r="C83" s="78">
        <v>223</v>
      </c>
      <c r="D83" s="78" t="s">
        <v>197</v>
      </c>
      <c r="E83" s="78" t="s">
        <v>68</v>
      </c>
      <c r="F83" s="78" t="s">
        <v>59</v>
      </c>
      <c r="G83" s="79" t="s">
        <v>53</v>
      </c>
      <c r="H83" s="88" t="s">
        <v>198</v>
      </c>
      <c r="I83" s="79" t="s">
        <v>60</v>
      </c>
      <c r="J83" s="78" t="s">
        <v>199</v>
      </c>
      <c r="K83" s="78">
        <v>1137038435</v>
      </c>
      <c r="L83" s="79" t="s">
        <v>25</v>
      </c>
      <c r="M83" s="79" t="s">
        <v>26</v>
      </c>
      <c r="N83" s="83">
        <f>SUMIFS(FIPE!C:C,FIPE!A:A,'FROTA CONT'!F83,FIPE!B:B,'FROTA CONT'!E83)</f>
        <v>142955</v>
      </c>
      <c r="O83" s="84" t="s">
        <v>28</v>
      </c>
      <c r="P83" s="95">
        <v>200000</v>
      </c>
      <c r="Q83" s="95">
        <v>200000</v>
      </c>
      <c r="R83" s="95">
        <v>10000</v>
      </c>
      <c r="S83" s="95">
        <v>30000</v>
      </c>
      <c r="T83" s="96" t="s">
        <v>1770</v>
      </c>
      <c r="U83" s="88" t="s">
        <v>45</v>
      </c>
      <c r="V83" s="79" t="s">
        <v>30</v>
      </c>
      <c r="W83" s="79" t="s">
        <v>30</v>
      </c>
      <c r="X83" s="81" t="s">
        <v>30</v>
      </c>
      <c r="Y83" s="81" t="s">
        <v>30</v>
      </c>
      <c r="Z83" s="78" t="s">
        <v>1080</v>
      </c>
      <c r="AA83" s="89">
        <v>197.18</v>
      </c>
      <c r="AB83" s="90">
        <v>1314.02</v>
      </c>
      <c r="AC83" s="89">
        <v>144.86000000000001</v>
      </c>
      <c r="AD83" s="91">
        <v>0.02</v>
      </c>
      <c r="AE83" s="224" t="s">
        <v>1080</v>
      </c>
      <c r="AF83" s="234">
        <v>27809</v>
      </c>
    </row>
    <row r="84" spans="1:32" ht="14.25" customHeight="1">
      <c r="A84" s="79"/>
      <c r="B84" s="113"/>
      <c r="C84" s="78"/>
      <c r="D84" s="78"/>
      <c r="E84" s="78"/>
      <c r="F84" s="78"/>
      <c r="G84" s="79"/>
      <c r="H84" s="79"/>
      <c r="I84" s="79"/>
      <c r="J84" s="78"/>
      <c r="K84" s="78"/>
      <c r="L84" s="79"/>
      <c r="M84" s="79"/>
      <c r="N84" s="100"/>
      <c r="O84" s="79"/>
      <c r="P84" s="106"/>
      <c r="Q84" s="106"/>
      <c r="R84" s="106"/>
      <c r="S84" s="106"/>
      <c r="T84" s="107"/>
      <c r="U84" s="79"/>
      <c r="V84" s="79"/>
      <c r="W84" s="79"/>
      <c r="X84" s="79"/>
      <c r="Y84" s="79"/>
      <c r="Z84" s="78"/>
      <c r="AA84" s="89"/>
      <c r="AB84" s="102"/>
      <c r="AC84" s="102"/>
      <c r="AD84" s="103"/>
      <c r="AE84" s="224"/>
      <c r="AF84" s="228"/>
    </row>
    <row r="85" spans="1:32" ht="14.25" customHeight="1">
      <c r="A85" s="194" t="s">
        <v>0</v>
      </c>
      <c r="B85" s="195" t="s">
        <v>1757</v>
      </c>
      <c r="C85" s="196" t="s">
        <v>1</v>
      </c>
      <c r="D85" s="196" t="s">
        <v>2</v>
      </c>
      <c r="E85" s="196" t="s">
        <v>3</v>
      </c>
      <c r="F85" s="196" t="s">
        <v>4</v>
      </c>
      <c r="G85" s="194" t="s">
        <v>5</v>
      </c>
      <c r="H85" s="194" t="s">
        <v>6</v>
      </c>
      <c r="I85" s="194" t="s">
        <v>1665</v>
      </c>
      <c r="J85" s="196" t="s">
        <v>7</v>
      </c>
      <c r="K85" s="196" t="s">
        <v>8</v>
      </c>
      <c r="L85" s="194" t="s">
        <v>9</v>
      </c>
      <c r="M85" s="194" t="s">
        <v>10</v>
      </c>
      <c r="N85" s="197" t="s">
        <v>1737</v>
      </c>
      <c r="O85" s="72" t="s">
        <v>1629</v>
      </c>
      <c r="P85" s="73" t="s">
        <v>11</v>
      </c>
      <c r="Q85" s="73" t="s">
        <v>12</v>
      </c>
      <c r="R85" s="73" t="s">
        <v>13</v>
      </c>
      <c r="S85" s="73" t="s">
        <v>14</v>
      </c>
      <c r="T85" s="73" t="s">
        <v>15</v>
      </c>
      <c r="U85" s="72" t="s">
        <v>1628</v>
      </c>
      <c r="V85" s="190" t="s">
        <v>16</v>
      </c>
      <c r="W85" s="190" t="s">
        <v>17</v>
      </c>
      <c r="X85" s="189" t="s">
        <v>1800</v>
      </c>
      <c r="Y85" s="189" t="s">
        <v>1801</v>
      </c>
      <c r="Z85" s="196" t="s">
        <v>1627</v>
      </c>
      <c r="AA85" s="198" t="s">
        <v>1712</v>
      </c>
      <c r="AB85" s="199" t="s">
        <v>1674</v>
      </c>
      <c r="AC85" s="194" t="s">
        <v>1633</v>
      </c>
      <c r="AD85" s="194" t="s">
        <v>1635</v>
      </c>
      <c r="AE85" s="223" t="s">
        <v>1696</v>
      </c>
      <c r="AF85" s="227" t="s">
        <v>1716</v>
      </c>
    </row>
    <row r="86" spans="1:32" ht="14.25" customHeight="1">
      <c r="A86" s="76">
        <v>20</v>
      </c>
      <c r="B86" s="77">
        <v>20</v>
      </c>
      <c r="C86" s="78">
        <v>3</v>
      </c>
      <c r="D86" s="78" t="s">
        <v>200</v>
      </c>
      <c r="E86" s="78" t="s">
        <v>135</v>
      </c>
      <c r="F86" s="78" t="s">
        <v>201</v>
      </c>
      <c r="G86" s="79" t="s">
        <v>64</v>
      </c>
      <c r="H86" s="88" t="s">
        <v>202</v>
      </c>
      <c r="I86" s="81" t="s">
        <v>69</v>
      </c>
      <c r="J86" s="78" t="s">
        <v>203</v>
      </c>
      <c r="K86" s="78">
        <v>557521912</v>
      </c>
      <c r="L86" s="79" t="s">
        <v>152</v>
      </c>
      <c r="M86" s="79" t="s">
        <v>153</v>
      </c>
      <c r="N86" s="83">
        <f>SUMIFS(FIPE!C:C,FIPE!A:A,'FROTA CONT'!F86,FIPE!B:B,'FROTA CONT'!E86)</f>
        <v>77812</v>
      </c>
      <c r="O86" s="84" t="s">
        <v>28</v>
      </c>
      <c r="P86" s="95">
        <v>300000</v>
      </c>
      <c r="Q86" s="95">
        <v>700000</v>
      </c>
      <c r="R86" s="95">
        <v>100000</v>
      </c>
      <c r="S86" s="95">
        <v>30000</v>
      </c>
      <c r="T86" s="96" t="s">
        <v>48</v>
      </c>
      <c r="U86" s="88" t="s">
        <v>25</v>
      </c>
      <c r="V86" s="79" t="s">
        <v>30</v>
      </c>
      <c r="W86" s="79" t="s">
        <v>30</v>
      </c>
      <c r="X86" s="81" t="s">
        <v>48</v>
      </c>
      <c r="Y86" s="81" t="s">
        <v>30</v>
      </c>
      <c r="Z86" s="78" t="s">
        <v>1080</v>
      </c>
      <c r="AA86" s="89">
        <v>0</v>
      </c>
      <c r="AB86" s="90">
        <v>1041.6199999999999</v>
      </c>
      <c r="AC86" s="89">
        <v>144.86000000000001</v>
      </c>
      <c r="AD86" s="91">
        <v>0.02</v>
      </c>
      <c r="AE86" s="224" t="s">
        <v>1080</v>
      </c>
      <c r="AF86" s="228"/>
    </row>
    <row r="87" spans="1:32" ht="14.25" customHeight="1">
      <c r="A87" s="76">
        <v>20</v>
      </c>
      <c r="B87" s="77">
        <v>20</v>
      </c>
      <c r="C87" s="78">
        <v>27</v>
      </c>
      <c r="D87" s="78" t="s">
        <v>204</v>
      </c>
      <c r="E87" s="78" t="s">
        <v>135</v>
      </c>
      <c r="F87" s="78" t="s">
        <v>201</v>
      </c>
      <c r="G87" s="79" t="s">
        <v>64</v>
      </c>
      <c r="H87" s="88" t="s">
        <v>205</v>
      </c>
      <c r="I87" s="81" t="s">
        <v>69</v>
      </c>
      <c r="J87" s="78" t="s">
        <v>206</v>
      </c>
      <c r="K87" s="78">
        <v>551322934</v>
      </c>
      <c r="L87" s="79" t="s">
        <v>152</v>
      </c>
      <c r="M87" s="79" t="s">
        <v>153</v>
      </c>
      <c r="N87" s="83">
        <f>SUMIFS(FIPE!C:C,FIPE!A:A,'FROTA CONT'!F87,FIPE!B:B,'FROTA CONT'!E87)</f>
        <v>77812</v>
      </c>
      <c r="O87" s="84" t="s">
        <v>28</v>
      </c>
      <c r="P87" s="95">
        <v>300000</v>
      </c>
      <c r="Q87" s="95">
        <v>700000</v>
      </c>
      <c r="R87" s="95">
        <v>100000</v>
      </c>
      <c r="S87" s="95">
        <v>30000</v>
      </c>
      <c r="T87" s="96" t="s">
        <v>48</v>
      </c>
      <c r="U87" s="88" t="s">
        <v>1773</v>
      </c>
      <c r="V87" s="79" t="s">
        <v>30</v>
      </c>
      <c r="W87" s="79" t="s">
        <v>30</v>
      </c>
      <c r="X87" s="81" t="s">
        <v>30</v>
      </c>
      <c r="Y87" s="81" t="s">
        <v>30</v>
      </c>
      <c r="Z87" s="78" t="s">
        <v>1080</v>
      </c>
      <c r="AA87" s="89">
        <v>133.44</v>
      </c>
      <c r="AB87" s="90">
        <v>1041.6199999999999</v>
      </c>
      <c r="AC87" s="89">
        <v>144.86000000000001</v>
      </c>
      <c r="AD87" s="91">
        <v>0.02</v>
      </c>
      <c r="AE87" s="224" t="s">
        <v>1080</v>
      </c>
      <c r="AF87" s="228"/>
    </row>
    <row r="88" spans="1:32" ht="14.25" customHeight="1">
      <c r="A88" s="79"/>
      <c r="B88" s="113"/>
      <c r="C88" s="78"/>
      <c r="D88" s="78"/>
      <c r="E88" s="78"/>
      <c r="F88" s="78"/>
      <c r="G88" s="79"/>
      <c r="H88" s="79"/>
      <c r="I88" s="79"/>
      <c r="J88" s="78"/>
      <c r="K88" s="78"/>
      <c r="L88" s="79"/>
      <c r="M88" s="79"/>
      <c r="N88" s="100"/>
      <c r="O88" s="79"/>
      <c r="P88" s="106"/>
      <c r="Q88" s="106"/>
      <c r="R88" s="106"/>
      <c r="S88" s="106"/>
      <c r="T88" s="107"/>
      <c r="U88" s="79"/>
      <c r="V88" s="79"/>
      <c r="W88" s="79"/>
      <c r="X88" s="79"/>
      <c r="Y88" s="79"/>
      <c r="Z88" s="78"/>
      <c r="AA88" s="89"/>
      <c r="AB88" s="102"/>
      <c r="AC88" s="102"/>
      <c r="AD88" s="103"/>
      <c r="AE88" s="224"/>
      <c r="AF88" s="228"/>
    </row>
    <row r="89" spans="1:32" ht="14.25" customHeight="1">
      <c r="A89" s="194" t="s">
        <v>0</v>
      </c>
      <c r="B89" s="195" t="s">
        <v>1757</v>
      </c>
      <c r="C89" s="196" t="s">
        <v>1</v>
      </c>
      <c r="D89" s="196" t="s">
        <v>2</v>
      </c>
      <c r="E89" s="196" t="s">
        <v>3</v>
      </c>
      <c r="F89" s="196" t="s">
        <v>4</v>
      </c>
      <c r="G89" s="194" t="s">
        <v>5</v>
      </c>
      <c r="H89" s="194" t="s">
        <v>6</v>
      </c>
      <c r="I89" s="194" t="s">
        <v>1665</v>
      </c>
      <c r="J89" s="196" t="s">
        <v>7</v>
      </c>
      <c r="K89" s="196" t="s">
        <v>8</v>
      </c>
      <c r="L89" s="194" t="s">
        <v>9</v>
      </c>
      <c r="M89" s="194" t="s">
        <v>10</v>
      </c>
      <c r="N89" s="197" t="s">
        <v>1737</v>
      </c>
      <c r="O89" s="72" t="s">
        <v>1629</v>
      </c>
      <c r="P89" s="73" t="s">
        <v>11</v>
      </c>
      <c r="Q89" s="73" t="s">
        <v>12</v>
      </c>
      <c r="R89" s="73" t="s">
        <v>13</v>
      </c>
      <c r="S89" s="73" t="s">
        <v>14</v>
      </c>
      <c r="T89" s="73" t="s">
        <v>15</v>
      </c>
      <c r="U89" s="72" t="s">
        <v>1628</v>
      </c>
      <c r="V89" s="190" t="s">
        <v>16</v>
      </c>
      <c r="W89" s="190" t="s">
        <v>17</v>
      </c>
      <c r="X89" s="189" t="s">
        <v>1800</v>
      </c>
      <c r="Y89" s="189" t="s">
        <v>1801</v>
      </c>
      <c r="Z89" s="196" t="s">
        <v>1627</v>
      </c>
      <c r="AA89" s="198" t="s">
        <v>1712</v>
      </c>
      <c r="AB89" s="199" t="s">
        <v>1674</v>
      </c>
      <c r="AC89" s="194" t="s">
        <v>1633</v>
      </c>
      <c r="AD89" s="194" t="s">
        <v>1635</v>
      </c>
      <c r="AE89" s="223" t="s">
        <v>1696</v>
      </c>
      <c r="AF89" s="227" t="s">
        <v>1716</v>
      </c>
    </row>
    <row r="90" spans="1:32" ht="14.25" customHeight="1">
      <c r="A90" s="76">
        <v>20</v>
      </c>
      <c r="B90" s="77">
        <v>20</v>
      </c>
      <c r="C90" s="78">
        <v>395</v>
      </c>
      <c r="D90" s="78" t="s">
        <v>207</v>
      </c>
      <c r="E90" s="78" t="s">
        <v>56</v>
      </c>
      <c r="F90" s="78" t="s">
        <v>95</v>
      </c>
      <c r="G90" s="79" t="s">
        <v>53</v>
      </c>
      <c r="H90" s="88" t="s">
        <v>208</v>
      </c>
      <c r="I90" s="79" t="s">
        <v>209</v>
      </c>
      <c r="J90" s="78" t="s">
        <v>210</v>
      </c>
      <c r="K90" s="78">
        <v>1210537831</v>
      </c>
      <c r="L90" s="79" t="s">
        <v>45</v>
      </c>
      <c r="M90" s="79" t="s">
        <v>46</v>
      </c>
      <c r="N90" s="83">
        <f>SUMIFS(FIPE!C:C,FIPE!A:A,'FROTA CONT'!F90,FIPE!B:B,'FROTA CONT'!E90)</f>
        <v>151052</v>
      </c>
      <c r="O90" s="84" t="s">
        <v>28</v>
      </c>
      <c r="P90" s="95">
        <v>200000</v>
      </c>
      <c r="Q90" s="95">
        <v>200000</v>
      </c>
      <c r="R90" s="95">
        <v>10000</v>
      </c>
      <c r="S90" s="95">
        <v>30000</v>
      </c>
      <c r="T90" s="96" t="s">
        <v>1770</v>
      </c>
      <c r="U90" s="88" t="s">
        <v>45</v>
      </c>
      <c r="V90" s="79" t="s">
        <v>30</v>
      </c>
      <c r="W90" s="79" t="s">
        <v>30</v>
      </c>
      <c r="X90" s="81" t="s">
        <v>30</v>
      </c>
      <c r="Y90" s="81" t="s">
        <v>30</v>
      </c>
      <c r="Z90" s="78" t="s">
        <v>1080</v>
      </c>
      <c r="AA90" s="89">
        <v>0</v>
      </c>
      <c r="AB90" s="90">
        <v>2046.16</v>
      </c>
      <c r="AC90" s="89">
        <v>144.86000000000001</v>
      </c>
      <c r="AD90" s="91">
        <v>0.02</v>
      </c>
      <c r="AE90" s="224" t="s">
        <v>1080</v>
      </c>
      <c r="AF90" s="228"/>
    </row>
    <row r="91" spans="1:32" ht="14.25" customHeight="1">
      <c r="A91" s="76">
        <v>20</v>
      </c>
      <c r="B91" s="77">
        <v>20</v>
      </c>
      <c r="C91" s="78">
        <v>397</v>
      </c>
      <c r="D91" s="78" t="s">
        <v>211</v>
      </c>
      <c r="E91" s="78" t="s">
        <v>56</v>
      </c>
      <c r="F91" s="78" t="s">
        <v>95</v>
      </c>
      <c r="G91" s="79" t="s">
        <v>53</v>
      </c>
      <c r="H91" s="88" t="s">
        <v>212</v>
      </c>
      <c r="I91" s="79" t="s">
        <v>209</v>
      </c>
      <c r="J91" s="78" t="s">
        <v>213</v>
      </c>
      <c r="K91" s="78">
        <v>1210527054</v>
      </c>
      <c r="L91" s="79" t="s">
        <v>45</v>
      </c>
      <c r="M91" s="79" t="s">
        <v>46</v>
      </c>
      <c r="N91" s="83">
        <f>SUMIFS(FIPE!C:C,FIPE!A:A,'FROTA CONT'!F91,FIPE!B:B,'FROTA CONT'!E91)</f>
        <v>151052</v>
      </c>
      <c r="O91" s="84" t="s">
        <v>28</v>
      </c>
      <c r="P91" s="95">
        <v>200000</v>
      </c>
      <c r="Q91" s="95">
        <v>200000</v>
      </c>
      <c r="R91" s="95">
        <v>10000</v>
      </c>
      <c r="S91" s="95">
        <v>30000</v>
      </c>
      <c r="T91" s="96" t="s">
        <v>1770</v>
      </c>
      <c r="U91" s="88" t="s">
        <v>45</v>
      </c>
      <c r="V91" s="79" t="s">
        <v>30</v>
      </c>
      <c r="W91" s="79" t="s">
        <v>30</v>
      </c>
      <c r="X91" s="81" t="s">
        <v>30</v>
      </c>
      <c r="Y91" s="81" t="s">
        <v>30</v>
      </c>
      <c r="Z91" s="78" t="s">
        <v>1080</v>
      </c>
      <c r="AA91" s="89">
        <v>0</v>
      </c>
      <c r="AB91" s="90">
        <v>2046.16</v>
      </c>
      <c r="AC91" s="89">
        <v>144.86000000000001</v>
      </c>
      <c r="AD91" s="91">
        <v>0.02</v>
      </c>
      <c r="AE91" s="224" t="s">
        <v>1080</v>
      </c>
      <c r="AF91" s="228"/>
    </row>
    <row r="92" spans="1:32" ht="14.25" customHeight="1">
      <c r="A92" s="76">
        <v>20</v>
      </c>
      <c r="B92" s="77">
        <v>20</v>
      </c>
      <c r="C92" s="78">
        <v>399</v>
      </c>
      <c r="D92" s="78" t="s">
        <v>214</v>
      </c>
      <c r="E92" s="78" t="s">
        <v>56</v>
      </c>
      <c r="F92" s="78" t="s">
        <v>95</v>
      </c>
      <c r="G92" s="79" t="s">
        <v>53</v>
      </c>
      <c r="H92" s="88" t="s">
        <v>215</v>
      </c>
      <c r="I92" s="79" t="s">
        <v>209</v>
      </c>
      <c r="J92" s="78" t="s">
        <v>216</v>
      </c>
      <c r="K92" s="78">
        <v>1210545044</v>
      </c>
      <c r="L92" s="79" t="s">
        <v>45</v>
      </c>
      <c r="M92" s="79" t="s">
        <v>46</v>
      </c>
      <c r="N92" s="83">
        <f>SUMIFS(FIPE!C:C,FIPE!A:A,'FROTA CONT'!F92,FIPE!B:B,'FROTA CONT'!E92)</f>
        <v>151052</v>
      </c>
      <c r="O92" s="84" t="s">
        <v>28</v>
      </c>
      <c r="P92" s="95">
        <v>200000</v>
      </c>
      <c r="Q92" s="95">
        <v>200000</v>
      </c>
      <c r="R92" s="95">
        <v>10000</v>
      </c>
      <c r="S92" s="95">
        <v>30000</v>
      </c>
      <c r="T92" s="96" t="s">
        <v>1770</v>
      </c>
      <c r="U92" s="88" t="s">
        <v>45</v>
      </c>
      <c r="V92" s="79" t="s">
        <v>30</v>
      </c>
      <c r="W92" s="79" t="s">
        <v>30</v>
      </c>
      <c r="X92" s="81" t="s">
        <v>30</v>
      </c>
      <c r="Y92" s="81" t="s">
        <v>30</v>
      </c>
      <c r="Z92" s="78" t="s">
        <v>1080</v>
      </c>
      <c r="AA92" s="89">
        <v>0</v>
      </c>
      <c r="AB92" s="90">
        <v>2046.16</v>
      </c>
      <c r="AC92" s="89">
        <v>144.86000000000001</v>
      </c>
      <c r="AD92" s="91">
        <v>0.02</v>
      </c>
      <c r="AE92" s="224" t="s">
        <v>1080</v>
      </c>
      <c r="AF92" s="228"/>
    </row>
    <row r="93" spans="1:32" ht="14.25" customHeight="1">
      <c r="A93" s="76">
        <v>20</v>
      </c>
      <c r="B93" s="77">
        <v>20</v>
      </c>
      <c r="C93" s="78">
        <v>407</v>
      </c>
      <c r="D93" s="78" t="s">
        <v>217</v>
      </c>
      <c r="E93" s="78" t="s">
        <v>56</v>
      </c>
      <c r="F93" s="78" t="s">
        <v>95</v>
      </c>
      <c r="G93" s="79" t="s">
        <v>53</v>
      </c>
      <c r="H93" s="88" t="s">
        <v>218</v>
      </c>
      <c r="I93" s="79" t="s">
        <v>209</v>
      </c>
      <c r="J93" s="78" t="s">
        <v>219</v>
      </c>
      <c r="K93" s="78">
        <v>1210534174</v>
      </c>
      <c r="L93" s="79" t="s">
        <v>45</v>
      </c>
      <c r="M93" s="79" t="s">
        <v>46</v>
      </c>
      <c r="N93" s="83">
        <f>SUMIFS(FIPE!C:C,FIPE!A:A,'FROTA CONT'!F93,FIPE!B:B,'FROTA CONT'!E93)</f>
        <v>151052</v>
      </c>
      <c r="O93" s="84" t="s">
        <v>28</v>
      </c>
      <c r="P93" s="95">
        <v>200000</v>
      </c>
      <c r="Q93" s="95">
        <v>200000</v>
      </c>
      <c r="R93" s="95">
        <v>10000</v>
      </c>
      <c r="S93" s="95">
        <v>30000</v>
      </c>
      <c r="T93" s="96" t="s">
        <v>1770</v>
      </c>
      <c r="U93" s="88" t="s">
        <v>45</v>
      </c>
      <c r="V93" s="79" t="s">
        <v>30</v>
      </c>
      <c r="W93" s="79" t="s">
        <v>30</v>
      </c>
      <c r="X93" s="81" t="s">
        <v>30</v>
      </c>
      <c r="Y93" s="81" t="s">
        <v>30</v>
      </c>
      <c r="Z93" s="78" t="s">
        <v>1080</v>
      </c>
      <c r="AA93" s="89">
        <v>0</v>
      </c>
      <c r="AB93" s="90">
        <v>2046.16</v>
      </c>
      <c r="AC93" s="89">
        <v>144.86000000000001</v>
      </c>
      <c r="AD93" s="91">
        <v>0.02</v>
      </c>
      <c r="AE93" s="224" t="s">
        <v>1080</v>
      </c>
      <c r="AF93" s="228"/>
    </row>
    <row r="94" spans="1:32" ht="14.25" customHeight="1">
      <c r="A94" s="84"/>
      <c r="B94" s="98"/>
      <c r="C94" s="78"/>
      <c r="D94" s="78"/>
      <c r="E94" s="78"/>
      <c r="F94" s="78"/>
      <c r="G94" s="79"/>
      <c r="H94" s="79"/>
      <c r="I94" s="79"/>
      <c r="J94" s="78"/>
      <c r="K94" s="78"/>
      <c r="L94" s="79"/>
      <c r="M94" s="79"/>
      <c r="N94" s="100"/>
      <c r="O94" s="79"/>
      <c r="P94" s="106"/>
      <c r="Q94" s="106"/>
      <c r="R94" s="106"/>
      <c r="S94" s="106"/>
      <c r="T94" s="107"/>
      <c r="U94" s="79"/>
      <c r="V94" s="79"/>
      <c r="W94" s="79"/>
      <c r="X94" s="79"/>
      <c r="Y94" s="79"/>
      <c r="Z94" s="78"/>
      <c r="AA94" s="89"/>
      <c r="AB94" s="102"/>
      <c r="AC94" s="102"/>
      <c r="AD94" s="103"/>
      <c r="AE94" s="224"/>
      <c r="AF94" s="228"/>
    </row>
    <row r="95" spans="1:32" ht="14.25" customHeight="1">
      <c r="A95" s="194" t="s">
        <v>0</v>
      </c>
      <c r="B95" s="195" t="s">
        <v>1757</v>
      </c>
      <c r="C95" s="196" t="s">
        <v>1</v>
      </c>
      <c r="D95" s="196" t="s">
        <v>2</v>
      </c>
      <c r="E95" s="196" t="s">
        <v>3</v>
      </c>
      <c r="F95" s="196" t="s">
        <v>4</v>
      </c>
      <c r="G95" s="194" t="s">
        <v>5</v>
      </c>
      <c r="H95" s="194" t="s">
        <v>6</v>
      </c>
      <c r="I95" s="194" t="s">
        <v>1665</v>
      </c>
      <c r="J95" s="196" t="s">
        <v>7</v>
      </c>
      <c r="K95" s="196" t="s">
        <v>8</v>
      </c>
      <c r="L95" s="194" t="s">
        <v>9</v>
      </c>
      <c r="M95" s="194" t="s">
        <v>10</v>
      </c>
      <c r="N95" s="197" t="s">
        <v>1737</v>
      </c>
      <c r="O95" s="72" t="s">
        <v>1629</v>
      </c>
      <c r="P95" s="73" t="s">
        <v>11</v>
      </c>
      <c r="Q95" s="73" t="s">
        <v>12</v>
      </c>
      <c r="R95" s="73" t="s">
        <v>13</v>
      </c>
      <c r="S95" s="73" t="s">
        <v>14</v>
      </c>
      <c r="T95" s="73" t="s">
        <v>15</v>
      </c>
      <c r="U95" s="72" t="s">
        <v>1628</v>
      </c>
      <c r="V95" s="190" t="s">
        <v>16</v>
      </c>
      <c r="W95" s="190" t="s">
        <v>17</v>
      </c>
      <c r="X95" s="189" t="s">
        <v>1800</v>
      </c>
      <c r="Y95" s="189" t="s">
        <v>1801</v>
      </c>
      <c r="Z95" s="196" t="s">
        <v>1627</v>
      </c>
      <c r="AA95" s="198" t="s">
        <v>1712</v>
      </c>
      <c r="AB95" s="199" t="s">
        <v>1674</v>
      </c>
      <c r="AC95" s="194" t="s">
        <v>1633</v>
      </c>
      <c r="AD95" s="194" t="s">
        <v>1635</v>
      </c>
      <c r="AE95" s="223" t="s">
        <v>1696</v>
      </c>
      <c r="AF95" s="227" t="s">
        <v>1716</v>
      </c>
    </row>
    <row r="96" spans="1:32" ht="14.25" customHeight="1">
      <c r="A96" s="76">
        <v>20</v>
      </c>
      <c r="B96" s="77">
        <v>5</v>
      </c>
      <c r="C96" s="78">
        <v>9</v>
      </c>
      <c r="D96" s="78" t="s">
        <v>220</v>
      </c>
      <c r="E96" s="78" t="s">
        <v>56</v>
      </c>
      <c r="F96" s="78" t="s">
        <v>59</v>
      </c>
      <c r="G96" s="79" t="s">
        <v>53</v>
      </c>
      <c r="H96" s="88" t="s">
        <v>221</v>
      </c>
      <c r="I96" s="79" t="s">
        <v>96</v>
      </c>
      <c r="J96" s="78" t="s">
        <v>222</v>
      </c>
      <c r="K96" s="78">
        <v>1130543738</v>
      </c>
      <c r="L96" s="79" t="s">
        <v>223</v>
      </c>
      <c r="M96" s="79" t="s">
        <v>153</v>
      </c>
      <c r="N96" s="83">
        <f>SUMIFS(FIPE!C:C,FIPE!A:A,'FROTA CONT'!F96,FIPE!B:B,'FROTA CONT'!E96)</f>
        <v>144893</v>
      </c>
      <c r="O96" s="84" t="s">
        <v>28</v>
      </c>
      <c r="P96" s="95">
        <v>300000</v>
      </c>
      <c r="Q96" s="95">
        <v>700000</v>
      </c>
      <c r="R96" s="95">
        <v>100000</v>
      </c>
      <c r="S96" s="95">
        <v>30000</v>
      </c>
      <c r="T96" s="96" t="s">
        <v>48</v>
      </c>
      <c r="U96" s="88" t="s">
        <v>1773</v>
      </c>
      <c r="V96" s="79" t="s">
        <v>30</v>
      </c>
      <c r="W96" s="79" t="s">
        <v>30</v>
      </c>
      <c r="X96" s="81" t="s">
        <v>30</v>
      </c>
      <c r="Y96" s="81" t="s">
        <v>30</v>
      </c>
      <c r="Z96" s="78" t="s">
        <v>1080</v>
      </c>
      <c r="AA96" s="89">
        <v>0</v>
      </c>
      <c r="AB96" s="90">
        <v>1483.82</v>
      </c>
      <c r="AC96" s="89">
        <v>144.86000000000001</v>
      </c>
      <c r="AD96" s="91">
        <v>0.02</v>
      </c>
      <c r="AE96" s="224" t="s">
        <v>1080</v>
      </c>
      <c r="AF96" s="228"/>
    </row>
    <row r="97" spans="1:32" ht="14.25" customHeight="1">
      <c r="A97" s="84"/>
      <c r="B97" s="98"/>
      <c r="C97" s="78"/>
      <c r="D97" s="78"/>
      <c r="E97" s="78"/>
      <c r="F97" s="78"/>
      <c r="G97" s="79"/>
      <c r="H97" s="79"/>
      <c r="I97" s="79"/>
      <c r="J97" s="78"/>
      <c r="K97" s="78"/>
      <c r="L97" s="79"/>
      <c r="M97" s="79"/>
      <c r="N97" s="100"/>
      <c r="O97" s="79"/>
      <c r="P97" s="106"/>
      <c r="Q97" s="106"/>
      <c r="R97" s="106"/>
      <c r="S97" s="106"/>
      <c r="T97" s="107"/>
      <c r="U97" s="79"/>
      <c r="V97" s="79"/>
      <c r="W97" s="79"/>
      <c r="X97" s="79"/>
      <c r="Y97" s="79"/>
      <c r="Z97" s="78"/>
      <c r="AA97" s="89"/>
      <c r="AB97" s="102"/>
      <c r="AC97" s="102"/>
      <c r="AD97" s="103"/>
      <c r="AE97" s="224"/>
      <c r="AF97" s="228"/>
    </row>
    <row r="98" spans="1:32" ht="14.25" customHeight="1">
      <c r="A98" s="194" t="s">
        <v>0</v>
      </c>
      <c r="B98" s="195" t="s">
        <v>1757</v>
      </c>
      <c r="C98" s="196" t="s">
        <v>1</v>
      </c>
      <c r="D98" s="196" t="s">
        <v>2</v>
      </c>
      <c r="E98" s="196" t="s">
        <v>3</v>
      </c>
      <c r="F98" s="196" t="s">
        <v>4</v>
      </c>
      <c r="G98" s="194" t="s">
        <v>5</v>
      </c>
      <c r="H98" s="194" t="s">
        <v>6</v>
      </c>
      <c r="I98" s="194" t="s">
        <v>1665</v>
      </c>
      <c r="J98" s="196" t="s">
        <v>7</v>
      </c>
      <c r="K98" s="196" t="s">
        <v>8</v>
      </c>
      <c r="L98" s="194" t="s">
        <v>9</v>
      </c>
      <c r="M98" s="194" t="s">
        <v>10</v>
      </c>
      <c r="N98" s="197" t="s">
        <v>1737</v>
      </c>
      <c r="O98" s="72" t="s">
        <v>1629</v>
      </c>
      <c r="P98" s="73" t="s">
        <v>11</v>
      </c>
      <c r="Q98" s="73" t="s">
        <v>12</v>
      </c>
      <c r="R98" s="73" t="s">
        <v>13</v>
      </c>
      <c r="S98" s="73" t="s">
        <v>14</v>
      </c>
      <c r="T98" s="73" t="s">
        <v>15</v>
      </c>
      <c r="U98" s="72" t="s">
        <v>1628</v>
      </c>
      <c r="V98" s="190" t="s">
        <v>16</v>
      </c>
      <c r="W98" s="190" t="s">
        <v>17</v>
      </c>
      <c r="X98" s="189" t="s">
        <v>1800</v>
      </c>
      <c r="Y98" s="189" t="s">
        <v>1801</v>
      </c>
      <c r="Z98" s="196" t="s">
        <v>1627</v>
      </c>
      <c r="AA98" s="198" t="s">
        <v>1712</v>
      </c>
      <c r="AB98" s="199" t="s">
        <v>1674</v>
      </c>
      <c r="AC98" s="194" t="s">
        <v>1633</v>
      </c>
      <c r="AD98" s="194" t="s">
        <v>1635</v>
      </c>
      <c r="AE98" s="223" t="s">
        <v>1696</v>
      </c>
      <c r="AF98" s="227" t="s">
        <v>1716</v>
      </c>
    </row>
    <row r="99" spans="1:32" ht="14.25" customHeight="1">
      <c r="A99" s="76">
        <v>20</v>
      </c>
      <c r="B99" s="77">
        <v>20</v>
      </c>
      <c r="C99" s="78">
        <v>41</v>
      </c>
      <c r="D99" s="78" t="s">
        <v>224</v>
      </c>
      <c r="E99" s="78" t="s">
        <v>99</v>
      </c>
      <c r="F99" s="78" t="s">
        <v>100</v>
      </c>
      <c r="G99" s="79" t="s">
        <v>53</v>
      </c>
      <c r="H99" s="88" t="s">
        <v>225</v>
      </c>
      <c r="I99" s="79" t="s">
        <v>23</v>
      </c>
      <c r="J99" s="78" t="s">
        <v>226</v>
      </c>
      <c r="K99" s="78">
        <v>1125649981</v>
      </c>
      <c r="L99" s="79" t="s">
        <v>152</v>
      </c>
      <c r="M99" s="79" t="s">
        <v>153</v>
      </c>
      <c r="N99" s="83">
        <f>SUMIFS(FIPE!C:C,FIPE!A:A,'FROTA CONT'!F99,FIPE!B:B,'FROTA CONT'!E99)</f>
        <v>110215</v>
      </c>
      <c r="O99" s="84" t="s">
        <v>28</v>
      </c>
      <c r="P99" s="95">
        <v>300000</v>
      </c>
      <c r="Q99" s="95">
        <v>700000</v>
      </c>
      <c r="R99" s="95">
        <v>100000</v>
      </c>
      <c r="S99" s="95">
        <v>30000</v>
      </c>
      <c r="T99" s="96" t="s">
        <v>48</v>
      </c>
      <c r="U99" s="88" t="s">
        <v>1773</v>
      </c>
      <c r="V99" s="79" t="s">
        <v>30</v>
      </c>
      <c r="W99" s="79" t="s">
        <v>48</v>
      </c>
      <c r="X99" s="79" t="s">
        <v>48</v>
      </c>
      <c r="Y99" s="79" t="s">
        <v>48</v>
      </c>
      <c r="Z99" s="78" t="s">
        <v>1682</v>
      </c>
      <c r="AA99" s="89">
        <v>234.77</v>
      </c>
      <c r="AB99" s="90">
        <v>1446.69</v>
      </c>
      <c r="AC99" s="89">
        <v>144.86000000000001</v>
      </c>
      <c r="AD99" s="91">
        <v>0.02</v>
      </c>
      <c r="AE99" s="224" t="s">
        <v>1080</v>
      </c>
      <c r="AF99" s="228"/>
    </row>
    <row r="100" spans="1:32" ht="14.25" customHeight="1">
      <c r="A100" s="76">
        <v>20</v>
      </c>
      <c r="B100" s="77">
        <v>5</v>
      </c>
      <c r="C100" s="78">
        <v>569</v>
      </c>
      <c r="D100" s="78" t="s">
        <v>227</v>
      </c>
      <c r="E100" s="78" t="s">
        <v>84</v>
      </c>
      <c r="F100" s="78" t="s">
        <v>59</v>
      </c>
      <c r="G100" s="79" t="s">
        <v>53</v>
      </c>
      <c r="H100" s="88" t="s">
        <v>225</v>
      </c>
      <c r="I100" s="81" t="s">
        <v>69</v>
      </c>
      <c r="J100" s="78" t="s">
        <v>228</v>
      </c>
      <c r="K100" s="78">
        <v>1141341961</v>
      </c>
      <c r="L100" s="79" t="s">
        <v>229</v>
      </c>
      <c r="M100" s="79" t="s">
        <v>230</v>
      </c>
      <c r="N100" s="83">
        <f>SUMIFS(FIPE!C:C,FIPE!A:A,'FROTA CONT'!F100,FIPE!B:B,'FROTA CONT'!E100)</f>
        <v>184329</v>
      </c>
      <c r="O100" s="114" t="s">
        <v>1642</v>
      </c>
      <c r="P100" s="95">
        <v>200000</v>
      </c>
      <c r="Q100" s="95">
        <v>200000</v>
      </c>
      <c r="R100" s="95">
        <v>10000</v>
      </c>
      <c r="S100" s="95">
        <v>30000</v>
      </c>
      <c r="T100" s="96" t="s">
        <v>1770</v>
      </c>
      <c r="U100" s="88" t="s">
        <v>45</v>
      </c>
      <c r="V100" s="79" t="s">
        <v>30</v>
      </c>
      <c r="W100" s="79" t="s">
        <v>48</v>
      </c>
      <c r="X100" s="79" t="s">
        <v>48</v>
      </c>
      <c r="Y100" s="79" t="s">
        <v>48</v>
      </c>
      <c r="Z100" s="78" t="s">
        <v>1682</v>
      </c>
      <c r="AA100" s="89">
        <v>19300</v>
      </c>
      <c r="AB100" s="90">
        <v>1253.95</v>
      </c>
      <c r="AC100" s="89">
        <v>144.86000000000001</v>
      </c>
      <c r="AD100" s="91">
        <v>1.4999999999999999E-2</v>
      </c>
      <c r="AE100" s="224" t="s">
        <v>1080</v>
      </c>
      <c r="AF100" s="228"/>
    </row>
    <row r="101" spans="1:32" ht="14.25" customHeight="1">
      <c r="A101" s="76">
        <v>20</v>
      </c>
      <c r="B101" s="77">
        <v>20</v>
      </c>
      <c r="C101" s="78">
        <v>217</v>
      </c>
      <c r="D101" s="78" t="s">
        <v>231</v>
      </c>
      <c r="E101" s="78" t="s">
        <v>68</v>
      </c>
      <c r="F101" s="78" t="s">
        <v>59</v>
      </c>
      <c r="G101" s="79" t="s">
        <v>53</v>
      </c>
      <c r="H101" s="88" t="s">
        <v>225</v>
      </c>
      <c r="I101" s="81" t="s">
        <v>69</v>
      </c>
      <c r="J101" s="78" t="s">
        <v>232</v>
      </c>
      <c r="K101" s="78">
        <v>1137131869</v>
      </c>
      <c r="L101" s="79" t="s">
        <v>25</v>
      </c>
      <c r="M101" s="79" t="s">
        <v>26</v>
      </c>
      <c r="N101" s="83">
        <f>SUMIFS(FIPE!C:C,FIPE!A:A,'FROTA CONT'!F101,FIPE!B:B,'FROTA CONT'!E101)</f>
        <v>142955</v>
      </c>
      <c r="O101" s="84" t="s">
        <v>28</v>
      </c>
      <c r="P101" s="95">
        <v>200000</v>
      </c>
      <c r="Q101" s="95">
        <v>200000</v>
      </c>
      <c r="R101" s="95">
        <v>10000</v>
      </c>
      <c r="S101" s="95">
        <v>30000</v>
      </c>
      <c r="T101" s="96" t="s">
        <v>1770</v>
      </c>
      <c r="U101" s="88" t="s">
        <v>45</v>
      </c>
      <c r="V101" s="79" t="s">
        <v>30</v>
      </c>
      <c r="W101" s="79" t="s">
        <v>48</v>
      </c>
      <c r="X101" s="79" t="s">
        <v>48</v>
      </c>
      <c r="Y101" s="79" t="s">
        <v>48</v>
      </c>
      <c r="Z101" s="78" t="s">
        <v>1682</v>
      </c>
      <c r="AA101" s="89">
        <v>197.18</v>
      </c>
      <c r="AB101" s="90">
        <v>1545.76</v>
      </c>
      <c r="AC101" s="89">
        <v>144.86000000000001</v>
      </c>
      <c r="AD101" s="91">
        <v>0.02</v>
      </c>
      <c r="AE101" s="224" t="s">
        <v>1080</v>
      </c>
      <c r="AF101" s="228"/>
    </row>
    <row r="102" spans="1:32" ht="14.25" customHeight="1">
      <c r="A102" s="76">
        <v>20</v>
      </c>
      <c r="B102" s="77">
        <v>5</v>
      </c>
      <c r="C102" s="78">
        <v>241</v>
      </c>
      <c r="D102" s="78" t="s">
        <v>233</v>
      </c>
      <c r="E102" s="78" t="s">
        <v>84</v>
      </c>
      <c r="F102" s="78" t="s">
        <v>95</v>
      </c>
      <c r="G102" s="79" t="s">
        <v>53</v>
      </c>
      <c r="H102" s="88" t="s">
        <v>225</v>
      </c>
      <c r="I102" s="79" t="s">
        <v>96</v>
      </c>
      <c r="J102" s="78" t="s">
        <v>234</v>
      </c>
      <c r="K102" s="78">
        <v>1165889460</v>
      </c>
      <c r="L102" s="79" t="s">
        <v>45</v>
      </c>
      <c r="M102" s="79" t="s">
        <v>46</v>
      </c>
      <c r="N102" s="83">
        <f>SUMIFS(FIPE!C:C,FIPE!A:A,'FROTA CONT'!F102,FIPE!B:B,'FROTA CONT'!E102)</f>
        <v>196401</v>
      </c>
      <c r="O102" s="84" t="s">
        <v>28</v>
      </c>
      <c r="P102" s="95">
        <v>200000</v>
      </c>
      <c r="Q102" s="95">
        <v>200000</v>
      </c>
      <c r="R102" s="95">
        <v>10000</v>
      </c>
      <c r="S102" s="95">
        <v>30000</v>
      </c>
      <c r="T102" s="96" t="s">
        <v>1770</v>
      </c>
      <c r="U102" s="88" t="s">
        <v>1771</v>
      </c>
      <c r="V102" s="79" t="s">
        <v>30</v>
      </c>
      <c r="W102" s="79" t="s">
        <v>48</v>
      </c>
      <c r="X102" s="79" t="s">
        <v>48</v>
      </c>
      <c r="Y102" s="79" t="s">
        <v>48</v>
      </c>
      <c r="Z102" s="78" t="s">
        <v>1682</v>
      </c>
      <c r="AA102" s="89">
        <v>0</v>
      </c>
      <c r="AB102" s="90">
        <v>1329.31</v>
      </c>
      <c r="AC102" s="89">
        <v>144.86000000000001</v>
      </c>
      <c r="AD102" s="91">
        <v>1.4999999999999999E-2</v>
      </c>
      <c r="AE102" s="224" t="s">
        <v>1080</v>
      </c>
      <c r="AF102" s="228"/>
    </row>
    <row r="103" spans="1:32" ht="14.25" customHeight="1">
      <c r="A103" s="76">
        <v>20</v>
      </c>
      <c r="B103" s="77">
        <v>5</v>
      </c>
      <c r="C103" s="78">
        <v>695</v>
      </c>
      <c r="D103" s="78" t="s">
        <v>235</v>
      </c>
      <c r="E103" s="78" t="s">
        <v>84</v>
      </c>
      <c r="F103" s="78" t="s">
        <v>95</v>
      </c>
      <c r="G103" s="79" t="s">
        <v>53</v>
      </c>
      <c r="H103" s="88" t="s">
        <v>225</v>
      </c>
      <c r="I103" s="79" t="s">
        <v>96</v>
      </c>
      <c r="J103" s="78" t="s">
        <v>236</v>
      </c>
      <c r="K103" s="78">
        <v>1163489830</v>
      </c>
      <c r="L103" s="79" t="s">
        <v>45</v>
      </c>
      <c r="M103" s="79" t="s">
        <v>46</v>
      </c>
      <c r="N103" s="83">
        <f>SUMIFS(FIPE!C:C,FIPE!A:A,'FROTA CONT'!F103,FIPE!B:B,'FROTA CONT'!E103)</f>
        <v>196401</v>
      </c>
      <c r="O103" s="84" t="s">
        <v>28</v>
      </c>
      <c r="P103" s="95">
        <v>200000</v>
      </c>
      <c r="Q103" s="95">
        <v>200000</v>
      </c>
      <c r="R103" s="95">
        <v>10000</v>
      </c>
      <c r="S103" s="95">
        <v>30000</v>
      </c>
      <c r="T103" s="96" t="s">
        <v>1770</v>
      </c>
      <c r="U103" s="88" t="s">
        <v>1771</v>
      </c>
      <c r="V103" s="79" t="s">
        <v>30</v>
      </c>
      <c r="W103" s="79" t="s">
        <v>48</v>
      </c>
      <c r="X103" s="79" t="s">
        <v>48</v>
      </c>
      <c r="Y103" s="79" t="s">
        <v>48</v>
      </c>
      <c r="Z103" s="78" t="s">
        <v>1682</v>
      </c>
      <c r="AA103" s="89">
        <v>409.22</v>
      </c>
      <c r="AB103" s="90">
        <v>1329.31</v>
      </c>
      <c r="AC103" s="89">
        <v>144.86000000000001</v>
      </c>
      <c r="AD103" s="91">
        <v>1.4999999999999999E-2</v>
      </c>
      <c r="AE103" s="224" t="s">
        <v>1080</v>
      </c>
      <c r="AF103" s="228"/>
    </row>
    <row r="104" spans="1:32" ht="14.25" customHeight="1">
      <c r="A104" s="76">
        <v>20</v>
      </c>
      <c r="B104" s="77">
        <v>5</v>
      </c>
      <c r="C104" s="78">
        <v>779</v>
      </c>
      <c r="D104" s="78" t="s">
        <v>237</v>
      </c>
      <c r="E104" s="78" t="s">
        <v>75</v>
      </c>
      <c r="F104" s="78" t="s">
        <v>37</v>
      </c>
      <c r="G104" s="79" t="s">
        <v>53</v>
      </c>
      <c r="H104" s="88" t="s">
        <v>225</v>
      </c>
      <c r="I104" s="79" t="s">
        <v>60</v>
      </c>
      <c r="J104" s="78" t="s">
        <v>238</v>
      </c>
      <c r="K104" s="78">
        <v>1234166051</v>
      </c>
      <c r="L104" s="79" t="s">
        <v>25</v>
      </c>
      <c r="M104" s="79" t="s">
        <v>26</v>
      </c>
      <c r="N104" s="83">
        <f>SUMIFS(FIPE!C:C,FIPE!A:A,'FROTA CONT'!F104,FIPE!B:B,'FROTA CONT'!E104)</f>
        <v>163265</v>
      </c>
      <c r="O104" s="84" t="s">
        <v>28</v>
      </c>
      <c r="P104" s="95">
        <v>200000</v>
      </c>
      <c r="Q104" s="95">
        <v>200000</v>
      </c>
      <c r="R104" s="95">
        <v>10000</v>
      </c>
      <c r="S104" s="95">
        <v>30000</v>
      </c>
      <c r="T104" s="96" t="s">
        <v>1770</v>
      </c>
      <c r="U104" s="88" t="s">
        <v>188</v>
      </c>
      <c r="V104" s="79" t="s">
        <v>30</v>
      </c>
      <c r="W104" s="79" t="s">
        <v>48</v>
      </c>
      <c r="X104" s="79" t="s">
        <v>48</v>
      </c>
      <c r="Y104" s="79" t="s">
        <v>48</v>
      </c>
      <c r="Z104" s="78" t="s">
        <v>1682</v>
      </c>
      <c r="AA104" s="89">
        <v>0</v>
      </c>
      <c r="AB104" s="90">
        <v>2392.2800000000002</v>
      </c>
      <c r="AC104" s="89">
        <v>144.86000000000001</v>
      </c>
      <c r="AD104" s="91">
        <v>0.02</v>
      </c>
      <c r="AE104" s="224" t="s">
        <v>1080</v>
      </c>
      <c r="AF104" s="228"/>
    </row>
    <row r="105" spans="1:32" ht="14.25" customHeight="1">
      <c r="A105" s="79"/>
      <c r="B105" s="113"/>
      <c r="C105" s="78"/>
      <c r="D105" s="78"/>
      <c r="E105" s="78"/>
      <c r="F105" s="78"/>
      <c r="G105" s="79"/>
      <c r="H105" s="79"/>
      <c r="I105" s="79"/>
      <c r="J105" s="78"/>
      <c r="K105" s="78"/>
      <c r="L105" s="79"/>
      <c r="M105" s="79"/>
      <c r="N105" s="100"/>
      <c r="O105" s="79"/>
      <c r="P105" s="106"/>
      <c r="Q105" s="106"/>
      <c r="R105" s="106"/>
      <c r="S105" s="106"/>
      <c r="T105" s="107"/>
      <c r="U105" s="79"/>
      <c r="V105" s="79"/>
      <c r="W105" s="79"/>
      <c r="X105" s="79"/>
      <c r="Y105" s="79"/>
      <c r="Z105" s="78"/>
      <c r="AA105" s="89"/>
      <c r="AB105" s="102"/>
      <c r="AC105" s="102"/>
      <c r="AD105" s="103"/>
      <c r="AE105" s="224"/>
      <c r="AF105" s="228"/>
    </row>
    <row r="106" spans="1:32" ht="14.25" customHeight="1">
      <c r="A106" s="194" t="s">
        <v>0</v>
      </c>
      <c r="B106" s="195" t="s">
        <v>1757</v>
      </c>
      <c r="C106" s="196" t="s">
        <v>1</v>
      </c>
      <c r="D106" s="196" t="s">
        <v>2</v>
      </c>
      <c r="E106" s="196" t="s">
        <v>3</v>
      </c>
      <c r="F106" s="196" t="s">
        <v>4</v>
      </c>
      <c r="G106" s="194" t="s">
        <v>5</v>
      </c>
      <c r="H106" s="194" t="s">
        <v>6</v>
      </c>
      <c r="I106" s="194" t="s">
        <v>1665</v>
      </c>
      <c r="J106" s="196" t="s">
        <v>7</v>
      </c>
      <c r="K106" s="196" t="s">
        <v>8</v>
      </c>
      <c r="L106" s="194" t="s">
        <v>9</v>
      </c>
      <c r="M106" s="194" t="s">
        <v>10</v>
      </c>
      <c r="N106" s="197" t="s">
        <v>1737</v>
      </c>
      <c r="O106" s="72" t="s">
        <v>1629</v>
      </c>
      <c r="P106" s="73" t="s">
        <v>11</v>
      </c>
      <c r="Q106" s="73" t="s">
        <v>12</v>
      </c>
      <c r="R106" s="73" t="s">
        <v>13</v>
      </c>
      <c r="S106" s="73" t="s">
        <v>14</v>
      </c>
      <c r="T106" s="73" t="s">
        <v>15</v>
      </c>
      <c r="U106" s="72" t="s">
        <v>1628</v>
      </c>
      <c r="V106" s="190" t="s">
        <v>16</v>
      </c>
      <c r="W106" s="190" t="s">
        <v>17</v>
      </c>
      <c r="X106" s="189" t="s">
        <v>1800</v>
      </c>
      <c r="Y106" s="189" t="s">
        <v>1801</v>
      </c>
      <c r="Z106" s="196" t="s">
        <v>1627</v>
      </c>
      <c r="AA106" s="198" t="s">
        <v>1712</v>
      </c>
      <c r="AB106" s="199" t="s">
        <v>1674</v>
      </c>
      <c r="AC106" s="194" t="s">
        <v>1633</v>
      </c>
      <c r="AD106" s="194" t="s">
        <v>1635</v>
      </c>
      <c r="AE106" s="223" t="s">
        <v>1696</v>
      </c>
      <c r="AF106" s="227" t="s">
        <v>1716</v>
      </c>
    </row>
    <row r="107" spans="1:32" ht="14.25" customHeight="1">
      <c r="A107" s="76">
        <v>20</v>
      </c>
      <c r="B107" s="77">
        <v>20</v>
      </c>
      <c r="C107" s="78">
        <v>469</v>
      </c>
      <c r="D107" s="78" t="s">
        <v>242</v>
      </c>
      <c r="E107" s="78" t="s">
        <v>99</v>
      </c>
      <c r="F107" s="78" t="s">
        <v>37</v>
      </c>
      <c r="G107" s="79" t="s">
        <v>53</v>
      </c>
      <c r="H107" s="88" t="s">
        <v>243</v>
      </c>
      <c r="I107" s="81" t="s">
        <v>69</v>
      </c>
      <c r="J107" s="78" t="s">
        <v>244</v>
      </c>
      <c r="K107" s="78">
        <v>1210650166</v>
      </c>
      <c r="L107" s="79" t="s">
        <v>45</v>
      </c>
      <c r="M107" s="79" t="s">
        <v>46</v>
      </c>
      <c r="N107" s="83">
        <f>SUMIFS(FIPE!C:C,FIPE!A:A,'FROTA CONT'!F107,FIPE!B:B,'FROTA CONT'!E107)</f>
        <v>180901</v>
      </c>
      <c r="O107" s="84" t="s">
        <v>28</v>
      </c>
      <c r="P107" s="95">
        <v>200000</v>
      </c>
      <c r="Q107" s="95">
        <v>200000</v>
      </c>
      <c r="R107" s="95">
        <v>10000</v>
      </c>
      <c r="S107" s="95">
        <v>30000</v>
      </c>
      <c r="T107" s="96" t="s">
        <v>1770</v>
      </c>
      <c r="U107" s="88" t="s">
        <v>45</v>
      </c>
      <c r="V107" s="79" t="s">
        <v>30</v>
      </c>
      <c r="W107" s="79" t="s">
        <v>48</v>
      </c>
      <c r="X107" s="79" t="s">
        <v>48</v>
      </c>
      <c r="Y107" s="79" t="s">
        <v>48</v>
      </c>
      <c r="Z107" s="78" t="s">
        <v>1681</v>
      </c>
      <c r="AA107" s="89">
        <v>0</v>
      </c>
      <c r="AB107" s="90">
        <v>2064.9</v>
      </c>
      <c r="AC107" s="89">
        <v>144.86000000000001</v>
      </c>
      <c r="AD107" s="91">
        <v>0.02</v>
      </c>
      <c r="AE107" s="224" t="s">
        <v>1080</v>
      </c>
      <c r="AF107" s="228"/>
    </row>
    <row r="108" spans="1:32" ht="14.25" customHeight="1">
      <c r="A108" s="76">
        <v>20</v>
      </c>
      <c r="B108" s="77">
        <v>5</v>
      </c>
      <c r="C108" s="78">
        <v>471</v>
      </c>
      <c r="D108" s="78" t="s">
        <v>245</v>
      </c>
      <c r="E108" s="78" t="s">
        <v>99</v>
      </c>
      <c r="F108" s="78" t="s">
        <v>37</v>
      </c>
      <c r="G108" s="79" t="s">
        <v>53</v>
      </c>
      <c r="H108" s="88" t="s">
        <v>243</v>
      </c>
      <c r="I108" s="81" t="s">
        <v>69</v>
      </c>
      <c r="J108" s="78" t="s">
        <v>246</v>
      </c>
      <c r="K108" s="78">
        <v>1210650050</v>
      </c>
      <c r="L108" s="79" t="s">
        <v>45</v>
      </c>
      <c r="M108" s="79" t="s">
        <v>46</v>
      </c>
      <c r="N108" s="83">
        <f>SUMIFS(FIPE!C:C,FIPE!A:A,'FROTA CONT'!F108,FIPE!B:B,'FROTA CONT'!E108)</f>
        <v>180901</v>
      </c>
      <c r="O108" s="84" t="s">
        <v>28</v>
      </c>
      <c r="P108" s="95">
        <v>200000</v>
      </c>
      <c r="Q108" s="95">
        <v>200000</v>
      </c>
      <c r="R108" s="95">
        <v>10000</v>
      </c>
      <c r="S108" s="95">
        <v>30000</v>
      </c>
      <c r="T108" s="96" t="s">
        <v>1770</v>
      </c>
      <c r="U108" s="88" t="s">
        <v>45</v>
      </c>
      <c r="V108" s="79" t="s">
        <v>30</v>
      </c>
      <c r="W108" s="79" t="s">
        <v>48</v>
      </c>
      <c r="X108" s="79" t="s">
        <v>48</v>
      </c>
      <c r="Y108" s="79" t="s">
        <v>48</v>
      </c>
      <c r="Z108" s="78" t="s">
        <v>1681</v>
      </c>
      <c r="AA108" s="89">
        <v>266.3</v>
      </c>
      <c r="AB108" s="90">
        <v>2064.9</v>
      </c>
      <c r="AC108" s="89">
        <v>144.86000000000001</v>
      </c>
      <c r="AD108" s="91">
        <v>0.02</v>
      </c>
      <c r="AE108" s="224" t="s">
        <v>1080</v>
      </c>
      <c r="AF108" s="228"/>
    </row>
    <row r="109" spans="1:32" ht="14.25" customHeight="1">
      <c r="A109" s="76">
        <v>20</v>
      </c>
      <c r="B109" s="77">
        <v>5</v>
      </c>
      <c r="C109" s="78">
        <v>417</v>
      </c>
      <c r="D109" s="78" t="s">
        <v>247</v>
      </c>
      <c r="E109" s="78" t="s">
        <v>99</v>
      </c>
      <c r="F109" s="78" t="s">
        <v>248</v>
      </c>
      <c r="G109" s="79" t="s">
        <v>53</v>
      </c>
      <c r="H109" s="88" t="s">
        <v>243</v>
      </c>
      <c r="I109" s="79" t="s">
        <v>96</v>
      </c>
      <c r="J109" s="78" t="s">
        <v>249</v>
      </c>
      <c r="K109" s="78">
        <v>1208324214</v>
      </c>
      <c r="L109" s="79" t="s">
        <v>45</v>
      </c>
      <c r="M109" s="79" t="s">
        <v>46</v>
      </c>
      <c r="N109" s="83">
        <f>SUMIFS(FIPE!C:C,FIPE!A:A,'FROTA CONT'!F109,FIPE!B:B,'FROTA CONT'!E109)</f>
        <v>147102</v>
      </c>
      <c r="O109" s="84" t="s">
        <v>28</v>
      </c>
      <c r="P109" s="95">
        <v>200000</v>
      </c>
      <c r="Q109" s="95">
        <v>200000</v>
      </c>
      <c r="R109" s="95">
        <v>10000</v>
      </c>
      <c r="S109" s="95">
        <v>30000</v>
      </c>
      <c r="T109" s="96" t="s">
        <v>1770</v>
      </c>
      <c r="U109" s="88" t="s">
        <v>45</v>
      </c>
      <c r="V109" s="79" t="s">
        <v>30</v>
      </c>
      <c r="W109" s="79" t="s">
        <v>48</v>
      </c>
      <c r="X109" s="79" t="s">
        <v>48</v>
      </c>
      <c r="Y109" s="79" t="s">
        <v>48</v>
      </c>
      <c r="Z109" s="78" t="s">
        <v>1681</v>
      </c>
      <c r="AA109" s="89">
        <v>208.24</v>
      </c>
      <c r="AB109" s="90">
        <v>2064.9</v>
      </c>
      <c r="AC109" s="89">
        <v>144.86000000000001</v>
      </c>
      <c r="AD109" s="91">
        <v>0.02</v>
      </c>
      <c r="AE109" s="224" t="s">
        <v>1080</v>
      </c>
      <c r="AF109" s="228"/>
    </row>
    <row r="110" spans="1:32" ht="14.25" customHeight="1">
      <c r="A110" s="76">
        <v>20</v>
      </c>
      <c r="B110" s="77">
        <v>5</v>
      </c>
      <c r="C110" s="78">
        <v>419</v>
      </c>
      <c r="D110" s="78" t="s">
        <v>250</v>
      </c>
      <c r="E110" s="78" t="s">
        <v>99</v>
      </c>
      <c r="F110" s="78" t="s">
        <v>248</v>
      </c>
      <c r="G110" s="79" t="s">
        <v>53</v>
      </c>
      <c r="H110" s="88" t="s">
        <v>243</v>
      </c>
      <c r="I110" s="79" t="s">
        <v>96</v>
      </c>
      <c r="J110" s="78" t="s">
        <v>251</v>
      </c>
      <c r="K110" s="78">
        <v>1209391268</v>
      </c>
      <c r="L110" s="79" t="s">
        <v>45</v>
      </c>
      <c r="M110" s="79" t="s">
        <v>46</v>
      </c>
      <c r="N110" s="83">
        <f>SUMIFS(FIPE!C:C,FIPE!A:A,'FROTA CONT'!F110,FIPE!B:B,'FROTA CONT'!E110)</f>
        <v>147102</v>
      </c>
      <c r="O110" s="84" t="s">
        <v>28</v>
      </c>
      <c r="P110" s="95">
        <v>200000</v>
      </c>
      <c r="Q110" s="95">
        <v>200000</v>
      </c>
      <c r="R110" s="95">
        <v>10000</v>
      </c>
      <c r="S110" s="95">
        <v>30000</v>
      </c>
      <c r="T110" s="96" t="s">
        <v>1770</v>
      </c>
      <c r="U110" s="88" t="s">
        <v>45</v>
      </c>
      <c r="V110" s="79" t="s">
        <v>30</v>
      </c>
      <c r="W110" s="79" t="s">
        <v>48</v>
      </c>
      <c r="X110" s="79" t="s">
        <v>48</v>
      </c>
      <c r="Y110" s="79" t="s">
        <v>48</v>
      </c>
      <c r="Z110" s="78" t="s">
        <v>1681</v>
      </c>
      <c r="AA110" s="89">
        <v>8134.93</v>
      </c>
      <c r="AB110" s="90">
        <v>2064.9</v>
      </c>
      <c r="AC110" s="89">
        <v>144.86000000000001</v>
      </c>
      <c r="AD110" s="91">
        <v>0.02</v>
      </c>
      <c r="AE110" s="224" t="s">
        <v>1080</v>
      </c>
      <c r="AF110" s="228"/>
    </row>
    <row r="111" spans="1:32" ht="14.25" customHeight="1">
      <c r="A111" s="76">
        <v>20</v>
      </c>
      <c r="B111" s="77">
        <v>5</v>
      </c>
      <c r="C111" s="78">
        <v>421</v>
      </c>
      <c r="D111" s="78" t="s">
        <v>252</v>
      </c>
      <c r="E111" s="78" t="s">
        <v>99</v>
      </c>
      <c r="F111" s="78" t="s">
        <v>248</v>
      </c>
      <c r="G111" s="79" t="s">
        <v>53</v>
      </c>
      <c r="H111" s="88" t="s">
        <v>243</v>
      </c>
      <c r="I111" s="79" t="s">
        <v>96</v>
      </c>
      <c r="J111" s="78" t="s">
        <v>253</v>
      </c>
      <c r="K111" s="78">
        <v>1209856384</v>
      </c>
      <c r="L111" s="79" t="s">
        <v>45</v>
      </c>
      <c r="M111" s="79" t="s">
        <v>46</v>
      </c>
      <c r="N111" s="83">
        <f>SUMIFS(FIPE!C:C,FIPE!A:A,'FROTA CONT'!F111,FIPE!B:B,'FROTA CONT'!E111)</f>
        <v>147102</v>
      </c>
      <c r="O111" s="84" t="s">
        <v>28</v>
      </c>
      <c r="P111" s="95">
        <v>200000</v>
      </c>
      <c r="Q111" s="95">
        <v>200000</v>
      </c>
      <c r="R111" s="95">
        <v>10000</v>
      </c>
      <c r="S111" s="95">
        <v>30000</v>
      </c>
      <c r="T111" s="96" t="s">
        <v>1770</v>
      </c>
      <c r="U111" s="88" t="s">
        <v>45</v>
      </c>
      <c r="V111" s="79" t="s">
        <v>30</v>
      </c>
      <c r="W111" s="79" t="s">
        <v>48</v>
      </c>
      <c r="X111" s="79" t="s">
        <v>48</v>
      </c>
      <c r="Y111" s="79" t="s">
        <v>48</v>
      </c>
      <c r="Z111" s="78" t="s">
        <v>1681</v>
      </c>
      <c r="AA111" s="89" t="s">
        <v>1670</v>
      </c>
      <c r="AB111" s="90">
        <v>2064.9</v>
      </c>
      <c r="AC111" s="89">
        <v>144.86000000000001</v>
      </c>
      <c r="AD111" s="91">
        <v>0.02</v>
      </c>
      <c r="AE111" s="224" t="s">
        <v>1080</v>
      </c>
      <c r="AF111" s="228"/>
    </row>
    <row r="112" spans="1:32" ht="14.25" customHeight="1">
      <c r="A112" s="76">
        <v>20</v>
      </c>
      <c r="B112" s="77">
        <v>5</v>
      </c>
      <c r="C112" s="78">
        <v>423</v>
      </c>
      <c r="D112" s="78" t="s">
        <v>254</v>
      </c>
      <c r="E112" s="78" t="s">
        <v>99</v>
      </c>
      <c r="F112" s="78" t="s">
        <v>248</v>
      </c>
      <c r="G112" s="79" t="s">
        <v>53</v>
      </c>
      <c r="H112" s="88" t="s">
        <v>243</v>
      </c>
      <c r="I112" s="79" t="s">
        <v>96</v>
      </c>
      <c r="J112" s="78" t="s">
        <v>255</v>
      </c>
      <c r="K112" s="78">
        <v>1209856481</v>
      </c>
      <c r="L112" s="79" t="s">
        <v>45</v>
      </c>
      <c r="M112" s="79" t="s">
        <v>46</v>
      </c>
      <c r="N112" s="83">
        <f>SUMIFS(FIPE!C:C,FIPE!A:A,'FROTA CONT'!F112,FIPE!B:B,'FROTA CONT'!E112)</f>
        <v>147102</v>
      </c>
      <c r="O112" s="84" t="s">
        <v>28</v>
      </c>
      <c r="P112" s="95">
        <v>200000</v>
      </c>
      <c r="Q112" s="95">
        <v>200000</v>
      </c>
      <c r="R112" s="95">
        <v>10000</v>
      </c>
      <c r="S112" s="95">
        <v>30000</v>
      </c>
      <c r="T112" s="96" t="s">
        <v>1770</v>
      </c>
      <c r="U112" s="88" t="s">
        <v>45</v>
      </c>
      <c r="V112" s="79" t="s">
        <v>30</v>
      </c>
      <c r="W112" s="79" t="s">
        <v>48</v>
      </c>
      <c r="X112" s="79" t="s">
        <v>48</v>
      </c>
      <c r="Y112" s="79" t="s">
        <v>48</v>
      </c>
      <c r="Z112" s="78" t="s">
        <v>1681</v>
      </c>
      <c r="AA112" s="89">
        <v>312.36</v>
      </c>
      <c r="AB112" s="90">
        <v>2064.9</v>
      </c>
      <c r="AC112" s="89">
        <v>144.86000000000001</v>
      </c>
      <c r="AD112" s="91">
        <v>0.02</v>
      </c>
      <c r="AE112" s="224" t="s">
        <v>1080</v>
      </c>
      <c r="AF112" s="228"/>
    </row>
    <row r="113" spans="1:32" ht="14.25" customHeight="1">
      <c r="A113" s="76">
        <v>20</v>
      </c>
      <c r="B113" s="77">
        <v>5</v>
      </c>
      <c r="C113" s="78">
        <v>425</v>
      </c>
      <c r="D113" s="78" t="s">
        <v>256</v>
      </c>
      <c r="E113" s="78" t="s">
        <v>99</v>
      </c>
      <c r="F113" s="78" t="s">
        <v>248</v>
      </c>
      <c r="G113" s="79" t="s">
        <v>53</v>
      </c>
      <c r="H113" s="88" t="s">
        <v>243</v>
      </c>
      <c r="I113" s="79" t="s">
        <v>96</v>
      </c>
      <c r="J113" s="78" t="s">
        <v>257</v>
      </c>
      <c r="K113" s="78">
        <v>1209856821</v>
      </c>
      <c r="L113" s="79" t="s">
        <v>45</v>
      </c>
      <c r="M113" s="79" t="s">
        <v>46</v>
      </c>
      <c r="N113" s="83">
        <f>SUMIFS(FIPE!C:C,FIPE!A:A,'FROTA CONT'!F113,FIPE!B:B,'FROTA CONT'!E113)</f>
        <v>147102</v>
      </c>
      <c r="O113" s="84" t="s">
        <v>28</v>
      </c>
      <c r="P113" s="95">
        <v>200000</v>
      </c>
      <c r="Q113" s="95">
        <v>200000</v>
      </c>
      <c r="R113" s="95">
        <v>10000</v>
      </c>
      <c r="S113" s="95">
        <v>30000</v>
      </c>
      <c r="T113" s="96" t="s">
        <v>1770</v>
      </c>
      <c r="U113" s="88" t="s">
        <v>45</v>
      </c>
      <c r="V113" s="79" t="s">
        <v>30</v>
      </c>
      <c r="W113" s="79" t="s">
        <v>48</v>
      </c>
      <c r="X113" s="79" t="s">
        <v>48</v>
      </c>
      <c r="Y113" s="79" t="s">
        <v>48</v>
      </c>
      <c r="Z113" s="78" t="s">
        <v>1681</v>
      </c>
      <c r="AA113" s="89" t="s">
        <v>1671</v>
      </c>
      <c r="AB113" s="90">
        <v>2064.9</v>
      </c>
      <c r="AC113" s="89">
        <v>144.86000000000001</v>
      </c>
      <c r="AD113" s="91">
        <v>0.02</v>
      </c>
      <c r="AE113" s="224" t="s">
        <v>1080</v>
      </c>
      <c r="AF113" s="228"/>
    </row>
    <row r="114" spans="1:32" ht="14.25" customHeight="1">
      <c r="A114" s="76">
        <v>20</v>
      </c>
      <c r="B114" s="77">
        <v>5</v>
      </c>
      <c r="C114" s="78">
        <v>427</v>
      </c>
      <c r="D114" s="78" t="s">
        <v>258</v>
      </c>
      <c r="E114" s="78" t="s">
        <v>99</v>
      </c>
      <c r="F114" s="78" t="s">
        <v>248</v>
      </c>
      <c r="G114" s="79" t="s">
        <v>53</v>
      </c>
      <c r="H114" s="88" t="s">
        <v>243</v>
      </c>
      <c r="I114" s="79" t="s">
        <v>96</v>
      </c>
      <c r="J114" s="78" t="s">
        <v>259</v>
      </c>
      <c r="K114" s="78">
        <v>1209856643</v>
      </c>
      <c r="L114" s="79" t="s">
        <v>45</v>
      </c>
      <c r="M114" s="79" t="s">
        <v>46</v>
      </c>
      <c r="N114" s="83">
        <f>SUMIFS(FIPE!C:C,FIPE!A:A,'FROTA CONT'!F114,FIPE!B:B,'FROTA CONT'!E114)</f>
        <v>147102</v>
      </c>
      <c r="O114" s="84" t="s">
        <v>28</v>
      </c>
      <c r="P114" s="95">
        <v>200000</v>
      </c>
      <c r="Q114" s="95">
        <v>200000</v>
      </c>
      <c r="R114" s="95">
        <v>10000</v>
      </c>
      <c r="S114" s="95">
        <v>30000</v>
      </c>
      <c r="T114" s="96" t="s">
        <v>1770</v>
      </c>
      <c r="U114" s="88" t="s">
        <v>45</v>
      </c>
      <c r="V114" s="79" t="s">
        <v>30</v>
      </c>
      <c r="W114" s="79" t="s">
        <v>48</v>
      </c>
      <c r="X114" s="79" t="s">
        <v>48</v>
      </c>
      <c r="Y114" s="79" t="s">
        <v>48</v>
      </c>
      <c r="Z114" s="78" t="s">
        <v>1681</v>
      </c>
      <c r="AA114" s="89">
        <v>1593.53</v>
      </c>
      <c r="AB114" s="90">
        <v>2064.9</v>
      </c>
      <c r="AC114" s="89">
        <v>144.86000000000001</v>
      </c>
      <c r="AD114" s="91">
        <v>0.02</v>
      </c>
      <c r="AE114" s="224" t="s">
        <v>1080</v>
      </c>
      <c r="AF114" s="228"/>
    </row>
    <row r="115" spans="1:32" ht="14.25" customHeight="1">
      <c r="A115" s="76">
        <v>20</v>
      </c>
      <c r="B115" s="77">
        <v>5</v>
      </c>
      <c r="C115" s="78">
        <v>429</v>
      </c>
      <c r="D115" s="78" t="s">
        <v>260</v>
      </c>
      <c r="E115" s="78" t="s">
        <v>99</v>
      </c>
      <c r="F115" s="78" t="s">
        <v>248</v>
      </c>
      <c r="G115" s="79" t="s">
        <v>53</v>
      </c>
      <c r="H115" s="88" t="s">
        <v>243</v>
      </c>
      <c r="I115" s="79" t="s">
        <v>96</v>
      </c>
      <c r="J115" s="78" t="s">
        <v>261</v>
      </c>
      <c r="K115" s="78">
        <v>1211040205</v>
      </c>
      <c r="L115" s="79" t="s">
        <v>45</v>
      </c>
      <c r="M115" s="79" t="s">
        <v>46</v>
      </c>
      <c r="N115" s="83">
        <f>SUMIFS(FIPE!C:C,FIPE!A:A,'FROTA CONT'!F115,FIPE!B:B,'FROTA CONT'!E115)</f>
        <v>147102</v>
      </c>
      <c r="O115" s="84" t="s">
        <v>28</v>
      </c>
      <c r="P115" s="95">
        <v>200000</v>
      </c>
      <c r="Q115" s="95">
        <v>200000</v>
      </c>
      <c r="R115" s="95">
        <v>10000</v>
      </c>
      <c r="S115" s="95">
        <v>30000</v>
      </c>
      <c r="T115" s="96" t="s">
        <v>1770</v>
      </c>
      <c r="U115" s="88" t="s">
        <v>45</v>
      </c>
      <c r="V115" s="79" t="s">
        <v>30</v>
      </c>
      <c r="W115" s="79" t="s">
        <v>48</v>
      </c>
      <c r="X115" s="79" t="s">
        <v>48</v>
      </c>
      <c r="Y115" s="79" t="s">
        <v>48</v>
      </c>
      <c r="Z115" s="78" t="s">
        <v>1681</v>
      </c>
      <c r="AA115" s="89">
        <v>156.18</v>
      </c>
      <c r="AB115" s="90">
        <v>2064.9</v>
      </c>
      <c r="AC115" s="89">
        <v>144.86000000000001</v>
      </c>
      <c r="AD115" s="91">
        <v>0.02</v>
      </c>
      <c r="AE115" s="224" t="s">
        <v>1080</v>
      </c>
      <c r="AF115" s="228"/>
    </row>
    <row r="116" spans="1:32" ht="14.25" customHeight="1">
      <c r="A116" s="76">
        <v>20</v>
      </c>
      <c r="B116" s="77">
        <v>20</v>
      </c>
      <c r="C116" s="78">
        <v>431</v>
      </c>
      <c r="D116" s="78" t="s">
        <v>262</v>
      </c>
      <c r="E116" s="78" t="s">
        <v>99</v>
      </c>
      <c r="F116" s="78" t="s">
        <v>248</v>
      </c>
      <c r="G116" s="79" t="s">
        <v>53</v>
      </c>
      <c r="H116" s="88" t="s">
        <v>243</v>
      </c>
      <c r="I116" s="79" t="s">
        <v>96</v>
      </c>
      <c r="J116" s="78" t="s">
        <v>263</v>
      </c>
      <c r="K116" s="78">
        <v>1209391586</v>
      </c>
      <c r="L116" s="79" t="s">
        <v>45</v>
      </c>
      <c r="M116" s="79" t="s">
        <v>46</v>
      </c>
      <c r="N116" s="83">
        <f>SUMIFS(FIPE!C:C,FIPE!A:A,'FROTA CONT'!F116,FIPE!B:B,'FROTA CONT'!E116)</f>
        <v>147102</v>
      </c>
      <c r="O116" s="84" t="s">
        <v>28</v>
      </c>
      <c r="P116" s="95">
        <v>200000</v>
      </c>
      <c r="Q116" s="95">
        <v>200000</v>
      </c>
      <c r="R116" s="95">
        <v>10000</v>
      </c>
      <c r="S116" s="95">
        <v>30000</v>
      </c>
      <c r="T116" s="96" t="s">
        <v>1770</v>
      </c>
      <c r="U116" s="88" t="s">
        <v>45</v>
      </c>
      <c r="V116" s="79" t="s">
        <v>30</v>
      </c>
      <c r="W116" s="79" t="s">
        <v>48</v>
      </c>
      <c r="X116" s="79" t="s">
        <v>48</v>
      </c>
      <c r="Y116" s="79" t="s">
        <v>48</v>
      </c>
      <c r="Z116" s="78" t="s">
        <v>1681</v>
      </c>
      <c r="AA116" s="89">
        <v>0</v>
      </c>
      <c r="AB116" s="90">
        <v>2064.9</v>
      </c>
      <c r="AC116" s="89">
        <v>144.86000000000001</v>
      </c>
      <c r="AD116" s="91">
        <v>0.02</v>
      </c>
      <c r="AE116" s="224" t="s">
        <v>1080</v>
      </c>
      <c r="AF116" s="228"/>
    </row>
    <row r="117" spans="1:32" ht="14.25" customHeight="1">
      <c r="A117" s="76">
        <v>20</v>
      </c>
      <c r="B117" s="77">
        <v>20</v>
      </c>
      <c r="C117" s="78">
        <v>433</v>
      </c>
      <c r="D117" s="78" t="s">
        <v>264</v>
      </c>
      <c r="E117" s="78" t="s">
        <v>99</v>
      </c>
      <c r="F117" s="78" t="s">
        <v>248</v>
      </c>
      <c r="G117" s="79" t="s">
        <v>53</v>
      </c>
      <c r="H117" s="88" t="s">
        <v>243</v>
      </c>
      <c r="I117" s="79" t="s">
        <v>96</v>
      </c>
      <c r="J117" s="78" t="s">
        <v>265</v>
      </c>
      <c r="K117" s="78">
        <v>1210199391</v>
      </c>
      <c r="L117" s="79" t="s">
        <v>45</v>
      </c>
      <c r="M117" s="79" t="s">
        <v>46</v>
      </c>
      <c r="N117" s="83">
        <f>SUMIFS(FIPE!C:C,FIPE!A:A,'FROTA CONT'!F117,FIPE!B:B,'FROTA CONT'!E117)</f>
        <v>147102</v>
      </c>
      <c r="O117" s="84" t="s">
        <v>28</v>
      </c>
      <c r="P117" s="95">
        <v>200000</v>
      </c>
      <c r="Q117" s="95">
        <v>200000</v>
      </c>
      <c r="R117" s="95">
        <v>10000</v>
      </c>
      <c r="S117" s="95">
        <v>30000</v>
      </c>
      <c r="T117" s="96" t="s">
        <v>1770</v>
      </c>
      <c r="U117" s="88" t="s">
        <v>45</v>
      </c>
      <c r="V117" s="79" t="s">
        <v>30</v>
      </c>
      <c r="W117" s="79" t="s">
        <v>48</v>
      </c>
      <c r="X117" s="79" t="s">
        <v>48</v>
      </c>
      <c r="Y117" s="79" t="s">
        <v>48</v>
      </c>
      <c r="Z117" s="78" t="s">
        <v>1681</v>
      </c>
      <c r="AA117" s="89">
        <v>639.53</v>
      </c>
      <c r="AB117" s="90">
        <v>2064.9</v>
      </c>
      <c r="AC117" s="89">
        <v>144.86000000000001</v>
      </c>
      <c r="AD117" s="91">
        <v>0.02</v>
      </c>
      <c r="AE117" s="224" t="s">
        <v>1080</v>
      </c>
      <c r="AF117" s="228"/>
    </row>
    <row r="118" spans="1:32" ht="14.25" customHeight="1">
      <c r="A118" s="76">
        <v>20</v>
      </c>
      <c r="B118" s="77">
        <v>20</v>
      </c>
      <c r="C118" s="78">
        <v>435</v>
      </c>
      <c r="D118" s="78" t="s">
        <v>266</v>
      </c>
      <c r="E118" s="78" t="s">
        <v>99</v>
      </c>
      <c r="F118" s="78" t="s">
        <v>248</v>
      </c>
      <c r="G118" s="79" t="s">
        <v>53</v>
      </c>
      <c r="H118" s="88" t="s">
        <v>243</v>
      </c>
      <c r="I118" s="79" t="s">
        <v>96</v>
      </c>
      <c r="J118" s="78" t="s">
        <v>267</v>
      </c>
      <c r="K118" s="78">
        <v>1209530446</v>
      </c>
      <c r="L118" s="79" t="s">
        <v>45</v>
      </c>
      <c r="M118" s="79" t="s">
        <v>46</v>
      </c>
      <c r="N118" s="83">
        <f>SUMIFS(FIPE!C:C,FIPE!A:A,'FROTA CONT'!F118,FIPE!B:B,'FROTA CONT'!E118)</f>
        <v>147102</v>
      </c>
      <c r="O118" s="84" t="s">
        <v>28</v>
      </c>
      <c r="P118" s="95">
        <v>200000</v>
      </c>
      <c r="Q118" s="95">
        <v>200000</v>
      </c>
      <c r="R118" s="95">
        <v>10000</v>
      </c>
      <c r="S118" s="95">
        <v>30000</v>
      </c>
      <c r="T118" s="96" t="s">
        <v>1770</v>
      </c>
      <c r="U118" s="88" t="s">
        <v>45</v>
      </c>
      <c r="V118" s="79" t="s">
        <v>30</v>
      </c>
      <c r="W118" s="79" t="s">
        <v>48</v>
      </c>
      <c r="X118" s="79" t="s">
        <v>48</v>
      </c>
      <c r="Y118" s="79" t="s">
        <v>48</v>
      </c>
      <c r="Z118" s="78" t="s">
        <v>1681</v>
      </c>
      <c r="AA118" s="89">
        <v>0</v>
      </c>
      <c r="AB118" s="90">
        <v>2064.9</v>
      </c>
      <c r="AC118" s="89">
        <v>144.86000000000001</v>
      </c>
      <c r="AD118" s="91">
        <v>0.02</v>
      </c>
      <c r="AE118" s="224" t="s">
        <v>1080</v>
      </c>
      <c r="AF118" s="228"/>
    </row>
    <row r="119" spans="1:32" ht="14.25" customHeight="1">
      <c r="A119" s="76">
        <v>20</v>
      </c>
      <c r="B119" s="77">
        <v>20</v>
      </c>
      <c r="C119" s="78">
        <v>567</v>
      </c>
      <c r="D119" s="78" t="s">
        <v>268</v>
      </c>
      <c r="E119" s="78" t="s">
        <v>68</v>
      </c>
      <c r="F119" s="78" t="s">
        <v>59</v>
      </c>
      <c r="G119" s="79" t="s">
        <v>53</v>
      </c>
      <c r="H119" s="88" t="s">
        <v>243</v>
      </c>
      <c r="I119" s="81" t="s">
        <v>69</v>
      </c>
      <c r="J119" s="78" t="s">
        <v>269</v>
      </c>
      <c r="K119" s="78">
        <v>1136874906</v>
      </c>
      <c r="L119" s="79" t="s">
        <v>45</v>
      </c>
      <c r="M119" s="79" t="s">
        <v>46</v>
      </c>
      <c r="N119" s="83">
        <f>SUMIFS(FIPE!C:C,FIPE!A:A,'FROTA CONT'!F119,FIPE!B:B,'FROTA CONT'!E119)</f>
        <v>142955</v>
      </c>
      <c r="O119" s="84" t="s">
        <v>28</v>
      </c>
      <c r="P119" s="95">
        <v>200000</v>
      </c>
      <c r="Q119" s="95">
        <v>200000</v>
      </c>
      <c r="R119" s="95">
        <v>10000</v>
      </c>
      <c r="S119" s="95">
        <v>30000</v>
      </c>
      <c r="T119" s="96" t="s">
        <v>1770</v>
      </c>
      <c r="U119" s="88" t="s">
        <v>45</v>
      </c>
      <c r="V119" s="79" t="s">
        <v>30</v>
      </c>
      <c r="W119" s="79" t="s">
        <v>48</v>
      </c>
      <c r="X119" s="79" t="s">
        <v>48</v>
      </c>
      <c r="Y119" s="79" t="s">
        <v>48</v>
      </c>
      <c r="Z119" s="78" t="s">
        <v>1681</v>
      </c>
      <c r="AA119" s="89">
        <v>268.45</v>
      </c>
      <c r="AB119" s="90">
        <v>1545.76</v>
      </c>
      <c r="AC119" s="89">
        <v>144.86000000000001</v>
      </c>
      <c r="AD119" s="91">
        <v>0.02</v>
      </c>
      <c r="AE119" s="224" t="s">
        <v>1080</v>
      </c>
      <c r="AF119" s="228"/>
    </row>
    <row r="120" spans="1:32" ht="14.25" customHeight="1">
      <c r="A120" s="79"/>
      <c r="B120" s="113"/>
      <c r="C120" s="78"/>
      <c r="D120" s="78"/>
      <c r="E120" s="78"/>
      <c r="F120" s="78"/>
      <c r="G120" s="79"/>
      <c r="H120" s="79"/>
      <c r="I120" s="79"/>
      <c r="J120" s="78"/>
      <c r="K120" s="78"/>
      <c r="L120" s="79"/>
      <c r="M120" s="79"/>
      <c r="N120" s="100"/>
      <c r="O120" s="79"/>
      <c r="P120" s="106"/>
      <c r="Q120" s="106"/>
      <c r="R120" s="106"/>
      <c r="S120" s="106"/>
      <c r="T120" s="107"/>
      <c r="U120" s="79"/>
      <c r="V120" s="79"/>
      <c r="W120" s="79"/>
      <c r="X120" s="79"/>
      <c r="Y120" s="79"/>
      <c r="Z120" s="78"/>
      <c r="AA120" s="89"/>
      <c r="AB120" s="102"/>
      <c r="AC120" s="102"/>
      <c r="AD120" s="103"/>
      <c r="AE120" s="224"/>
      <c r="AF120" s="228"/>
    </row>
    <row r="121" spans="1:32" ht="14.25" customHeight="1">
      <c r="A121" s="194" t="s">
        <v>0</v>
      </c>
      <c r="B121" s="195" t="s">
        <v>1757</v>
      </c>
      <c r="C121" s="196" t="s">
        <v>1</v>
      </c>
      <c r="D121" s="196" t="s">
        <v>2</v>
      </c>
      <c r="E121" s="196" t="s">
        <v>3</v>
      </c>
      <c r="F121" s="196" t="s">
        <v>4</v>
      </c>
      <c r="G121" s="194" t="s">
        <v>5</v>
      </c>
      <c r="H121" s="194" t="s">
        <v>6</v>
      </c>
      <c r="I121" s="194" t="s">
        <v>1665</v>
      </c>
      <c r="J121" s="196" t="s">
        <v>7</v>
      </c>
      <c r="K121" s="196" t="s">
        <v>8</v>
      </c>
      <c r="L121" s="194" t="s">
        <v>9</v>
      </c>
      <c r="M121" s="194" t="s">
        <v>10</v>
      </c>
      <c r="N121" s="197" t="s">
        <v>1737</v>
      </c>
      <c r="O121" s="72" t="s">
        <v>1629</v>
      </c>
      <c r="P121" s="73" t="s">
        <v>11</v>
      </c>
      <c r="Q121" s="73" t="s">
        <v>12</v>
      </c>
      <c r="R121" s="73" t="s">
        <v>13</v>
      </c>
      <c r="S121" s="73" t="s">
        <v>14</v>
      </c>
      <c r="T121" s="73" t="s">
        <v>15</v>
      </c>
      <c r="U121" s="72" t="s">
        <v>1628</v>
      </c>
      <c r="V121" s="190" t="s">
        <v>16</v>
      </c>
      <c r="W121" s="190" t="s">
        <v>17</v>
      </c>
      <c r="X121" s="189" t="s">
        <v>1800</v>
      </c>
      <c r="Y121" s="189" t="s">
        <v>1801</v>
      </c>
      <c r="Z121" s="196" t="s">
        <v>1627</v>
      </c>
      <c r="AA121" s="198" t="s">
        <v>1712</v>
      </c>
      <c r="AB121" s="199" t="s">
        <v>1674</v>
      </c>
      <c r="AC121" s="194" t="s">
        <v>1633</v>
      </c>
      <c r="AD121" s="194" t="s">
        <v>1635</v>
      </c>
      <c r="AE121" s="223" t="s">
        <v>1696</v>
      </c>
      <c r="AF121" s="227" t="s">
        <v>1716</v>
      </c>
    </row>
    <row r="122" spans="1:32" ht="14.25" customHeight="1">
      <c r="A122" s="76">
        <v>20</v>
      </c>
      <c r="B122" s="77">
        <v>20</v>
      </c>
      <c r="C122" s="78">
        <v>661</v>
      </c>
      <c r="D122" s="78" t="s">
        <v>275</v>
      </c>
      <c r="E122" s="78" t="s">
        <v>56</v>
      </c>
      <c r="F122" s="78" t="s">
        <v>113</v>
      </c>
      <c r="G122" s="79" t="s">
        <v>53</v>
      </c>
      <c r="H122" s="88" t="s">
        <v>273</v>
      </c>
      <c r="I122" s="79" t="s">
        <v>96</v>
      </c>
      <c r="J122" s="78" t="s">
        <v>276</v>
      </c>
      <c r="K122" s="78">
        <v>1231926500</v>
      </c>
      <c r="L122" s="79" t="s">
        <v>45</v>
      </c>
      <c r="M122" s="79" t="s">
        <v>46</v>
      </c>
      <c r="N122" s="83">
        <f>SUMIFS(FIPE!C:C,FIPE!A:A,'FROTA CONT'!F122,FIPE!B:B,'FROTA CONT'!E122)</f>
        <v>168854</v>
      </c>
      <c r="O122" s="84" t="s">
        <v>28</v>
      </c>
      <c r="P122" s="95">
        <v>200000</v>
      </c>
      <c r="Q122" s="95">
        <v>200000</v>
      </c>
      <c r="R122" s="95">
        <v>10000</v>
      </c>
      <c r="S122" s="95">
        <v>30000</v>
      </c>
      <c r="T122" s="96" t="s">
        <v>1770</v>
      </c>
      <c r="U122" s="88" t="s">
        <v>1771</v>
      </c>
      <c r="V122" s="79" t="s">
        <v>30</v>
      </c>
      <c r="W122" s="79" t="s">
        <v>48</v>
      </c>
      <c r="X122" s="79" t="s">
        <v>48</v>
      </c>
      <c r="Y122" s="79" t="s">
        <v>48</v>
      </c>
      <c r="Z122" s="78" t="s">
        <v>1683</v>
      </c>
      <c r="AA122" s="89">
        <v>0</v>
      </c>
      <c r="AB122" s="90">
        <v>2586.1</v>
      </c>
      <c r="AC122" s="89">
        <v>144.86000000000001</v>
      </c>
      <c r="AD122" s="91">
        <v>0.02</v>
      </c>
      <c r="AE122" s="224" t="s">
        <v>1080</v>
      </c>
      <c r="AF122" s="228"/>
    </row>
    <row r="123" spans="1:32" ht="14.25" customHeight="1">
      <c r="A123" s="76">
        <v>20</v>
      </c>
      <c r="B123" s="77">
        <v>20</v>
      </c>
      <c r="C123" s="78">
        <v>589</v>
      </c>
      <c r="D123" s="78" t="s">
        <v>277</v>
      </c>
      <c r="E123" s="78" t="s">
        <v>56</v>
      </c>
      <c r="F123" s="78" t="s">
        <v>37</v>
      </c>
      <c r="G123" s="79" t="s">
        <v>53</v>
      </c>
      <c r="H123" s="88" t="s">
        <v>273</v>
      </c>
      <c r="I123" s="81" t="s">
        <v>65</v>
      </c>
      <c r="J123" s="78" t="s">
        <v>278</v>
      </c>
      <c r="K123" s="78">
        <v>1222635914</v>
      </c>
      <c r="L123" s="79" t="s">
        <v>45</v>
      </c>
      <c r="M123" s="79" t="s">
        <v>46</v>
      </c>
      <c r="N123" s="83">
        <f>SUMIFS(FIPE!C:C,FIPE!A:A,'FROTA CONT'!F123,FIPE!B:B,'FROTA CONT'!E123)</f>
        <v>162201</v>
      </c>
      <c r="O123" s="84" t="s">
        <v>28</v>
      </c>
      <c r="P123" s="95">
        <v>200000</v>
      </c>
      <c r="Q123" s="95">
        <v>200000</v>
      </c>
      <c r="R123" s="95">
        <v>10000</v>
      </c>
      <c r="S123" s="95">
        <v>30000</v>
      </c>
      <c r="T123" s="96" t="s">
        <v>1770</v>
      </c>
      <c r="U123" s="88" t="s">
        <v>1771</v>
      </c>
      <c r="V123" s="79" t="s">
        <v>30</v>
      </c>
      <c r="W123" s="79" t="s">
        <v>48</v>
      </c>
      <c r="X123" s="79" t="s">
        <v>48</v>
      </c>
      <c r="Y123" s="79" t="s">
        <v>48</v>
      </c>
      <c r="Z123" s="78" t="s">
        <v>1683</v>
      </c>
      <c r="AA123" s="89">
        <v>0</v>
      </c>
      <c r="AB123" s="90">
        <v>2275.8200000000002</v>
      </c>
      <c r="AC123" s="89">
        <v>144.86000000000001</v>
      </c>
      <c r="AD123" s="91">
        <v>0.02</v>
      </c>
      <c r="AE123" s="224" t="s">
        <v>1080</v>
      </c>
      <c r="AF123" s="228"/>
    </row>
    <row r="124" spans="1:32" ht="14.25" customHeight="1">
      <c r="A124" s="76">
        <v>20</v>
      </c>
      <c r="B124" s="77">
        <v>20</v>
      </c>
      <c r="C124" s="78">
        <v>663</v>
      </c>
      <c r="D124" s="78" t="s">
        <v>280</v>
      </c>
      <c r="E124" s="78" t="s">
        <v>56</v>
      </c>
      <c r="F124" s="78" t="s">
        <v>113</v>
      </c>
      <c r="G124" s="79" t="s">
        <v>53</v>
      </c>
      <c r="H124" s="88" t="s">
        <v>273</v>
      </c>
      <c r="I124" s="79" t="s">
        <v>96</v>
      </c>
      <c r="J124" s="78" t="s">
        <v>281</v>
      </c>
      <c r="K124" s="78">
        <v>1231926012</v>
      </c>
      <c r="L124" s="79" t="s">
        <v>45</v>
      </c>
      <c r="M124" s="79" t="s">
        <v>46</v>
      </c>
      <c r="N124" s="83">
        <f>SUMIFS(FIPE!C:C,FIPE!A:A,'FROTA CONT'!F124,FIPE!B:B,'FROTA CONT'!E124)</f>
        <v>168854</v>
      </c>
      <c r="O124" s="84" t="s">
        <v>28</v>
      </c>
      <c r="P124" s="95">
        <v>200000</v>
      </c>
      <c r="Q124" s="95">
        <v>200000</v>
      </c>
      <c r="R124" s="95">
        <v>10000</v>
      </c>
      <c r="S124" s="95">
        <v>30000</v>
      </c>
      <c r="T124" s="96" t="s">
        <v>1770</v>
      </c>
      <c r="U124" s="88" t="s">
        <v>1771</v>
      </c>
      <c r="V124" s="79" t="s">
        <v>30</v>
      </c>
      <c r="W124" s="79" t="s">
        <v>48</v>
      </c>
      <c r="X124" s="79" t="s">
        <v>48</v>
      </c>
      <c r="Y124" s="79" t="s">
        <v>48</v>
      </c>
      <c r="Z124" s="78" t="s">
        <v>1683</v>
      </c>
      <c r="AA124" s="89">
        <v>0</v>
      </c>
      <c r="AB124" s="90">
        <v>2586.1</v>
      </c>
      <c r="AC124" s="89">
        <v>144.86000000000001</v>
      </c>
      <c r="AD124" s="91">
        <v>0.02</v>
      </c>
      <c r="AE124" s="224" t="s">
        <v>1080</v>
      </c>
      <c r="AF124" s="228"/>
    </row>
    <row r="125" spans="1:32" ht="14.25" customHeight="1">
      <c r="A125" s="76">
        <v>20</v>
      </c>
      <c r="B125" s="77">
        <v>20</v>
      </c>
      <c r="C125" s="78">
        <v>593</v>
      </c>
      <c r="D125" s="78" t="s">
        <v>282</v>
      </c>
      <c r="E125" s="78" t="s">
        <v>56</v>
      </c>
      <c r="F125" s="78" t="s">
        <v>37</v>
      </c>
      <c r="G125" s="79" t="s">
        <v>53</v>
      </c>
      <c r="H125" s="88" t="s">
        <v>273</v>
      </c>
      <c r="I125" s="81" t="s">
        <v>65</v>
      </c>
      <c r="J125" s="78" t="s">
        <v>283</v>
      </c>
      <c r="K125" s="78">
        <v>1222843339</v>
      </c>
      <c r="L125" s="79" t="s">
        <v>45</v>
      </c>
      <c r="M125" s="79" t="s">
        <v>46</v>
      </c>
      <c r="N125" s="83">
        <f>SUMIFS(FIPE!C:C,FIPE!A:A,'FROTA CONT'!F125,FIPE!B:B,'FROTA CONT'!E125)</f>
        <v>162201</v>
      </c>
      <c r="O125" s="84" t="s">
        <v>28</v>
      </c>
      <c r="P125" s="95">
        <v>200000</v>
      </c>
      <c r="Q125" s="95">
        <v>200000</v>
      </c>
      <c r="R125" s="95">
        <v>10000</v>
      </c>
      <c r="S125" s="95">
        <v>30000</v>
      </c>
      <c r="T125" s="96" t="s">
        <v>1770</v>
      </c>
      <c r="U125" s="88" t="s">
        <v>1771</v>
      </c>
      <c r="V125" s="79" t="s">
        <v>30</v>
      </c>
      <c r="W125" s="79" t="s">
        <v>48</v>
      </c>
      <c r="X125" s="79" t="s">
        <v>48</v>
      </c>
      <c r="Y125" s="79" t="s">
        <v>48</v>
      </c>
      <c r="Z125" s="78" t="s">
        <v>1683</v>
      </c>
      <c r="AA125" s="89">
        <v>0</v>
      </c>
      <c r="AB125" s="90">
        <v>2275.8200000000002</v>
      </c>
      <c r="AC125" s="89">
        <v>144.86000000000001</v>
      </c>
      <c r="AD125" s="91">
        <v>0.02</v>
      </c>
      <c r="AE125" s="224" t="s">
        <v>1080</v>
      </c>
      <c r="AF125" s="228"/>
    </row>
    <row r="126" spans="1:32" ht="14.25" customHeight="1">
      <c r="A126" s="76">
        <v>20</v>
      </c>
      <c r="B126" s="77">
        <v>20</v>
      </c>
      <c r="C126" s="78">
        <v>659</v>
      </c>
      <c r="D126" s="78" t="s">
        <v>284</v>
      </c>
      <c r="E126" s="78" t="s">
        <v>56</v>
      </c>
      <c r="F126" s="78" t="s">
        <v>113</v>
      </c>
      <c r="G126" s="79" t="s">
        <v>53</v>
      </c>
      <c r="H126" s="88" t="s">
        <v>273</v>
      </c>
      <c r="I126" s="79" t="s">
        <v>96</v>
      </c>
      <c r="J126" s="78" t="s">
        <v>285</v>
      </c>
      <c r="K126" s="78">
        <v>1231926306</v>
      </c>
      <c r="L126" s="79" t="s">
        <v>45</v>
      </c>
      <c r="M126" s="79" t="s">
        <v>46</v>
      </c>
      <c r="N126" s="83">
        <f>SUMIFS(FIPE!C:C,FIPE!A:A,'FROTA CONT'!F126,FIPE!B:B,'FROTA CONT'!E126)</f>
        <v>168854</v>
      </c>
      <c r="O126" s="84" t="s">
        <v>28</v>
      </c>
      <c r="P126" s="95">
        <v>200000</v>
      </c>
      <c r="Q126" s="95">
        <v>200000</v>
      </c>
      <c r="R126" s="95">
        <v>10000</v>
      </c>
      <c r="S126" s="95">
        <v>30000</v>
      </c>
      <c r="T126" s="96" t="s">
        <v>1770</v>
      </c>
      <c r="U126" s="88" t="s">
        <v>1771</v>
      </c>
      <c r="V126" s="79" t="s">
        <v>30</v>
      </c>
      <c r="W126" s="79" t="s">
        <v>48</v>
      </c>
      <c r="X126" s="79" t="s">
        <v>48</v>
      </c>
      <c r="Y126" s="79" t="s">
        <v>48</v>
      </c>
      <c r="Z126" s="78" t="s">
        <v>1683</v>
      </c>
      <c r="AA126" s="89">
        <v>0</v>
      </c>
      <c r="AB126" s="90">
        <v>2586.1</v>
      </c>
      <c r="AC126" s="89">
        <v>144.86000000000001</v>
      </c>
      <c r="AD126" s="91">
        <v>0.02</v>
      </c>
      <c r="AE126" s="224" t="s">
        <v>1080</v>
      </c>
      <c r="AF126" s="228"/>
    </row>
    <row r="127" spans="1:32" ht="14.25" customHeight="1">
      <c r="A127" s="76">
        <v>20</v>
      </c>
      <c r="B127" s="77">
        <v>5</v>
      </c>
      <c r="C127" s="78">
        <v>905</v>
      </c>
      <c r="D127" s="105" t="s">
        <v>286</v>
      </c>
      <c r="E127" s="78" t="s">
        <v>56</v>
      </c>
      <c r="F127" s="78" t="s">
        <v>186</v>
      </c>
      <c r="G127" s="79" t="s">
        <v>53</v>
      </c>
      <c r="H127" s="88" t="s">
        <v>273</v>
      </c>
      <c r="I127" s="81" t="s">
        <v>65</v>
      </c>
      <c r="J127" s="78" t="s">
        <v>287</v>
      </c>
      <c r="K127" s="78">
        <v>1262373538</v>
      </c>
      <c r="L127" s="79" t="s">
        <v>45</v>
      </c>
      <c r="M127" s="79" t="s">
        <v>46</v>
      </c>
      <c r="N127" s="83">
        <f>SUMIFS(FIPE!C:C,FIPE!A:A,'FROTA CONT'!F127,FIPE!B:B,'FROTA CONT'!E127)</f>
        <v>176521</v>
      </c>
      <c r="O127" s="84" t="s">
        <v>28</v>
      </c>
      <c r="P127" s="106"/>
      <c r="Q127" s="106"/>
      <c r="R127" s="106"/>
      <c r="S127" s="106"/>
      <c r="T127" s="107"/>
      <c r="U127" s="79"/>
      <c r="V127" s="79" t="s">
        <v>30</v>
      </c>
      <c r="W127" s="79" t="s">
        <v>48</v>
      </c>
      <c r="X127" s="79" t="s">
        <v>48</v>
      </c>
      <c r="Y127" s="79" t="s">
        <v>48</v>
      </c>
      <c r="Z127" s="78" t="s">
        <v>1683</v>
      </c>
      <c r="AA127" s="89">
        <v>0</v>
      </c>
      <c r="AB127" s="90">
        <v>2977.47</v>
      </c>
      <c r="AC127" s="89">
        <v>144.86000000000001</v>
      </c>
      <c r="AD127" s="91">
        <v>0.02</v>
      </c>
      <c r="AE127" s="224" t="s">
        <v>1080</v>
      </c>
      <c r="AF127" s="228"/>
    </row>
    <row r="128" spans="1:32" ht="14.25" customHeight="1">
      <c r="A128" s="79"/>
      <c r="B128" s="113"/>
      <c r="C128" s="78"/>
      <c r="D128" s="78"/>
      <c r="E128" s="78"/>
      <c r="F128" s="78"/>
      <c r="G128" s="79"/>
      <c r="H128" s="79"/>
      <c r="I128" s="79"/>
      <c r="J128" s="78"/>
      <c r="K128" s="78"/>
      <c r="L128" s="79"/>
      <c r="M128" s="79"/>
      <c r="N128" s="100"/>
      <c r="O128" s="79"/>
      <c r="P128" s="106"/>
      <c r="Q128" s="106"/>
      <c r="R128" s="106"/>
      <c r="S128" s="106"/>
      <c r="T128" s="107"/>
      <c r="U128" s="79"/>
      <c r="V128" s="79"/>
      <c r="W128" s="79"/>
      <c r="X128" s="79"/>
      <c r="Y128" s="79"/>
      <c r="Z128" s="78"/>
      <c r="AA128" s="89"/>
      <c r="AB128" s="102"/>
      <c r="AC128" s="102"/>
      <c r="AD128" s="103"/>
      <c r="AE128" s="224"/>
      <c r="AF128" s="228"/>
    </row>
    <row r="129" spans="1:32" ht="14.25" customHeight="1">
      <c r="A129" s="194" t="s">
        <v>0</v>
      </c>
      <c r="B129" s="195" t="s">
        <v>1757</v>
      </c>
      <c r="C129" s="196" t="s">
        <v>1</v>
      </c>
      <c r="D129" s="196" t="s">
        <v>2</v>
      </c>
      <c r="E129" s="196" t="s">
        <v>3</v>
      </c>
      <c r="F129" s="196" t="s">
        <v>4</v>
      </c>
      <c r="G129" s="194" t="s">
        <v>5</v>
      </c>
      <c r="H129" s="194" t="s">
        <v>6</v>
      </c>
      <c r="I129" s="194" t="s">
        <v>1665</v>
      </c>
      <c r="J129" s="196" t="s">
        <v>7</v>
      </c>
      <c r="K129" s="196" t="s">
        <v>8</v>
      </c>
      <c r="L129" s="194" t="s">
        <v>9</v>
      </c>
      <c r="M129" s="194" t="s">
        <v>10</v>
      </c>
      <c r="N129" s="197" t="s">
        <v>1737</v>
      </c>
      <c r="O129" s="72" t="s">
        <v>1629</v>
      </c>
      <c r="P129" s="73" t="s">
        <v>11</v>
      </c>
      <c r="Q129" s="73" t="s">
        <v>12</v>
      </c>
      <c r="R129" s="73" t="s">
        <v>13</v>
      </c>
      <c r="S129" s="73" t="s">
        <v>14</v>
      </c>
      <c r="T129" s="73" t="s">
        <v>15</v>
      </c>
      <c r="U129" s="72" t="s">
        <v>1628</v>
      </c>
      <c r="V129" s="190" t="s">
        <v>16</v>
      </c>
      <c r="W129" s="190" t="s">
        <v>17</v>
      </c>
      <c r="X129" s="189" t="s">
        <v>1800</v>
      </c>
      <c r="Y129" s="189" t="s">
        <v>1801</v>
      </c>
      <c r="Z129" s="196" t="s">
        <v>1627</v>
      </c>
      <c r="AA129" s="198" t="s">
        <v>1712</v>
      </c>
      <c r="AB129" s="199" t="s">
        <v>1674</v>
      </c>
      <c r="AC129" s="194" t="s">
        <v>1633</v>
      </c>
      <c r="AD129" s="194" t="s">
        <v>1635</v>
      </c>
      <c r="AE129" s="223" t="s">
        <v>1696</v>
      </c>
      <c r="AF129" s="227" t="s">
        <v>1716</v>
      </c>
    </row>
    <row r="130" spans="1:32" ht="14.25" customHeight="1">
      <c r="A130" s="76">
        <v>20</v>
      </c>
      <c r="B130" s="77">
        <v>20</v>
      </c>
      <c r="C130" s="78">
        <v>357</v>
      </c>
      <c r="D130" s="78" t="s">
        <v>288</v>
      </c>
      <c r="E130" s="78" t="s">
        <v>84</v>
      </c>
      <c r="F130" s="78" t="s">
        <v>95</v>
      </c>
      <c r="G130" s="79" t="s">
        <v>53</v>
      </c>
      <c r="H130" s="88" t="s">
        <v>289</v>
      </c>
      <c r="I130" s="79" t="s">
        <v>1641</v>
      </c>
      <c r="J130" s="78" t="s">
        <v>290</v>
      </c>
      <c r="K130" s="78">
        <v>1190751019</v>
      </c>
      <c r="L130" s="79" t="s">
        <v>45</v>
      </c>
      <c r="M130" s="79" t="s">
        <v>46</v>
      </c>
      <c r="N130" s="83">
        <f>SUMIFS(FIPE!C:C,FIPE!A:A,'FROTA CONT'!F130,FIPE!B:B,'FROTA CONT'!E130)</f>
        <v>196401</v>
      </c>
      <c r="O130" s="84" t="s">
        <v>1642</v>
      </c>
      <c r="P130" s="95">
        <v>200000</v>
      </c>
      <c r="Q130" s="95">
        <v>200000</v>
      </c>
      <c r="R130" s="95">
        <v>10000</v>
      </c>
      <c r="S130" s="95">
        <v>30000</v>
      </c>
      <c r="T130" s="96" t="s">
        <v>1772</v>
      </c>
      <c r="U130" s="88" t="s">
        <v>45</v>
      </c>
      <c r="V130" s="79" t="s">
        <v>30</v>
      </c>
      <c r="W130" s="79" t="s">
        <v>48</v>
      </c>
      <c r="X130" s="79" t="s">
        <v>48</v>
      </c>
      <c r="Y130" s="79" t="s">
        <v>48</v>
      </c>
      <c r="Z130" s="78" t="s">
        <v>128</v>
      </c>
      <c r="AA130" s="89"/>
      <c r="AB130" s="90">
        <v>1329.31</v>
      </c>
      <c r="AC130" s="89">
        <v>144.86000000000001</v>
      </c>
      <c r="AD130" s="91">
        <v>1.4999999999999999E-2</v>
      </c>
      <c r="AE130" s="224" t="s">
        <v>1080</v>
      </c>
      <c r="AF130" s="228"/>
    </row>
    <row r="131" spans="1:32" ht="14.25" customHeight="1">
      <c r="A131" s="76">
        <v>20</v>
      </c>
      <c r="B131" s="77">
        <v>5</v>
      </c>
      <c r="C131" s="78">
        <v>367</v>
      </c>
      <c r="D131" s="78" t="s">
        <v>291</v>
      </c>
      <c r="E131" s="78" t="s">
        <v>84</v>
      </c>
      <c r="F131" s="78" t="s">
        <v>95</v>
      </c>
      <c r="G131" s="79" t="s">
        <v>53</v>
      </c>
      <c r="H131" s="88" t="s">
        <v>289</v>
      </c>
      <c r="I131" s="79" t="s">
        <v>1641</v>
      </c>
      <c r="J131" s="78" t="s">
        <v>292</v>
      </c>
      <c r="K131" s="78">
        <v>1190748263</v>
      </c>
      <c r="L131" s="79" t="s">
        <v>45</v>
      </c>
      <c r="M131" s="79" t="s">
        <v>46</v>
      </c>
      <c r="N131" s="83">
        <f>SUMIFS(FIPE!C:C,FIPE!A:A,'FROTA CONT'!F131,FIPE!B:B,'FROTA CONT'!E131)</f>
        <v>196401</v>
      </c>
      <c r="O131" s="84" t="s">
        <v>1642</v>
      </c>
      <c r="P131" s="95">
        <v>200000</v>
      </c>
      <c r="Q131" s="95">
        <v>200000</v>
      </c>
      <c r="R131" s="95">
        <v>10000</v>
      </c>
      <c r="S131" s="95">
        <v>30000</v>
      </c>
      <c r="T131" s="96" t="s">
        <v>1772</v>
      </c>
      <c r="U131" s="88" t="s">
        <v>45</v>
      </c>
      <c r="V131" s="79" t="s">
        <v>30</v>
      </c>
      <c r="W131" s="79" t="s">
        <v>48</v>
      </c>
      <c r="X131" s="79" t="s">
        <v>48</v>
      </c>
      <c r="Y131" s="79" t="s">
        <v>48</v>
      </c>
      <c r="Z131" s="78" t="s">
        <v>128</v>
      </c>
      <c r="AA131" s="89">
        <v>894.4</v>
      </c>
      <c r="AB131" s="90">
        <v>1329.31</v>
      </c>
      <c r="AC131" s="89">
        <v>144.86000000000001</v>
      </c>
      <c r="AD131" s="91">
        <v>1.4999999999999999E-2</v>
      </c>
      <c r="AE131" s="224" t="s">
        <v>1080</v>
      </c>
      <c r="AF131" s="228"/>
    </row>
    <row r="132" spans="1:32" ht="14.25" customHeight="1">
      <c r="A132" s="76">
        <v>20</v>
      </c>
      <c r="B132" s="77">
        <v>5</v>
      </c>
      <c r="C132" s="78">
        <v>1015</v>
      </c>
      <c r="D132" s="78" t="s">
        <v>293</v>
      </c>
      <c r="E132" s="78" t="s">
        <v>75</v>
      </c>
      <c r="F132" s="78" t="s">
        <v>186</v>
      </c>
      <c r="G132" s="79" t="s">
        <v>53</v>
      </c>
      <c r="H132" s="88" t="s">
        <v>289</v>
      </c>
      <c r="I132" s="81" t="s">
        <v>65</v>
      </c>
      <c r="J132" s="78" t="s">
        <v>294</v>
      </c>
      <c r="K132" s="78">
        <v>1277804785</v>
      </c>
      <c r="L132" s="79" t="s">
        <v>45</v>
      </c>
      <c r="M132" s="79" t="s">
        <v>46</v>
      </c>
      <c r="N132" s="83">
        <f>SUMIFS(FIPE!C:C,FIPE!A:A,'FROTA CONT'!F132,FIPE!B:B,'FROTA CONT'!E132)</f>
        <v>207845</v>
      </c>
      <c r="O132" s="84" t="s">
        <v>1642</v>
      </c>
      <c r="P132" s="95">
        <v>200000</v>
      </c>
      <c r="Q132" s="95">
        <v>200000</v>
      </c>
      <c r="R132" s="95">
        <v>10000</v>
      </c>
      <c r="S132" s="95">
        <v>30000</v>
      </c>
      <c r="T132" s="96" t="s">
        <v>1772</v>
      </c>
      <c r="U132" s="88" t="s">
        <v>45</v>
      </c>
      <c r="V132" s="79" t="s">
        <v>30</v>
      </c>
      <c r="W132" s="79" t="s">
        <v>48</v>
      </c>
      <c r="X132" s="79" t="s">
        <v>48</v>
      </c>
      <c r="Y132" s="79" t="s">
        <v>48</v>
      </c>
      <c r="Z132" s="78" t="s">
        <v>128</v>
      </c>
      <c r="AA132" s="89">
        <v>0</v>
      </c>
      <c r="AB132" s="90">
        <v>2741.85</v>
      </c>
      <c r="AC132" s="89">
        <v>144.86000000000001</v>
      </c>
      <c r="AD132" s="91">
        <v>1.4999999999999999E-2</v>
      </c>
      <c r="AE132" s="224" t="s">
        <v>1080</v>
      </c>
      <c r="AF132" s="228"/>
    </row>
    <row r="133" spans="1:32" ht="14.25" customHeight="1">
      <c r="A133" s="76">
        <v>20</v>
      </c>
      <c r="B133" s="77">
        <v>5</v>
      </c>
      <c r="C133" s="78">
        <v>1017</v>
      </c>
      <c r="D133" s="78" t="s">
        <v>295</v>
      </c>
      <c r="E133" s="78" t="s">
        <v>75</v>
      </c>
      <c r="F133" s="78" t="s">
        <v>186</v>
      </c>
      <c r="G133" s="79" t="s">
        <v>53</v>
      </c>
      <c r="H133" s="88" t="s">
        <v>289</v>
      </c>
      <c r="I133" s="81" t="s">
        <v>65</v>
      </c>
      <c r="J133" s="78" t="s">
        <v>296</v>
      </c>
      <c r="K133" s="78">
        <v>1277823992</v>
      </c>
      <c r="L133" s="79" t="s">
        <v>45</v>
      </c>
      <c r="M133" s="79" t="s">
        <v>46</v>
      </c>
      <c r="N133" s="83">
        <f>SUMIFS(FIPE!C:C,FIPE!A:A,'FROTA CONT'!F133,FIPE!B:B,'FROTA CONT'!E133)</f>
        <v>207845</v>
      </c>
      <c r="O133" s="84" t="s">
        <v>1642</v>
      </c>
      <c r="P133" s="95">
        <v>200000</v>
      </c>
      <c r="Q133" s="95">
        <v>200000</v>
      </c>
      <c r="R133" s="95">
        <v>10000</v>
      </c>
      <c r="S133" s="95">
        <v>30000</v>
      </c>
      <c r="T133" s="96" t="s">
        <v>1772</v>
      </c>
      <c r="U133" s="88" t="s">
        <v>45</v>
      </c>
      <c r="V133" s="79" t="s">
        <v>30</v>
      </c>
      <c r="W133" s="79" t="s">
        <v>48</v>
      </c>
      <c r="X133" s="79" t="s">
        <v>48</v>
      </c>
      <c r="Y133" s="79" t="s">
        <v>48</v>
      </c>
      <c r="Z133" s="78" t="s">
        <v>128</v>
      </c>
      <c r="AA133" s="89">
        <v>0</v>
      </c>
      <c r="AB133" s="90">
        <v>2741.85</v>
      </c>
      <c r="AC133" s="89">
        <v>144.86000000000001</v>
      </c>
      <c r="AD133" s="91">
        <v>1.4999999999999999E-2</v>
      </c>
      <c r="AE133" s="224" t="s">
        <v>1080</v>
      </c>
      <c r="AF133" s="228"/>
    </row>
    <row r="134" spans="1:32" ht="14.25" customHeight="1">
      <c r="A134" s="76">
        <v>20</v>
      </c>
      <c r="B134" s="77">
        <v>5</v>
      </c>
      <c r="C134" s="78">
        <v>1019</v>
      </c>
      <c r="D134" s="78" t="s">
        <v>297</v>
      </c>
      <c r="E134" s="78" t="s">
        <v>75</v>
      </c>
      <c r="F134" s="78" t="s">
        <v>186</v>
      </c>
      <c r="G134" s="79" t="s">
        <v>53</v>
      </c>
      <c r="H134" s="88" t="s">
        <v>289</v>
      </c>
      <c r="I134" s="81" t="s">
        <v>65</v>
      </c>
      <c r="J134" s="78" t="s">
        <v>298</v>
      </c>
      <c r="K134" s="78">
        <v>1277907088</v>
      </c>
      <c r="L134" s="79" t="s">
        <v>45</v>
      </c>
      <c r="M134" s="79" t="s">
        <v>46</v>
      </c>
      <c r="N134" s="83">
        <f>SUMIFS(FIPE!C:C,FIPE!A:A,'FROTA CONT'!F134,FIPE!B:B,'FROTA CONT'!E134)</f>
        <v>207845</v>
      </c>
      <c r="O134" s="84" t="s">
        <v>1642</v>
      </c>
      <c r="P134" s="95">
        <v>200000</v>
      </c>
      <c r="Q134" s="95">
        <v>200000</v>
      </c>
      <c r="R134" s="95">
        <v>10000</v>
      </c>
      <c r="S134" s="95">
        <v>30000</v>
      </c>
      <c r="T134" s="96" t="s">
        <v>1772</v>
      </c>
      <c r="U134" s="88" t="s">
        <v>45</v>
      </c>
      <c r="V134" s="79" t="s">
        <v>30</v>
      </c>
      <c r="W134" s="79" t="s">
        <v>48</v>
      </c>
      <c r="X134" s="79" t="s">
        <v>48</v>
      </c>
      <c r="Y134" s="79" t="s">
        <v>48</v>
      </c>
      <c r="Z134" s="78" t="s">
        <v>128</v>
      </c>
      <c r="AA134" s="89">
        <v>0</v>
      </c>
      <c r="AB134" s="90">
        <v>2741.85</v>
      </c>
      <c r="AC134" s="89">
        <v>144.86000000000001</v>
      </c>
      <c r="AD134" s="91">
        <v>1.4999999999999999E-2</v>
      </c>
      <c r="AE134" s="224" t="s">
        <v>1080</v>
      </c>
      <c r="AF134" s="228"/>
    </row>
    <row r="135" spans="1:32" ht="14.25" customHeight="1">
      <c r="A135" s="76">
        <v>20</v>
      </c>
      <c r="B135" s="77">
        <v>5</v>
      </c>
      <c r="C135" s="78">
        <v>1021</v>
      </c>
      <c r="D135" s="78" t="s">
        <v>299</v>
      </c>
      <c r="E135" s="78" t="s">
        <v>75</v>
      </c>
      <c r="F135" s="78" t="s">
        <v>186</v>
      </c>
      <c r="G135" s="79" t="s">
        <v>53</v>
      </c>
      <c r="H135" s="88" t="s">
        <v>289</v>
      </c>
      <c r="I135" s="81" t="s">
        <v>65</v>
      </c>
      <c r="J135" s="78" t="s">
        <v>300</v>
      </c>
      <c r="K135" s="78">
        <v>1277891408</v>
      </c>
      <c r="L135" s="79" t="s">
        <v>45</v>
      </c>
      <c r="M135" s="79" t="s">
        <v>46</v>
      </c>
      <c r="N135" s="83">
        <f>SUMIFS(FIPE!C:C,FIPE!A:A,'FROTA CONT'!F135,FIPE!B:B,'FROTA CONT'!E135)</f>
        <v>207845</v>
      </c>
      <c r="O135" s="84" t="s">
        <v>1642</v>
      </c>
      <c r="P135" s="95">
        <v>200000</v>
      </c>
      <c r="Q135" s="95">
        <v>200000</v>
      </c>
      <c r="R135" s="95">
        <v>10000</v>
      </c>
      <c r="S135" s="95">
        <v>30000</v>
      </c>
      <c r="T135" s="96" t="s">
        <v>1772</v>
      </c>
      <c r="U135" s="88" t="s">
        <v>45</v>
      </c>
      <c r="V135" s="79" t="s">
        <v>30</v>
      </c>
      <c r="W135" s="79" t="s">
        <v>48</v>
      </c>
      <c r="X135" s="79" t="s">
        <v>48</v>
      </c>
      <c r="Y135" s="79" t="s">
        <v>48</v>
      </c>
      <c r="Z135" s="78" t="s">
        <v>128</v>
      </c>
      <c r="AA135" s="89">
        <v>0</v>
      </c>
      <c r="AB135" s="90">
        <v>2741.85</v>
      </c>
      <c r="AC135" s="89">
        <v>144.86000000000001</v>
      </c>
      <c r="AD135" s="91">
        <v>1.4999999999999999E-2</v>
      </c>
      <c r="AE135" s="224" t="s">
        <v>1080</v>
      </c>
      <c r="AF135" s="228"/>
    </row>
    <row r="136" spans="1:32" ht="14.25" customHeight="1">
      <c r="A136" s="76">
        <v>20</v>
      </c>
      <c r="B136" s="77">
        <v>5</v>
      </c>
      <c r="C136" s="78">
        <v>1023</v>
      </c>
      <c r="D136" s="78" t="s">
        <v>301</v>
      </c>
      <c r="E136" s="78" t="s">
        <v>75</v>
      </c>
      <c r="F136" s="78" t="s">
        <v>186</v>
      </c>
      <c r="G136" s="79" t="s">
        <v>53</v>
      </c>
      <c r="H136" s="88" t="s">
        <v>289</v>
      </c>
      <c r="I136" s="81" t="s">
        <v>65</v>
      </c>
      <c r="J136" s="78" t="s">
        <v>302</v>
      </c>
      <c r="K136" s="78">
        <v>1277902752</v>
      </c>
      <c r="L136" s="79" t="s">
        <v>45</v>
      </c>
      <c r="M136" s="79" t="s">
        <v>46</v>
      </c>
      <c r="N136" s="83">
        <f>SUMIFS(FIPE!C:C,FIPE!A:A,'FROTA CONT'!F136,FIPE!B:B,'FROTA CONT'!E136)</f>
        <v>207845</v>
      </c>
      <c r="O136" s="84" t="s">
        <v>1642</v>
      </c>
      <c r="P136" s="95">
        <v>200000</v>
      </c>
      <c r="Q136" s="95">
        <v>200000</v>
      </c>
      <c r="R136" s="95">
        <v>10000</v>
      </c>
      <c r="S136" s="95">
        <v>30000</v>
      </c>
      <c r="T136" s="96" t="s">
        <v>1772</v>
      </c>
      <c r="U136" s="88" t="s">
        <v>45</v>
      </c>
      <c r="V136" s="79" t="s">
        <v>30</v>
      </c>
      <c r="W136" s="79" t="s">
        <v>48</v>
      </c>
      <c r="X136" s="79" t="s">
        <v>48</v>
      </c>
      <c r="Y136" s="79" t="s">
        <v>48</v>
      </c>
      <c r="Z136" s="78" t="s">
        <v>128</v>
      </c>
      <c r="AA136" s="89">
        <v>0</v>
      </c>
      <c r="AB136" s="90">
        <v>2741.85</v>
      </c>
      <c r="AC136" s="89">
        <v>144.86000000000001</v>
      </c>
      <c r="AD136" s="91">
        <v>1.4999999999999999E-2</v>
      </c>
      <c r="AE136" s="224" t="s">
        <v>1080</v>
      </c>
      <c r="AF136" s="228"/>
    </row>
    <row r="137" spans="1:32" ht="14.25" customHeight="1">
      <c r="A137" s="76">
        <v>20</v>
      </c>
      <c r="B137" s="77">
        <v>5</v>
      </c>
      <c r="C137" s="78">
        <v>1025</v>
      </c>
      <c r="D137" s="78" t="s">
        <v>303</v>
      </c>
      <c r="E137" s="78" t="s">
        <v>75</v>
      </c>
      <c r="F137" s="78" t="s">
        <v>186</v>
      </c>
      <c r="G137" s="79" t="s">
        <v>53</v>
      </c>
      <c r="H137" s="88" t="s">
        <v>289</v>
      </c>
      <c r="I137" s="81" t="s">
        <v>65</v>
      </c>
      <c r="J137" s="78" t="s">
        <v>304</v>
      </c>
      <c r="K137" s="78">
        <v>1277889047</v>
      </c>
      <c r="L137" s="79" t="s">
        <v>45</v>
      </c>
      <c r="M137" s="79" t="s">
        <v>46</v>
      </c>
      <c r="N137" s="83">
        <f>SUMIFS(FIPE!C:C,FIPE!A:A,'FROTA CONT'!F137,FIPE!B:B,'FROTA CONT'!E137)</f>
        <v>207845</v>
      </c>
      <c r="O137" s="84" t="s">
        <v>1642</v>
      </c>
      <c r="P137" s="95">
        <v>200000</v>
      </c>
      <c r="Q137" s="95">
        <v>200000</v>
      </c>
      <c r="R137" s="95">
        <v>10000</v>
      </c>
      <c r="S137" s="95">
        <v>30000</v>
      </c>
      <c r="T137" s="96" t="s">
        <v>1772</v>
      </c>
      <c r="U137" s="88" t="s">
        <v>45</v>
      </c>
      <c r="V137" s="79" t="s">
        <v>30</v>
      </c>
      <c r="W137" s="79" t="s">
        <v>48</v>
      </c>
      <c r="X137" s="79" t="s">
        <v>48</v>
      </c>
      <c r="Y137" s="79" t="s">
        <v>48</v>
      </c>
      <c r="Z137" s="78" t="s">
        <v>128</v>
      </c>
      <c r="AA137" s="89">
        <v>0</v>
      </c>
      <c r="AB137" s="90">
        <v>2741.85</v>
      </c>
      <c r="AC137" s="89">
        <v>144.86000000000001</v>
      </c>
      <c r="AD137" s="91">
        <v>1.4999999999999999E-2</v>
      </c>
      <c r="AE137" s="224" t="s">
        <v>1080</v>
      </c>
      <c r="AF137" s="228"/>
    </row>
    <row r="138" spans="1:32" ht="14.25" customHeight="1">
      <c r="A138" s="76">
        <v>20</v>
      </c>
      <c r="B138" s="77">
        <v>5</v>
      </c>
      <c r="C138" s="78">
        <v>1027</v>
      </c>
      <c r="D138" s="78" t="s">
        <v>305</v>
      </c>
      <c r="E138" s="78" t="s">
        <v>75</v>
      </c>
      <c r="F138" s="78" t="s">
        <v>186</v>
      </c>
      <c r="G138" s="79" t="s">
        <v>53</v>
      </c>
      <c r="H138" s="88" t="s">
        <v>289</v>
      </c>
      <c r="I138" s="79" t="s">
        <v>65</v>
      </c>
      <c r="J138" s="78" t="s">
        <v>306</v>
      </c>
      <c r="K138" s="78">
        <v>1277942282</v>
      </c>
      <c r="L138" s="79" t="s">
        <v>45</v>
      </c>
      <c r="M138" s="79" t="s">
        <v>46</v>
      </c>
      <c r="N138" s="83">
        <f>SUMIFS(FIPE!C:C,FIPE!A:A,'FROTA CONT'!F138,FIPE!B:B,'FROTA CONT'!E138)</f>
        <v>207845</v>
      </c>
      <c r="O138" s="84" t="s">
        <v>1642</v>
      </c>
      <c r="P138" s="95">
        <v>200000</v>
      </c>
      <c r="Q138" s="95">
        <v>200000</v>
      </c>
      <c r="R138" s="95">
        <v>10000</v>
      </c>
      <c r="S138" s="95">
        <v>30000</v>
      </c>
      <c r="T138" s="96" t="s">
        <v>1772</v>
      </c>
      <c r="U138" s="88" t="s">
        <v>45</v>
      </c>
      <c r="V138" s="79" t="s">
        <v>30</v>
      </c>
      <c r="W138" s="79" t="s">
        <v>48</v>
      </c>
      <c r="X138" s="79" t="s">
        <v>48</v>
      </c>
      <c r="Y138" s="79" t="s">
        <v>48</v>
      </c>
      <c r="Z138" s="78" t="s">
        <v>128</v>
      </c>
      <c r="AA138" s="89">
        <v>0</v>
      </c>
      <c r="AB138" s="90">
        <v>2741.85</v>
      </c>
      <c r="AC138" s="89">
        <v>144.86000000000001</v>
      </c>
      <c r="AD138" s="91">
        <v>1.4999999999999999E-2</v>
      </c>
      <c r="AE138" s="224" t="s">
        <v>1080</v>
      </c>
      <c r="AF138" s="228"/>
    </row>
    <row r="139" spans="1:32" ht="14.25" customHeight="1">
      <c r="A139" s="76">
        <v>20</v>
      </c>
      <c r="B139" s="77">
        <v>5</v>
      </c>
      <c r="C139" s="78">
        <v>1029</v>
      </c>
      <c r="D139" s="78" t="s">
        <v>307</v>
      </c>
      <c r="E139" s="78" t="s">
        <v>75</v>
      </c>
      <c r="F139" s="78" t="s">
        <v>186</v>
      </c>
      <c r="G139" s="79" t="s">
        <v>53</v>
      </c>
      <c r="H139" s="88" t="s">
        <v>289</v>
      </c>
      <c r="I139" s="79" t="s">
        <v>65</v>
      </c>
      <c r="J139" s="78" t="s">
        <v>308</v>
      </c>
      <c r="K139" s="78">
        <v>1277877286</v>
      </c>
      <c r="L139" s="79" t="s">
        <v>45</v>
      </c>
      <c r="M139" s="79" t="s">
        <v>46</v>
      </c>
      <c r="N139" s="83">
        <f>SUMIFS(FIPE!C:C,FIPE!A:A,'FROTA CONT'!F139,FIPE!B:B,'FROTA CONT'!E139)</f>
        <v>207845</v>
      </c>
      <c r="O139" s="84" t="s">
        <v>1642</v>
      </c>
      <c r="P139" s="95">
        <v>200000</v>
      </c>
      <c r="Q139" s="95">
        <v>200000</v>
      </c>
      <c r="R139" s="95">
        <v>10000</v>
      </c>
      <c r="S139" s="95">
        <v>30000</v>
      </c>
      <c r="T139" s="96" t="s">
        <v>1772</v>
      </c>
      <c r="U139" s="88" t="s">
        <v>45</v>
      </c>
      <c r="V139" s="79" t="s">
        <v>30</v>
      </c>
      <c r="W139" s="79" t="s">
        <v>48</v>
      </c>
      <c r="X139" s="79" t="s">
        <v>48</v>
      </c>
      <c r="Y139" s="79" t="s">
        <v>48</v>
      </c>
      <c r="Z139" s="78" t="s">
        <v>128</v>
      </c>
      <c r="AA139" s="89">
        <v>0</v>
      </c>
      <c r="AB139" s="90">
        <v>2741.85</v>
      </c>
      <c r="AC139" s="89">
        <v>144.86000000000001</v>
      </c>
      <c r="AD139" s="91">
        <v>1.4999999999999999E-2</v>
      </c>
      <c r="AE139" s="224" t="s">
        <v>1080</v>
      </c>
      <c r="AF139" s="228"/>
    </row>
    <row r="140" spans="1:32" ht="14.25" customHeight="1">
      <c r="A140" s="76">
        <v>20</v>
      </c>
      <c r="B140" s="77">
        <v>5</v>
      </c>
      <c r="C140" s="78">
        <v>1031</v>
      </c>
      <c r="D140" s="78" t="s">
        <v>309</v>
      </c>
      <c r="E140" s="78" t="s">
        <v>75</v>
      </c>
      <c r="F140" s="78" t="s">
        <v>186</v>
      </c>
      <c r="G140" s="79" t="s">
        <v>53</v>
      </c>
      <c r="H140" s="88" t="s">
        <v>289</v>
      </c>
      <c r="I140" s="79" t="s">
        <v>65</v>
      </c>
      <c r="J140" s="78" t="s">
        <v>310</v>
      </c>
      <c r="K140" s="78">
        <v>1277870680</v>
      </c>
      <c r="L140" s="79" t="s">
        <v>45</v>
      </c>
      <c r="M140" s="79" t="s">
        <v>46</v>
      </c>
      <c r="N140" s="83">
        <f>SUMIFS(FIPE!C:C,FIPE!A:A,'FROTA CONT'!F140,FIPE!B:B,'FROTA CONT'!E140)</f>
        <v>207845</v>
      </c>
      <c r="O140" s="84" t="s">
        <v>1642</v>
      </c>
      <c r="P140" s="95">
        <v>200000</v>
      </c>
      <c r="Q140" s="95">
        <v>200000</v>
      </c>
      <c r="R140" s="95">
        <v>10000</v>
      </c>
      <c r="S140" s="95">
        <v>30000</v>
      </c>
      <c r="T140" s="96" t="s">
        <v>1772</v>
      </c>
      <c r="U140" s="88" t="s">
        <v>45</v>
      </c>
      <c r="V140" s="79" t="s">
        <v>30</v>
      </c>
      <c r="W140" s="79" t="s">
        <v>48</v>
      </c>
      <c r="X140" s="79" t="s">
        <v>48</v>
      </c>
      <c r="Y140" s="79" t="s">
        <v>48</v>
      </c>
      <c r="Z140" s="78" t="s">
        <v>128</v>
      </c>
      <c r="AA140" s="89">
        <v>0</v>
      </c>
      <c r="AB140" s="90">
        <v>2741.85</v>
      </c>
      <c r="AC140" s="89">
        <v>144.86000000000001</v>
      </c>
      <c r="AD140" s="91">
        <v>1.4999999999999999E-2</v>
      </c>
      <c r="AE140" s="224" t="s">
        <v>1080</v>
      </c>
      <c r="AF140" s="228"/>
    </row>
    <row r="141" spans="1:32" ht="14.25" customHeight="1">
      <c r="A141" s="76">
        <v>20</v>
      </c>
      <c r="B141" s="77">
        <v>5</v>
      </c>
      <c r="C141" s="78">
        <v>1033</v>
      </c>
      <c r="D141" s="78" t="s">
        <v>311</v>
      </c>
      <c r="E141" s="78" t="s">
        <v>75</v>
      </c>
      <c r="F141" s="78" t="s">
        <v>186</v>
      </c>
      <c r="G141" s="79" t="s">
        <v>53</v>
      </c>
      <c r="H141" s="88" t="s">
        <v>289</v>
      </c>
      <c r="I141" s="79" t="s">
        <v>65</v>
      </c>
      <c r="J141" s="78" t="s">
        <v>312</v>
      </c>
      <c r="K141" s="78">
        <v>1277951257</v>
      </c>
      <c r="L141" s="79" t="s">
        <v>45</v>
      </c>
      <c r="M141" s="79" t="s">
        <v>46</v>
      </c>
      <c r="N141" s="83">
        <f>SUMIFS(FIPE!C:C,FIPE!A:A,'FROTA CONT'!F141,FIPE!B:B,'FROTA CONT'!E141)</f>
        <v>207845</v>
      </c>
      <c r="O141" s="84" t="s">
        <v>1642</v>
      </c>
      <c r="P141" s="95">
        <v>200000</v>
      </c>
      <c r="Q141" s="95">
        <v>200000</v>
      </c>
      <c r="R141" s="95">
        <v>10000</v>
      </c>
      <c r="S141" s="95">
        <v>30000</v>
      </c>
      <c r="T141" s="96" t="s">
        <v>1772</v>
      </c>
      <c r="U141" s="88" t="s">
        <v>45</v>
      </c>
      <c r="V141" s="79" t="s">
        <v>30</v>
      </c>
      <c r="W141" s="79" t="s">
        <v>48</v>
      </c>
      <c r="X141" s="79" t="s">
        <v>48</v>
      </c>
      <c r="Y141" s="79" t="s">
        <v>48</v>
      </c>
      <c r="Z141" s="78" t="s">
        <v>128</v>
      </c>
      <c r="AA141" s="89">
        <v>0</v>
      </c>
      <c r="AB141" s="90">
        <v>2741.85</v>
      </c>
      <c r="AC141" s="89">
        <v>144.86000000000001</v>
      </c>
      <c r="AD141" s="91">
        <v>1.4999999999999999E-2</v>
      </c>
      <c r="AE141" s="224" t="s">
        <v>1080</v>
      </c>
      <c r="AF141" s="228"/>
    </row>
    <row r="142" spans="1:32" ht="14.25" customHeight="1">
      <c r="A142" s="79"/>
      <c r="B142" s="113"/>
      <c r="C142" s="78"/>
      <c r="D142" s="78"/>
      <c r="E142" s="78"/>
      <c r="F142" s="78"/>
      <c r="G142" s="79"/>
      <c r="H142" s="79"/>
      <c r="I142" s="79"/>
      <c r="J142" s="78"/>
      <c r="K142" s="78"/>
      <c r="L142" s="79"/>
      <c r="M142" s="79"/>
      <c r="N142" s="100"/>
      <c r="O142" s="79"/>
      <c r="P142" s="106"/>
      <c r="Q142" s="106"/>
      <c r="R142" s="106"/>
      <c r="S142" s="106"/>
      <c r="T142" s="107"/>
      <c r="U142" s="79"/>
      <c r="V142" s="79"/>
      <c r="W142" s="79"/>
      <c r="X142" s="79"/>
      <c r="Y142" s="79"/>
      <c r="Z142" s="78"/>
      <c r="AA142" s="89"/>
      <c r="AB142" s="102"/>
      <c r="AC142" s="102"/>
      <c r="AD142" s="103"/>
      <c r="AE142" s="224"/>
      <c r="AF142" s="228"/>
    </row>
    <row r="143" spans="1:32" ht="14.25" customHeight="1">
      <c r="A143" s="194" t="s">
        <v>0</v>
      </c>
      <c r="B143" s="195" t="s">
        <v>1757</v>
      </c>
      <c r="C143" s="196" t="s">
        <v>1</v>
      </c>
      <c r="D143" s="196" t="s">
        <v>2</v>
      </c>
      <c r="E143" s="196" t="s">
        <v>3</v>
      </c>
      <c r="F143" s="196" t="s">
        <v>4</v>
      </c>
      <c r="G143" s="194" t="s">
        <v>5</v>
      </c>
      <c r="H143" s="194" t="s">
        <v>6</v>
      </c>
      <c r="I143" s="194" t="s">
        <v>1665</v>
      </c>
      <c r="J143" s="196" t="s">
        <v>7</v>
      </c>
      <c r="K143" s="196" t="s">
        <v>8</v>
      </c>
      <c r="L143" s="194" t="s">
        <v>9</v>
      </c>
      <c r="M143" s="194" t="s">
        <v>10</v>
      </c>
      <c r="N143" s="197" t="s">
        <v>1737</v>
      </c>
      <c r="O143" s="72" t="s">
        <v>1629</v>
      </c>
      <c r="P143" s="73" t="s">
        <v>11</v>
      </c>
      <c r="Q143" s="73" t="s">
        <v>12</v>
      </c>
      <c r="R143" s="73" t="s">
        <v>13</v>
      </c>
      <c r="S143" s="73" t="s">
        <v>14</v>
      </c>
      <c r="T143" s="73" t="s">
        <v>15</v>
      </c>
      <c r="U143" s="72" t="s">
        <v>1628</v>
      </c>
      <c r="V143" s="190" t="s">
        <v>16</v>
      </c>
      <c r="W143" s="190" t="s">
        <v>17</v>
      </c>
      <c r="X143" s="189" t="s">
        <v>1800</v>
      </c>
      <c r="Y143" s="189" t="s">
        <v>1801</v>
      </c>
      <c r="Z143" s="196" t="s">
        <v>1627</v>
      </c>
      <c r="AA143" s="198" t="s">
        <v>1712</v>
      </c>
      <c r="AB143" s="199" t="s">
        <v>1674</v>
      </c>
      <c r="AC143" s="194" t="s">
        <v>1633</v>
      </c>
      <c r="AD143" s="194" t="s">
        <v>1635</v>
      </c>
      <c r="AE143" s="223" t="s">
        <v>1696</v>
      </c>
      <c r="AF143" s="227" t="s">
        <v>1716</v>
      </c>
    </row>
    <row r="144" spans="1:32" ht="14.25" customHeight="1">
      <c r="A144" s="76">
        <v>20</v>
      </c>
      <c r="B144" s="77">
        <v>5</v>
      </c>
      <c r="C144" s="78">
        <v>443</v>
      </c>
      <c r="D144" s="78" t="s">
        <v>313</v>
      </c>
      <c r="E144" s="78" t="s">
        <v>84</v>
      </c>
      <c r="F144" s="78" t="s">
        <v>248</v>
      </c>
      <c r="G144" s="79" t="s">
        <v>53</v>
      </c>
      <c r="H144" s="88" t="s">
        <v>314</v>
      </c>
      <c r="I144" s="79" t="s">
        <v>96</v>
      </c>
      <c r="J144" s="78" t="s">
        <v>315</v>
      </c>
      <c r="K144" s="78">
        <v>1205598160</v>
      </c>
      <c r="L144" s="79" t="s">
        <v>45</v>
      </c>
      <c r="M144" s="79" t="s">
        <v>46</v>
      </c>
      <c r="N144" s="83">
        <f>SUMIFS(FIPE!C:C,FIPE!A:A,'FROTA CONT'!F144,FIPE!B:B,'FROTA CONT'!E144)</f>
        <v>196401</v>
      </c>
      <c r="O144" s="84" t="s">
        <v>28</v>
      </c>
      <c r="P144" s="95">
        <v>200000</v>
      </c>
      <c r="Q144" s="95">
        <v>200000</v>
      </c>
      <c r="R144" s="95">
        <v>10000</v>
      </c>
      <c r="S144" s="95">
        <v>30000</v>
      </c>
      <c r="T144" s="96" t="s">
        <v>1770</v>
      </c>
      <c r="U144" s="88" t="s">
        <v>45</v>
      </c>
      <c r="V144" s="79" t="s">
        <v>30</v>
      </c>
      <c r="W144" s="79" t="s">
        <v>48</v>
      </c>
      <c r="X144" s="79" t="s">
        <v>48</v>
      </c>
      <c r="Y144" s="79" t="s">
        <v>48</v>
      </c>
      <c r="Z144" s="78" t="s">
        <v>1684</v>
      </c>
      <c r="AA144" s="89">
        <v>0</v>
      </c>
      <c r="AB144" s="90">
        <v>1790.77</v>
      </c>
      <c r="AC144" s="89">
        <v>144.86000000000001</v>
      </c>
      <c r="AD144" s="91">
        <v>1.4999999999999999E-2</v>
      </c>
      <c r="AE144" s="224" t="s">
        <v>1080</v>
      </c>
      <c r="AF144" s="235">
        <v>40665</v>
      </c>
    </row>
    <row r="145" spans="1:32" ht="14.25" customHeight="1">
      <c r="A145" s="76">
        <v>20</v>
      </c>
      <c r="B145" s="77">
        <v>5</v>
      </c>
      <c r="C145" s="78">
        <v>445</v>
      </c>
      <c r="D145" s="78" t="s">
        <v>316</v>
      </c>
      <c r="E145" s="78" t="s">
        <v>84</v>
      </c>
      <c r="F145" s="78" t="s">
        <v>248</v>
      </c>
      <c r="G145" s="79" t="s">
        <v>53</v>
      </c>
      <c r="H145" s="88" t="s">
        <v>314</v>
      </c>
      <c r="I145" s="79" t="s">
        <v>96</v>
      </c>
      <c r="J145" s="78" t="s">
        <v>317</v>
      </c>
      <c r="K145" s="78">
        <v>1205597023</v>
      </c>
      <c r="L145" s="79" t="s">
        <v>45</v>
      </c>
      <c r="M145" s="79" t="s">
        <v>46</v>
      </c>
      <c r="N145" s="83">
        <f>SUMIFS(FIPE!C:C,FIPE!A:A,'FROTA CONT'!F145,FIPE!B:B,'FROTA CONT'!E145)</f>
        <v>196401</v>
      </c>
      <c r="O145" s="84" t="s">
        <v>28</v>
      </c>
      <c r="P145" s="95">
        <v>200000</v>
      </c>
      <c r="Q145" s="95">
        <v>200000</v>
      </c>
      <c r="R145" s="95">
        <v>10000</v>
      </c>
      <c r="S145" s="95">
        <v>30000</v>
      </c>
      <c r="T145" s="96" t="s">
        <v>1770</v>
      </c>
      <c r="U145" s="88" t="s">
        <v>45</v>
      </c>
      <c r="V145" s="79" t="s">
        <v>30</v>
      </c>
      <c r="W145" s="79" t="s">
        <v>48</v>
      </c>
      <c r="X145" s="79" t="s">
        <v>48</v>
      </c>
      <c r="Y145" s="79" t="s">
        <v>48</v>
      </c>
      <c r="Z145" s="78" t="s">
        <v>1684</v>
      </c>
      <c r="AA145" s="89">
        <v>265.72000000000003</v>
      </c>
      <c r="AB145" s="90">
        <v>1790.77</v>
      </c>
      <c r="AC145" s="89">
        <v>144.86000000000001</v>
      </c>
      <c r="AD145" s="91">
        <v>1.4999999999999999E-2</v>
      </c>
      <c r="AE145" s="224" t="s">
        <v>1080</v>
      </c>
      <c r="AF145" s="234">
        <v>31880</v>
      </c>
    </row>
    <row r="146" spans="1:32" ht="14.25" customHeight="1">
      <c r="A146" s="76">
        <v>20</v>
      </c>
      <c r="B146" s="77">
        <v>5</v>
      </c>
      <c r="C146" s="78">
        <v>447</v>
      </c>
      <c r="D146" s="78" t="s">
        <v>318</v>
      </c>
      <c r="E146" s="78" t="s">
        <v>84</v>
      </c>
      <c r="F146" s="78" t="s">
        <v>248</v>
      </c>
      <c r="G146" s="79" t="s">
        <v>53</v>
      </c>
      <c r="H146" s="88" t="s">
        <v>314</v>
      </c>
      <c r="I146" s="79" t="s">
        <v>96</v>
      </c>
      <c r="J146" s="78" t="s">
        <v>319</v>
      </c>
      <c r="K146" s="78">
        <v>1205599956</v>
      </c>
      <c r="L146" s="79" t="s">
        <v>45</v>
      </c>
      <c r="M146" s="79" t="s">
        <v>46</v>
      </c>
      <c r="N146" s="83">
        <f>SUMIFS(FIPE!C:C,FIPE!A:A,'FROTA CONT'!F146,FIPE!B:B,'FROTA CONT'!E146)</f>
        <v>196401</v>
      </c>
      <c r="O146" s="84" t="s">
        <v>28</v>
      </c>
      <c r="P146" s="95">
        <v>200000</v>
      </c>
      <c r="Q146" s="95">
        <v>200000</v>
      </c>
      <c r="R146" s="95">
        <v>10000</v>
      </c>
      <c r="S146" s="95">
        <v>30000</v>
      </c>
      <c r="T146" s="96" t="s">
        <v>1770</v>
      </c>
      <c r="U146" s="88" t="s">
        <v>45</v>
      </c>
      <c r="V146" s="79" t="s">
        <v>30</v>
      </c>
      <c r="W146" s="79" t="s">
        <v>48</v>
      </c>
      <c r="X146" s="79" t="s">
        <v>48</v>
      </c>
      <c r="Y146" s="79" t="s">
        <v>48</v>
      </c>
      <c r="Z146" s="78" t="s">
        <v>1684</v>
      </c>
      <c r="AA146" s="89">
        <v>913.38</v>
      </c>
      <c r="AB146" s="90">
        <v>1790.77</v>
      </c>
      <c r="AC146" s="89">
        <v>144.86000000000001</v>
      </c>
      <c r="AD146" s="91">
        <v>1.4999999999999999E-2</v>
      </c>
      <c r="AE146" s="224" t="s">
        <v>1080</v>
      </c>
      <c r="AF146" s="228"/>
    </row>
    <row r="147" spans="1:32" ht="14.25" customHeight="1">
      <c r="A147" s="76">
        <v>20</v>
      </c>
      <c r="B147" s="77">
        <v>5</v>
      </c>
      <c r="C147" s="78">
        <v>449</v>
      </c>
      <c r="D147" s="78" t="s">
        <v>320</v>
      </c>
      <c r="E147" s="78" t="s">
        <v>84</v>
      </c>
      <c r="F147" s="78" t="s">
        <v>248</v>
      </c>
      <c r="G147" s="79" t="s">
        <v>53</v>
      </c>
      <c r="H147" s="88" t="s">
        <v>314</v>
      </c>
      <c r="I147" s="79" t="s">
        <v>96</v>
      </c>
      <c r="J147" s="78" t="s">
        <v>321</v>
      </c>
      <c r="K147" s="78">
        <v>1205596310</v>
      </c>
      <c r="L147" s="79" t="s">
        <v>45</v>
      </c>
      <c r="M147" s="79" t="s">
        <v>46</v>
      </c>
      <c r="N147" s="83">
        <f>SUMIFS(FIPE!C:C,FIPE!A:A,'FROTA CONT'!F147,FIPE!B:B,'FROTA CONT'!E147)</f>
        <v>196401</v>
      </c>
      <c r="O147" s="84" t="s">
        <v>28</v>
      </c>
      <c r="P147" s="95">
        <v>200000</v>
      </c>
      <c r="Q147" s="95">
        <v>200000</v>
      </c>
      <c r="R147" s="95">
        <v>10000</v>
      </c>
      <c r="S147" s="95">
        <v>30000</v>
      </c>
      <c r="T147" s="96" t="s">
        <v>1770</v>
      </c>
      <c r="U147" s="88" t="s">
        <v>45</v>
      </c>
      <c r="V147" s="79" t="s">
        <v>30</v>
      </c>
      <c r="W147" s="79" t="s">
        <v>48</v>
      </c>
      <c r="X147" s="79" t="s">
        <v>48</v>
      </c>
      <c r="Y147" s="79" t="s">
        <v>48</v>
      </c>
      <c r="Z147" s="78" t="s">
        <v>1684</v>
      </c>
      <c r="AA147" s="89">
        <v>0</v>
      </c>
      <c r="AB147" s="90">
        <v>1790.77</v>
      </c>
      <c r="AC147" s="89">
        <v>144.86000000000001</v>
      </c>
      <c r="AD147" s="91">
        <v>1.4999999999999999E-2</v>
      </c>
      <c r="AE147" s="224" t="s">
        <v>1080</v>
      </c>
      <c r="AF147" s="235">
        <v>52078</v>
      </c>
    </row>
    <row r="148" spans="1:32" ht="14.25" customHeight="1">
      <c r="A148" s="76">
        <v>20</v>
      </c>
      <c r="B148" s="77">
        <v>5</v>
      </c>
      <c r="C148" s="78">
        <v>451</v>
      </c>
      <c r="D148" s="78" t="s">
        <v>322</v>
      </c>
      <c r="E148" s="78" t="s">
        <v>84</v>
      </c>
      <c r="F148" s="78" t="s">
        <v>248</v>
      </c>
      <c r="G148" s="79" t="s">
        <v>53</v>
      </c>
      <c r="H148" s="88" t="s">
        <v>314</v>
      </c>
      <c r="I148" s="79" t="s">
        <v>96</v>
      </c>
      <c r="J148" s="78" t="s">
        <v>323</v>
      </c>
      <c r="K148" s="78">
        <v>1205596710</v>
      </c>
      <c r="L148" s="79" t="s">
        <v>45</v>
      </c>
      <c r="M148" s="79" t="s">
        <v>46</v>
      </c>
      <c r="N148" s="83">
        <f>SUMIFS(FIPE!C:C,FIPE!A:A,'FROTA CONT'!F148,FIPE!B:B,'FROTA CONT'!E148)</f>
        <v>196401</v>
      </c>
      <c r="O148" s="84" t="s">
        <v>28</v>
      </c>
      <c r="P148" s="95">
        <v>200000</v>
      </c>
      <c r="Q148" s="95">
        <v>200000</v>
      </c>
      <c r="R148" s="95">
        <v>10000</v>
      </c>
      <c r="S148" s="95">
        <v>30000</v>
      </c>
      <c r="T148" s="96" t="s">
        <v>1770</v>
      </c>
      <c r="U148" s="88" t="s">
        <v>45</v>
      </c>
      <c r="V148" s="79" t="s">
        <v>30</v>
      </c>
      <c r="W148" s="79" t="s">
        <v>48</v>
      </c>
      <c r="X148" s="79" t="s">
        <v>48</v>
      </c>
      <c r="Y148" s="79" t="s">
        <v>48</v>
      </c>
      <c r="Z148" s="78" t="s">
        <v>1684</v>
      </c>
      <c r="AA148" s="89">
        <v>304.88</v>
      </c>
      <c r="AB148" s="90">
        <v>1790.77</v>
      </c>
      <c r="AC148" s="89">
        <v>144.86000000000001</v>
      </c>
      <c r="AD148" s="91">
        <v>1.4999999999999999E-2</v>
      </c>
      <c r="AE148" s="224" t="s">
        <v>1080</v>
      </c>
      <c r="AF148" s="228"/>
    </row>
    <row r="149" spans="1:32" ht="14.25" customHeight="1">
      <c r="A149" s="76">
        <v>20</v>
      </c>
      <c r="B149" s="77">
        <v>20</v>
      </c>
      <c r="C149" s="78">
        <v>453</v>
      </c>
      <c r="D149" s="78" t="s">
        <v>324</v>
      </c>
      <c r="E149" s="78" t="s">
        <v>84</v>
      </c>
      <c r="F149" s="78" t="s">
        <v>248</v>
      </c>
      <c r="G149" s="79" t="s">
        <v>53</v>
      </c>
      <c r="H149" s="88" t="s">
        <v>314</v>
      </c>
      <c r="I149" s="79" t="s">
        <v>96</v>
      </c>
      <c r="J149" s="78" t="s">
        <v>325</v>
      </c>
      <c r="K149" s="78">
        <v>1205592706</v>
      </c>
      <c r="L149" s="79" t="s">
        <v>45</v>
      </c>
      <c r="M149" s="79" t="s">
        <v>46</v>
      </c>
      <c r="N149" s="83">
        <f>SUMIFS(FIPE!C:C,FIPE!A:A,'FROTA CONT'!F149,FIPE!B:B,'FROTA CONT'!E149)</f>
        <v>196401</v>
      </c>
      <c r="O149" s="84" t="s">
        <v>28</v>
      </c>
      <c r="P149" s="95">
        <v>200000</v>
      </c>
      <c r="Q149" s="95">
        <v>200000</v>
      </c>
      <c r="R149" s="95">
        <v>10000</v>
      </c>
      <c r="S149" s="95">
        <v>30000</v>
      </c>
      <c r="T149" s="96" t="s">
        <v>1770</v>
      </c>
      <c r="U149" s="88" t="s">
        <v>45</v>
      </c>
      <c r="V149" s="79" t="s">
        <v>30</v>
      </c>
      <c r="W149" s="79" t="s">
        <v>48</v>
      </c>
      <c r="X149" s="79" t="s">
        <v>48</v>
      </c>
      <c r="Y149" s="79" t="s">
        <v>48</v>
      </c>
      <c r="Z149" s="78" t="s">
        <v>1684</v>
      </c>
      <c r="AA149" s="89">
        <v>0</v>
      </c>
      <c r="AB149" s="90">
        <v>1790.77</v>
      </c>
      <c r="AC149" s="89">
        <v>144.86000000000001</v>
      </c>
      <c r="AD149" s="91">
        <v>1.4999999999999999E-2</v>
      </c>
      <c r="AE149" s="224" t="s">
        <v>1080</v>
      </c>
      <c r="AF149" s="235">
        <v>32915</v>
      </c>
    </row>
    <row r="150" spans="1:32" ht="14.25" customHeight="1">
      <c r="A150" s="76">
        <v>20</v>
      </c>
      <c r="B150" s="77">
        <v>5</v>
      </c>
      <c r="C150" s="78">
        <v>455</v>
      </c>
      <c r="D150" s="78" t="s">
        <v>326</v>
      </c>
      <c r="E150" s="78" t="s">
        <v>84</v>
      </c>
      <c r="F150" s="78" t="s">
        <v>248</v>
      </c>
      <c r="G150" s="79" t="s">
        <v>53</v>
      </c>
      <c r="H150" s="88" t="s">
        <v>314</v>
      </c>
      <c r="I150" s="79" t="s">
        <v>96</v>
      </c>
      <c r="J150" s="78" t="s">
        <v>327</v>
      </c>
      <c r="K150" s="78">
        <v>1205329720</v>
      </c>
      <c r="L150" s="79" t="s">
        <v>45</v>
      </c>
      <c r="M150" s="79" t="s">
        <v>46</v>
      </c>
      <c r="N150" s="83">
        <f>SUMIFS(FIPE!C:C,FIPE!A:A,'FROTA CONT'!F150,FIPE!B:B,'FROTA CONT'!E150)</f>
        <v>196401</v>
      </c>
      <c r="O150" s="84" t="s">
        <v>28</v>
      </c>
      <c r="P150" s="95">
        <v>200000</v>
      </c>
      <c r="Q150" s="95">
        <v>200000</v>
      </c>
      <c r="R150" s="95">
        <v>10000</v>
      </c>
      <c r="S150" s="95">
        <v>30000</v>
      </c>
      <c r="T150" s="96" t="s">
        <v>1770</v>
      </c>
      <c r="U150" s="88" t="s">
        <v>45</v>
      </c>
      <c r="V150" s="79" t="s">
        <v>30</v>
      </c>
      <c r="W150" s="79" t="s">
        <v>48</v>
      </c>
      <c r="X150" s="79" t="s">
        <v>48</v>
      </c>
      <c r="Y150" s="79" t="s">
        <v>48</v>
      </c>
      <c r="Z150" s="78" t="s">
        <v>1684</v>
      </c>
      <c r="AA150" s="89">
        <v>0</v>
      </c>
      <c r="AB150" s="90">
        <v>1790.77</v>
      </c>
      <c r="AC150" s="89">
        <v>144.86000000000001</v>
      </c>
      <c r="AD150" s="91">
        <v>1.4999999999999999E-2</v>
      </c>
      <c r="AE150" s="224" t="s">
        <v>1080</v>
      </c>
      <c r="AF150" s="228"/>
    </row>
    <row r="151" spans="1:32" ht="14.25" customHeight="1">
      <c r="A151" s="76">
        <v>20</v>
      </c>
      <c r="B151" s="77">
        <v>5</v>
      </c>
      <c r="C151" s="78">
        <v>457</v>
      </c>
      <c r="D151" s="78" t="s">
        <v>328</v>
      </c>
      <c r="E151" s="78" t="s">
        <v>84</v>
      </c>
      <c r="F151" s="78" t="s">
        <v>248</v>
      </c>
      <c r="G151" s="79" t="s">
        <v>53</v>
      </c>
      <c r="H151" s="88" t="s">
        <v>314</v>
      </c>
      <c r="I151" s="79" t="s">
        <v>96</v>
      </c>
      <c r="J151" s="78" t="s">
        <v>329</v>
      </c>
      <c r="K151" s="78">
        <v>1205598569</v>
      </c>
      <c r="L151" s="79" t="s">
        <v>45</v>
      </c>
      <c r="M151" s="79" t="s">
        <v>46</v>
      </c>
      <c r="N151" s="83">
        <f>SUMIFS(FIPE!C:C,FIPE!A:A,'FROTA CONT'!F151,FIPE!B:B,'FROTA CONT'!E151)</f>
        <v>196401</v>
      </c>
      <c r="O151" s="84" t="s">
        <v>28</v>
      </c>
      <c r="P151" s="95">
        <v>200000</v>
      </c>
      <c r="Q151" s="95">
        <v>200000</v>
      </c>
      <c r="R151" s="95">
        <v>10000</v>
      </c>
      <c r="S151" s="95">
        <v>30000</v>
      </c>
      <c r="T151" s="96" t="s">
        <v>1770</v>
      </c>
      <c r="U151" s="88" t="s">
        <v>45</v>
      </c>
      <c r="V151" s="79" t="s">
        <v>30</v>
      </c>
      <c r="W151" s="79" t="s">
        <v>48</v>
      </c>
      <c r="X151" s="79" t="s">
        <v>48</v>
      </c>
      <c r="Y151" s="79" t="s">
        <v>48</v>
      </c>
      <c r="Z151" s="78" t="s">
        <v>1684</v>
      </c>
      <c r="AA151" s="89">
        <v>409.62</v>
      </c>
      <c r="AB151" s="90">
        <v>1790.77</v>
      </c>
      <c r="AC151" s="89">
        <v>144.86000000000001</v>
      </c>
      <c r="AD151" s="91">
        <v>1.4999999999999999E-2</v>
      </c>
      <c r="AE151" s="224" t="s">
        <v>1080</v>
      </c>
      <c r="AF151" s="228"/>
    </row>
    <row r="152" spans="1:32" ht="14.25" customHeight="1">
      <c r="A152" s="76">
        <v>20</v>
      </c>
      <c r="B152" s="77">
        <v>20</v>
      </c>
      <c r="C152" s="78">
        <v>459</v>
      </c>
      <c r="D152" s="78" t="s">
        <v>330</v>
      </c>
      <c r="E152" s="78" t="s">
        <v>84</v>
      </c>
      <c r="F152" s="78" t="s">
        <v>248</v>
      </c>
      <c r="G152" s="79" t="s">
        <v>53</v>
      </c>
      <c r="H152" s="88" t="s">
        <v>314</v>
      </c>
      <c r="I152" s="79" t="s">
        <v>96</v>
      </c>
      <c r="J152" s="78" t="s">
        <v>331</v>
      </c>
      <c r="K152" s="78">
        <v>1205597929</v>
      </c>
      <c r="L152" s="79" t="s">
        <v>45</v>
      </c>
      <c r="M152" s="79" t="s">
        <v>46</v>
      </c>
      <c r="N152" s="83">
        <f>SUMIFS(FIPE!C:C,FIPE!A:A,'FROTA CONT'!F152,FIPE!B:B,'FROTA CONT'!E152)</f>
        <v>196401</v>
      </c>
      <c r="O152" s="84" t="s">
        <v>28</v>
      </c>
      <c r="P152" s="95">
        <v>200000</v>
      </c>
      <c r="Q152" s="95">
        <v>200000</v>
      </c>
      <c r="R152" s="95">
        <v>10000</v>
      </c>
      <c r="S152" s="95">
        <v>30000</v>
      </c>
      <c r="T152" s="96" t="s">
        <v>1770</v>
      </c>
      <c r="U152" s="88" t="s">
        <v>45</v>
      </c>
      <c r="V152" s="79" t="s">
        <v>30</v>
      </c>
      <c r="W152" s="79" t="s">
        <v>48</v>
      </c>
      <c r="X152" s="79" t="s">
        <v>48</v>
      </c>
      <c r="Y152" s="79" t="s">
        <v>48</v>
      </c>
      <c r="Z152" s="78" t="s">
        <v>1684</v>
      </c>
      <c r="AA152" s="89">
        <v>0</v>
      </c>
      <c r="AB152" s="90">
        <v>1790.77</v>
      </c>
      <c r="AC152" s="89">
        <v>144.86000000000001</v>
      </c>
      <c r="AD152" s="91">
        <v>1.4999999999999999E-2</v>
      </c>
      <c r="AE152" s="224" t="s">
        <v>1080</v>
      </c>
      <c r="AF152" s="235">
        <v>36632</v>
      </c>
    </row>
    <row r="153" spans="1:32" ht="14.25" customHeight="1">
      <c r="A153" s="76">
        <v>20</v>
      </c>
      <c r="B153" s="77">
        <v>5</v>
      </c>
      <c r="C153" s="78">
        <v>461</v>
      </c>
      <c r="D153" s="78" t="s">
        <v>332</v>
      </c>
      <c r="E153" s="78" t="s">
        <v>84</v>
      </c>
      <c r="F153" s="78" t="s">
        <v>248</v>
      </c>
      <c r="G153" s="79" t="s">
        <v>53</v>
      </c>
      <c r="H153" s="88" t="s">
        <v>314</v>
      </c>
      <c r="I153" s="79" t="s">
        <v>96</v>
      </c>
      <c r="J153" s="78" t="s">
        <v>333</v>
      </c>
      <c r="K153" s="78">
        <v>1205592021</v>
      </c>
      <c r="L153" s="79" t="s">
        <v>45</v>
      </c>
      <c r="M153" s="79" t="s">
        <v>46</v>
      </c>
      <c r="N153" s="83">
        <f>SUMIFS(FIPE!C:C,FIPE!A:A,'FROTA CONT'!F153,FIPE!B:B,'FROTA CONT'!E153)</f>
        <v>196401</v>
      </c>
      <c r="O153" s="84" t="s">
        <v>28</v>
      </c>
      <c r="P153" s="95">
        <v>200000</v>
      </c>
      <c r="Q153" s="95">
        <v>200000</v>
      </c>
      <c r="R153" s="95">
        <v>10000</v>
      </c>
      <c r="S153" s="95">
        <v>30000</v>
      </c>
      <c r="T153" s="96" t="s">
        <v>1770</v>
      </c>
      <c r="U153" s="88" t="s">
        <v>45</v>
      </c>
      <c r="V153" s="79" t="s">
        <v>30</v>
      </c>
      <c r="W153" s="79" t="s">
        <v>48</v>
      </c>
      <c r="X153" s="79" t="s">
        <v>48</v>
      </c>
      <c r="Y153" s="79" t="s">
        <v>48</v>
      </c>
      <c r="Z153" s="78" t="s">
        <v>1684</v>
      </c>
      <c r="AA153" s="89">
        <v>2248.2199999999998</v>
      </c>
      <c r="AB153" s="90">
        <v>1790.77</v>
      </c>
      <c r="AC153" s="89">
        <v>144.86000000000001</v>
      </c>
      <c r="AD153" s="91">
        <v>1.4999999999999999E-2</v>
      </c>
      <c r="AE153" s="224" t="s">
        <v>1080</v>
      </c>
      <c r="AF153" s="235">
        <v>38166</v>
      </c>
    </row>
    <row r="154" spans="1:32" ht="14.25" customHeight="1">
      <c r="A154" s="76">
        <v>20</v>
      </c>
      <c r="B154" s="77">
        <v>5</v>
      </c>
      <c r="C154" s="78">
        <v>463</v>
      </c>
      <c r="D154" s="78" t="s">
        <v>334</v>
      </c>
      <c r="E154" s="78" t="s">
        <v>84</v>
      </c>
      <c r="F154" s="78" t="s">
        <v>248</v>
      </c>
      <c r="G154" s="79" t="s">
        <v>53</v>
      </c>
      <c r="H154" s="88" t="s">
        <v>314</v>
      </c>
      <c r="I154" s="79" t="s">
        <v>96</v>
      </c>
      <c r="J154" s="78" t="s">
        <v>335</v>
      </c>
      <c r="K154" s="78">
        <v>1205592862</v>
      </c>
      <c r="L154" s="79" t="s">
        <v>45</v>
      </c>
      <c r="M154" s="79" t="s">
        <v>46</v>
      </c>
      <c r="N154" s="83">
        <f>SUMIFS(FIPE!C:C,FIPE!A:A,'FROTA CONT'!F154,FIPE!B:B,'FROTA CONT'!E154)</f>
        <v>196401</v>
      </c>
      <c r="O154" s="84" t="s">
        <v>28</v>
      </c>
      <c r="P154" s="95">
        <v>200000</v>
      </c>
      <c r="Q154" s="95">
        <v>200000</v>
      </c>
      <c r="R154" s="95">
        <v>10000</v>
      </c>
      <c r="S154" s="95">
        <v>30000</v>
      </c>
      <c r="T154" s="96" t="s">
        <v>1770</v>
      </c>
      <c r="U154" s="88" t="s">
        <v>45</v>
      </c>
      <c r="V154" s="79" t="s">
        <v>30</v>
      </c>
      <c r="W154" s="79" t="s">
        <v>48</v>
      </c>
      <c r="X154" s="79" t="s">
        <v>48</v>
      </c>
      <c r="Y154" s="79" t="s">
        <v>48</v>
      </c>
      <c r="Z154" s="78" t="s">
        <v>1684</v>
      </c>
      <c r="AA154" s="89">
        <v>104.12</v>
      </c>
      <c r="AB154" s="90">
        <v>1790.77</v>
      </c>
      <c r="AC154" s="89">
        <v>144.86000000000001</v>
      </c>
      <c r="AD154" s="91">
        <v>1.4999999999999999E-2</v>
      </c>
      <c r="AE154" s="224" t="s">
        <v>1080</v>
      </c>
      <c r="AF154" s="235">
        <v>40259</v>
      </c>
    </row>
    <row r="155" spans="1:32" ht="14.25" customHeight="1">
      <c r="A155" s="76">
        <v>20</v>
      </c>
      <c r="B155" s="77">
        <v>20</v>
      </c>
      <c r="C155" s="78">
        <v>465</v>
      </c>
      <c r="D155" s="78" t="s">
        <v>336</v>
      </c>
      <c r="E155" s="78" t="s">
        <v>84</v>
      </c>
      <c r="F155" s="78" t="s">
        <v>248</v>
      </c>
      <c r="G155" s="79" t="s">
        <v>53</v>
      </c>
      <c r="H155" s="88" t="s">
        <v>314</v>
      </c>
      <c r="I155" s="79" t="s">
        <v>96</v>
      </c>
      <c r="J155" s="78" t="s">
        <v>337</v>
      </c>
      <c r="K155" s="78">
        <v>1205597350</v>
      </c>
      <c r="L155" s="79" t="s">
        <v>45</v>
      </c>
      <c r="M155" s="79" t="s">
        <v>46</v>
      </c>
      <c r="N155" s="83">
        <f>SUMIFS(FIPE!C:C,FIPE!A:A,'FROTA CONT'!F155,FIPE!B:B,'FROTA CONT'!E155)</f>
        <v>196401</v>
      </c>
      <c r="O155" s="84" t="s">
        <v>28</v>
      </c>
      <c r="P155" s="95">
        <v>200000</v>
      </c>
      <c r="Q155" s="95">
        <v>200000</v>
      </c>
      <c r="R155" s="95">
        <v>10000</v>
      </c>
      <c r="S155" s="95">
        <v>30000</v>
      </c>
      <c r="T155" s="96" t="s">
        <v>1770</v>
      </c>
      <c r="U155" s="88" t="s">
        <v>45</v>
      </c>
      <c r="V155" s="79" t="s">
        <v>30</v>
      </c>
      <c r="W155" s="79" t="s">
        <v>48</v>
      </c>
      <c r="X155" s="79" t="s">
        <v>48</v>
      </c>
      <c r="Y155" s="79" t="s">
        <v>48</v>
      </c>
      <c r="Z155" s="78" t="s">
        <v>1684</v>
      </c>
      <c r="AA155" s="89">
        <v>0</v>
      </c>
      <c r="AB155" s="90">
        <v>1790.77</v>
      </c>
      <c r="AC155" s="89">
        <v>144.86000000000001</v>
      </c>
      <c r="AD155" s="91">
        <v>1.4999999999999999E-2</v>
      </c>
      <c r="AE155" s="224" t="s">
        <v>1080</v>
      </c>
      <c r="AF155" s="234">
        <v>37870</v>
      </c>
    </row>
    <row r="156" spans="1:32" ht="14.25" customHeight="1">
      <c r="A156" s="76">
        <v>20</v>
      </c>
      <c r="B156" s="77">
        <v>5</v>
      </c>
      <c r="C156" s="78">
        <v>467</v>
      </c>
      <c r="D156" s="78" t="s">
        <v>338</v>
      </c>
      <c r="E156" s="78" t="s">
        <v>84</v>
      </c>
      <c r="F156" s="78" t="s">
        <v>248</v>
      </c>
      <c r="G156" s="79" t="s">
        <v>53</v>
      </c>
      <c r="H156" s="88" t="s">
        <v>314</v>
      </c>
      <c r="I156" s="79" t="s">
        <v>96</v>
      </c>
      <c r="J156" s="78" t="s">
        <v>339</v>
      </c>
      <c r="K156" s="78">
        <v>1205598801</v>
      </c>
      <c r="L156" s="79" t="s">
        <v>45</v>
      </c>
      <c r="M156" s="79" t="s">
        <v>46</v>
      </c>
      <c r="N156" s="83">
        <f>SUMIFS(FIPE!C:C,FIPE!A:A,'FROTA CONT'!F156,FIPE!B:B,'FROTA CONT'!E156)</f>
        <v>196401</v>
      </c>
      <c r="O156" s="84" t="s">
        <v>28</v>
      </c>
      <c r="P156" s="95">
        <v>200000</v>
      </c>
      <c r="Q156" s="95">
        <v>200000</v>
      </c>
      <c r="R156" s="95">
        <v>10000</v>
      </c>
      <c r="S156" s="95">
        <v>30000</v>
      </c>
      <c r="T156" s="96" t="s">
        <v>1770</v>
      </c>
      <c r="U156" s="88" t="s">
        <v>45</v>
      </c>
      <c r="V156" s="79" t="s">
        <v>30</v>
      </c>
      <c r="W156" s="79" t="s">
        <v>48</v>
      </c>
      <c r="X156" s="79" t="s">
        <v>48</v>
      </c>
      <c r="Y156" s="79" t="s">
        <v>48</v>
      </c>
      <c r="Z156" s="78" t="s">
        <v>1684</v>
      </c>
      <c r="AA156" s="89">
        <v>1817.24</v>
      </c>
      <c r="AB156" s="90">
        <v>1790.77</v>
      </c>
      <c r="AC156" s="89">
        <v>144.86000000000001</v>
      </c>
      <c r="AD156" s="91">
        <v>1.4999999999999999E-2</v>
      </c>
      <c r="AE156" s="224" t="s">
        <v>1080</v>
      </c>
      <c r="AF156" s="235">
        <v>40239</v>
      </c>
    </row>
    <row r="157" spans="1:32" ht="14.25" customHeight="1">
      <c r="A157" s="79"/>
      <c r="B157" s="113"/>
      <c r="C157" s="78"/>
      <c r="D157" s="78"/>
      <c r="E157" s="78"/>
      <c r="F157" s="78"/>
      <c r="G157" s="79"/>
      <c r="H157" s="79"/>
      <c r="I157" s="79"/>
      <c r="J157" s="78"/>
      <c r="K157" s="78"/>
      <c r="L157" s="79"/>
      <c r="M157" s="79"/>
      <c r="N157" s="100"/>
      <c r="O157" s="79"/>
      <c r="P157" s="106"/>
      <c r="Q157" s="106"/>
      <c r="R157" s="106"/>
      <c r="S157" s="106"/>
      <c r="T157" s="107"/>
      <c r="U157" s="79"/>
      <c r="V157" s="79"/>
      <c r="W157" s="79"/>
      <c r="X157" s="79"/>
      <c r="Y157" s="79"/>
      <c r="Z157" s="78"/>
      <c r="AA157" s="89"/>
      <c r="AB157" s="102"/>
      <c r="AC157" s="102"/>
      <c r="AD157" s="103"/>
      <c r="AE157" s="224"/>
      <c r="AF157" s="228"/>
    </row>
    <row r="158" spans="1:32" ht="14.25" customHeight="1">
      <c r="A158" s="194" t="s">
        <v>0</v>
      </c>
      <c r="B158" s="195" t="s">
        <v>1757</v>
      </c>
      <c r="C158" s="196" t="s">
        <v>1</v>
      </c>
      <c r="D158" s="196" t="s">
        <v>2</v>
      </c>
      <c r="E158" s="196" t="s">
        <v>3</v>
      </c>
      <c r="F158" s="196" t="s">
        <v>4</v>
      </c>
      <c r="G158" s="194" t="s">
        <v>5</v>
      </c>
      <c r="H158" s="194" t="s">
        <v>6</v>
      </c>
      <c r="I158" s="194" t="s">
        <v>1665</v>
      </c>
      <c r="J158" s="196" t="s">
        <v>7</v>
      </c>
      <c r="K158" s="196" t="s">
        <v>8</v>
      </c>
      <c r="L158" s="194" t="s">
        <v>9</v>
      </c>
      <c r="M158" s="194" t="s">
        <v>10</v>
      </c>
      <c r="N158" s="197" t="s">
        <v>1737</v>
      </c>
      <c r="O158" s="72" t="s">
        <v>1629</v>
      </c>
      <c r="P158" s="73" t="s">
        <v>11</v>
      </c>
      <c r="Q158" s="73" t="s">
        <v>12</v>
      </c>
      <c r="R158" s="73" t="s">
        <v>13</v>
      </c>
      <c r="S158" s="73" t="s">
        <v>14</v>
      </c>
      <c r="T158" s="73" t="s">
        <v>15</v>
      </c>
      <c r="U158" s="72" t="s">
        <v>1628</v>
      </c>
      <c r="V158" s="190" t="s">
        <v>16</v>
      </c>
      <c r="W158" s="190" t="s">
        <v>17</v>
      </c>
      <c r="X158" s="189" t="s">
        <v>1800</v>
      </c>
      <c r="Y158" s="189" t="s">
        <v>1801</v>
      </c>
      <c r="Z158" s="196" t="s">
        <v>1627</v>
      </c>
      <c r="AA158" s="198" t="s">
        <v>1712</v>
      </c>
      <c r="AB158" s="199" t="s">
        <v>1674</v>
      </c>
      <c r="AC158" s="194" t="s">
        <v>1633</v>
      </c>
      <c r="AD158" s="194" t="s">
        <v>1635</v>
      </c>
      <c r="AE158" s="223" t="s">
        <v>1696</v>
      </c>
      <c r="AF158" s="227" t="s">
        <v>1716</v>
      </c>
    </row>
    <row r="159" spans="1:32" ht="14.25" customHeight="1">
      <c r="A159" s="76">
        <v>20</v>
      </c>
      <c r="B159" s="77">
        <v>20</v>
      </c>
      <c r="C159" s="78">
        <v>60</v>
      </c>
      <c r="D159" s="78" t="s">
        <v>340</v>
      </c>
      <c r="E159" s="78" t="s">
        <v>1630</v>
      </c>
      <c r="F159" s="78" t="s">
        <v>37</v>
      </c>
      <c r="G159" s="79" t="s">
        <v>21</v>
      </c>
      <c r="H159" s="88" t="s">
        <v>341</v>
      </c>
      <c r="I159" s="81" t="s">
        <v>69</v>
      </c>
      <c r="J159" s="78" t="s">
        <v>342</v>
      </c>
      <c r="K159" s="78">
        <v>1206461443</v>
      </c>
      <c r="L159" s="79" t="s">
        <v>45</v>
      </c>
      <c r="M159" s="79" t="s">
        <v>46</v>
      </c>
      <c r="N159" s="83">
        <f>SUMIFS(FIPE!C:C,FIPE!A:A,'FROTA CONT'!F159,FIPE!B:B,'FROTA CONT'!E159)</f>
        <v>86857</v>
      </c>
      <c r="O159" s="84" t="s">
        <v>1642</v>
      </c>
      <c r="P159" s="95">
        <v>200000</v>
      </c>
      <c r="Q159" s="95">
        <v>200000</v>
      </c>
      <c r="R159" s="95">
        <v>30000</v>
      </c>
      <c r="S159" s="95">
        <v>50000</v>
      </c>
      <c r="T159" s="96" t="s">
        <v>1772</v>
      </c>
      <c r="U159" s="88" t="s">
        <v>45</v>
      </c>
      <c r="V159" s="79" t="s">
        <v>30</v>
      </c>
      <c r="W159" s="79" t="s">
        <v>48</v>
      </c>
      <c r="X159" s="79" t="s">
        <v>48</v>
      </c>
      <c r="Y159" s="79" t="s">
        <v>48</v>
      </c>
      <c r="Z159" s="78" t="s">
        <v>1685</v>
      </c>
      <c r="AA159" s="89">
        <v>0</v>
      </c>
      <c r="AB159" s="90">
        <v>2670.32</v>
      </c>
      <c r="AC159" s="89">
        <v>144.86000000000001</v>
      </c>
      <c r="AD159" s="115">
        <v>0.04</v>
      </c>
      <c r="AE159" s="224" t="s">
        <v>1080</v>
      </c>
      <c r="AF159" s="228"/>
    </row>
    <row r="160" spans="1:32" ht="14.25" customHeight="1">
      <c r="A160" s="76">
        <v>20</v>
      </c>
      <c r="B160" s="77">
        <v>20</v>
      </c>
      <c r="C160" s="78">
        <v>62</v>
      </c>
      <c r="D160" s="78" t="s">
        <v>343</v>
      </c>
      <c r="E160" s="78" t="s">
        <v>1630</v>
      </c>
      <c r="F160" s="78" t="s">
        <v>37</v>
      </c>
      <c r="G160" s="79" t="s">
        <v>21</v>
      </c>
      <c r="H160" s="88" t="s">
        <v>341</v>
      </c>
      <c r="I160" s="81" t="s">
        <v>69</v>
      </c>
      <c r="J160" s="78" t="s">
        <v>344</v>
      </c>
      <c r="K160" s="78">
        <v>1206463829</v>
      </c>
      <c r="L160" s="79" t="s">
        <v>45</v>
      </c>
      <c r="M160" s="79" t="s">
        <v>46</v>
      </c>
      <c r="N160" s="83">
        <f>SUMIFS(FIPE!C:C,FIPE!A:A,'FROTA CONT'!F160,FIPE!B:B,'FROTA CONT'!E160)</f>
        <v>86857</v>
      </c>
      <c r="O160" s="84" t="s">
        <v>1642</v>
      </c>
      <c r="P160" s="95">
        <v>200000</v>
      </c>
      <c r="Q160" s="95">
        <v>200000</v>
      </c>
      <c r="R160" s="95">
        <v>30000</v>
      </c>
      <c r="S160" s="95">
        <v>50000</v>
      </c>
      <c r="T160" s="96" t="s">
        <v>1772</v>
      </c>
      <c r="U160" s="88" t="s">
        <v>45</v>
      </c>
      <c r="V160" s="79" t="s">
        <v>30</v>
      </c>
      <c r="W160" s="79" t="s">
        <v>48</v>
      </c>
      <c r="X160" s="79" t="s">
        <v>48</v>
      </c>
      <c r="Y160" s="79" t="s">
        <v>48</v>
      </c>
      <c r="Z160" s="78" t="s">
        <v>1685</v>
      </c>
      <c r="AA160" s="89">
        <v>0</v>
      </c>
      <c r="AB160" s="90">
        <v>2670.32</v>
      </c>
      <c r="AC160" s="89">
        <v>144.86000000000001</v>
      </c>
      <c r="AD160" s="115">
        <v>0.04</v>
      </c>
      <c r="AE160" s="224" t="s">
        <v>1080</v>
      </c>
      <c r="AF160" s="228"/>
    </row>
    <row r="161" spans="1:32" ht="14.25" customHeight="1">
      <c r="A161" s="76">
        <v>20</v>
      </c>
      <c r="B161" s="77">
        <v>20</v>
      </c>
      <c r="C161" s="78">
        <v>58</v>
      </c>
      <c r="D161" s="78" t="s">
        <v>345</v>
      </c>
      <c r="E161" s="78" t="s">
        <v>1630</v>
      </c>
      <c r="F161" s="78" t="s">
        <v>37</v>
      </c>
      <c r="G161" s="79" t="s">
        <v>21</v>
      </c>
      <c r="H161" s="88" t="s">
        <v>341</v>
      </c>
      <c r="I161" s="81" t="s">
        <v>69</v>
      </c>
      <c r="J161" s="78" t="s">
        <v>346</v>
      </c>
      <c r="K161" s="78">
        <v>1206613324</v>
      </c>
      <c r="L161" s="79" t="s">
        <v>45</v>
      </c>
      <c r="M161" s="79" t="s">
        <v>46</v>
      </c>
      <c r="N161" s="83">
        <f>SUMIFS(FIPE!C:C,FIPE!A:A,'FROTA CONT'!F161,FIPE!B:B,'FROTA CONT'!E161)</f>
        <v>86857</v>
      </c>
      <c r="O161" s="84" t="s">
        <v>28</v>
      </c>
      <c r="P161" s="95">
        <v>200000</v>
      </c>
      <c r="Q161" s="95">
        <v>200000</v>
      </c>
      <c r="R161" s="95">
        <v>30000</v>
      </c>
      <c r="S161" s="95">
        <v>50000</v>
      </c>
      <c r="T161" s="96" t="s">
        <v>1770</v>
      </c>
      <c r="U161" s="88" t="s">
        <v>45</v>
      </c>
      <c r="V161" s="79" t="s">
        <v>30</v>
      </c>
      <c r="W161" s="79" t="s">
        <v>48</v>
      </c>
      <c r="X161" s="79" t="s">
        <v>48</v>
      </c>
      <c r="Y161" s="79" t="s">
        <v>48</v>
      </c>
      <c r="Z161" s="78" t="s">
        <v>1685</v>
      </c>
      <c r="AA161" s="89">
        <v>620.24</v>
      </c>
      <c r="AB161" s="90">
        <v>2670.32</v>
      </c>
      <c r="AC161" s="89">
        <v>144.86000000000001</v>
      </c>
      <c r="AD161" s="115">
        <v>0.04</v>
      </c>
      <c r="AE161" s="224" t="s">
        <v>1080</v>
      </c>
      <c r="AF161" s="228"/>
    </row>
    <row r="162" spans="1:32" ht="14.25" customHeight="1">
      <c r="A162" s="79"/>
      <c r="B162" s="113"/>
      <c r="C162" s="78"/>
      <c r="D162" s="78"/>
      <c r="E162" s="78"/>
      <c r="F162" s="78"/>
      <c r="G162" s="79"/>
      <c r="H162" s="79"/>
      <c r="I162" s="79"/>
      <c r="J162" s="78"/>
      <c r="K162" s="78"/>
      <c r="L162" s="79"/>
      <c r="M162" s="79"/>
      <c r="N162" s="100"/>
      <c r="O162" s="79"/>
      <c r="P162" s="106"/>
      <c r="Q162" s="106"/>
      <c r="R162" s="106"/>
      <c r="S162" s="106"/>
      <c r="T162" s="107"/>
      <c r="U162" s="79"/>
      <c r="V162" s="79"/>
      <c r="W162" s="79"/>
      <c r="X162" s="79"/>
      <c r="Y162" s="79"/>
      <c r="Z162" s="78"/>
      <c r="AA162" s="89"/>
      <c r="AB162" s="102"/>
      <c r="AC162" s="102"/>
      <c r="AD162" s="103"/>
      <c r="AE162" s="224"/>
      <c r="AF162" s="228"/>
    </row>
    <row r="163" spans="1:32" ht="14.25" customHeight="1">
      <c r="A163" s="194" t="s">
        <v>0</v>
      </c>
      <c r="B163" s="195" t="s">
        <v>1757</v>
      </c>
      <c r="C163" s="196" t="s">
        <v>1</v>
      </c>
      <c r="D163" s="196" t="s">
        <v>2</v>
      </c>
      <c r="E163" s="196" t="s">
        <v>3</v>
      </c>
      <c r="F163" s="196" t="s">
        <v>4</v>
      </c>
      <c r="G163" s="194" t="s">
        <v>5</v>
      </c>
      <c r="H163" s="194" t="s">
        <v>6</v>
      </c>
      <c r="I163" s="194" t="s">
        <v>1665</v>
      </c>
      <c r="J163" s="196" t="s">
        <v>7</v>
      </c>
      <c r="K163" s="196" t="s">
        <v>8</v>
      </c>
      <c r="L163" s="194" t="s">
        <v>9</v>
      </c>
      <c r="M163" s="194" t="s">
        <v>10</v>
      </c>
      <c r="N163" s="197" t="s">
        <v>1737</v>
      </c>
      <c r="O163" s="72" t="s">
        <v>1629</v>
      </c>
      <c r="P163" s="73" t="s">
        <v>11</v>
      </c>
      <c r="Q163" s="73" t="s">
        <v>12</v>
      </c>
      <c r="R163" s="73" t="s">
        <v>13</v>
      </c>
      <c r="S163" s="73" t="s">
        <v>14</v>
      </c>
      <c r="T163" s="73" t="s">
        <v>15</v>
      </c>
      <c r="U163" s="72" t="s">
        <v>1628</v>
      </c>
      <c r="V163" s="190" t="s">
        <v>16</v>
      </c>
      <c r="W163" s="190" t="s">
        <v>17</v>
      </c>
      <c r="X163" s="189" t="s">
        <v>1800</v>
      </c>
      <c r="Y163" s="189" t="s">
        <v>1801</v>
      </c>
      <c r="Z163" s="196" t="s">
        <v>1627</v>
      </c>
      <c r="AA163" s="198" t="s">
        <v>1712</v>
      </c>
      <c r="AB163" s="199" t="s">
        <v>1674</v>
      </c>
      <c r="AC163" s="194" t="s">
        <v>1633</v>
      </c>
      <c r="AD163" s="194" t="s">
        <v>1635</v>
      </c>
      <c r="AE163" s="223" t="s">
        <v>1696</v>
      </c>
      <c r="AF163" s="227" t="s">
        <v>1716</v>
      </c>
    </row>
    <row r="164" spans="1:32" ht="14.25" customHeight="1">
      <c r="A164" s="76">
        <v>20</v>
      </c>
      <c r="B164" s="77">
        <v>20</v>
      </c>
      <c r="C164" s="78">
        <v>683</v>
      </c>
      <c r="D164" s="78" t="s">
        <v>347</v>
      </c>
      <c r="E164" s="78" t="s">
        <v>75</v>
      </c>
      <c r="F164" s="78" t="s">
        <v>113</v>
      </c>
      <c r="G164" s="79" t="s">
        <v>53</v>
      </c>
      <c r="H164" s="88" t="s">
        <v>341</v>
      </c>
      <c r="I164" s="79" t="s">
        <v>96</v>
      </c>
      <c r="J164" s="78" t="s">
        <v>348</v>
      </c>
      <c r="K164" s="78">
        <v>1241372940</v>
      </c>
      <c r="L164" s="79" t="s">
        <v>45</v>
      </c>
      <c r="M164" s="79" t="s">
        <v>46</v>
      </c>
      <c r="N164" s="83">
        <f>SUMIFS(FIPE!C:C,FIPE!A:A,'FROTA CONT'!F164,FIPE!B:B,'FROTA CONT'!E164)</f>
        <v>184515</v>
      </c>
      <c r="O164" s="84" t="s">
        <v>28</v>
      </c>
      <c r="P164" s="95">
        <v>200000</v>
      </c>
      <c r="Q164" s="95">
        <v>200000</v>
      </c>
      <c r="R164" s="95">
        <v>30000</v>
      </c>
      <c r="S164" s="95">
        <v>50000</v>
      </c>
      <c r="T164" s="96" t="s">
        <v>1770</v>
      </c>
      <c r="U164" s="88" t="s">
        <v>45</v>
      </c>
      <c r="V164" s="79" t="s">
        <v>30</v>
      </c>
      <c r="W164" s="79" t="s">
        <v>48</v>
      </c>
      <c r="X164" s="79" t="s">
        <v>48</v>
      </c>
      <c r="Y164" s="79" t="s">
        <v>48</v>
      </c>
      <c r="Z164" s="78" t="s">
        <v>1685</v>
      </c>
      <c r="AA164" s="89">
        <v>0</v>
      </c>
      <c r="AB164" s="90">
        <v>1866.33</v>
      </c>
      <c r="AC164" s="89">
        <v>144.86000000000001</v>
      </c>
      <c r="AD164" s="91">
        <v>1.4999999999999999E-2</v>
      </c>
      <c r="AE164" s="224" t="s">
        <v>1080</v>
      </c>
      <c r="AF164" s="228"/>
    </row>
    <row r="165" spans="1:32" ht="14.25" customHeight="1">
      <c r="A165" s="76">
        <v>20</v>
      </c>
      <c r="B165" s="77">
        <v>20</v>
      </c>
      <c r="C165" s="78">
        <v>685</v>
      </c>
      <c r="D165" s="78" t="s">
        <v>349</v>
      </c>
      <c r="E165" s="78" t="s">
        <v>75</v>
      </c>
      <c r="F165" s="78" t="s">
        <v>113</v>
      </c>
      <c r="G165" s="79" t="s">
        <v>53</v>
      </c>
      <c r="H165" s="88" t="s">
        <v>341</v>
      </c>
      <c r="I165" s="79" t="s">
        <v>96</v>
      </c>
      <c r="J165" s="78" t="s">
        <v>350</v>
      </c>
      <c r="K165" s="78">
        <v>1241372486</v>
      </c>
      <c r="L165" s="79" t="s">
        <v>45</v>
      </c>
      <c r="M165" s="79" t="s">
        <v>46</v>
      </c>
      <c r="N165" s="83">
        <f>SUMIFS(FIPE!C:C,FIPE!A:A,'FROTA CONT'!F165,FIPE!B:B,'FROTA CONT'!E165)</f>
        <v>184515</v>
      </c>
      <c r="O165" s="84" t="s">
        <v>28</v>
      </c>
      <c r="P165" s="95">
        <v>200000</v>
      </c>
      <c r="Q165" s="95">
        <v>200000</v>
      </c>
      <c r="R165" s="95">
        <v>30000</v>
      </c>
      <c r="S165" s="95">
        <v>50000</v>
      </c>
      <c r="T165" s="96" t="s">
        <v>1770</v>
      </c>
      <c r="U165" s="88" t="s">
        <v>45</v>
      </c>
      <c r="V165" s="79" t="s">
        <v>30</v>
      </c>
      <c r="W165" s="79" t="s">
        <v>48</v>
      </c>
      <c r="X165" s="79" t="s">
        <v>48</v>
      </c>
      <c r="Y165" s="79" t="s">
        <v>48</v>
      </c>
      <c r="Z165" s="78" t="s">
        <v>1685</v>
      </c>
      <c r="AA165" s="89">
        <v>0</v>
      </c>
      <c r="AB165" s="90">
        <v>1866.33</v>
      </c>
      <c r="AC165" s="89">
        <v>144.86000000000001</v>
      </c>
      <c r="AD165" s="91">
        <v>1.4999999999999999E-2</v>
      </c>
      <c r="AE165" s="224" t="s">
        <v>1080</v>
      </c>
      <c r="AF165" s="228"/>
    </row>
    <row r="166" spans="1:32" ht="14.25" customHeight="1">
      <c r="A166" s="79"/>
      <c r="B166" s="113"/>
      <c r="C166" s="78"/>
      <c r="D166" s="78"/>
      <c r="E166" s="78"/>
      <c r="F166" s="78"/>
      <c r="G166" s="79"/>
      <c r="H166" s="79"/>
      <c r="I166" s="79"/>
      <c r="J166" s="78"/>
      <c r="K166" s="78"/>
      <c r="L166" s="79"/>
      <c r="M166" s="79"/>
      <c r="N166" s="100"/>
      <c r="O166" s="79"/>
      <c r="P166" s="106"/>
      <c r="Q166" s="106"/>
      <c r="R166" s="106"/>
      <c r="S166" s="106"/>
      <c r="T166" s="107"/>
      <c r="U166" s="79"/>
      <c r="V166" s="79"/>
      <c r="W166" s="79"/>
      <c r="X166" s="79"/>
      <c r="Y166" s="79"/>
      <c r="Z166" s="78"/>
      <c r="AA166" s="89"/>
      <c r="AB166" s="102"/>
      <c r="AC166" s="102"/>
      <c r="AD166" s="103"/>
      <c r="AE166" s="224"/>
      <c r="AF166" s="228"/>
    </row>
    <row r="167" spans="1:32" ht="14.25" customHeight="1">
      <c r="A167" s="194" t="s">
        <v>0</v>
      </c>
      <c r="B167" s="195" t="s">
        <v>1757</v>
      </c>
      <c r="C167" s="196" t="s">
        <v>1</v>
      </c>
      <c r="D167" s="196" t="s">
        <v>2</v>
      </c>
      <c r="E167" s="196" t="s">
        <v>3</v>
      </c>
      <c r="F167" s="196" t="s">
        <v>4</v>
      </c>
      <c r="G167" s="194" t="s">
        <v>5</v>
      </c>
      <c r="H167" s="194" t="s">
        <v>6</v>
      </c>
      <c r="I167" s="194" t="s">
        <v>1665</v>
      </c>
      <c r="J167" s="196" t="s">
        <v>7</v>
      </c>
      <c r="K167" s="196" t="s">
        <v>8</v>
      </c>
      <c r="L167" s="194" t="s">
        <v>9</v>
      </c>
      <c r="M167" s="194" t="s">
        <v>10</v>
      </c>
      <c r="N167" s="197" t="s">
        <v>1737</v>
      </c>
      <c r="O167" s="72" t="s">
        <v>1629</v>
      </c>
      <c r="P167" s="73" t="s">
        <v>11</v>
      </c>
      <c r="Q167" s="73" t="s">
        <v>12</v>
      </c>
      <c r="R167" s="73" t="s">
        <v>13</v>
      </c>
      <c r="S167" s="73" t="s">
        <v>14</v>
      </c>
      <c r="T167" s="73" t="s">
        <v>15</v>
      </c>
      <c r="U167" s="72" t="s">
        <v>1628</v>
      </c>
      <c r="V167" s="190" t="s">
        <v>16</v>
      </c>
      <c r="W167" s="190" t="s">
        <v>17</v>
      </c>
      <c r="X167" s="189" t="s">
        <v>1800</v>
      </c>
      <c r="Y167" s="189" t="s">
        <v>1801</v>
      </c>
      <c r="Z167" s="196" t="s">
        <v>1627</v>
      </c>
      <c r="AA167" s="198" t="s">
        <v>1712</v>
      </c>
      <c r="AB167" s="199" t="s">
        <v>1674</v>
      </c>
      <c r="AC167" s="194" t="s">
        <v>1633</v>
      </c>
      <c r="AD167" s="194" t="s">
        <v>1635</v>
      </c>
      <c r="AE167" s="223" t="s">
        <v>1696</v>
      </c>
      <c r="AF167" s="227" t="s">
        <v>1716</v>
      </c>
    </row>
    <row r="168" spans="1:32" ht="14.25" customHeight="1">
      <c r="A168" s="76">
        <v>20</v>
      </c>
      <c r="B168" s="77">
        <v>5</v>
      </c>
      <c r="C168" s="78">
        <v>607</v>
      </c>
      <c r="D168" s="78" t="s">
        <v>356</v>
      </c>
      <c r="E168" s="78" t="s">
        <v>84</v>
      </c>
      <c r="F168" s="78" t="s">
        <v>248</v>
      </c>
      <c r="G168" s="79" t="s">
        <v>53</v>
      </c>
      <c r="H168" s="88" t="s">
        <v>353</v>
      </c>
      <c r="I168" s="79" t="s">
        <v>355</v>
      </c>
      <c r="J168" s="78" t="s">
        <v>357</v>
      </c>
      <c r="K168" s="78">
        <v>1223786029</v>
      </c>
      <c r="L168" s="79" t="s">
        <v>358</v>
      </c>
      <c r="M168" s="79" t="s">
        <v>359</v>
      </c>
      <c r="N168" s="83">
        <f>SUMIFS(FIPE!C:C,FIPE!A:A,'FROTA CONT'!F168,FIPE!B:B,'FROTA CONT'!E168)</f>
        <v>196401</v>
      </c>
      <c r="O168" s="84" t="s">
        <v>28</v>
      </c>
      <c r="P168" s="95">
        <v>300000</v>
      </c>
      <c r="Q168" s="95">
        <v>700000</v>
      </c>
      <c r="R168" s="95">
        <v>100000</v>
      </c>
      <c r="S168" s="95">
        <v>30000</v>
      </c>
      <c r="T168" s="96" t="s">
        <v>48</v>
      </c>
      <c r="U168" s="88" t="s">
        <v>1773</v>
      </c>
      <c r="V168" s="79" t="s">
        <v>30</v>
      </c>
      <c r="W168" s="79" t="s">
        <v>30</v>
      </c>
      <c r="X168" s="81" t="s">
        <v>48</v>
      </c>
      <c r="Y168" s="81" t="s">
        <v>30</v>
      </c>
      <c r="Z168" s="78" t="s">
        <v>1686</v>
      </c>
      <c r="AA168" s="89">
        <v>0</v>
      </c>
      <c r="AB168" s="90" t="s">
        <v>1637</v>
      </c>
      <c r="AC168" s="89">
        <v>144.86000000000001</v>
      </c>
      <c r="AD168" s="115" t="s">
        <v>1637</v>
      </c>
      <c r="AE168" s="224" t="s">
        <v>1697</v>
      </c>
      <c r="AF168" s="234">
        <v>118971</v>
      </c>
    </row>
    <row r="169" spans="1:32" ht="14.25" customHeight="1">
      <c r="A169" s="76">
        <v>20</v>
      </c>
      <c r="B169" s="77">
        <v>5</v>
      </c>
      <c r="C169" s="78">
        <v>609</v>
      </c>
      <c r="D169" s="78" t="s">
        <v>1804</v>
      </c>
      <c r="E169" s="78" t="s">
        <v>84</v>
      </c>
      <c r="F169" s="78" t="s">
        <v>248</v>
      </c>
      <c r="G169" s="79" t="s">
        <v>53</v>
      </c>
      <c r="H169" s="88" t="s">
        <v>353</v>
      </c>
      <c r="I169" s="79" t="s">
        <v>355</v>
      </c>
      <c r="J169" s="78" t="s">
        <v>360</v>
      </c>
      <c r="K169" s="78">
        <v>1223801788</v>
      </c>
      <c r="L169" s="79" t="s">
        <v>358</v>
      </c>
      <c r="M169" s="79" t="s">
        <v>359</v>
      </c>
      <c r="N169" s="83">
        <f>SUMIFS(FIPE!C:C,FIPE!A:A,'FROTA CONT'!F169,FIPE!B:B,'FROTA CONT'!E169)</f>
        <v>196401</v>
      </c>
      <c r="O169" s="84" t="s">
        <v>28</v>
      </c>
      <c r="P169" s="95">
        <v>300000</v>
      </c>
      <c r="Q169" s="95">
        <v>700000</v>
      </c>
      <c r="R169" s="95">
        <v>100000</v>
      </c>
      <c r="S169" s="95">
        <v>30000</v>
      </c>
      <c r="T169" s="96" t="s">
        <v>48</v>
      </c>
      <c r="U169" s="88" t="s">
        <v>25</v>
      </c>
      <c r="V169" s="79" t="s">
        <v>30</v>
      </c>
      <c r="W169" s="79" t="s">
        <v>30</v>
      </c>
      <c r="X169" s="81" t="s">
        <v>48</v>
      </c>
      <c r="Y169" s="81" t="s">
        <v>30</v>
      </c>
      <c r="Z169" s="78" t="s">
        <v>1686</v>
      </c>
      <c r="AA169" s="89">
        <v>0</v>
      </c>
      <c r="AB169" s="90" t="s">
        <v>1637</v>
      </c>
      <c r="AC169" s="89">
        <v>144.86000000000001</v>
      </c>
      <c r="AD169" s="115" t="s">
        <v>1637</v>
      </c>
      <c r="AE169" s="224" t="s">
        <v>1697</v>
      </c>
      <c r="AF169" s="234">
        <v>90203</v>
      </c>
    </row>
    <row r="170" spans="1:32" ht="14.25" customHeight="1">
      <c r="A170" s="76">
        <v>20</v>
      </c>
      <c r="B170" s="77">
        <v>5</v>
      </c>
      <c r="C170" s="78">
        <v>611</v>
      </c>
      <c r="D170" s="78" t="s">
        <v>361</v>
      </c>
      <c r="E170" s="78" t="s">
        <v>84</v>
      </c>
      <c r="F170" s="78" t="s">
        <v>248</v>
      </c>
      <c r="G170" s="79" t="s">
        <v>53</v>
      </c>
      <c r="H170" s="88" t="s">
        <v>353</v>
      </c>
      <c r="I170" s="79" t="s">
        <v>355</v>
      </c>
      <c r="J170" s="78" t="s">
        <v>362</v>
      </c>
      <c r="K170" s="78">
        <v>1223818583</v>
      </c>
      <c r="L170" s="79" t="s">
        <v>358</v>
      </c>
      <c r="M170" s="79" t="s">
        <v>359</v>
      </c>
      <c r="N170" s="83">
        <f>SUMIFS(FIPE!C:C,FIPE!A:A,'FROTA CONT'!F170,FIPE!B:B,'FROTA CONT'!E170)</f>
        <v>196401</v>
      </c>
      <c r="O170" s="84" t="s">
        <v>28</v>
      </c>
      <c r="P170" s="95">
        <v>300000</v>
      </c>
      <c r="Q170" s="95">
        <v>700000</v>
      </c>
      <c r="R170" s="95">
        <v>100000</v>
      </c>
      <c r="S170" s="95">
        <v>30000</v>
      </c>
      <c r="T170" s="96" t="s">
        <v>48</v>
      </c>
      <c r="U170" s="88" t="s">
        <v>1773</v>
      </c>
      <c r="V170" s="79" t="s">
        <v>30</v>
      </c>
      <c r="W170" s="79" t="s">
        <v>30</v>
      </c>
      <c r="X170" s="81" t="s">
        <v>48</v>
      </c>
      <c r="Y170" s="81" t="s">
        <v>30</v>
      </c>
      <c r="Z170" s="78" t="s">
        <v>1686</v>
      </c>
      <c r="AA170" s="89">
        <v>0</v>
      </c>
      <c r="AB170" s="90" t="s">
        <v>1637</v>
      </c>
      <c r="AC170" s="89">
        <v>144.86000000000001</v>
      </c>
      <c r="AD170" s="115" t="s">
        <v>1637</v>
      </c>
      <c r="AE170" s="224" t="s">
        <v>1697</v>
      </c>
      <c r="AF170" s="228"/>
    </row>
    <row r="171" spans="1:32" ht="14.25" customHeight="1">
      <c r="A171" s="76">
        <v>20</v>
      </c>
      <c r="B171" s="77">
        <v>5</v>
      </c>
      <c r="C171" s="78">
        <v>613</v>
      </c>
      <c r="D171" s="78" t="s">
        <v>363</v>
      </c>
      <c r="E171" s="78" t="s">
        <v>84</v>
      </c>
      <c r="F171" s="78" t="s">
        <v>248</v>
      </c>
      <c r="G171" s="79" t="s">
        <v>53</v>
      </c>
      <c r="H171" s="88" t="s">
        <v>353</v>
      </c>
      <c r="I171" s="79" t="s">
        <v>355</v>
      </c>
      <c r="J171" s="78" t="s">
        <v>364</v>
      </c>
      <c r="K171" s="78">
        <v>1223829941</v>
      </c>
      <c r="L171" s="79" t="s">
        <v>358</v>
      </c>
      <c r="M171" s="79" t="s">
        <v>359</v>
      </c>
      <c r="N171" s="83">
        <f>SUMIFS(FIPE!C:C,FIPE!A:A,'FROTA CONT'!F171,FIPE!B:B,'FROTA CONT'!E171)</f>
        <v>196401</v>
      </c>
      <c r="O171" s="84" t="s">
        <v>28</v>
      </c>
      <c r="P171" s="95">
        <v>300000</v>
      </c>
      <c r="Q171" s="95">
        <v>700000</v>
      </c>
      <c r="R171" s="95">
        <v>100000</v>
      </c>
      <c r="S171" s="95">
        <v>30000</v>
      </c>
      <c r="T171" s="96" t="s">
        <v>48</v>
      </c>
      <c r="U171" s="88" t="s">
        <v>25</v>
      </c>
      <c r="V171" s="79" t="s">
        <v>30</v>
      </c>
      <c r="W171" s="79" t="s">
        <v>30</v>
      </c>
      <c r="X171" s="81" t="s">
        <v>48</v>
      </c>
      <c r="Y171" s="81" t="s">
        <v>30</v>
      </c>
      <c r="Z171" s="78" t="s">
        <v>1686</v>
      </c>
      <c r="AA171" s="89">
        <v>0</v>
      </c>
      <c r="AB171" s="90" t="s">
        <v>1637</v>
      </c>
      <c r="AC171" s="89">
        <v>144.86000000000001</v>
      </c>
      <c r="AD171" s="115" t="s">
        <v>1637</v>
      </c>
      <c r="AE171" s="224" t="s">
        <v>1697</v>
      </c>
      <c r="AF171" s="236">
        <v>66226</v>
      </c>
    </row>
    <row r="172" spans="1:32" ht="14.25" customHeight="1">
      <c r="A172" s="76">
        <v>20</v>
      </c>
      <c r="B172" s="77">
        <v>5</v>
      </c>
      <c r="C172" s="78">
        <v>615</v>
      </c>
      <c r="D172" s="78" t="s">
        <v>365</v>
      </c>
      <c r="E172" s="78" t="s">
        <v>84</v>
      </c>
      <c r="F172" s="78" t="s">
        <v>248</v>
      </c>
      <c r="G172" s="79" t="s">
        <v>53</v>
      </c>
      <c r="H172" s="88" t="s">
        <v>353</v>
      </c>
      <c r="I172" s="79" t="s">
        <v>355</v>
      </c>
      <c r="J172" s="78" t="s">
        <v>366</v>
      </c>
      <c r="K172" s="78">
        <v>1223819075</v>
      </c>
      <c r="L172" s="79" t="s">
        <v>358</v>
      </c>
      <c r="M172" s="79" t="s">
        <v>359</v>
      </c>
      <c r="N172" s="83">
        <f>SUMIFS(FIPE!C:C,FIPE!A:A,'FROTA CONT'!F172,FIPE!B:B,'FROTA CONT'!E172)</f>
        <v>196401</v>
      </c>
      <c r="O172" s="84" t="s">
        <v>28</v>
      </c>
      <c r="P172" s="95">
        <v>300000</v>
      </c>
      <c r="Q172" s="95">
        <v>700000</v>
      </c>
      <c r="R172" s="95">
        <v>100000</v>
      </c>
      <c r="S172" s="95">
        <v>30000</v>
      </c>
      <c r="T172" s="96" t="s">
        <v>48</v>
      </c>
      <c r="U172" s="88" t="s">
        <v>1773</v>
      </c>
      <c r="V172" s="79" t="s">
        <v>30</v>
      </c>
      <c r="W172" s="79" t="s">
        <v>30</v>
      </c>
      <c r="X172" s="81" t="s">
        <v>48</v>
      </c>
      <c r="Y172" s="81" t="s">
        <v>30</v>
      </c>
      <c r="Z172" s="78" t="s">
        <v>1686</v>
      </c>
      <c r="AA172" s="89">
        <v>0</v>
      </c>
      <c r="AB172" s="90" t="s">
        <v>1637</v>
      </c>
      <c r="AC172" s="89">
        <v>144.86000000000001</v>
      </c>
      <c r="AD172" s="115" t="s">
        <v>1637</v>
      </c>
      <c r="AE172" s="224" t="s">
        <v>1697</v>
      </c>
      <c r="AF172" s="234">
        <v>134054</v>
      </c>
    </row>
    <row r="173" spans="1:32" ht="14.25" customHeight="1">
      <c r="A173" s="76">
        <v>20</v>
      </c>
      <c r="B173" s="77">
        <v>5</v>
      </c>
      <c r="C173" s="78">
        <v>617</v>
      </c>
      <c r="D173" s="78" t="s">
        <v>367</v>
      </c>
      <c r="E173" s="78" t="s">
        <v>84</v>
      </c>
      <c r="F173" s="78" t="s">
        <v>248</v>
      </c>
      <c r="G173" s="79" t="s">
        <v>53</v>
      </c>
      <c r="H173" s="88" t="s">
        <v>353</v>
      </c>
      <c r="I173" s="79" t="s">
        <v>355</v>
      </c>
      <c r="J173" s="78" t="s">
        <v>368</v>
      </c>
      <c r="K173" s="78">
        <v>1223819148</v>
      </c>
      <c r="L173" s="79" t="s">
        <v>358</v>
      </c>
      <c r="M173" s="79" t="s">
        <v>359</v>
      </c>
      <c r="N173" s="83">
        <f>SUMIFS(FIPE!C:C,FIPE!A:A,'FROTA CONT'!F173,FIPE!B:B,'FROTA CONT'!E173)</f>
        <v>196401</v>
      </c>
      <c r="O173" s="84" t="s">
        <v>28</v>
      </c>
      <c r="P173" s="95">
        <v>300000</v>
      </c>
      <c r="Q173" s="95">
        <v>700000</v>
      </c>
      <c r="R173" s="95">
        <v>100000</v>
      </c>
      <c r="S173" s="95">
        <v>30000</v>
      </c>
      <c r="T173" s="96" t="s">
        <v>48</v>
      </c>
      <c r="U173" s="88" t="s">
        <v>1773</v>
      </c>
      <c r="V173" s="79" t="s">
        <v>30</v>
      </c>
      <c r="W173" s="79" t="s">
        <v>30</v>
      </c>
      <c r="X173" s="81" t="s">
        <v>48</v>
      </c>
      <c r="Y173" s="81" t="s">
        <v>30</v>
      </c>
      <c r="Z173" s="78" t="s">
        <v>1686</v>
      </c>
      <c r="AA173" s="89">
        <v>0</v>
      </c>
      <c r="AB173" s="90" t="s">
        <v>1637</v>
      </c>
      <c r="AC173" s="89">
        <v>144.86000000000001</v>
      </c>
      <c r="AD173" s="115" t="s">
        <v>1637</v>
      </c>
      <c r="AE173" s="224" t="s">
        <v>1697</v>
      </c>
      <c r="AF173" s="234">
        <v>91288</v>
      </c>
    </row>
    <row r="174" spans="1:32" ht="14.25" customHeight="1">
      <c r="A174" s="76">
        <v>20</v>
      </c>
      <c r="B174" s="77">
        <v>5</v>
      </c>
      <c r="C174" s="78">
        <v>619</v>
      </c>
      <c r="D174" s="78" t="s">
        <v>369</v>
      </c>
      <c r="E174" s="78" t="s">
        <v>84</v>
      </c>
      <c r="F174" s="78" t="s">
        <v>248</v>
      </c>
      <c r="G174" s="79" t="s">
        <v>53</v>
      </c>
      <c r="H174" s="88" t="s">
        <v>353</v>
      </c>
      <c r="I174" s="79" t="s">
        <v>355</v>
      </c>
      <c r="J174" s="78" t="s">
        <v>370</v>
      </c>
      <c r="K174" s="78">
        <v>1223819644</v>
      </c>
      <c r="L174" s="79" t="s">
        <v>358</v>
      </c>
      <c r="M174" s="79" t="s">
        <v>359</v>
      </c>
      <c r="N174" s="83">
        <f>SUMIFS(FIPE!C:C,FIPE!A:A,'FROTA CONT'!F174,FIPE!B:B,'FROTA CONT'!E174)</f>
        <v>196401</v>
      </c>
      <c r="O174" s="84" t="s">
        <v>28</v>
      </c>
      <c r="P174" s="95">
        <v>300000</v>
      </c>
      <c r="Q174" s="95">
        <v>700000</v>
      </c>
      <c r="R174" s="95">
        <v>100000</v>
      </c>
      <c r="S174" s="95">
        <v>30000</v>
      </c>
      <c r="T174" s="96" t="s">
        <v>48</v>
      </c>
      <c r="U174" s="88" t="s">
        <v>1773</v>
      </c>
      <c r="V174" s="79" t="s">
        <v>30</v>
      </c>
      <c r="W174" s="79" t="s">
        <v>30</v>
      </c>
      <c r="X174" s="81" t="s">
        <v>48</v>
      </c>
      <c r="Y174" s="81" t="s">
        <v>30</v>
      </c>
      <c r="Z174" s="78" t="s">
        <v>1686</v>
      </c>
      <c r="AA174" s="89">
        <v>0</v>
      </c>
      <c r="AB174" s="90" t="s">
        <v>1637</v>
      </c>
      <c r="AC174" s="89">
        <v>144.86000000000001</v>
      </c>
      <c r="AD174" s="115" t="s">
        <v>1637</v>
      </c>
      <c r="AE174" s="224" t="s">
        <v>1697</v>
      </c>
      <c r="AF174" s="234">
        <v>110622</v>
      </c>
    </row>
    <row r="175" spans="1:32" ht="14.25" customHeight="1">
      <c r="A175" s="76">
        <v>20</v>
      </c>
      <c r="B175" s="77">
        <v>5</v>
      </c>
      <c r="C175" s="78">
        <v>621</v>
      </c>
      <c r="D175" s="78" t="s">
        <v>371</v>
      </c>
      <c r="E175" s="78" t="s">
        <v>84</v>
      </c>
      <c r="F175" s="78" t="s">
        <v>248</v>
      </c>
      <c r="G175" s="79" t="s">
        <v>53</v>
      </c>
      <c r="H175" s="88" t="s">
        <v>353</v>
      </c>
      <c r="I175" s="79" t="s">
        <v>355</v>
      </c>
      <c r="J175" s="78" t="s">
        <v>372</v>
      </c>
      <c r="K175" s="78">
        <v>1223817749</v>
      </c>
      <c r="L175" s="79" t="s">
        <v>358</v>
      </c>
      <c r="M175" s="79" t="s">
        <v>359</v>
      </c>
      <c r="N175" s="83">
        <f>SUMIFS(FIPE!C:C,FIPE!A:A,'FROTA CONT'!F175,FIPE!B:B,'FROTA CONT'!E175)</f>
        <v>196401</v>
      </c>
      <c r="O175" s="84" t="s">
        <v>28</v>
      </c>
      <c r="P175" s="95">
        <v>300000</v>
      </c>
      <c r="Q175" s="95">
        <v>700000</v>
      </c>
      <c r="R175" s="95">
        <v>100000</v>
      </c>
      <c r="S175" s="95">
        <v>30000</v>
      </c>
      <c r="T175" s="96" t="s">
        <v>48</v>
      </c>
      <c r="U175" s="88" t="s">
        <v>1773</v>
      </c>
      <c r="V175" s="79" t="s">
        <v>30</v>
      </c>
      <c r="W175" s="79" t="s">
        <v>30</v>
      </c>
      <c r="X175" s="81" t="s">
        <v>48</v>
      </c>
      <c r="Y175" s="81" t="s">
        <v>30</v>
      </c>
      <c r="Z175" s="78" t="s">
        <v>1686</v>
      </c>
      <c r="AA175" s="89">
        <v>0</v>
      </c>
      <c r="AB175" s="90" t="s">
        <v>1637</v>
      </c>
      <c r="AC175" s="89">
        <v>144.86000000000001</v>
      </c>
      <c r="AD175" s="115" t="s">
        <v>1637</v>
      </c>
      <c r="AE175" s="224" t="s">
        <v>1697</v>
      </c>
      <c r="AF175" s="234">
        <v>119597</v>
      </c>
    </row>
    <row r="176" spans="1:32" ht="14.25" customHeight="1">
      <c r="A176" s="76">
        <v>20</v>
      </c>
      <c r="B176" s="77">
        <v>5</v>
      </c>
      <c r="C176" s="78">
        <v>623</v>
      </c>
      <c r="D176" s="78" t="s">
        <v>373</v>
      </c>
      <c r="E176" s="78" t="s">
        <v>84</v>
      </c>
      <c r="F176" s="78" t="s">
        <v>248</v>
      </c>
      <c r="G176" s="79" t="s">
        <v>53</v>
      </c>
      <c r="H176" s="88" t="s">
        <v>353</v>
      </c>
      <c r="I176" s="79" t="s">
        <v>355</v>
      </c>
      <c r="J176" s="78" t="s">
        <v>374</v>
      </c>
      <c r="K176" s="78">
        <v>1223818230</v>
      </c>
      <c r="L176" s="79" t="s">
        <v>358</v>
      </c>
      <c r="M176" s="79" t="s">
        <v>359</v>
      </c>
      <c r="N176" s="83">
        <f>SUMIFS(FIPE!C:C,FIPE!A:A,'FROTA CONT'!F176,FIPE!B:B,'FROTA CONT'!E176)</f>
        <v>196401</v>
      </c>
      <c r="O176" s="84" t="s">
        <v>28</v>
      </c>
      <c r="P176" s="95">
        <v>300000</v>
      </c>
      <c r="Q176" s="95">
        <v>700000</v>
      </c>
      <c r="R176" s="95">
        <v>100000</v>
      </c>
      <c r="S176" s="95">
        <v>30000</v>
      </c>
      <c r="T176" s="96" t="s">
        <v>48</v>
      </c>
      <c r="U176" s="88" t="s">
        <v>1773</v>
      </c>
      <c r="V176" s="79" t="s">
        <v>30</v>
      </c>
      <c r="W176" s="79" t="s">
        <v>30</v>
      </c>
      <c r="X176" s="81" t="s">
        <v>48</v>
      </c>
      <c r="Y176" s="81" t="s">
        <v>30</v>
      </c>
      <c r="Z176" s="78" t="s">
        <v>1686</v>
      </c>
      <c r="AA176" s="89">
        <v>0</v>
      </c>
      <c r="AB176" s="90" t="s">
        <v>1637</v>
      </c>
      <c r="AC176" s="89">
        <v>144.86000000000001</v>
      </c>
      <c r="AD176" s="115" t="s">
        <v>1637</v>
      </c>
      <c r="AE176" s="224" t="s">
        <v>1697</v>
      </c>
      <c r="AF176" s="234">
        <v>112724</v>
      </c>
    </row>
    <row r="177" spans="1:32" ht="14.25" customHeight="1">
      <c r="A177" s="76">
        <v>20</v>
      </c>
      <c r="B177" s="77">
        <v>5</v>
      </c>
      <c r="C177" s="78">
        <v>625</v>
      </c>
      <c r="D177" s="78" t="s">
        <v>375</v>
      </c>
      <c r="E177" s="78" t="s">
        <v>84</v>
      </c>
      <c r="F177" s="78" t="s">
        <v>248</v>
      </c>
      <c r="G177" s="79" t="s">
        <v>53</v>
      </c>
      <c r="H177" s="88" t="s">
        <v>353</v>
      </c>
      <c r="I177" s="79" t="s">
        <v>355</v>
      </c>
      <c r="J177" s="78" t="s">
        <v>376</v>
      </c>
      <c r="K177" s="78">
        <v>1223818745</v>
      </c>
      <c r="L177" s="79" t="s">
        <v>358</v>
      </c>
      <c r="M177" s="79" t="s">
        <v>359</v>
      </c>
      <c r="N177" s="83">
        <f>SUMIFS(FIPE!C:C,FIPE!A:A,'FROTA CONT'!F177,FIPE!B:B,'FROTA CONT'!E177)</f>
        <v>196401</v>
      </c>
      <c r="O177" s="84" t="s">
        <v>28</v>
      </c>
      <c r="P177" s="95">
        <v>300000</v>
      </c>
      <c r="Q177" s="95">
        <v>700000</v>
      </c>
      <c r="R177" s="95">
        <v>100000</v>
      </c>
      <c r="S177" s="95">
        <v>30000</v>
      </c>
      <c r="T177" s="96" t="s">
        <v>48</v>
      </c>
      <c r="U177" s="88" t="s">
        <v>1773</v>
      </c>
      <c r="V177" s="79" t="s">
        <v>30</v>
      </c>
      <c r="W177" s="79" t="s">
        <v>30</v>
      </c>
      <c r="X177" s="81" t="s">
        <v>48</v>
      </c>
      <c r="Y177" s="81" t="s">
        <v>30</v>
      </c>
      <c r="Z177" s="78" t="s">
        <v>1686</v>
      </c>
      <c r="AA177" s="89">
        <v>0</v>
      </c>
      <c r="AB177" s="90" t="s">
        <v>1637</v>
      </c>
      <c r="AC177" s="89">
        <v>144.86000000000001</v>
      </c>
      <c r="AD177" s="115" t="s">
        <v>1637</v>
      </c>
      <c r="AE177" s="224" t="s">
        <v>1697</v>
      </c>
      <c r="AF177" s="234">
        <v>84902</v>
      </c>
    </row>
    <row r="178" spans="1:32" ht="14.25" customHeight="1">
      <c r="A178" s="76">
        <v>20</v>
      </c>
      <c r="B178" s="77">
        <v>5</v>
      </c>
      <c r="C178" s="78">
        <v>627</v>
      </c>
      <c r="D178" s="78" t="s">
        <v>377</v>
      </c>
      <c r="E178" s="78" t="s">
        <v>84</v>
      </c>
      <c r="F178" s="78" t="s">
        <v>248</v>
      </c>
      <c r="G178" s="79" t="s">
        <v>53</v>
      </c>
      <c r="H178" s="88" t="s">
        <v>353</v>
      </c>
      <c r="I178" s="79" t="s">
        <v>355</v>
      </c>
      <c r="J178" s="78" t="s">
        <v>378</v>
      </c>
      <c r="K178" s="78">
        <v>1223815835</v>
      </c>
      <c r="L178" s="79" t="s">
        <v>358</v>
      </c>
      <c r="M178" s="79" t="s">
        <v>359</v>
      </c>
      <c r="N178" s="83">
        <f>SUMIFS(FIPE!C:C,FIPE!A:A,'FROTA CONT'!F178,FIPE!B:B,'FROTA CONT'!E178)</f>
        <v>196401</v>
      </c>
      <c r="O178" s="84" t="s">
        <v>28</v>
      </c>
      <c r="P178" s="95">
        <v>300000</v>
      </c>
      <c r="Q178" s="95">
        <v>700000</v>
      </c>
      <c r="R178" s="95">
        <v>100000</v>
      </c>
      <c r="S178" s="95">
        <v>300000</v>
      </c>
      <c r="T178" s="96" t="s">
        <v>48</v>
      </c>
      <c r="U178" s="88" t="s">
        <v>1773</v>
      </c>
      <c r="V178" s="79" t="s">
        <v>30</v>
      </c>
      <c r="W178" s="79" t="s">
        <v>30</v>
      </c>
      <c r="X178" s="81" t="s">
        <v>48</v>
      </c>
      <c r="Y178" s="81" t="s">
        <v>30</v>
      </c>
      <c r="Z178" s="78" t="s">
        <v>1686</v>
      </c>
      <c r="AA178" s="89">
        <v>0</v>
      </c>
      <c r="AB178" s="90" t="s">
        <v>1637</v>
      </c>
      <c r="AC178" s="89">
        <v>144.86000000000001</v>
      </c>
      <c r="AD178" s="115" t="s">
        <v>1637</v>
      </c>
      <c r="AE178" s="224" t="s">
        <v>1697</v>
      </c>
      <c r="AF178" s="234">
        <v>109939</v>
      </c>
    </row>
    <row r="179" spans="1:32" ht="14.25" customHeight="1">
      <c r="A179" s="76">
        <v>20</v>
      </c>
      <c r="B179" s="77">
        <v>5</v>
      </c>
      <c r="C179" s="78">
        <v>629</v>
      </c>
      <c r="D179" s="78" t="s">
        <v>379</v>
      </c>
      <c r="E179" s="78" t="s">
        <v>84</v>
      </c>
      <c r="F179" s="78" t="s">
        <v>248</v>
      </c>
      <c r="G179" s="79" t="s">
        <v>53</v>
      </c>
      <c r="H179" s="88" t="s">
        <v>353</v>
      </c>
      <c r="I179" s="79" t="s">
        <v>355</v>
      </c>
      <c r="J179" s="78" t="s">
        <v>380</v>
      </c>
      <c r="K179" s="78">
        <v>1223816076</v>
      </c>
      <c r="L179" s="79" t="s">
        <v>358</v>
      </c>
      <c r="M179" s="79" t="s">
        <v>359</v>
      </c>
      <c r="N179" s="83">
        <f>SUMIFS(FIPE!C:C,FIPE!A:A,'FROTA CONT'!F179,FIPE!B:B,'FROTA CONT'!E179)</f>
        <v>196401</v>
      </c>
      <c r="O179" s="84" t="s">
        <v>28</v>
      </c>
      <c r="P179" s="95">
        <v>300000</v>
      </c>
      <c r="Q179" s="95">
        <v>700000</v>
      </c>
      <c r="R179" s="95">
        <v>100000</v>
      </c>
      <c r="S179" s="95">
        <v>30000</v>
      </c>
      <c r="T179" s="96" t="s">
        <v>48</v>
      </c>
      <c r="U179" s="88" t="s">
        <v>1773</v>
      </c>
      <c r="V179" s="79" t="s">
        <v>30</v>
      </c>
      <c r="W179" s="79" t="s">
        <v>30</v>
      </c>
      <c r="X179" s="81" t="s">
        <v>48</v>
      </c>
      <c r="Y179" s="81" t="s">
        <v>30</v>
      </c>
      <c r="Z179" s="78" t="s">
        <v>1686</v>
      </c>
      <c r="AA179" s="89">
        <v>0</v>
      </c>
      <c r="AB179" s="90" t="s">
        <v>1637</v>
      </c>
      <c r="AC179" s="89">
        <v>144.86000000000001</v>
      </c>
      <c r="AD179" s="115" t="s">
        <v>1637</v>
      </c>
      <c r="AE179" s="224" t="s">
        <v>1697</v>
      </c>
      <c r="AF179" s="234">
        <v>110564</v>
      </c>
    </row>
    <row r="180" spans="1:32" ht="14.25" customHeight="1">
      <c r="A180" s="76">
        <v>20</v>
      </c>
      <c r="B180" s="77">
        <v>5</v>
      </c>
      <c r="C180" s="78">
        <v>631</v>
      </c>
      <c r="D180" s="78" t="s">
        <v>381</v>
      </c>
      <c r="E180" s="78" t="s">
        <v>84</v>
      </c>
      <c r="F180" s="78" t="s">
        <v>248</v>
      </c>
      <c r="G180" s="79" t="s">
        <v>53</v>
      </c>
      <c r="H180" s="88" t="s">
        <v>353</v>
      </c>
      <c r="I180" s="79" t="s">
        <v>355</v>
      </c>
      <c r="J180" s="78" t="s">
        <v>382</v>
      </c>
      <c r="K180" s="78">
        <v>1223817323</v>
      </c>
      <c r="L180" s="79" t="s">
        <v>358</v>
      </c>
      <c r="M180" s="79" t="s">
        <v>359</v>
      </c>
      <c r="N180" s="83">
        <f>SUMIFS(FIPE!C:C,FIPE!A:A,'FROTA CONT'!F180,FIPE!B:B,'FROTA CONT'!E180)</f>
        <v>196401</v>
      </c>
      <c r="O180" s="84" t="s">
        <v>28</v>
      </c>
      <c r="P180" s="95">
        <v>300000</v>
      </c>
      <c r="Q180" s="95">
        <v>700000</v>
      </c>
      <c r="R180" s="95">
        <v>100000</v>
      </c>
      <c r="S180" s="95">
        <v>30000</v>
      </c>
      <c r="T180" s="96" t="s">
        <v>48</v>
      </c>
      <c r="U180" s="88" t="s">
        <v>1773</v>
      </c>
      <c r="V180" s="79" t="s">
        <v>30</v>
      </c>
      <c r="W180" s="79" t="s">
        <v>30</v>
      </c>
      <c r="X180" s="81" t="s">
        <v>48</v>
      </c>
      <c r="Y180" s="81" t="s">
        <v>30</v>
      </c>
      <c r="Z180" s="78" t="s">
        <v>1686</v>
      </c>
      <c r="AA180" s="89">
        <v>0</v>
      </c>
      <c r="AB180" s="90" t="s">
        <v>1637</v>
      </c>
      <c r="AC180" s="89">
        <v>144.86000000000001</v>
      </c>
      <c r="AD180" s="115" t="s">
        <v>1637</v>
      </c>
      <c r="AE180" s="224" t="s">
        <v>1697</v>
      </c>
      <c r="AF180" s="234">
        <v>72976</v>
      </c>
    </row>
    <row r="181" spans="1:32" ht="14.25" customHeight="1">
      <c r="A181" s="76">
        <v>20</v>
      </c>
      <c r="B181" s="77">
        <v>5</v>
      </c>
      <c r="C181" s="78">
        <v>633</v>
      </c>
      <c r="D181" s="78" t="s">
        <v>383</v>
      </c>
      <c r="E181" s="78" t="s">
        <v>84</v>
      </c>
      <c r="F181" s="78" t="s">
        <v>248</v>
      </c>
      <c r="G181" s="79" t="s">
        <v>53</v>
      </c>
      <c r="H181" s="88" t="s">
        <v>353</v>
      </c>
      <c r="I181" s="79" t="s">
        <v>355</v>
      </c>
      <c r="J181" s="78" t="s">
        <v>384</v>
      </c>
      <c r="K181" s="78">
        <v>1223816661</v>
      </c>
      <c r="L181" s="79" t="s">
        <v>358</v>
      </c>
      <c r="M181" s="79" t="s">
        <v>359</v>
      </c>
      <c r="N181" s="83">
        <f>SUMIFS(FIPE!C:C,FIPE!A:A,'FROTA CONT'!F181,FIPE!B:B,'FROTA CONT'!E181)</f>
        <v>196401</v>
      </c>
      <c r="O181" s="84" t="s">
        <v>28</v>
      </c>
      <c r="P181" s="95">
        <v>300000</v>
      </c>
      <c r="Q181" s="95">
        <v>700000</v>
      </c>
      <c r="R181" s="95">
        <v>100000</v>
      </c>
      <c r="S181" s="95">
        <v>30000</v>
      </c>
      <c r="T181" s="96" t="s">
        <v>48</v>
      </c>
      <c r="U181" s="88" t="s">
        <v>1773</v>
      </c>
      <c r="V181" s="79" t="s">
        <v>30</v>
      </c>
      <c r="W181" s="79" t="s">
        <v>30</v>
      </c>
      <c r="X181" s="81" t="s">
        <v>48</v>
      </c>
      <c r="Y181" s="81" t="s">
        <v>30</v>
      </c>
      <c r="Z181" s="78" t="s">
        <v>1686</v>
      </c>
      <c r="AA181" s="89">
        <v>0</v>
      </c>
      <c r="AB181" s="90" t="s">
        <v>1637</v>
      </c>
      <c r="AC181" s="89">
        <v>144.86000000000001</v>
      </c>
      <c r="AD181" s="115" t="s">
        <v>1637</v>
      </c>
      <c r="AE181" s="224" t="s">
        <v>1697</v>
      </c>
      <c r="AF181" s="234">
        <v>70116</v>
      </c>
    </row>
    <row r="182" spans="1:32" ht="14.25" customHeight="1">
      <c r="A182" s="76">
        <v>20</v>
      </c>
      <c r="B182" s="77">
        <v>5</v>
      </c>
      <c r="C182" s="78">
        <v>635</v>
      </c>
      <c r="D182" s="78" t="s">
        <v>385</v>
      </c>
      <c r="E182" s="78" t="s">
        <v>84</v>
      </c>
      <c r="F182" s="78" t="s">
        <v>248</v>
      </c>
      <c r="G182" s="79" t="s">
        <v>53</v>
      </c>
      <c r="H182" s="88" t="s">
        <v>353</v>
      </c>
      <c r="I182" s="79" t="s">
        <v>355</v>
      </c>
      <c r="J182" s="78" t="s">
        <v>386</v>
      </c>
      <c r="K182" s="78">
        <v>1223816815</v>
      </c>
      <c r="L182" s="79" t="s">
        <v>358</v>
      </c>
      <c r="M182" s="79" t="s">
        <v>359</v>
      </c>
      <c r="N182" s="83">
        <f>SUMIFS(FIPE!C:C,FIPE!A:A,'FROTA CONT'!F182,FIPE!B:B,'FROTA CONT'!E182)</f>
        <v>196401</v>
      </c>
      <c r="O182" s="84" t="s">
        <v>28</v>
      </c>
      <c r="P182" s="95">
        <v>300000</v>
      </c>
      <c r="Q182" s="95">
        <v>700000</v>
      </c>
      <c r="R182" s="95">
        <v>100000</v>
      </c>
      <c r="S182" s="95">
        <v>30000</v>
      </c>
      <c r="T182" s="96" t="s">
        <v>48</v>
      </c>
      <c r="U182" s="88" t="s">
        <v>1773</v>
      </c>
      <c r="V182" s="79" t="s">
        <v>30</v>
      </c>
      <c r="W182" s="79" t="s">
        <v>30</v>
      </c>
      <c r="X182" s="81" t="s">
        <v>48</v>
      </c>
      <c r="Y182" s="81" t="s">
        <v>30</v>
      </c>
      <c r="Z182" s="78" t="s">
        <v>1686</v>
      </c>
      <c r="AA182" s="89">
        <v>0</v>
      </c>
      <c r="AB182" s="90" t="s">
        <v>1637</v>
      </c>
      <c r="AC182" s="89">
        <v>144.86000000000001</v>
      </c>
      <c r="AD182" s="115" t="s">
        <v>1637</v>
      </c>
      <c r="AE182" s="224" t="s">
        <v>1697</v>
      </c>
      <c r="AF182" s="234">
        <v>118590</v>
      </c>
    </row>
    <row r="183" spans="1:32" ht="14.25" customHeight="1">
      <c r="A183" s="76">
        <v>20</v>
      </c>
      <c r="B183" s="77">
        <v>5</v>
      </c>
      <c r="C183" s="78">
        <v>637</v>
      </c>
      <c r="D183" s="78" t="s">
        <v>387</v>
      </c>
      <c r="E183" s="78" t="s">
        <v>84</v>
      </c>
      <c r="F183" s="78" t="s">
        <v>248</v>
      </c>
      <c r="G183" s="79" t="s">
        <v>53</v>
      </c>
      <c r="H183" s="88" t="s">
        <v>353</v>
      </c>
      <c r="I183" s="79" t="s">
        <v>355</v>
      </c>
      <c r="J183" s="78" t="s">
        <v>388</v>
      </c>
      <c r="K183" s="78">
        <v>1223789010</v>
      </c>
      <c r="L183" s="79" t="s">
        <v>358</v>
      </c>
      <c r="M183" s="79" t="s">
        <v>359</v>
      </c>
      <c r="N183" s="83">
        <f>SUMIFS(FIPE!C:C,FIPE!A:A,'FROTA CONT'!F183,FIPE!B:B,'FROTA CONT'!E183)</f>
        <v>196401</v>
      </c>
      <c r="O183" s="84" t="s">
        <v>28</v>
      </c>
      <c r="P183" s="95">
        <v>300000</v>
      </c>
      <c r="Q183" s="95">
        <v>700000</v>
      </c>
      <c r="R183" s="95">
        <v>100000</v>
      </c>
      <c r="S183" s="95">
        <v>30000</v>
      </c>
      <c r="T183" s="96" t="s">
        <v>48</v>
      </c>
      <c r="U183" s="88" t="s">
        <v>25</v>
      </c>
      <c r="V183" s="79" t="s">
        <v>30</v>
      </c>
      <c r="W183" s="79" t="s">
        <v>30</v>
      </c>
      <c r="X183" s="81" t="s">
        <v>48</v>
      </c>
      <c r="Y183" s="81" t="s">
        <v>30</v>
      </c>
      <c r="Z183" s="78" t="s">
        <v>1686</v>
      </c>
      <c r="AA183" s="89">
        <v>0</v>
      </c>
      <c r="AB183" s="90" t="s">
        <v>1637</v>
      </c>
      <c r="AC183" s="89">
        <v>144.86000000000001</v>
      </c>
      <c r="AD183" s="115" t="s">
        <v>1637</v>
      </c>
      <c r="AE183" s="224" t="s">
        <v>1697</v>
      </c>
      <c r="AF183" s="235">
        <v>108169</v>
      </c>
    </row>
    <row r="184" spans="1:32" ht="14.25" customHeight="1">
      <c r="A184" s="76">
        <v>20</v>
      </c>
      <c r="B184" s="77">
        <v>5</v>
      </c>
      <c r="C184" s="78">
        <v>639</v>
      </c>
      <c r="D184" s="78" t="s">
        <v>389</v>
      </c>
      <c r="E184" s="78" t="s">
        <v>84</v>
      </c>
      <c r="F184" s="78" t="s">
        <v>248</v>
      </c>
      <c r="G184" s="79" t="s">
        <v>53</v>
      </c>
      <c r="H184" s="88" t="s">
        <v>353</v>
      </c>
      <c r="I184" s="79" t="s">
        <v>355</v>
      </c>
      <c r="J184" s="78" t="s">
        <v>390</v>
      </c>
      <c r="K184" s="78">
        <v>1223817293</v>
      </c>
      <c r="L184" s="79" t="s">
        <v>358</v>
      </c>
      <c r="M184" s="79" t="s">
        <v>359</v>
      </c>
      <c r="N184" s="83">
        <f>SUMIFS(FIPE!C:C,FIPE!A:A,'FROTA CONT'!F184,FIPE!B:B,'FROTA CONT'!E184)</f>
        <v>196401</v>
      </c>
      <c r="O184" s="84" t="s">
        <v>28</v>
      </c>
      <c r="P184" s="95">
        <v>300000</v>
      </c>
      <c r="Q184" s="95">
        <v>700000</v>
      </c>
      <c r="R184" s="95">
        <v>100000</v>
      </c>
      <c r="S184" s="95">
        <v>30000</v>
      </c>
      <c r="T184" s="96" t="s">
        <v>48</v>
      </c>
      <c r="U184" s="88" t="s">
        <v>1773</v>
      </c>
      <c r="V184" s="79" t="s">
        <v>30</v>
      </c>
      <c r="W184" s="79" t="s">
        <v>30</v>
      </c>
      <c r="X184" s="81" t="s">
        <v>48</v>
      </c>
      <c r="Y184" s="81" t="s">
        <v>30</v>
      </c>
      <c r="Z184" s="78" t="s">
        <v>1686</v>
      </c>
      <c r="AA184" s="89">
        <v>0</v>
      </c>
      <c r="AB184" s="90" t="s">
        <v>1637</v>
      </c>
      <c r="AC184" s="89">
        <v>144.86000000000001</v>
      </c>
      <c r="AD184" s="115" t="s">
        <v>1637</v>
      </c>
      <c r="AE184" s="224" t="s">
        <v>1697</v>
      </c>
      <c r="AF184" s="234">
        <v>93034</v>
      </c>
    </row>
    <row r="185" spans="1:32" ht="14.25" customHeight="1">
      <c r="A185" s="76">
        <v>20</v>
      </c>
      <c r="B185" s="77">
        <v>5</v>
      </c>
      <c r="C185" s="78">
        <v>641</v>
      </c>
      <c r="D185" s="78" t="s">
        <v>391</v>
      </c>
      <c r="E185" s="78" t="s">
        <v>84</v>
      </c>
      <c r="F185" s="78" t="s">
        <v>248</v>
      </c>
      <c r="G185" s="79" t="s">
        <v>53</v>
      </c>
      <c r="H185" s="88" t="s">
        <v>353</v>
      </c>
      <c r="I185" s="79" t="s">
        <v>355</v>
      </c>
      <c r="J185" s="78" t="s">
        <v>392</v>
      </c>
      <c r="K185" s="78">
        <v>1223816254</v>
      </c>
      <c r="L185" s="79" t="s">
        <v>358</v>
      </c>
      <c r="M185" s="79" t="s">
        <v>359</v>
      </c>
      <c r="N185" s="83">
        <f>SUMIFS(FIPE!C:C,FIPE!A:A,'FROTA CONT'!F185,FIPE!B:B,'FROTA CONT'!E185)</f>
        <v>196401</v>
      </c>
      <c r="O185" s="84" t="s">
        <v>28</v>
      </c>
      <c r="P185" s="95">
        <v>300000</v>
      </c>
      <c r="Q185" s="95">
        <v>700000</v>
      </c>
      <c r="R185" s="95">
        <v>100000</v>
      </c>
      <c r="S185" s="95">
        <v>30000</v>
      </c>
      <c r="T185" s="96" t="s">
        <v>48</v>
      </c>
      <c r="U185" s="88" t="s">
        <v>1773</v>
      </c>
      <c r="V185" s="79" t="s">
        <v>30</v>
      </c>
      <c r="W185" s="79" t="s">
        <v>30</v>
      </c>
      <c r="X185" s="81" t="s">
        <v>48</v>
      </c>
      <c r="Y185" s="81" t="s">
        <v>30</v>
      </c>
      <c r="Z185" s="78" t="s">
        <v>1686</v>
      </c>
      <c r="AA185" s="89">
        <v>0</v>
      </c>
      <c r="AB185" s="90" t="s">
        <v>1637</v>
      </c>
      <c r="AC185" s="89">
        <v>144.86000000000001</v>
      </c>
      <c r="AD185" s="115" t="s">
        <v>1637</v>
      </c>
      <c r="AE185" s="224" t="s">
        <v>1697</v>
      </c>
      <c r="AF185" s="234">
        <v>86696</v>
      </c>
    </row>
    <row r="186" spans="1:32" ht="14.25" customHeight="1">
      <c r="A186" s="76">
        <v>20</v>
      </c>
      <c r="B186" s="77">
        <v>5</v>
      </c>
      <c r="C186" s="78">
        <v>643</v>
      </c>
      <c r="D186" s="78" t="s">
        <v>393</v>
      </c>
      <c r="E186" s="78" t="s">
        <v>84</v>
      </c>
      <c r="F186" s="78" t="s">
        <v>248</v>
      </c>
      <c r="G186" s="79" t="s">
        <v>53</v>
      </c>
      <c r="H186" s="88" t="s">
        <v>353</v>
      </c>
      <c r="I186" s="79" t="s">
        <v>355</v>
      </c>
      <c r="J186" s="78" t="s">
        <v>394</v>
      </c>
      <c r="K186" s="78">
        <v>1223816998</v>
      </c>
      <c r="L186" s="79" t="s">
        <v>358</v>
      </c>
      <c r="M186" s="79" t="s">
        <v>359</v>
      </c>
      <c r="N186" s="83">
        <f>SUMIFS(FIPE!C:C,FIPE!A:A,'FROTA CONT'!F186,FIPE!B:B,'FROTA CONT'!E186)</f>
        <v>196401</v>
      </c>
      <c r="O186" s="84" t="s">
        <v>28</v>
      </c>
      <c r="P186" s="95">
        <v>300000</v>
      </c>
      <c r="Q186" s="95">
        <v>700000</v>
      </c>
      <c r="R186" s="95">
        <v>100000</v>
      </c>
      <c r="S186" s="95">
        <v>30000</v>
      </c>
      <c r="T186" s="96" t="s">
        <v>48</v>
      </c>
      <c r="U186" s="88" t="s">
        <v>1773</v>
      </c>
      <c r="V186" s="79" t="s">
        <v>30</v>
      </c>
      <c r="W186" s="79" t="s">
        <v>30</v>
      </c>
      <c r="X186" s="81" t="s">
        <v>48</v>
      </c>
      <c r="Y186" s="81" t="s">
        <v>30</v>
      </c>
      <c r="Z186" s="78" t="s">
        <v>1686</v>
      </c>
      <c r="AA186" s="89">
        <v>0</v>
      </c>
      <c r="AB186" s="90" t="s">
        <v>1637</v>
      </c>
      <c r="AC186" s="89">
        <v>144.86000000000001</v>
      </c>
      <c r="AD186" s="115" t="s">
        <v>1637</v>
      </c>
      <c r="AE186" s="224" t="s">
        <v>1697</v>
      </c>
      <c r="AF186" s="236">
        <v>114249</v>
      </c>
    </row>
    <row r="187" spans="1:32" ht="14.25" customHeight="1">
      <c r="A187" s="76">
        <v>20</v>
      </c>
      <c r="B187" s="77">
        <v>5</v>
      </c>
      <c r="C187" s="78">
        <v>645</v>
      </c>
      <c r="D187" s="78" t="s">
        <v>395</v>
      </c>
      <c r="E187" s="78" t="s">
        <v>84</v>
      </c>
      <c r="F187" s="78" t="s">
        <v>248</v>
      </c>
      <c r="G187" s="79" t="s">
        <v>53</v>
      </c>
      <c r="H187" s="88" t="s">
        <v>353</v>
      </c>
      <c r="I187" s="79" t="s">
        <v>355</v>
      </c>
      <c r="J187" s="78" t="s">
        <v>396</v>
      </c>
      <c r="K187" s="78">
        <v>1223815339</v>
      </c>
      <c r="L187" s="79" t="s">
        <v>358</v>
      </c>
      <c r="M187" s="79" t="s">
        <v>359</v>
      </c>
      <c r="N187" s="83">
        <f>SUMIFS(FIPE!C:C,FIPE!A:A,'FROTA CONT'!F187,FIPE!B:B,'FROTA CONT'!E187)</f>
        <v>196401</v>
      </c>
      <c r="O187" s="84" t="s">
        <v>28</v>
      </c>
      <c r="P187" s="95">
        <v>300000</v>
      </c>
      <c r="Q187" s="95">
        <v>700000</v>
      </c>
      <c r="R187" s="95">
        <v>100000</v>
      </c>
      <c r="S187" s="95">
        <v>30000</v>
      </c>
      <c r="T187" s="96" t="s">
        <v>48</v>
      </c>
      <c r="U187" s="88" t="s">
        <v>1773</v>
      </c>
      <c r="V187" s="79" t="s">
        <v>30</v>
      </c>
      <c r="W187" s="79" t="s">
        <v>30</v>
      </c>
      <c r="X187" s="81" t="s">
        <v>48</v>
      </c>
      <c r="Y187" s="81" t="s">
        <v>30</v>
      </c>
      <c r="Z187" s="78" t="s">
        <v>1686</v>
      </c>
      <c r="AA187" s="89">
        <v>0</v>
      </c>
      <c r="AB187" s="90" t="s">
        <v>1637</v>
      </c>
      <c r="AC187" s="89">
        <v>144.86000000000001</v>
      </c>
      <c r="AD187" s="115" t="s">
        <v>1637</v>
      </c>
      <c r="AE187" s="224" t="s">
        <v>1697</v>
      </c>
      <c r="AF187" s="234">
        <v>109526</v>
      </c>
    </row>
    <row r="188" spans="1:32" ht="14.25" customHeight="1">
      <c r="A188" s="76">
        <v>20</v>
      </c>
      <c r="B188" s="77">
        <v>5</v>
      </c>
      <c r="C188" s="78">
        <v>647</v>
      </c>
      <c r="D188" s="78" t="s">
        <v>397</v>
      </c>
      <c r="E188" s="78" t="s">
        <v>84</v>
      </c>
      <c r="F188" s="78" t="s">
        <v>248</v>
      </c>
      <c r="G188" s="79" t="s">
        <v>53</v>
      </c>
      <c r="H188" s="88" t="s">
        <v>353</v>
      </c>
      <c r="I188" s="79" t="s">
        <v>355</v>
      </c>
      <c r="J188" s="78" t="s">
        <v>398</v>
      </c>
      <c r="K188" s="78">
        <v>1223813999</v>
      </c>
      <c r="L188" s="79" t="s">
        <v>358</v>
      </c>
      <c r="M188" s="79" t="s">
        <v>359</v>
      </c>
      <c r="N188" s="83">
        <f>SUMIFS(FIPE!C:C,FIPE!A:A,'FROTA CONT'!F188,FIPE!B:B,'FROTA CONT'!E188)</f>
        <v>196401</v>
      </c>
      <c r="O188" s="84" t="s">
        <v>28</v>
      </c>
      <c r="P188" s="95">
        <v>300000</v>
      </c>
      <c r="Q188" s="95">
        <v>700000</v>
      </c>
      <c r="R188" s="95">
        <v>100000</v>
      </c>
      <c r="S188" s="95">
        <v>30000</v>
      </c>
      <c r="T188" s="96" t="s">
        <v>48</v>
      </c>
      <c r="U188" s="88" t="s">
        <v>1773</v>
      </c>
      <c r="V188" s="79" t="s">
        <v>30</v>
      </c>
      <c r="W188" s="79" t="s">
        <v>30</v>
      </c>
      <c r="X188" s="81" t="s">
        <v>48</v>
      </c>
      <c r="Y188" s="81" t="s">
        <v>30</v>
      </c>
      <c r="Z188" s="78" t="s">
        <v>1686</v>
      </c>
      <c r="AA188" s="89">
        <v>0</v>
      </c>
      <c r="AB188" s="90" t="s">
        <v>1637</v>
      </c>
      <c r="AC188" s="89">
        <v>144.86000000000001</v>
      </c>
      <c r="AD188" s="115" t="s">
        <v>1637</v>
      </c>
      <c r="AE188" s="224" t="s">
        <v>1697</v>
      </c>
      <c r="AF188" s="234">
        <v>86877</v>
      </c>
    </row>
    <row r="189" spans="1:32" ht="14.25" customHeight="1">
      <c r="A189" s="76">
        <v>20</v>
      </c>
      <c r="B189" s="77">
        <v>5</v>
      </c>
      <c r="C189" s="78">
        <v>649</v>
      </c>
      <c r="D189" s="78" t="s">
        <v>399</v>
      </c>
      <c r="E189" s="78" t="s">
        <v>84</v>
      </c>
      <c r="F189" s="78" t="s">
        <v>248</v>
      </c>
      <c r="G189" s="79" t="s">
        <v>53</v>
      </c>
      <c r="H189" s="88" t="s">
        <v>353</v>
      </c>
      <c r="I189" s="79" t="s">
        <v>355</v>
      </c>
      <c r="J189" s="78" t="s">
        <v>400</v>
      </c>
      <c r="K189" s="78">
        <v>1223799805</v>
      </c>
      <c r="L189" s="79" t="s">
        <v>358</v>
      </c>
      <c r="M189" s="79" t="s">
        <v>359</v>
      </c>
      <c r="N189" s="83">
        <f>SUMIFS(FIPE!C:C,FIPE!A:A,'FROTA CONT'!F189,FIPE!B:B,'FROTA CONT'!E189)</f>
        <v>196401</v>
      </c>
      <c r="O189" s="84" t="s">
        <v>28</v>
      </c>
      <c r="P189" s="95">
        <v>300000</v>
      </c>
      <c r="Q189" s="95">
        <v>700000</v>
      </c>
      <c r="R189" s="95">
        <v>100000</v>
      </c>
      <c r="S189" s="95">
        <v>30000</v>
      </c>
      <c r="T189" s="96" t="s">
        <v>48</v>
      </c>
      <c r="U189" s="88" t="s">
        <v>1773</v>
      </c>
      <c r="V189" s="79" t="s">
        <v>30</v>
      </c>
      <c r="W189" s="79" t="s">
        <v>30</v>
      </c>
      <c r="X189" s="81" t="s">
        <v>48</v>
      </c>
      <c r="Y189" s="81" t="s">
        <v>30</v>
      </c>
      <c r="Z189" s="78" t="s">
        <v>1686</v>
      </c>
      <c r="AA189" s="89">
        <v>0</v>
      </c>
      <c r="AB189" s="90" t="s">
        <v>1637</v>
      </c>
      <c r="AC189" s="89">
        <v>144.86000000000001</v>
      </c>
      <c r="AD189" s="115" t="s">
        <v>1637</v>
      </c>
      <c r="AE189" s="224" t="s">
        <v>1697</v>
      </c>
      <c r="AF189" s="234">
        <v>68944</v>
      </c>
    </row>
    <row r="190" spans="1:32" ht="14.25" customHeight="1">
      <c r="A190" s="76">
        <v>20</v>
      </c>
      <c r="B190" s="77">
        <v>5</v>
      </c>
      <c r="C190" s="78">
        <v>651</v>
      </c>
      <c r="D190" s="78" t="s">
        <v>401</v>
      </c>
      <c r="E190" s="78" t="s">
        <v>84</v>
      </c>
      <c r="F190" s="78" t="s">
        <v>248</v>
      </c>
      <c r="G190" s="79" t="s">
        <v>53</v>
      </c>
      <c r="H190" s="88" t="s">
        <v>353</v>
      </c>
      <c r="I190" s="79" t="s">
        <v>355</v>
      </c>
      <c r="J190" s="78" t="s">
        <v>402</v>
      </c>
      <c r="K190" s="78">
        <v>1223820243</v>
      </c>
      <c r="L190" s="79" t="s">
        <v>358</v>
      </c>
      <c r="M190" s="79" t="s">
        <v>359</v>
      </c>
      <c r="N190" s="83">
        <f>SUMIFS(FIPE!C:C,FIPE!A:A,'FROTA CONT'!F190,FIPE!B:B,'FROTA CONT'!E190)</f>
        <v>196401</v>
      </c>
      <c r="O190" s="84" t="s">
        <v>28</v>
      </c>
      <c r="P190" s="95">
        <v>300000</v>
      </c>
      <c r="Q190" s="95">
        <v>700000</v>
      </c>
      <c r="R190" s="95">
        <v>100000</v>
      </c>
      <c r="S190" s="95">
        <v>30000</v>
      </c>
      <c r="T190" s="96" t="s">
        <v>48</v>
      </c>
      <c r="U190" s="88" t="s">
        <v>1773</v>
      </c>
      <c r="V190" s="79" t="s">
        <v>30</v>
      </c>
      <c r="W190" s="79" t="s">
        <v>30</v>
      </c>
      <c r="X190" s="81" t="s">
        <v>48</v>
      </c>
      <c r="Y190" s="81" t="s">
        <v>30</v>
      </c>
      <c r="Z190" s="78" t="s">
        <v>1686</v>
      </c>
      <c r="AA190" s="89">
        <v>0</v>
      </c>
      <c r="AB190" s="90" t="s">
        <v>1637</v>
      </c>
      <c r="AC190" s="89">
        <v>144.86000000000001</v>
      </c>
      <c r="AD190" s="115" t="s">
        <v>1637</v>
      </c>
      <c r="AE190" s="224" t="s">
        <v>1697</v>
      </c>
      <c r="AF190" s="234">
        <v>91501</v>
      </c>
    </row>
    <row r="191" spans="1:32" ht="14.25" customHeight="1">
      <c r="A191" s="76">
        <v>20</v>
      </c>
      <c r="B191" s="77">
        <v>5</v>
      </c>
      <c r="C191" s="78">
        <v>653</v>
      </c>
      <c r="D191" s="78" t="s">
        <v>403</v>
      </c>
      <c r="E191" s="78" t="s">
        <v>84</v>
      </c>
      <c r="F191" s="78" t="s">
        <v>248</v>
      </c>
      <c r="G191" s="79" t="s">
        <v>53</v>
      </c>
      <c r="H191" s="88" t="s">
        <v>353</v>
      </c>
      <c r="I191" s="79" t="s">
        <v>355</v>
      </c>
      <c r="J191" s="78" t="s">
        <v>404</v>
      </c>
      <c r="K191" s="78">
        <v>1223817765</v>
      </c>
      <c r="L191" s="79" t="s">
        <v>358</v>
      </c>
      <c r="M191" s="79" t="s">
        <v>359</v>
      </c>
      <c r="N191" s="83">
        <f>SUMIFS(FIPE!C:C,FIPE!A:A,'FROTA CONT'!F191,FIPE!B:B,'FROTA CONT'!E191)</f>
        <v>196401</v>
      </c>
      <c r="O191" s="84" t="s">
        <v>28</v>
      </c>
      <c r="P191" s="95">
        <v>300000</v>
      </c>
      <c r="Q191" s="95">
        <v>700000</v>
      </c>
      <c r="R191" s="95">
        <v>100000</v>
      </c>
      <c r="S191" s="95">
        <v>30000</v>
      </c>
      <c r="T191" s="96" t="s">
        <v>48</v>
      </c>
      <c r="U191" s="88" t="s">
        <v>1773</v>
      </c>
      <c r="V191" s="79" t="s">
        <v>30</v>
      </c>
      <c r="W191" s="79" t="s">
        <v>30</v>
      </c>
      <c r="X191" s="81" t="s">
        <v>48</v>
      </c>
      <c r="Y191" s="81" t="s">
        <v>30</v>
      </c>
      <c r="Z191" s="78" t="s">
        <v>1686</v>
      </c>
      <c r="AA191" s="89">
        <v>0</v>
      </c>
      <c r="AB191" s="90" t="s">
        <v>1637</v>
      </c>
      <c r="AC191" s="89">
        <v>144.86000000000001</v>
      </c>
      <c r="AD191" s="115" t="s">
        <v>1637</v>
      </c>
      <c r="AE191" s="224" t="s">
        <v>1697</v>
      </c>
      <c r="AF191" s="234">
        <v>113268</v>
      </c>
    </row>
    <row r="192" spans="1:32" ht="14.25" customHeight="1">
      <c r="A192" s="76">
        <v>20</v>
      </c>
      <c r="B192" s="77">
        <v>5</v>
      </c>
      <c r="C192" s="78">
        <v>655</v>
      </c>
      <c r="D192" s="78" t="s">
        <v>405</v>
      </c>
      <c r="E192" s="78" t="s">
        <v>84</v>
      </c>
      <c r="F192" s="78" t="s">
        <v>248</v>
      </c>
      <c r="G192" s="79" t="s">
        <v>53</v>
      </c>
      <c r="H192" s="88" t="s">
        <v>353</v>
      </c>
      <c r="I192" s="79" t="s">
        <v>355</v>
      </c>
      <c r="J192" s="78" t="s">
        <v>406</v>
      </c>
      <c r="K192" s="78">
        <v>1223801443</v>
      </c>
      <c r="L192" s="79" t="s">
        <v>358</v>
      </c>
      <c r="M192" s="79" t="s">
        <v>359</v>
      </c>
      <c r="N192" s="83">
        <f>SUMIFS(FIPE!C:C,FIPE!A:A,'FROTA CONT'!F192,FIPE!B:B,'FROTA CONT'!E192)</f>
        <v>196401</v>
      </c>
      <c r="O192" s="84" t="s">
        <v>28</v>
      </c>
      <c r="P192" s="95">
        <v>300000</v>
      </c>
      <c r="Q192" s="95">
        <v>700000</v>
      </c>
      <c r="R192" s="95">
        <v>100000</v>
      </c>
      <c r="S192" s="95">
        <v>300000</v>
      </c>
      <c r="T192" s="96" t="s">
        <v>48</v>
      </c>
      <c r="U192" s="88" t="s">
        <v>1773</v>
      </c>
      <c r="V192" s="79" t="s">
        <v>30</v>
      </c>
      <c r="W192" s="79" t="s">
        <v>30</v>
      </c>
      <c r="X192" s="81" t="s">
        <v>48</v>
      </c>
      <c r="Y192" s="81" t="s">
        <v>30</v>
      </c>
      <c r="Z192" s="78" t="s">
        <v>1686</v>
      </c>
      <c r="AA192" s="89">
        <v>0</v>
      </c>
      <c r="AB192" s="90" t="s">
        <v>1637</v>
      </c>
      <c r="AC192" s="89">
        <v>144.86000000000001</v>
      </c>
      <c r="AD192" s="115" t="s">
        <v>1637</v>
      </c>
      <c r="AE192" s="224" t="s">
        <v>1697</v>
      </c>
      <c r="AF192" s="234">
        <v>124424</v>
      </c>
    </row>
    <row r="193" spans="1:32" ht="14.25" customHeight="1">
      <c r="A193" s="76">
        <v>20</v>
      </c>
      <c r="B193" s="77">
        <v>5</v>
      </c>
      <c r="C193" s="78">
        <v>657</v>
      </c>
      <c r="D193" s="78" t="s">
        <v>407</v>
      </c>
      <c r="E193" s="78" t="s">
        <v>84</v>
      </c>
      <c r="F193" s="78" t="s">
        <v>248</v>
      </c>
      <c r="G193" s="79" t="s">
        <v>53</v>
      </c>
      <c r="H193" s="88" t="s">
        <v>353</v>
      </c>
      <c r="I193" s="79" t="s">
        <v>355</v>
      </c>
      <c r="J193" s="78" t="s">
        <v>408</v>
      </c>
      <c r="K193" s="78">
        <v>1223795915</v>
      </c>
      <c r="L193" s="79" t="s">
        <v>358</v>
      </c>
      <c r="M193" s="79" t="s">
        <v>359</v>
      </c>
      <c r="N193" s="83">
        <f>SUMIFS(FIPE!C:C,FIPE!A:A,'FROTA CONT'!F193,FIPE!B:B,'FROTA CONT'!E193)</f>
        <v>196401</v>
      </c>
      <c r="O193" s="84" t="s">
        <v>28</v>
      </c>
      <c r="P193" s="95">
        <v>300000</v>
      </c>
      <c r="Q193" s="95">
        <v>700000</v>
      </c>
      <c r="R193" s="95">
        <v>100000</v>
      </c>
      <c r="S193" s="95">
        <v>30000</v>
      </c>
      <c r="T193" s="96" t="s">
        <v>48</v>
      </c>
      <c r="U193" s="88" t="s">
        <v>1773</v>
      </c>
      <c r="V193" s="79" t="s">
        <v>30</v>
      </c>
      <c r="W193" s="79" t="s">
        <v>30</v>
      </c>
      <c r="X193" s="81" t="s">
        <v>48</v>
      </c>
      <c r="Y193" s="81" t="s">
        <v>30</v>
      </c>
      <c r="Z193" s="78" t="s">
        <v>1686</v>
      </c>
      <c r="AA193" s="89">
        <v>0</v>
      </c>
      <c r="AB193" s="90" t="s">
        <v>1637</v>
      </c>
      <c r="AC193" s="89">
        <v>144.86000000000001</v>
      </c>
      <c r="AD193" s="115" t="s">
        <v>1637</v>
      </c>
      <c r="AE193" s="224" t="s">
        <v>1697</v>
      </c>
      <c r="AF193" s="228"/>
    </row>
    <row r="194" spans="1:32" ht="14.25" customHeight="1">
      <c r="A194" s="76">
        <v>20</v>
      </c>
      <c r="B194" s="77">
        <v>5</v>
      </c>
      <c r="C194" s="78" t="s">
        <v>409</v>
      </c>
      <c r="D194" s="78" t="s">
        <v>410</v>
      </c>
      <c r="E194" s="78" t="s">
        <v>411</v>
      </c>
      <c r="F194" s="78" t="s">
        <v>100</v>
      </c>
      <c r="G194" s="79" t="s">
        <v>53</v>
      </c>
      <c r="H194" s="88" t="s">
        <v>353</v>
      </c>
      <c r="I194" s="79" t="s">
        <v>355</v>
      </c>
      <c r="J194" s="78" t="s">
        <v>412</v>
      </c>
      <c r="K194" s="78">
        <v>1166007541</v>
      </c>
      <c r="L194" s="79" t="s">
        <v>358</v>
      </c>
      <c r="M194" s="79" t="s">
        <v>359</v>
      </c>
      <c r="N194" s="83">
        <f>SUMIFS(FIPE!C:C,FIPE!A:A,'FROTA CONT'!F194,FIPE!B:B,'FROTA CONT'!E194)</f>
        <v>135439</v>
      </c>
      <c r="O194" s="84" t="s">
        <v>28</v>
      </c>
      <c r="P194" s="95">
        <v>300000</v>
      </c>
      <c r="Q194" s="95">
        <v>700000</v>
      </c>
      <c r="R194" s="95">
        <v>100000</v>
      </c>
      <c r="S194" s="95">
        <v>30000</v>
      </c>
      <c r="T194" s="96" t="s">
        <v>48</v>
      </c>
      <c r="U194" s="88" t="s">
        <v>25</v>
      </c>
      <c r="V194" s="79" t="s">
        <v>30</v>
      </c>
      <c r="W194" s="79" t="s">
        <v>30</v>
      </c>
      <c r="X194" s="81" t="s">
        <v>48</v>
      </c>
      <c r="Y194" s="81" t="s">
        <v>30</v>
      </c>
      <c r="Z194" s="78" t="s">
        <v>1686</v>
      </c>
      <c r="AA194" s="89">
        <v>0</v>
      </c>
      <c r="AB194" s="90" t="s">
        <v>1637</v>
      </c>
      <c r="AC194" s="89">
        <v>144.86000000000001</v>
      </c>
      <c r="AD194" s="115" t="s">
        <v>1637</v>
      </c>
      <c r="AE194" s="224" t="s">
        <v>1697</v>
      </c>
      <c r="AF194" s="228"/>
    </row>
    <row r="195" spans="1:32" ht="14.25" customHeight="1">
      <c r="A195" s="76">
        <v>20</v>
      </c>
      <c r="B195" s="77">
        <v>5</v>
      </c>
      <c r="C195" s="78" t="s">
        <v>413</v>
      </c>
      <c r="D195" s="78" t="s">
        <v>414</v>
      </c>
      <c r="E195" s="78" t="s">
        <v>411</v>
      </c>
      <c r="F195" s="78" t="s">
        <v>100</v>
      </c>
      <c r="G195" s="79" t="s">
        <v>53</v>
      </c>
      <c r="H195" s="88" t="s">
        <v>353</v>
      </c>
      <c r="I195" s="79" t="s">
        <v>355</v>
      </c>
      <c r="J195" s="78" t="s">
        <v>415</v>
      </c>
      <c r="K195" s="78">
        <v>1108140650</v>
      </c>
      <c r="L195" s="79" t="s">
        <v>358</v>
      </c>
      <c r="M195" s="79" t="s">
        <v>359</v>
      </c>
      <c r="N195" s="83">
        <f>SUMIFS(FIPE!C:C,FIPE!A:A,'FROTA CONT'!F195,FIPE!B:B,'FROTA CONT'!E195)</f>
        <v>135439</v>
      </c>
      <c r="O195" s="84" t="s">
        <v>28</v>
      </c>
      <c r="P195" s="95">
        <v>300000</v>
      </c>
      <c r="Q195" s="95">
        <v>700000</v>
      </c>
      <c r="R195" s="95">
        <v>100000</v>
      </c>
      <c r="S195" s="95">
        <v>30000</v>
      </c>
      <c r="T195" s="96" t="s">
        <v>48</v>
      </c>
      <c r="U195" s="88" t="s">
        <v>25</v>
      </c>
      <c r="V195" s="79" t="s">
        <v>30</v>
      </c>
      <c r="W195" s="79" t="s">
        <v>30</v>
      </c>
      <c r="X195" s="81" t="s">
        <v>48</v>
      </c>
      <c r="Y195" s="81" t="s">
        <v>30</v>
      </c>
      <c r="Z195" s="78" t="s">
        <v>1686</v>
      </c>
      <c r="AA195" s="89">
        <v>0</v>
      </c>
      <c r="AB195" s="90" t="s">
        <v>1637</v>
      </c>
      <c r="AC195" s="89">
        <v>144.86000000000001</v>
      </c>
      <c r="AD195" s="115" t="s">
        <v>1637</v>
      </c>
      <c r="AE195" s="224" t="s">
        <v>1697</v>
      </c>
      <c r="AF195" s="228"/>
    </row>
    <row r="196" spans="1:32" ht="14.25" customHeight="1">
      <c r="A196" s="76">
        <v>20</v>
      </c>
      <c r="B196" s="77">
        <v>5</v>
      </c>
      <c r="C196" s="78" t="s">
        <v>416</v>
      </c>
      <c r="D196" s="78" t="s">
        <v>417</v>
      </c>
      <c r="E196" s="78" t="s">
        <v>99</v>
      </c>
      <c r="F196" s="78" t="s">
        <v>418</v>
      </c>
      <c r="G196" s="79" t="s">
        <v>53</v>
      </c>
      <c r="H196" s="88" t="s">
        <v>353</v>
      </c>
      <c r="I196" s="79" t="s">
        <v>355</v>
      </c>
      <c r="J196" s="78" t="s">
        <v>419</v>
      </c>
      <c r="K196" s="78">
        <v>1127978222</v>
      </c>
      <c r="L196" s="79" t="s">
        <v>358</v>
      </c>
      <c r="M196" s="79" t="s">
        <v>359</v>
      </c>
      <c r="N196" s="83">
        <f>SUMIFS(FIPE!C:C,FIPE!A:A,'FROTA CONT'!F196,FIPE!B:B,'FROTA CONT'!E196)</f>
        <v>110215</v>
      </c>
      <c r="O196" s="84" t="s">
        <v>28</v>
      </c>
      <c r="P196" s="95">
        <v>300000</v>
      </c>
      <c r="Q196" s="95">
        <v>700000</v>
      </c>
      <c r="R196" s="95">
        <v>100000</v>
      </c>
      <c r="S196" s="95">
        <v>30000</v>
      </c>
      <c r="T196" s="96" t="s">
        <v>48</v>
      </c>
      <c r="U196" s="88" t="s">
        <v>25</v>
      </c>
      <c r="V196" s="79" t="s">
        <v>30</v>
      </c>
      <c r="W196" s="79" t="s">
        <v>30</v>
      </c>
      <c r="X196" s="81" t="s">
        <v>48</v>
      </c>
      <c r="Y196" s="81" t="s">
        <v>30</v>
      </c>
      <c r="Z196" s="78" t="s">
        <v>1686</v>
      </c>
      <c r="AA196" s="89">
        <v>0</v>
      </c>
      <c r="AB196" s="90" t="s">
        <v>1637</v>
      </c>
      <c r="AC196" s="89">
        <v>144.86000000000001</v>
      </c>
      <c r="AD196" s="115" t="s">
        <v>1637</v>
      </c>
      <c r="AE196" s="224" t="s">
        <v>1697</v>
      </c>
      <c r="AF196" s="228"/>
    </row>
    <row r="197" spans="1:32" ht="14.25" customHeight="1">
      <c r="A197" s="76">
        <v>20</v>
      </c>
      <c r="B197" s="77">
        <v>5</v>
      </c>
      <c r="C197" s="78" t="s">
        <v>420</v>
      </c>
      <c r="D197" s="78" t="s">
        <v>421</v>
      </c>
      <c r="E197" s="78" t="s">
        <v>99</v>
      </c>
      <c r="F197" s="78" t="s">
        <v>418</v>
      </c>
      <c r="G197" s="79" t="s">
        <v>53</v>
      </c>
      <c r="H197" s="88" t="s">
        <v>353</v>
      </c>
      <c r="I197" s="79" t="s">
        <v>355</v>
      </c>
      <c r="J197" s="78" t="s">
        <v>422</v>
      </c>
      <c r="K197" s="78">
        <v>1127983684</v>
      </c>
      <c r="L197" s="79" t="s">
        <v>358</v>
      </c>
      <c r="M197" s="79" t="s">
        <v>359</v>
      </c>
      <c r="N197" s="83">
        <f>SUMIFS(FIPE!C:C,FIPE!A:A,'FROTA CONT'!F197,FIPE!B:B,'FROTA CONT'!E197)</f>
        <v>110215</v>
      </c>
      <c r="O197" s="84" t="s">
        <v>28</v>
      </c>
      <c r="P197" s="95">
        <v>300000</v>
      </c>
      <c r="Q197" s="95">
        <v>700000</v>
      </c>
      <c r="R197" s="95">
        <v>100000</v>
      </c>
      <c r="S197" s="95">
        <v>30000</v>
      </c>
      <c r="T197" s="96" t="s">
        <v>48</v>
      </c>
      <c r="U197" s="88" t="s">
        <v>25</v>
      </c>
      <c r="V197" s="79" t="s">
        <v>30</v>
      </c>
      <c r="W197" s="79" t="s">
        <v>30</v>
      </c>
      <c r="X197" s="81" t="s">
        <v>48</v>
      </c>
      <c r="Y197" s="81" t="s">
        <v>30</v>
      </c>
      <c r="Z197" s="78" t="s">
        <v>1686</v>
      </c>
      <c r="AA197" s="89">
        <v>0</v>
      </c>
      <c r="AB197" s="90" t="s">
        <v>1637</v>
      </c>
      <c r="AC197" s="89">
        <v>144.86000000000001</v>
      </c>
      <c r="AD197" s="115" t="s">
        <v>1637</v>
      </c>
      <c r="AE197" s="224" t="s">
        <v>1697</v>
      </c>
      <c r="AF197" s="234">
        <v>117116</v>
      </c>
    </row>
    <row r="198" spans="1:32" ht="14.25" customHeight="1">
      <c r="A198" s="76">
        <v>20</v>
      </c>
      <c r="B198" s="77">
        <v>5</v>
      </c>
      <c r="C198" s="78" t="s">
        <v>423</v>
      </c>
      <c r="D198" s="78" t="s">
        <v>424</v>
      </c>
      <c r="E198" s="78" t="s">
        <v>99</v>
      </c>
      <c r="F198" s="78" t="s">
        <v>418</v>
      </c>
      <c r="G198" s="79" t="s">
        <v>53</v>
      </c>
      <c r="H198" s="88" t="s">
        <v>353</v>
      </c>
      <c r="I198" s="79" t="s">
        <v>355</v>
      </c>
      <c r="J198" s="78" t="s">
        <v>425</v>
      </c>
      <c r="K198" s="78">
        <v>1128093844</v>
      </c>
      <c r="L198" s="79" t="s">
        <v>358</v>
      </c>
      <c r="M198" s="79" t="s">
        <v>359</v>
      </c>
      <c r="N198" s="83">
        <f>SUMIFS(FIPE!C:C,FIPE!A:A,'FROTA CONT'!F198,FIPE!B:B,'FROTA CONT'!E198)</f>
        <v>110215</v>
      </c>
      <c r="O198" s="84" t="s">
        <v>28</v>
      </c>
      <c r="P198" s="95">
        <v>300000</v>
      </c>
      <c r="Q198" s="95">
        <v>700000</v>
      </c>
      <c r="R198" s="95">
        <v>100000</v>
      </c>
      <c r="S198" s="95">
        <v>30000</v>
      </c>
      <c r="T198" s="96" t="s">
        <v>48</v>
      </c>
      <c r="U198" s="88" t="s">
        <v>25</v>
      </c>
      <c r="V198" s="79" t="s">
        <v>30</v>
      </c>
      <c r="W198" s="79" t="s">
        <v>30</v>
      </c>
      <c r="X198" s="81" t="s">
        <v>48</v>
      </c>
      <c r="Y198" s="81" t="s">
        <v>30</v>
      </c>
      <c r="Z198" s="78" t="s">
        <v>1686</v>
      </c>
      <c r="AA198" s="89">
        <v>0</v>
      </c>
      <c r="AB198" s="90" t="s">
        <v>1637</v>
      </c>
      <c r="AC198" s="89">
        <v>144.86000000000001</v>
      </c>
      <c r="AD198" s="115" t="s">
        <v>1637</v>
      </c>
      <c r="AE198" s="224" t="s">
        <v>1697</v>
      </c>
      <c r="AF198" s="228"/>
    </row>
    <row r="199" spans="1:32" ht="14.25" customHeight="1">
      <c r="A199" s="76">
        <v>20</v>
      </c>
      <c r="B199" s="77">
        <v>5</v>
      </c>
      <c r="C199" s="78" t="s">
        <v>426</v>
      </c>
      <c r="D199" s="78" t="s">
        <v>427</v>
      </c>
      <c r="E199" s="78" t="s">
        <v>99</v>
      </c>
      <c r="F199" s="78" t="s">
        <v>418</v>
      </c>
      <c r="G199" s="79" t="s">
        <v>53</v>
      </c>
      <c r="H199" s="88" t="s">
        <v>353</v>
      </c>
      <c r="I199" s="79" t="s">
        <v>355</v>
      </c>
      <c r="J199" s="78" t="s">
        <v>428</v>
      </c>
      <c r="K199" s="78">
        <v>1128096320</v>
      </c>
      <c r="L199" s="79" t="s">
        <v>358</v>
      </c>
      <c r="M199" s="79" t="s">
        <v>359</v>
      </c>
      <c r="N199" s="83">
        <f>SUMIFS(FIPE!C:C,FIPE!A:A,'FROTA CONT'!F199,FIPE!B:B,'FROTA CONT'!E199)</f>
        <v>110215</v>
      </c>
      <c r="O199" s="84" t="s">
        <v>28</v>
      </c>
      <c r="P199" s="67">
        <v>300000</v>
      </c>
      <c r="Q199" s="95">
        <v>700000</v>
      </c>
      <c r="R199" s="95">
        <v>100000</v>
      </c>
      <c r="S199" s="95">
        <v>30000</v>
      </c>
      <c r="T199" s="96" t="s">
        <v>48</v>
      </c>
      <c r="U199" s="88" t="s">
        <v>25</v>
      </c>
      <c r="V199" s="79" t="s">
        <v>30</v>
      </c>
      <c r="W199" s="79" t="s">
        <v>30</v>
      </c>
      <c r="X199" s="81" t="s">
        <v>48</v>
      </c>
      <c r="Y199" s="81" t="s">
        <v>30</v>
      </c>
      <c r="Z199" s="78" t="s">
        <v>1686</v>
      </c>
      <c r="AA199" s="89">
        <v>0</v>
      </c>
      <c r="AB199" s="90" t="s">
        <v>1637</v>
      </c>
      <c r="AC199" s="89">
        <v>144.86000000000001</v>
      </c>
      <c r="AD199" s="115" t="s">
        <v>1637</v>
      </c>
      <c r="AE199" s="224" t="s">
        <v>1697</v>
      </c>
      <c r="AF199" s="228"/>
    </row>
    <row r="200" spans="1:32" ht="14.25" customHeight="1">
      <c r="A200" s="76">
        <v>20</v>
      </c>
      <c r="B200" s="77">
        <v>5</v>
      </c>
      <c r="C200" s="78" t="s">
        <v>429</v>
      </c>
      <c r="D200" s="78" t="s">
        <v>430</v>
      </c>
      <c r="E200" s="78" t="s">
        <v>99</v>
      </c>
      <c r="F200" s="78" t="s">
        <v>418</v>
      </c>
      <c r="G200" s="79" t="s">
        <v>53</v>
      </c>
      <c r="H200" s="88" t="s">
        <v>353</v>
      </c>
      <c r="I200" s="79" t="s">
        <v>355</v>
      </c>
      <c r="J200" s="78" t="s">
        <v>431</v>
      </c>
      <c r="K200" s="78">
        <v>1128096851</v>
      </c>
      <c r="L200" s="79" t="s">
        <v>358</v>
      </c>
      <c r="M200" s="79" t="s">
        <v>359</v>
      </c>
      <c r="N200" s="83">
        <f>SUMIFS(FIPE!C:C,FIPE!A:A,'FROTA CONT'!F200,FIPE!B:B,'FROTA CONT'!E200)</f>
        <v>110215</v>
      </c>
      <c r="O200" s="84" t="s">
        <v>28</v>
      </c>
      <c r="P200" s="95">
        <v>300000</v>
      </c>
      <c r="Q200" s="95">
        <v>700000</v>
      </c>
      <c r="R200" s="95">
        <v>100000</v>
      </c>
      <c r="S200" s="95">
        <v>30000</v>
      </c>
      <c r="T200" s="96" t="s">
        <v>48</v>
      </c>
      <c r="U200" s="88" t="s">
        <v>25</v>
      </c>
      <c r="V200" s="79" t="s">
        <v>30</v>
      </c>
      <c r="W200" s="79" t="s">
        <v>30</v>
      </c>
      <c r="X200" s="81" t="s">
        <v>48</v>
      </c>
      <c r="Y200" s="81" t="s">
        <v>30</v>
      </c>
      <c r="Z200" s="78" t="s">
        <v>1686</v>
      </c>
      <c r="AA200" s="89">
        <v>0</v>
      </c>
      <c r="AB200" s="90" t="s">
        <v>1637</v>
      </c>
      <c r="AC200" s="89">
        <v>144.86000000000001</v>
      </c>
      <c r="AD200" s="115" t="s">
        <v>1637</v>
      </c>
      <c r="AE200" s="224" t="s">
        <v>1697</v>
      </c>
      <c r="AF200" s="228"/>
    </row>
    <row r="201" spans="1:32" ht="14.25" customHeight="1">
      <c r="A201" s="76">
        <v>20</v>
      </c>
      <c r="B201" s="77">
        <v>5</v>
      </c>
      <c r="C201" s="78" t="s">
        <v>432</v>
      </c>
      <c r="D201" s="78" t="s">
        <v>433</v>
      </c>
      <c r="E201" s="78" t="s">
        <v>99</v>
      </c>
      <c r="F201" s="78" t="s">
        <v>418</v>
      </c>
      <c r="G201" s="79" t="s">
        <v>53</v>
      </c>
      <c r="H201" s="88" t="s">
        <v>353</v>
      </c>
      <c r="I201" s="79" t="s">
        <v>355</v>
      </c>
      <c r="J201" s="78" t="s">
        <v>434</v>
      </c>
      <c r="K201" s="78">
        <v>1128100077</v>
      </c>
      <c r="L201" s="79" t="s">
        <v>358</v>
      </c>
      <c r="M201" s="79" t="s">
        <v>359</v>
      </c>
      <c r="N201" s="83">
        <f>SUMIFS(FIPE!C:C,FIPE!A:A,'FROTA CONT'!F201,FIPE!B:B,'FROTA CONT'!E201)</f>
        <v>110215</v>
      </c>
      <c r="O201" s="84" t="s">
        <v>28</v>
      </c>
      <c r="P201" s="95">
        <v>300000</v>
      </c>
      <c r="Q201" s="95">
        <v>700000</v>
      </c>
      <c r="R201" s="95">
        <v>100000</v>
      </c>
      <c r="S201" s="95">
        <v>30000</v>
      </c>
      <c r="T201" s="96" t="s">
        <v>48</v>
      </c>
      <c r="U201" s="88" t="s">
        <v>25</v>
      </c>
      <c r="V201" s="79" t="s">
        <v>30</v>
      </c>
      <c r="W201" s="79" t="s">
        <v>30</v>
      </c>
      <c r="X201" s="81" t="s">
        <v>48</v>
      </c>
      <c r="Y201" s="81" t="s">
        <v>30</v>
      </c>
      <c r="Z201" s="78" t="s">
        <v>1686</v>
      </c>
      <c r="AA201" s="89">
        <v>0</v>
      </c>
      <c r="AB201" s="90" t="s">
        <v>1637</v>
      </c>
      <c r="AC201" s="89">
        <v>144.86000000000001</v>
      </c>
      <c r="AD201" s="115" t="s">
        <v>1637</v>
      </c>
      <c r="AE201" s="224" t="s">
        <v>1697</v>
      </c>
      <c r="AF201" s="228"/>
    </row>
    <row r="202" spans="1:32" ht="14.25" customHeight="1">
      <c r="A202" s="76">
        <v>20</v>
      </c>
      <c r="B202" s="77">
        <v>5</v>
      </c>
      <c r="C202" s="78" t="s">
        <v>435</v>
      </c>
      <c r="D202" s="78" t="s">
        <v>436</v>
      </c>
      <c r="E202" s="78" t="s">
        <v>99</v>
      </c>
      <c r="F202" s="78" t="s">
        <v>418</v>
      </c>
      <c r="G202" s="79" t="s">
        <v>53</v>
      </c>
      <c r="H202" s="88" t="s">
        <v>353</v>
      </c>
      <c r="I202" s="79" t="s">
        <v>355</v>
      </c>
      <c r="J202" s="78" t="s">
        <v>437</v>
      </c>
      <c r="K202" s="78">
        <v>1128100417</v>
      </c>
      <c r="L202" s="79" t="s">
        <v>358</v>
      </c>
      <c r="M202" s="79" t="s">
        <v>359</v>
      </c>
      <c r="N202" s="83">
        <f>SUMIFS(FIPE!C:C,FIPE!A:A,'FROTA CONT'!F202,FIPE!B:B,'FROTA CONT'!E202)</f>
        <v>110215</v>
      </c>
      <c r="O202" s="84" t="s">
        <v>28</v>
      </c>
      <c r="P202" s="95">
        <v>300000</v>
      </c>
      <c r="Q202" s="95">
        <v>700000</v>
      </c>
      <c r="R202" s="95">
        <v>100000</v>
      </c>
      <c r="S202" s="95">
        <v>30000</v>
      </c>
      <c r="T202" s="96" t="s">
        <v>48</v>
      </c>
      <c r="U202" s="88" t="s">
        <v>25</v>
      </c>
      <c r="V202" s="79" t="s">
        <v>30</v>
      </c>
      <c r="W202" s="79" t="s">
        <v>30</v>
      </c>
      <c r="X202" s="81" t="s">
        <v>48</v>
      </c>
      <c r="Y202" s="81" t="s">
        <v>30</v>
      </c>
      <c r="Z202" s="78" t="s">
        <v>1686</v>
      </c>
      <c r="AA202" s="89">
        <v>0</v>
      </c>
      <c r="AB202" s="90" t="s">
        <v>1637</v>
      </c>
      <c r="AC202" s="89">
        <v>144.86000000000001</v>
      </c>
      <c r="AD202" s="115" t="s">
        <v>1637</v>
      </c>
      <c r="AE202" s="224" t="s">
        <v>1697</v>
      </c>
      <c r="AF202" s="228"/>
    </row>
    <row r="203" spans="1:32" ht="14.25" customHeight="1">
      <c r="A203" s="76">
        <v>20</v>
      </c>
      <c r="B203" s="77">
        <v>5</v>
      </c>
      <c r="C203" s="78" t="s">
        <v>438</v>
      </c>
      <c r="D203" s="78" t="s">
        <v>439</v>
      </c>
      <c r="E203" s="78" t="s">
        <v>99</v>
      </c>
      <c r="F203" s="78" t="s">
        <v>418</v>
      </c>
      <c r="G203" s="79" t="s">
        <v>53</v>
      </c>
      <c r="H203" s="88" t="s">
        <v>353</v>
      </c>
      <c r="I203" s="79" t="s">
        <v>355</v>
      </c>
      <c r="J203" s="78" t="s">
        <v>440</v>
      </c>
      <c r="K203" s="78">
        <v>1128101456</v>
      </c>
      <c r="L203" s="79" t="s">
        <v>358</v>
      </c>
      <c r="M203" s="79" t="s">
        <v>359</v>
      </c>
      <c r="N203" s="83">
        <f>SUMIFS(FIPE!C:C,FIPE!A:A,'FROTA CONT'!F203,FIPE!B:B,'FROTA CONT'!E203)</f>
        <v>110215</v>
      </c>
      <c r="O203" s="84" t="s">
        <v>28</v>
      </c>
      <c r="P203" s="95">
        <v>300000</v>
      </c>
      <c r="Q203" s="95">
        <v>700000</v>
      </c>
      <c r="R203" s="95">
        <v>100000</v>
      </c>
      <c r="S203" s="95">
        <v>30000</v>
      </c>
      <c r="T203" s="96" t="s">
        <v>48</v>
      </c>
      <c r="U203" s="88" t="s">
        <v>1773</v>
      </c>
      <c r="V203" s="79" t="s">
        <v>30</v>
      </c>
      <c r="W203" s="79" t="s">
        <v>30</v>
      </c>
      <c r="X203" s="81" t="s">
        <v>48</v>
      </c>
      <c r="Y203" s="81" t="s">
        <v>30</v>
      </c>
      <c r="Z203" s="78" t="s">
        <v>1686</v>
      </c>
      <c r="AA203" s="89">
        <v>0</v>
      </c>
      <c r="AB203" s="90" t="s">
        <v>1637</v>
      </c>
      <c r="AC203" s="89">
        <v>144.86000000000001</v>
      </c>
      <c r="AD203" s="115" t="s">
        <v>1637</v>
      </c>
      <c r="AE203" s="224" t="s">
        <v>1697</v>
      </c>
      <c r="AF203" s="228"/>
    </row>
    <row r="204" spans="1:32" ht="14.25" customHeight="1">
      <c r="A204" s="76">
        <v>20</v>
      </c>
      <c r="B204" s="77">
        <v>5</v>
      </c>
      <c r="C204" s="78" t="s">
        <v>441</v>
      </c>
      <c r="D204" s="78" t="s">
        <v>442</v>
      </c>
      <c r="E204" s="78" t="s">
        <v>99</v>
      </c>
      <c r="F204" s="78" t="s">
        <v>418</v>
      </c>
      <c r="G204" s="79" t="s">
        <v>53</v>
      </c>
      <c r="H204" s="88" t="s">
        <v>353</v>
      </c>
      <c r="I204" s="79" t="s">
        <v>355</v>
      </c>
      <c r="J204" s="78" t="s">
        <v>443</v>
      </c>
      <c r="K204" s="78">
        <v>1127375250</v>
      </c>
      <c r="L204" s="79" t="s">
        <v>358</v>
      </c>
      <c r="M204" s="79" t="s">
        <v>359</v>
      </c>
      <c r="N204" s="83">
        <f>SUMIFS(FIPE!C:C,FIPE!A:A,'FROTA CONT'!F204,FIPE!B:B,'FROTA CONT'!E204)</f>
        <v>110215</v>
      </c>
      <c r="O204" s="84" t="s">
        <v>28</v>
      </c>
      <c r="P204" s="95">
        <v>300000</v>
      </c>
      <c r="Q204" s="95">
        <v>700000</v>
      </c>
      <c r="R204" s="95">
        <v>100000</v>
      </c>
      <c r="S204" s="95">
        <v>30000</v>
      </c>
      <c r="T204" s="96" t="s">
        <v>48</v>
      </c>
      <c r="U204" s="88" t="s">
        <v>25</v>
      </c>
      <c r="V204" s="79" t="s">
        <v>30</v>
      </c>
      <c r="W204" s="79" t="s">
        <v>30</v>
      </c>
      <c r="X204" s="81" t="s">
        <v>48</v>
      </c>
      <c r="Y204" s="81" t="s">
        <v>30</v>
      </c>
      <c r="Z204" s="78" t="s">
        <v>1686</v>
      </c>
      <c r="AA204" s="89">
        <v>0</v>
      </c>
      <c r="AB204" s="90" t="s">
        <v>1637</v>
      </c>
      <c r="AC204" s="89">
        <v>144.86000000000001</v>
      </c>
      <c r="AD204" s="115" t="s">
        <v>1637</v>
      </c>
      <c r="AE204" s="224" t="s">
        <v>1697</v>
      </c>
      <c r="AF204" s="235">
        <v>169293</v>
      </c>
    </row>
    <row r="205" spans="1:32" ht="14.25" customHeight="1">
      <c r="A205" s="76">
        <v>20</v>
      </c>
      <c r="B205" s="77">
        <v>5</v>
      </c>
      <c r="C205" s="78">
        <v>361</v>
      </c>
      <c r="D205" s="78" t="s">
        <v>444</v>
      </c>
      <c r="E205" s="78" t="s">
        <v>84</v>
      </c>
      <c r="F205" s="78" t="s">
        <v>95</v>
      </c>
      <c r="G205" s="79" t="s">
        <v>53</v>
      </c>
      <c r="H205" s="88" t="s">
        <v>353</v>
      </c>
      <c r="I205" s="79" t="s">
        <v>1641</v>
      </c>
      <c r="J205" s="78" t="s">
        <v>445</v>
      </c>
      <c r="K205" s="78">
        <v>1190749111</v>
      </c>
      <c r="L205" s="79" t="s">
        <v>45</v>
      </c>
      <c r="M205" s="79" t="s">
        <v>46</v>
      </c>
      <c r="N205" s="83">
        <f>SUMIFS(FIPE!C:C,FIPE!A:A,'FROTA CONT'!F205,FIPE!B:B,'FROTA CONT'!E205)</f>
        <v>196401</v>
      </c>
      <c r="O205" s="84" t="s">
        <v>28</v>
      </c>
      <c r="P205" s="95">
        <v>300000</v>
      </c>
      <c r="Q205" s="95">
        <v>700000</v>
      </c>
      <c r="R205" s="95">
        <v>100000</v>
      </c>
      <c r="S205" s="95">
        <v>30000</v>
      </c>
      <c r="T205" s="96" t="s">
        <v>48</v>
      </c>
      <c r="U205" s="88" t="s">
        <v>1773</v>
      </c>
      <c r="V205" s="79" t="s">
        <v>30</v>
      </c>
      <c r="W205" s="79" t="s">
        <v>30</v>
      </c>
      <c r="X205" s="81" t="s">
        <v>48</v>
      </c>
      <c r="Y205" s="81" t="s">
        <v>30</v>
      </c>
      <c r="Z205" s="78" t="s">
        <v>1686</v>
      </c>
      <c r="AA205" s="89">
        <v>304.08999999999997</v>
      </c>
      <c r="AB205" s="90">
        <v>1329.31</v>
      </c>
      <c r="AC205" s="89">
        <v>144.86000000000001</v>
      </c>
      <c r="AD205" s="91">
        <v>1.4999999999999999E-2</v>
      </c>
      <c r="AE205" s="224" t="s">
        <v>1697</v>
      </c>
      <c r="AF205" s="234">
        <v>115668</v>
      </c>
    </row>
    <row r="206" spans="1:32" ht="14.25" customHeight="1">
      <c r="A206" s="76">
        <v>20</v>
      </c>
      <c r="B206" s="77">
        <v>20</v>
      </c>
      <c r="C206" s="78">
        <v>679</v>
      </c>
      <c r="D206" s="78" t="s">
        <v>446</v>
      </c>
      <c r="E206" s="78" t="s">
        <v>75</v>
      </c>
      <c r="F206" s="78" t="s">
        <v>113</v>
      </c>
      <c r="G206" s="79" t="s">
        <v>53</v>
      </c>
      <c r="H206" s="88" t="s">
        <v>353</v>
      </c>
      <c r="I206" s="79" t="s">
        <v>96</v>
      </c>
      <c r="J206" s="78" t="s">
        <v>447</v>
      </c>
      <c r="K206" s="78">
        <v>1241372672</v>
      </c>
      <c r="L206" s="79" t="s">
        <v>45</v>
      </c>
      <c r="M206" s="79" t="s">
        <v>46</v>
      </c>
      <c r="N206" s="83">
        <f>SUMIFS(FIPE!C:C,FIPE!A:A,'FROTA CONT'!F206,FIPE!B:B,'FROTA CONT'!E206)</f>
        <v>184515</v>
      </c>
      <c r="O206" s="84" t="s">
        <v>28</v>
      </c>
      <c r="P206" s="95">
        <v>200000</v>
      </c>
      <c r="Q206" s="95">
        <v>200000</v>
      </c>
      <c r="R206" s="95">
        <v>10000</v>
      </c>
      <c r="S206" s="95">
        <v>30000</v>
      </c>
      <c r="T206" s="96" t="s">
        <v>1770</v>
      </c>
      <c r="U206" s="88" t="s">
        <v>1771</v>
      </c>
      <c r="V206" s="79" t="s">
        <v>30</v>
      </c>
      <c r="W206" s="79" t="s">
        <v>48</v>
      </c>
      <c r="X206" s="81" t="s">
        <v>48</v>
      </c>
      <c r="Y206" s="81" t="s">
        <v>30</v>
      </c>
      <c r="Z206" s="78" t="s">
        <v>1686</v>
      </c>
      <c r="AA206" s="89">
        <v>0</v>
      </c>
      <c r="AB206" s="90">
        <v>1866.33</v>
      </c>
      <c r="AC206" s="89">
        <v>144.86000000000001</v>
      </c>
      <c r="AD206" s="91">
        <v>1.4999999999999999E-2</v>
      </c>
      <c r="AE206" s="224" t="s">
        <v>1697</v>
      </c>
      <c r="AF206" s="234">
        <v>39589</v>
      </c>
    </row>
    <row r="207" spans="1:32" ht="14.25" customHeight="1">
      <c r="A207" s="76">
        <v>20</v>
      </c>
      <c r="B207" s="77">
        <v>20</v>
      </c>
      <c r="C207" s="78">
        <v>681</v>
      </c>
      <c r="D207" s="78" t="s">
        <v>448</v>
      </c>
      <c r="E207" s="78" t="s">
        <v>75</v>
      </c>
      <c r="F207" s="78" t="s">
        <v>113</v>
      </c>
      <c r="G207" s="79" t="s">
        <v>53</v>
      </c>
      <c r="H207" s="88" t="s">
        <v>353</v>
      </c>
      <c r="I207" s="79" t="s">
        <v>96</v>
      </c>
      <c r="J207" s="78" t="s">
        <v>449</v>
      </c>
      <c r="K207" s="78">
        <v>1241340428</v>
      </c>
      <c r="L207" s="79" t="s">
        <v>45</v>
      </c>
      <c r="M207" s="79" t="s">
        <v>46</v>
      </c>
      <c r="N207" s="83">
        <f>SUMIFS(FIPE!C:C,FIPE!A:A,'FROTA CONT'!F207,FIPE!B:B,'FROTA CONT'!E207)</f>
        <v>184515</v>
      </c>
      <c r="O207" s="84" t="s">
        <v>28</v>
      </c>
      <c r="P207" s="95">
        <v>200000</v>
      </c>
      <c r="Q207" s="95">
        <v>200000</v>
      </c>
      <c r="R207" s="95">
        <v>10000</v>
      </c>
      <c r="S207" s="95">
        <v>30000</v>
      </c>
      <c r="T207" s="96" t="s">
        <v>1770</v>
      </c>
      <c r="U207" s="88" t="s">
        <v>1771</v>
      </c>
      <c r="V207" s="79" t="s">
        <v>30</v>
      </c>
      <c r="W207" s="79" t="s">
        <v>48</v>
      </c>
      <c r="X207" s="81" t="s">
        <v>48</v>
      </c>
      <c r="Y207" s="81" t="s">
        <v>30</v>
      </c>
      <c r="Z207" s="78" t="s">
        <v>1686</v>
      </c>
      <c r="AA207" s="89">
        <v>0</v>
      </c>
      <c r="AB207" s="90">
        <v>1866.33</v>
      </c>
      <c r="AC207" s="89">
        <v>144.86000000000001</v>
      </c>
      <c r="AD207" s="91">
        <v>1.4999999999999999E-2</v>
      </c>
      <c r="AE207" s="224" t="s">
        <v>1697</v>
      </c>
      <c r="AF207" s="234">
        <v>38290</v>
      </c>
    </row>
    <row r="208" spans="1:32" ht="14.25" customHeight="1">
      <c r="A208" s="76">
        <v>20</v>
      </c>
      <c r="B208" s="77">
        <v>5</v>
      </c>
      <c r="C208" s="78">
        <v>799</v>
      </c>
      <c r="D208" s="78" t="s">
        <v>450</v>
      </c>
      <c r="E208" s="78" t="s">
        <v>75</v>
      </c>
      <c r="F208" s="78" t="s">
        <v>37</v>
      </c>
      <c r="G208" s="79" t="s">
        <v>53</v>
      </c>
      <c r="H208" s="88" t="s">
        <v>353</v>
      </c>
      <c r="I208" s="79" t="s">
        <v>60</v>
      </c>
      <c r="J208" s="78" t="s">
        <v>451</v>
      </c>
      <c r="K208" s="78">
        <v>1234167490</v>
      </c>
      <c r="L208" s="79" t="s">
        <v>25</v>
      </c>
      <c r="M208" s="79" t="s">
        <v>26</v>
      </c>
      <c r="N208" s="83">
        <f>SUMIFS(FIPE!C:C,FIPE!A:A,'FROTA CONT'!F208,FIPE!B:B,'FROTA CONT'!E208)</f>
        <v>163265</v>
      </c>
      <c r="O208" s="84" t="s">
        <v>28</v>
      </c>
      <c r="P208" s="95">
        <v>200000</v>
      </c>
      <c r="Q208" s="95">
        <v>200000</v>
      </c>
      <c r="R208" s="95">
        <v>10000</v>
      </c>
      <c r="S208" s="95">
        <v>30000</v>
      </c>
      <c r="T208" s="96" t="s">
        <v>1770</v>
      </c>
      <c r="U208" s="88" t="s">
        <v>1771</v>
      </c>
      <c r="V208" s="79" t="s">
        <v>30</v>
      </c>
      <c r="W208" s="79" t="s">
        <v>48</v>
      </c>
      <c r="X208" s="81" t="s">
        <v>48</v>
      </c>
      <c r="Y208" s="81" t="s">
        <v>30</v>
      </c>
      <c r="Z208" s="78" t="s">
        <v>1686</v>
      </c>
      <c r="AA208" s="89">
        <v>0</v>
      </c>
      <c r="AB208" s="90">
        <v>2392.2800000000002</v>
      </c>
      <c r="AC208" s="89">
        <v>144.86000000000001</v>
      </c>
      <c r="AD208" s="91">
        <v>0.02</v>
      </c>
      <c r="AE208" s="224" t="s">
        <v>1697</v>
      </c>
      <c r="AF208" s="234">
        <v>15879</v>
      </c>
    </row>
    <row r="209" spans="1:32" ht="14.25" customHeight="1">
      <c r="A209" s="79"/>
      <c r="B209" s="113"/>
      <c r="C209" s="78"/>
      <c r="D209" s="78"/>
      <c r="E209" s="78"/>
      <c r="F209" s="78"/>
      <c r="G209" s="79"/>
      <c r="H209" s="79"/>
      <c r="I209" s="79"/>
      <c r="J209" s="78"/>
      <c r="K209" s="78"/>
      <c r="L209" s="79"/>
      <c r="M209" s="79"/>
      <c r="N209" s="100"/>
      <c r="O209" s="79"/>
      <c r="P209" s="106"/>
      <c r="Q209" s="106"/>
      <c r="R209" s="106"/>
      <c r="S209" s="106"/>
      <c r="T209" s="107"/>
      <c r="U209" s="79"/>
      <c r="V209" s="79"/>
      <c r="W209" s="79"/>
      <c r="X209" s="79"/>
      <c r="Y209" s="79"/>
      <c r="Z209" s="78"/>
      <c r="AA209" s="89"/>
      <c r="AB209" s="102"/>
      <c r="AC209" s="102"/>
      <c r="AD209" s="103"/>
      <c r="AE209" s="224"/>
      <c r="AF209" s="228"/>
    </row>
    <row r="210" spans="1:32" ht="14.25" customHeight="1">
      <c r="A210" s="194" t="s">
        <v>0</v>
      </c>
      <c r="B210" s="195" t="s">
        <v>1757</v>
      </c>
      <c r="C210" s="196" t="s">
        <v>1</v>
      </c>
      <c r="D210" s="196" t="s">
        <v>2</v>
      </c>
      <c r="E210" s="196" t="s">
        <v>3</v>
      </c>
      <c r="F210" s="196" t="s">
        <v>4</v>
      </c>
      <c r="G210" s="194" t="s">
        <v>5</v>
      </c>
      <c r="H210" s="194" t="s">
        <v>6</v>
      </c>
      <c r="I210" s="194" t="s">
        <v>1665</v>
      </c>
      <c r="J210" s="196" t="s">
        <v>7</v>
      </c>
      <c r="K210" s="196" t="s">
        <v>8</v>
      </c>
      <c r="L210" s="194" t="s">
        <v>9</v>
      </c>
      <c r="M210" s="194" t="s">
        <v>10</v>
      </c>
      <c r="N210" s="197" t="s">
        <v>1737</v>
      </c>
      <c r="O210" s="72" t="s">
        <v>1629</v>
      </c>
      <c r="P210" s="73" t="s">
        <v>11</v>
      </c>
      <c r="Q210" s="73" t="s">
        <v>12</v>
      </c>
      <c r="R210" s="73" t="s">
        <v>13</v>
      </c>
      <c r="S210" s="73" t="s">
        <v>14</v>
      </c>
      <c r="T210" s="73" t="s">
        <v>15</v>
      </c>
      <c r="U210" s="72" t="s">
        <v>1628</v>
      </c>
      <c r="V210" s="190" t="s">
        <v>16</v>
      </c>
      <c r="W210" s="190" t="s">
        <v>17</v>
      </c>
      <c r="X210" s="189" t="s">
        <v>1800</v>
      </c>
      <c r="Y210" s="189" t="s">
        <v>1801</v>
      </c>
      <c r="Z210" s="196" t="s">
        <v>1627</v>
      </c>
      <c r="AA210" s="198" t="s">
        <v>1712</v>
      </c>
      <c r="AB210" s="199" t="s">
        <v>1674</v>
      </c>
      <c r="AC210" s="194" t="s">
        <v>1633</v>
      </c>
      <c r="AD210" s="194" t="s">
        <v>1635</v>
      </c>
      <c r="AE210" s="223" t="s">
        <v>1696</v>
      </c>
      <c r="AF210" s="227" t="s">
        <v>1716</v>
      </c>
    </row>
    <row r="211" spans="1:32" ht="14.25" customHeight="1">
      <c r="A211" s="76">
        <v>20</v>
      </c>
      <c r="B211" s="77">
        <v>20</v>
      </c>
      <c r="C211" s="78">
        <v>211</v>
      </c>
      <c r="D211" s="78" t="s">
        <v>452</v>
      </c>
      <c r="E211" s="78" t="s">
        <v>68</v>
      </c>
      <c r="F211" s="78" t="s">
        <v>59</v>
      </c>
      <c r="G211" s="79" t="s">
        <v>53</v>
      </c>
      <c r="H211" s="88" t="s">
        <v>453</v>
      </c>
      <c r="I211" s="81" t="s">
        <v>69</v>
      </c>
      <c r="J211" s="78" t="s">
        <v>454</v>
      </c>
      <c r="K211" s="78">
        <v>1137130889</v>
      </c>
      <c r="L211" s="79" t="s">
        <v>25</v>
      </c>
      <c r="M211" s="79" t="s">
        <v>26</v>
      </c>
      <c r="N211" s="83">
        <f>SUMIFS(FIPE!C:C,FIPE!A:A,'FROTA CONT'!F211,FIPE!B:B,'FROTA CONT'!E211)</f>
        <v>142955</v>
      </c>
      <c r="O211" s="84" t="s">
        <v>28</v>
      </c>
      <c r="P211" s="95">
        <v>200000</v>
      </c>
      <c r="Q211" s="95">
        <v>200000</v>
      </c>
      <c r="R211" s="95">
        <v>10000</v>
      </c>
      <c r="S211" s="95">
        <v>30000</v>
      </c>
      <c r="T211" s="96" t="s">
        <v>1770</v>
      </c>
      <c r="U211" s="88" t="s">
        <v>45</v>
      </c>
      <c r="V211" s="79" t="s">
        <v>30</v>
      </c>
      <c r="W211" s="79" t="s">
        <v>48</v>
      </c>
      <c r="X211" s="79" t="s">
        <v>48</v>
      </c>
      <c r="Y211" s="79" t="s">
        <v>48</v>
      </c>
      <c r="Z211" s="78" t="s">
        <v>1687</v>
      </c>
      <c r="AA211" s="89">
        <v>0</v>
      </c>
      <c r="AB211" s="90">
        <v>1545.76</v>
      </c>
      <c r="AC211" s="89">
        <v>144.86000000000001</v>
      </c>
      <c r="AD211" s="91">
        <v>0.02</v>
      </c>
      <c r="AE211" s="224" t="s">
        <v>1690</v>
      </c>
      <c r="AF211" s="228"/>
    </row>
    <row r="212" spans="1:32" ht="14.25" customHeight="1">
      <c r="A212" s="79"/>
      <c r="B212" s="113"/>
      <c r="C212" s="78"/>
      <c r="D212" s="78"/>
      <c r="E212" s="78"/>
      <c r="F212" s="78"/>
      <c r="G212" s="79"/>
      <c r="H212" s="79"/>
      <c r="I212" s="79"/>
      <c r="J212" s="78"/>
      <c r="K212" s="78"/>
      <c r="L212" s="79"/>
      <c r="M212" s="79"/>
      <c r="N212" s="100"/>
      <c r="O212" s="79"/>
      <c r="P212" s="106"/>
      <c r="Q212" s="106"/>
      <c r="R212" s="106"/>
      <c r="S212" s="106"/>
      <c r="T212" s="107"/>
      <c r="U212" s="79"/>
      <c r="V212" s="79"/>
      <c r="W212" s="79"/>
      <c r="X212" s="79"/>
      <c r="Y212" s="79"/>
      <c r="Z212" s="78"/>
      <c r="AA212" s="89"/>
      <c r="AB212" s="102"/>
      <c r="AC212" s="102"/>
      <c r="AD212" s="103"/>
      <c r="AE212" s="224"/>
      <c r="AF212" s="228"/>
    </row>
    <row r="213" spans="1:32" ht="14.25" customHeight="1">
      <c r="A213" s="194" t="s">
        <v>0</v>
      </c>
      <c r="B213" s="195" t="s">
        <v>1757</v>
      </c>
      <c r="C213" s="196" t="s">
        <v>1</v>
      </c>
      <c r="D213" s="196" t="s">
        <v>2</v>
      </c>
      <c r="E213" s="196" t="s">
        <v>3</v>
      </c>
      <c r="F213" s="196" t="s">
        <v>4</v>
      </c>
      <c r="G213" s="194" t="s">
        <v>5</v>
      </c>
      <c r="H213" s="194" t="s">
        <v>6</v>
      </c>
      <c r="I213" s="194" t="s">
        <v>1665</v>
      </c>
      <c r="J213" s="196" t="s">
        <v>7</v>
      </c>
      <c r="K213" s="196" t="s">
        <v>8</v>
      </c>
      <c r="L213" s="194" t="s">
        <v>9</v>
      </c>
      <c r="M213" s="194" t="s">
        <v>10</v>
      </c>
      <c r="N213" s="197" t="s">
        <v>1737</v>
      </c>
      <c r="O213" s="72" t="s">
        <v>1629</v>
      </c>
      <c r="P213" s="73" t="s">
        <v>11</v>
      </c>
      <c r="Q213" s="73" t="s">
        <v>12</v>
      </c>
      <c r="R213" s="73" t="s">
        <v>13</v>
      </c>
      <c r="S213" s="73" t="s">
        <v>14</v>
      </c>
      <c r="T213" s="73" t="s">
        <v>15</v>
      </c>
      <c r="U213" s="72" t="s">
        <v>1628</v>
      </c>
      <c r="V213" s="190" t="s">
        <v>16</v>
      </c>
      <c r="W213" s="190" t="s">
        <v>17</v>
      </c>
      <c r="X213" s="189" t="s">
        <v>1800</v>
      </c>
      <c r="Y213" s="189" t="s">
        <v>1801</v>
      </c>
      <c r="Z213" s="196" t="s">
        <v>1627</v>
      </c>
      <c r="AA213" s="198" t="s">
        <v>1712</v>
      </c>
      <c r="AB213" s="199" t="s">
        <v>1674</v>
      </c>
      <c r="AC213" s="194" t="s">
        <v>1633</v>
      </c>
      <c r="AD213" s="194" t="s">
        <v>1635</v>
      </c>
      <c r="AE213" s="223" t="s">
        <v>1696</v>
      </c>
      <c r="AF213" s="227" t="s">
        <v>1716</v>
      </c>
    </row>
    <row r="214" spans="1:32" ht="14.25" customHeight="1">
      <c r="A214" s="76">
        <v>20</v>
      </c>
      <c r="B214" s="77">
        <v>5</v>
      </c>
      <c r="C214" s="78">
        <v>295</v>
      </c>
      <c r="D214" s="105" t="s">
        <v>468</v>
      </c>
      <c r="E214" s="78" t="s">
        <v>469</v>
      </c>
      <c r="F214" s="78" t="s">
        <v>95</v>
      </c>
      <c r="G214" s="79" t="s">
        <v>53</v>
      </c>
      <c r="H214" s="88" t="s">
        <v>458</v>
      </c>
      <c r="I214" s="81" t="s">
        <v>69</v>
      </c>
      <c r="J214" s="78" t="s">
        <v>470</v>
      </c>
      <c r="K214" s="78">
        <v>1167555055</v>
      </c>
      <c r="L214" s="79" t="s">
        <v>462</v>
      </c>
      <c r="M214" s="79" t="s">
        <v>463</v>
      </c>
      <c r="N214" s="83">
        <f>SUMIFS(FIPE!C:C,FIPE!A:A,'FROTA CONT'!F214,FIPE!B:B,'FROTA CONT'!E214)</f>
        <v>137078</v>
      </c>
      <c r="O214" s="79"/>
      <c r="P214" s="106"/>
      <c r="Q214" s="106"/>
      <c r="R214" s="106"/>
      <c r="S214" s="106"/>
      <c r="T214" s="107"/>
      <c r="U214" s="79"/>
      <c r="V214" s="79" t="s">
        <v>30</v>
      </c>
      <c r="W214" s="79" t="s">
        <v>48</v>
      </c>
      <c r="X214" s="79" t="s">
        <v>48</v>
      </c>
      <c r="Y214" s="79" t="s">
        <v>48</v>
      </c>
      <c r="Z214" s="78" t="s">
        <v>1688</v>
      </c>
      <c r="AA214" s="89">
        <v>1957.31</v>
      </c>
      <c r="AB214" s="90">
        <v>2663.66</v>
      </c>
      <c r="AC214" s="89">
        <v>112.26</v>
      </c>
      <c r="AD214" s="116">
        <v>44635</v>
      </c>
      <c r="AE214" s="224" t="s">
        <v>1698</v>
      </c>
      <c r="AF214" s="234">
        <v>130555</v>
      </c>
    </row>
    <row r="215" spans="1:32" ht="14.25" customHeight="1">
      <c r="A215" s="76">
        <v>20</v>
      </c>
      <c r="B215" s="77">
        <v>5</v>
      </c>
      <c r="C215" s="78">
        <v>297</v>
      </c>
      <c r="D215" s="105" t="s">
        <v>471</v>
      </c>
      <c r="E215" s="78" t="s">
        <v>469</v>
      </c>
      <c r="F215" s="78" t="s">
        <v>95</v>
      </c>
      <c r="G215" s="79" t="s">
        <v>53</v>
      </c>
      <c r="H215" s="88" t="s">
        <v>458</v>
      </c>
      <c r="I215" s="81" t="s">
        <v>69</v>
      </c>
      <c r="J215" s="78" t="s">
        <v>472</v>
      </c>
      <c r="K215" s="78">
        <v>1167591558</v>
      </c>
      <c r="L215" s="79" t="s">
        <v>462</v>
      </c>
      <c r="M215" s="79" t="s">
        <v>463</v>
      </c>
      <c r="N215" s="83">
        <f>SUMIFS(FIPE!C:C,FIPE!A:A,'FROTA CONT'!F215,FIPE!B:B,'FROTA CONT'!E215)</f>
        <v>137078</v>
      </c>
      <c r="O215" s="79"/>
      <c r="P215" s="106"/>
      <c r="Q215" s="106"/>
      <c r="R215" s="106"/>
      <c r="S215" s="106"/>
      <c r="T215" s="107"/>
      <c r="U215" s="79"/>
      <c r="V215" s="79" t="s">
        <v>30</v>
      </c>
      <c r="W215" s="79" t="s">
        <v>48</v>
      </c>
      <c r="X215" s="79" t="s">
        <v>48</v>
      </c>
      <c r="Y215" s="79" t="s">
        <v>48</v>
      </c>
      <c r="Z215" s="78" t="s">
        <v>1688</v>
      </c>
      <c r="AA215" s="89">
        <v>11397.39</v>
      </c>
      <c r="AB215" s="90">
        <v>2663.66</v>
      </c>
      <c r="AC215" s="89">
        <v>112.26</v>
      </c>
      <c r="AD215" s="116">
        <v>44635</v>
      </c>
      <c r="AE215" s="224" t="s">
        <v>1698</v>
      </c>
      <c r="AF215" s="234">
        <v>127821</v>
      </c>
    </row>
    <row r="216" spans="1:32" ht="14.25" customHeight="1">
      <c r="A216" s="76">
        <v>20</v>
      </c>
      <c r="B216" s="77">
        <v>5</v>
      </c>
      <c r="C216" s="78">
        <v>299</v>
      </c>
      <c r="D216" s="105" t="s">
        <v>473</v>
      </c>
      <c r="E216" s="78" t="s">
        <v>469</v>
      </c>
      <c r="F216" s="78" t="s">
        <v>95</v>
      </c>
      <c r="G216" s="79" t="s">
        <v>53</v>
      </c>
      <c r="H216" s="88" t="s">
        <v>458</v>
      </c>
      <c r="I216" s="81" t="s">
        <v>69</v>
      </c>
      <c r="J216" s="78" t="s">
        <v>472</v>
      </c>
      <c r="K216" s="78">
        <v>1167592180</v>
      </c>
      <c r="L216" s="79" t="s">
        <v>462</v>
      </c>
      <c r="M216" s="79" t="s">
        <v>463</v>
      </c>
      <c r="N216" s="83">
        <f>SUMIFS(FIPE!C:C,FIPE!A:A,'FROTA CONT'!F216,FIPE!B:B,'FROTA CONT'!E216)</f>
        <v>137078</v>
      </c>
      <c r="O216" s="79"/>
      <c r="P216" s="106"/>
      <c r="Q216" s="106"/>
      <c r="R216" s="106"/>
      <c r="S216" s="106"/>
      <c r="T216" s="107"/>
      <c r="U216" s="79"/>
      <c r="V216" s="79" t="s">
        <v>30</v>
      </c>
      <c r="W216" s="79" t="s">
        <v>48</v>
      </c>
      <c r="X216" s="79" t="s">
        <v>48</v>
      </c>
      <c r="Y216" s="79" t="s">
        <v>48</v>
      </c>
      <c r="Z216" s="78" t="s">
        <v>1688</v>
      </c>
      <c r="AA216" s="89">
        <v>18206.14</v>
      </c>
      <c r="AB216" s="90">
        <v>2663.66</v>
      </c>
      <c r="AC216" s="89">
        <v>112.26</v>
      </c>
      <c r="AD216" s="116">
        <v>44635</v>
      </c>
      <c r="AE216" s="224" t="s">
        <v>1698</v>
      </c>
      <c r="AF216" s="228"/>
    </row>
    <row r="217" spans="1:32" ht="14.25" customHeight="1">
      <c r="A217" s="76">
        <v>20</v>
      </c>
      <c r="B217" s="77">
        <v>5</v>
      </c>
      <c r="C217" s="78">
        <v>301</v>
      </c>
      <c r="D217" s="105" t="s">
        <v>474</v>
      </c>
      <c r="E217" s="78" t="s">
        <v>469</v>
      </c>
      <c r="F217" s="78" t="s">
        <v>95</v>
      </c>
      <c r="G217" s="79" t="s">
        <v>53</v>
      </c>
      <c r="H217" s="88" t="s">
        <v>458</v>
      </c>
      <c r="I217" s="81" t="s">
        <v>69</v>
      </c>
      <c r="J217" s="78" t="s">
        <v>475</v>
      </c>
      <c r="K217" s="78">
        <v>1174059955</v>
      </c>
      <c r="L217" s="79" t="s">
        <v>462</v>
      </c>
      <c r="M217" s="79" t="s">
        <v>463</v>
      </c>
      <c r="N217" s="83">
        <f>SUMIFS(FIPE!C:C,FIPE!A:A,'FROTA CONT'!F217,FIPE!B:B,'FROTA CONT'!E217)</f>
        <v>137078</v>
      </c>
      <c r="O217" s="79"/>
      <c r="P217" s="106"/>
      <c r="Q217" s="106"/>
      <c r="R217" s="106"/>
      <c r="S217" s="106"/>
      <c r="T217" s="107"/>
      <c r="U217" s="79"/>
      <c r="V217" s="79" t="s">
        <v>30</v>
      </c>
      <c r="W217" s="79" t="s">
        <v>48</v>
      </c>
      <c r="X217" s="79" t="s">
        <v>48</v>
      </c>
      <c r="Y217" s="79" t="s">
        <v>48</v>
      </c>
      <c r="Z217" s="78" t="s">
        <v>1688</v>
      </c>
      <c r="AA217" s="89">
        <v>37576.080000000002</v>
      </c>
      <c r="AB217" s="90">
        <v>2663.66</v>
      </c>
      <c r="AC217" s="89">
        <v>112.26</v>
      </c>
      <c r="AD217" s="116">
        <v>44635</v>
      </c>
      <c r="AE217" s="224" t="s">
        <v>1698</v>
      </c>
      <c r="AF217" s="228"/>
    </row>
    <row r="218" spans="1:32" ht="14.25" customHeight="1">
      <c r="A218" s="76">
        <v>20</v>
      </c>
      <c r="B218" s="77">
        <v>5</v>
      </c>
      <c r="C218" s="78">
        <v>303</v>
      </c>
      <c r="D218" s="78" t="s">
        <v>476</v>
      </c>
      <c r="E218" s="78" t="s">
        <v>469</v>
      </c>
      <c r="F218" s="78" t="s">
        <v>95</v>
      </c>
      <c r="G218" s="79" t="s">
        <v>53</v>
      </c>
      <c r="H218" s="88" t="s">
        <v>458</v>
      </c>
      <c r="I218" s="81" t="s">
        <v>69</v>
      </c>
      <c r="J218" s="78" t="s">
        <v>477</v>
      </c>
      <c r="K218" s="78">
        <v>1174057740</v>
      </c>
      <c r="L218" s="79" t="s">
        <v>462</v>
      </c>
      <c r="M218" s="79" t="s">
        <v>463</v>
      </c>
      <c r="N218" s="83">
        <f>SUMIFS(FIPE!C:C,FIPE!A:A,'FROTA CONT'!F218,FIPE!B:B,'FROTA CONT'!E218)</f>
        <v>137078</v>
      </c>
      <c r="O218" s="84" t="s">
        <v>1642</v>
      </c>
      <c r="P218" s="95">
        <v>300000</v>
      </c>
      <c r="Q218" s="95">
        <v>700000</v>
      </c>
      <c r="R218" s="95">
        <v>100000</v>
      </c>
      <c r="S218" s="95">
        <v>30000</v>
      </c>
      <c r="T218" s="96" t="s">
        <v>1772</v>
      </c>
      <c r="U218" s="88" t="s">
        <v>195</v>
      </c>
      <c r="V218" s="79" t="s">
        <v>30</v>
      </c>
      <c r="W218" s="79" t="s">
        <v>48</v>
      </c>
      <c r="X218" s="79" t="s">
        <v>48</v>
      </c>
      <c r="Y218" s="79" t="s">
        <v>48</v>
      </c>
      <c r="Z218" s="78" t="s">
        <v>1688</v>
      </c>
      <c r="AA218" s="89">
        <v>38645.18</v>
      </c>
      <c r="AB218" s="90">
        <v>2663.66</v>
      </c>
      <c r="AC218" s="89">
        <v>112.26</v>
      </c>
      <c r="AD218" s="116">
        <v>44635</v>
      </c>
      <c r="AE218" s="224" t="s">
        <v>1698</v>
      </c>
      <c r="AF218" s="235">
        <v>284985</v>
      </c>
    </row>
    <row r="219" spans="1:32" ht="14.25" customHeight="1">
      <c r="A219" s="76">
        <v>20</v>
      </c>
      <c r="B219" s="77">
        <v>5</v>
      </c>
      <c r="C219" s="78">
        <v>307</v>
      </c>
      <c r="D219" s="78" t="s">
        <v>478</v>
      </c>
      <c r="E219" s="78" t="s">
        <v>469</v>
      </c>
      <c r="F219" s="78" t="s">
        <v>95</v>
      </c>
      <c r="G219" s="79" t="s">
        <v>53</v>
      </c>
      <c r="H219" s="88" t="s">
        <v>458</v>
      </c>
      <c r="I219" s="81" t="s">
        <v>69</v>
      </c>
      <c r="J219" s="78" t="s">
        <v>479</v>
      </c>
      <c r="K219" s="78">
        <v>1174062581</v>
      </c>
      <c r="L219" s="79" t="s">
        <v>462</v>
      </c>
      <c r="M219" s="79" t="s">
        <v>463</v>
      </c>
      <c r="N219" s="83">
        <f>SUMIFS(FIPE!C:C,FIPE!A:A,'FROTA CONT'!F219,FIPE!B:B,'FROTA CONT'!E219)</f>
        <v>137078</v>
      </c>
      <c r="O219" s="84" t="s">
        <v>1642</v>
      </c>
      <c r="P219" s="95">
        <v>300000</v>
      </c>
      <c r="Q219" s="95">
        <v>700000</v>
      </c>
      <c r="R219" s="95">
        <v>100000</v>
      </c>
      <c r="S219" s="95">
        <v>30000</v>
      </c>
      <c r="T219" s="96" t="s">
        <v>1772</v>
      </c>
      <c r="U219" s="88" t="s">
        <v>195</v>
      </c>
      <c r="V219" s="79" t="s">
        <v>30</v>
      </c>
      <c r="W219" s="79" t="s">
        <v>48</v>
      </c>
      <c r="X219" s="79" t="s">
        <v>48</v>
      </c>
      <c r="Y219" s="79" t="s">
        <v>48</v>
      </c>
      <c r="Z219" s="78" t="s">
        <v>1688</v>
      </c>
      <c r="AA219" s="89">
        <v>14798.06</v>
      </c>
      <c r="AB219" s="90">
        <v>2663.66</v>
      </c>
      <c r="AC219" s="89">
        <v>112.26</v>
      </c>
      <c r="AD219" s="116">
        <v>44635</v>
      </c>
      <c r="AE219" s="224" t="s">
        <v>1698</v>
      </c>
      <c r="AF219" s="228"/>
    </row>
    <row r="220" spans="1:32" ht="14.25" customHeight="1">
      <c r="A220" s="76">
        <v>20</v>
      </c>
      <c r="B220" s="77">
        <v>5</v>
      </c>
      <c r="C220" s="78">
        <v>309</v>
      </c>
      <c r="D220" s="78" t="s">
        <v>480</v>
      </c>
      <c r="E220" s="78" t="s">
        <v>469</v>
      </c>
      <c r="F220" s="78" t="s">
        <v>95</v>
      </c>
      <c r="G220" s="79" t="s">
        <v>53</v>
      </c>
      <c r="H220" s="88" t="s">
        <v>458</v>
      </c>
      <c r="I220" s="81" t="s">
        <v>69</v>
      </c>
      <c r="J220" s="78" t="s">
        <v>481</v>
      </c>
      <c r="K220" s="78">
        <v>1174060481</v>
      </c>
      <c r="L220" s="79" t="s">
        <v>462</v>
      </c>
      <c r="M220" s="79" t="s">
        <v>463</v>
      </c>
      <c r="N220" s="83">
        <f>SUMIFS(FIPE!C:C,FIPE!A:A,'FROTA CONT'!F220,FIPE!B:B,'FROTA CONT'!E220)</f>
        <v>137078</v>
      </c>
      <c r="O220" s="84" t="s">
        <v>1642</v>
      </c>
      <c r="P220" s="95">
        <v>300000</v>
      </c>
      <c r="Q220" s="95">
        <v>700000</v>
      </c>
      <c r="R220" s="95">
        <v>100000</v>
      </c>
      <c r="S220" s="95">
        <v>30000</v>
      </c>
      <c r="T220" s="96" t="s">
        <v>1772</v>
      </c>
      <c r="U220" s="88" t="s">
        <v>195</v>
      </c>
      <c r="V220" s="79" t="s">
        <v>30</v>
      </c>
      <c r="W220" s="79" t="s">
        <v>48</v>
      </c>
      <c r="X220" s="79" t="s">
        <v>48</v>
      </c>
      <c r="Y220" s="79" t="s">
        <v>48</v>
      </c>
      <c r="Z220" s="78" t="s">
        <v>1688</v>
      </c>
      <c r="AA220" s="89">
        <v>9720.84</v>
      </c>
      <c r="AB220" s="90">
        <v>2663.66</v>
      </c>
      <c r="AC220" s="89">
        <v>112.26</v>
      </c>
      <c r="AD220" s="116">
        <v>44635</v>
      </c>
      <c r="AE220" s="224" t="s">
        <v>1698</v>
      </c>
      <c r="AF220" s="234">
        <v>82302</v>
      </c>
    </row>
    <row r="221" spans="1:32" ht="14.25" customHeight="1">
      <c r="A221" s="76">
        <v>20</v>
      </c>
      <c r="B221" s="77">
        <v>5</v>
      </c>
      <c r="C221" s="78">
        <v>311</v>
      </c>
      <c r="D221" s="105" t="s">
        <v>482</v>
      </c>
      <c r="E221" s="78" t="s">
        <v>469</v>
      </c>
      <c r="F221" s="78" t="s">
        <v>95</v>
      </c>
      <c r="G221" s="79" t="s">
        <v>53</v>
      </c>
      <c r="H221" s="88" t="s">
        <v>458</v>
      </c>
      <c r="I221" s="81" t="s">
        <v>69</v>
      </c>
      <c r="J221" s="78" t="s">
        <v>483</v>
      </c>
      <c r="K221" s="78">
        <v>1174076710</v>
      </c>
      <c r="L221" s="79" t="s">
        <v>484</v>
      </c>
      <c r="M221" s="79" t="s">
        <v>1673</v>
      </c>
      <c r="N221" s="83">
        <f>SUMIFS(FIPE!C:C,FIPE!A:A,'FROTA CONT'!F221,FIPE!B:B,'FROTA CONT'!E221)</f>
        <v>137078</v>
      </c>
      <c r="O221" s="79"/>
      <c r="P221" s="106"/>
      <c r="Q221" s="106"/>
      <c r="R221" s="106"/>
      <c r="S221" s="106"/>
      <c r="T221" s="107"/>
      <c r="U221" s="79"/>
      <c r="V221" s="79" t="s">
        <v>30</v>
      </c>
      <c r="W221" s="79" t="s">
        <v>48</v>
      </c>
      <c r="X221" s="79" t="s">
        <v>48</v>
      </c>
      <c r="Y221" s="79" t="s">
        <v>48</v>
      </c>
      <c r="Z221" s="78" t="s">
        <v>1688</v>
      </c>
      <c r="AA221" s="89">
        <v>1726.44</v>
      </c>
      <c r="AB221" s="90">
        <v>2663.66</v>
      </c>
      <c r="AC221" s="89">
        <v>112.26</v>
      </c>
      <c r="AD221" s="116">
        <v>44635</v>
      </c>
      <c r="AE221" s="224" t="s">
        <v>1698</v>
      </c>
      <c r="AF221" s="228"/>
    </row>
    <row r="222" spans="1:32" ht="14.25" customHeight="1">
      <c r="A222" s="76">
        <v>20</v>
      </c>
      <c r="B222" s="77">
        <v>5</v>
      </c>
      <c r="C222" s="78">
        <v>313</v>
      </c>
      <c r="D222" s="105" t="s">
        <v>485</v>
      </c>
      <c r="E222" s="78" t="s">
        <v>469</v>
      </c>
      <c r="F222" s="78" t="s">
        <v>95</v>
      </c>
      <c r="G222" s="79" t="s">
        <v>53</v>
      </c>
      <c r="H222" s="88" t="s">
        <v>458</v>
      </c>
      <c r="I222" s="81" t="s">
        <v>69</v>
      </c>
      <c r="J222" s="78" t="s">
        <v>486</v>
      </c>
      <c r="K222" s="78">
        <v>1174076256</v>
      </c>
      <c r="L222" s="79" t="s">
        <v>484</v>
      </c>
      <c r="M222" s="79" t="s">
        <v>1673</v>
      </c>
      <c r="N222" s="83">
        <f>SUMIFS(FIPE!C:C,FIPE!A:A,'FROTA CONT'!F222,FIPE!B:B,'FROTA CONT'!E222)</f>
        <v>137078</v>
      </c>
      <c r="O222" s="79"/>
      <c r="P222" s="106"/>
      <c r="Q222" s="106"/>
      <c r="R222" s="106"/>
      <c r="S222" s="106"/>
      <c r="T222" s="107"/>
      <c r="U222" s="79"/>
      <c r="V222" s="79" t="s">
        <v>30</v>
      </c>
      <c r="W222" s="79" t="s">
        <v>48</v>
      </c>
      <c r="X222" s="79" t="s">
        <v>48</v>
      </c>
      <c r="Y222" s="79" t="s">
        <v>48</v>
      </c>
      <c r="Z222" s="78" t="s">
        <v>1688</v>
      </c>
      <c r="AA222" s="89">
        <v>130.16</v>
      </c>
      <c r="AB222" s="90">
        <v>2663.66</v>
      </c>
      <c r="AC222" s="89">
        <v>112.26</v>
      </c>
      <c r="AD222" s="116">
        <v>44635</v>
      </c>
      <c r="AE222" s="224" t="s">
        <v>1698</v>
      </c>
      <c r="AF222" s="228"/>
    </row>
    <row r="223" spans="1:32" ht="14.25" customHeight="1">
      <c r="A223" s="76">
        <v>20</v>
      </c>
      <c r="B223" s="77">
        <v>5</v>
      </c>
      <c r="C223" s="78">
        <v>315</v>
      </c>
      <c r="D223" s="105" t="s">
        <v>487</v>
      </c>
      <c r="E223" s="78" t="s">
        <v>469</v>
      </c>
      <c r="F223" s="78" t="s">
        <v>95</v>
      </c>
      <c r="G223" s="79" t="s">
        <v>53</v>
      </c>
      <c r="H223" s="88" t="s">
        <v>458</v>
      </c>
      <c r="I223" s="81" t="s">
        <v>69</v>
      </c>
      <c r="J223" s="78" t="s">
        <v>488</v>
      </c>
      <c r="K223" s="78">
        <v>1174054856</v>
      </c>
      <c r="L223" s="79" t="s">
        <v>484</v>
      </c>
      <c r="M223" s="79" t="s">
        <v>1673</v>
      </c>
      <c r="N223" s="83">
        <f>SUMIFS(FIPE!C:C,FIPE!A:A,'FROTA CONT'!F223,FIPE!B:B,'FROTA CONT'!E223)</f>
        <v>137078</v>
      </c>
      <c r="O223" s="79"/>
      <c r="P223" s="106"/>
      <c r="Q223" s="106"/>
      <c r="R223" s="106"/>
      <c r="S223" s="106"/>
      <c r="T223" s="107"/>
      <c r="U223" s="79"/>
      <c r="V223" s="79" t="s">
        <v>30</v>
      </c>
      <c r="W223" s="79" t="s">
        <v>48</v>
      </c>
      <c r="X223" s="79" t="s">
        <v>48</v>
      </c>
      <c r="Y223" s="79" t="s">
        <v>48</v>
      </c>
      <c r="Z223" s="78" t="s">
        <v>1688</v>
      </c>
      <c r="AA223" s="89">
        <v>36921.89</v>
      </c>
      <c r="AB223" s="90">
        <v>2663.66</v>
      </c>
      <c r="AC223" s="89">
        <v>112.26</v>
      </c>
      <c r="AD223" s="116">
        <v>44635</v>
      </c>
      <c r="AE223" s="224" t="s">
        <v>1698</v>
      </c>
      <c r="AF223" s="228"/>
    </row>
    <row r="224" spans="1:32" ht="14.25" customHeight="1">
      <c r="A224" s="76">
        <v>20</v>
      </c>
      <c r="B224" s="77">
        <v>5</v>
      </c>
      <c r="C224" s="78">
        <v>317</v>
      </c>
      <c r="D224" s="105" t="s">
        <v>489</v>
      </c>
      <c r="E224" s="78" t="s">
        <v>469</v>
      </c>
      <c r="F224" s="78" t="s">
        <v>95</v>
      </c>
      <c r="G224" s="79" t="s">
        <v>53</v>
      </c>
      <c r="H224" s="88" t="s">
        <v>458</v>
      </c>
      <c r="I224" s="81" t="s">
        <v>69</v>
      </c>
      <c r="J224" s="78" t="s">
        <v>490</v>
      </c>
      <c r="K224" s="78">
        <v>1174061089</v>
      </c>
      <c r="L224" s="79" t="s">
        <v>484</v>
      </c>
      <c r="M224" s="79" t="s">
        <v>1673</v>
      </c>
      <c r="N224" s="83">
        <f>SUMIFS(FIPE!C:C,FIPE!A:A,'FROTA CONT'!F224,FIPE!B:B,'FROTA CONT'!E224)</f>
        <v>137078</v>
      </c>
      <c r="O224" s="79"/>
      <c r="P224" s="106"/>
      <c r="Q224" s="106"/>
      <c r="R224" s="106"/>
      <c r="S224" s="106"/>
      <c r="T224" s="107"/>
      <c r="U224" s="79"/>
      <c r="V224" s="79" t="s">
        <v>30</v>
      </c>
      <c r="W224" s="79" t="s">
        <v>48</v>
      </c>
      <c r="X224" s="79" t="s">
        <v>48</v>
      </c>
      <c r="Y224" s="79" t="s">
        <v>48</v>
      </c>
      <c r="Z224" s="78" t="s">
        <v>1688</v>
      </c>
      <c r="AA224" s="89">
        <v>33160.31</v>
      </c>
      <c r="AB224" s="90">
        <v>2663.66</v>
      </c>
      <c r="AC224" s="89">
        <v>112.26</v>
      </c>
      <c r="AD224" s="116">
        <v>44635</v>
      </c>
      <c r="AE224" s="224" t="s">
        <v>1698</v>
      </c>
      <c r="AF224" s="234">
        <v>231719</v>
      </c>
    </row>
    <row r="225" spans="1:32" ht="14.25" customHeight="1">
      <c r="A225" s="76">
        <v>20</v>
      </c>
      <c r="B225" s="77">
        <v>5</v>
      </c>
      <c r="C225" s="78">
        <v>319</v>
      </c>
      <c r="D225" s="78" t="s">
        <v>491</v>
      </c>
      <c r="E225" s="78" t="s">
        <v>469</v>
      </c>
      <c r="F225" s="78" t="s">
        <v>95</v>
      </c>
      <c r="G225" s="79" t="s">
        <v>53</v>
      </c>
      <c r="H225" s="88" t="s">
        <v>458</v>
      </c>
      <c r="I225" s="81" t="s">
        <v>69</v>
      </c>
      <c r="J225" s="78" t="s">
        <v>492</v>
      </c>
      <c r="K225" s="78">
        <v>1174061771</v>
      </c>
      <c r="L225" s="79" t="s">
        <v>484</v>
      </c>
      <c r="M225" s="79" t="s">
        <v>1673</v>
      </c>
      <c r="N225" s="83">
        <f>SUMIFS(FIPE!C:C,FIPE!A:A,'FROTA CONT'!F225,FIPE!B:B,'FROTA CONT'!E225)</f>
        <v>137078</v>
      </c>
      <c r="O225" s="84" t="s">
        <v>1642</v>
      </c>
      <c r="P225" s="95">
        <v>300000</v>
      </c>
      <c r="Q225" s="95">
        <v>700000</v>
      </c>
      <c r="R225" s="95">
        <v>100000</v>
      </c>
      <c r="S225" s="95">
        <v>30000</v>
      </c>
      <c r="T225" s="96" t="s">
        <v>1772</v>
      </c>
      <c r="U225" s="88" t="s">
        <v>195</v>
      </c>
      <c r="V225" s="79" t="s">
        <v>30</v>
      </c>
      <c r="W225" s="79" t="s">
        <v>48</v>
      </c>
      <c r="X225" s="79" t="s">
        <v>48</v>
      </c>
      <c r="Y225" s="79" t="s">
        <v>48</v>
      </c>
      <c r="Z225" s="78" t="s">
        <v>1688</v>
      </c>
      <c r="AA225" s="89">
        <v>263.48</v>
      </c>
      <c r="AB225" s="90">
        <v>2663.66</v>
      </c>
      <c r="AC225" s="89">
        <v>112.26</v>
      </c>
      <c r="AD225" s="116">
        <v>44635</v>
      </c>
      <c r="AE225" s="224" t="s">
        <v>1698</v>
      </c>
      <c r="AF225" s="234">
        <v>158819</v>
      </c>
    </row>
    <row r="226" spans="1:32" ht="14.25" customHeight="1">
      <c r="A226" s="76">
        <v>20</v>
      </c>
      <c r="B226" s="77">
        <v>5</v>
      </c>
      <c r="C226" s="78">
        <v>321</v>
      </c>
      <c r="D226" s="105" t="s">
        <v>493</v>
      </c>
      <c r="E226" s="78" t="s">
        <v>469</v>
      </c>
      <c r="F226" s="78" t="s">
        <v>95</v>
      </c>
      <c r="G226" s="79" t="s">
        <v>53</v>
      </c>
      <c r="H226" s="88" t="s">
        <v>458</v>
      </c>
      <c r="I226" s="81" t="s">
        <v>69</v>
      </c>
      <c r="J226" s="78" t="s">
        <v>494</v>
      </c>
      <c r="K226" s="78">
        <v>1174076400</v>
      </c>
      <c r="L226" s="79" t="s">
        <v>484</v>
      </c>
      <c r="M226" s="79" t="s">
        <v>1673</v>
      </c>
      <c r="N226" s="83">
        <f>SUMIFS(FIPE!C:C,FIPE!A:A,'FROTA CONT'!F226,FIPE!B:B,'FROTA CONT'!E226)</f>
        <v>137078</v>
      </c>
      <c r="O226" s="79"/>
      <c r="P226" s="106"/>
      <c r="Q226" s="106"/>
      <c r="R226" s="106"/>
      <c r="S226" s="106"/>
      <c r="T226" s="107"/>
      <c r="U226" s="79"/>
      <c r="V226" s="79" t="s">
        <v>30</v>
      </c>
      <c r="W226" s="79" t="s">
        <v>48</v>
      </c>
      <c r="X226" s="79" t="s">
        <v>48</v>
      </c>
      <c r="Y226" s="79" t="s">
        <v>48</v>
      </c>
      <c r="Z226" s="78" t="s">
        <v>1688</v>
      </c>
      <c r="AA226" s="89">
        <v>5709.03</v>
      </c>
      <c r="AB226" s="90">
        <v>2663.66</v>
      </c>
      <c r="AC226" s="89">
        <v>112.26</v>
      </c>
      <c r="AD226" s="116">
        <v>44635</v>
      </c>
      <c r="AE226" s="224" t="s">
        <v>1698</v>
      </c>
      <c r="AF226" s="228"/>
    </row>
    <row r="227" spans="1:32" ht="14.25" customHeight="1">
      <c r="A227" s="76">
        <v>20</v>
      </c>
      <c r="B227" s="77">
        <v>5</v>
      </c>
      <c r="C227" s="78">
        <v>323</v>
      </c>
      <c r="D227" s="105" t="s">
        <v>495</v>
      </c>
      <c r="E227" s="78" t="s">
        <v>469</v>
      </c>
      <c r="F227" s="78" t="s">
        <v>95</v>
      </c>
      <c r="G227" s="79" t="s">
        <v>53</v>
      </c>
      <c r="H227" s="88" t="s">
        <v>458</v>
      </c>
      <c r="I227" s="81" t="s">
        <v>69</v>
      </c>
      <c r="J227" s="78" t="s">
        <v>496</v>
      </c>
      <c r="K227" s="78">
        <v>1173276537</v>
      </c>
      <c r="L227" s="79" t="s">
        <v>484</v>
      </c>
      <c r="M227" s="79" t="s">
        <v>1673</v>
      </c>
      <c r="N227" s="83">
        <f>SUMIFS(FIPE!C:C,FIPE!A:A,'FROTA CONT'!F227,FIPE!B:B,'FROTA CONT'!E227)</f>
        <v>137078</v>
      </c>
      <c r="O227" s="79"/>
      <c r="P227" s="106"/>
      <c r="Q227" s="106"/>
      <c r="R227" s="106"/>
      <c r="S227" s="106"/>
      <c r="T227" s="107"/>
      <c r="U227" s="79"/>
      <c r="V227" s="79" t="s">
        <v>30</v>
      </c>
      <c r="W227" s="79" t="s">
        <v>48</v>
      </c>
      <c r="X227" s="79" t="s">
        <v>48</v>
      </c>
      <c r="Y227" s="79" t="s">
        <v>48</v>
      </c>
      <c r="Z227" s="78" t="s">
        <v>1688</v>
      </c>
      <c r="AA227" s="89">
        <v>5706.83</v>
      </c>
      <c r="AB227" s="90">
        <v>2663.66</v>
      </c>
      <c r="AC227" s="89">
        <v>112.26</v>
      </c>
      <c r="AD227" s="116">
        <v>44635</v>
      </c>
      <c r="AE227" s="224" t="s">
        <v>1698</v>
      </c>
      <c r="AF227" s="234">
        <v>189304</v>
      </c>
    </row>
    <row r="228" spans="1:32" ht="14.25" customHeight="1">
      <c r="A228" s="76">
        <v>20</v>
      </c>
      <c r="B228" s="77">
        <v>5</v>
      </c>
      <c r="C228" s="78">
        <v>327</v>
      </c>
      <c r="D228" s="105" t="s">
        <v>497</v>
      </c>
      <c r="E228" s="78" t="s">
        <v>469</v>
      </c>
      <c r="F228" s="78" t="s">
        <v>95</v>
      </c>
      <c r="G228" s="79" t="s">
        <v>53</v>
      </c>
      <c r="H228" s="88" t="s">
        <v>458</v>
      </c>
      <c r="I228" s="81" t="s">
        <v>69</v>
      </c>
      <c r="J228" s="78" t="s">
        <v>498</v>
      </c>
      <c r="K228" s="78">
        <v>1173272310</v>
      </c>
      <c r="L228" s="79" t="s">
        <v>484</v>
      </c>
      <c r="M228" s="79" t="s">
        <v>1673</v>
      </c>
      <c r="N228" s="83">
        <f>SUMIFS(FIPE!C:C,FIPE!A:A,'FROTA CONT'!F228,FIPE!B:B,'FROTA CONT'!E228)</f>
        <v>137078</v>
      </c>
      <c r="O228" s="79"/>
      <c r="P228" s="106"/>
      <c r="Q228" s="106"/>
      <c r="R228" s="106"/>
      <c r="S228" s="106"/>
      <c r="T228" s="107"/>
      <c r="U228" s="79"/>
      <c r="V228" s="79" t="s">
        <v>30</v>
      </c>
      <c r="W228" s="79" t="s">
        <v>48</v>
      </c>
      <c r="X228" s="79" t="s">
        <v>48</v>
      </c>
      <c r="Y228" s="79" t="s">
        <v>48</v>
      </c>
      <c r="Z228" s="78" t="s">
        <v>1688</v>
      </c>
      <c r="AA228" s="89">
        <v>7122.82</v>
      </c>
      <c r="AB228" s="90">
        <v>2663.66</v>
      </c>
      <c r="AC228" s="89">
        <v>112.26</v>
      </c>
      <c r="AD228" s="116">
        <v>44635</v>
      </c>
      <c r="AE228" s="224" t="s">
        <v>1698</v>
      </c>
      <c r="AF228" s="228"/>
    </row>
    <row r="229" spans="1:32" ht="14.25" customHeight="1">
      <c r="A229" s="76">
        <v>20</v>
      </c>
      <c r="B229" s="77">
        <v>5</v>
      </c>
      <c r="C229" s="78">
        <v>329</v>
      </c>
      <c r="D229" s="105" t="s">
        <v>499</v>
      </c>
      <c r="E229" s="78" t="s">
        <v>469</v>
      </c>
      <c r="F229" s="78" t="s">
        <v>95</v>
      </c>
      <c r="G229" s="79" t="s">
        <v>53</v>
      </c>
      <c r="H229" s="88" t="s">
        <v>458</v>
      </c>
      <c r="I229" s="81" t="s">
        <v>69</v>
      </c>
      <c r="J229" s="78" t="s">
        <v>500</v>
      </c>
      <c r="K229" s="78">
        <v>1174076124</v>
      </c>
      <c r="L229" s="79" t="s">
        <v>484</v>
      </c>
      <c r="M229" s="79" t="s">
        <v>1673</v>
      </c>
      <c r="N229" s="83">
        <f>SUMIFS(FIPE!C:C,FIPE!A:A,'FROTA CONT'!F229,FIPE!B:B,'FROTA CONT'!E229)</f>
        <v>137078</v>
      </c>
      <c r="O229" s="79"/>
      <c r="P229" s="106"/>
      <c r="Q229" s="106"/>
      <c r="R229" s="106"/>
      <c r="S229" s="106"/>
      <c r="T229" s="107"/>
      <c r="U229" s="79"/>
      <c r="V229" s="79" t="s">
        <v>30</v>
      </c>
      <c r="W229" s="79" t="s">
        <v>48</v>
      </c>
      <c r="X229" s="79" t="s">
        <v>48</v>
      </c>
      <c r="Y229" s="79" t="s">
        <v>48</v>
      </c>
      <c r="Z229" s="78" t="s">
        <v>1688</v>
      </c>
      <c r="AA229" s="89">
        <v>47752.15</v>
      </c>
      <c r="AB229" s="90">
        <v>2663.66</v>
      </c>
      <c r="AC229" s="89">
        <v>112.26</v>
      </c>
      <c r="AD229" s="116">
        <v>44635</v>
      </c>
      <c r="AE229" s="224" t="s">
        <v>1698</v>
      </c>
      <c r="AF229" s="234">
        <v>221744</v>
      </c>
    </row>
    <row r="230" spans="1:32" ht="14.25" customHeight="1">
      <c r="A230" s="76">
        <v>20</v>
      </c>
      <c r="B230" s="77">
        <v>5</v>
      </c>
      <c r="C230" s="78">
        <v>331</v>
      </c>
      <c r="D230" s="105" t="s">
        <v>501</v>
      </c>
      <c r="E230" s="78" t="s">
        <v>469</v>
      </c>
      <c r="F230" s="78" t="s">
        <v>95</v>
      </c>
      <c r="G230" s="79" t="s">
        <v>53</v>
      </c>
      <c r="H230" s="88" t="s">
        <v>458</v>
      </c>
      <c r="I230" s="81" t="s">
        <v>69</v>
      </c>
      <c r="J230" s="78" t="s">
        <v>502</v>
      </c>
      <c r="K230" s="78">
        <v>1174058622</v>
      </c>
      <c r="L230" s="79" t="s">
        <v>462</v>
      </c>
      <c r="M230" s="79" t="s">
        <v>463</v>
      </c>
      <c r="N230" s="83">
        <f>SUMIFS(FIPE!C:C,FIPE!A:A,'FROTA CONT'!F230,FIPE!B:B,'FROTA CONT'!E230)</f>
        <v>137078</v>
      </c>
      <c r="O230" s="79"/>
      <c r="P230" s="106"/>
      <c r="Q230" s="106"/>
      <c r="R230" s="106"/>
      <c r="S230" s="106"/>
      <c r="T230" s="107"/>
      <c r="U230" s="79"/>
      <c r="V230" s="79" t="s">
        <v>30</v>
      </c>
      <c r="W230" s="79" t="s">
        <v>48</v>
      </c>
      <c r="X230" s="79" t="s">
        <v>48</v>
      </c>
      <c r="Y230" s="79" t="s">
        <v>48</v>
      </c>
      <c r="Z230" s="78" t="s">
        <v>1688</v>
      </c>
      <c r="AA230" s="89">
        <v>26912.9</v>
      </c>
      <c r="AB230" s="90">
        <v>2663.66</v>
      </c>
      <c r="AC230" s="89">
        <v>112.26</v>
      </c>
      <c r="AD230" s="116">
        <v>44635</v>
      </c>
      <c r="AE230" s="224" t="s">
        <v>1698</v>
      </c>
      <c r="AF230" s="228"/>
    </row>
    <row r="231" spans="1:32" ht="14.25" customHeight="1">
      <c r="A231" s="76">
        <v>20</v>
      </c>
      <c r="B231" s="77">
        <v>5</v>
      </c>
      <c r="C231" s="78">
        <v>195</v>
      </c>
      <c r="D231" s="78" t="s">
        <v>505</v>
      </c>
      <c r="E231" s="78" t="s">
        <v>84</v>
      </c>
      <c r="F231" s="78" t="s">
        <v>59</v>
      </c>
      <c r="G231" s="79" t="s">
        <v>53</v>
      </c>
      <c r="H231" s="88" t="s">
        <v>458</v>
      </c>
      <c r="I231" s="81" t="s">
        <v>69</v>
      </c>
      <c r="J231" s="78" t="s">
        <v>506</v>
      </c>
      <c r="K231" s="78">
        <v>1129442834</v>
      </c>
      <c r="L231" s="79" t="s">
        <v>45</v>
      </c>
      <c r="M231" s="79" t="s">
        <v>46</v>
      </c>
      <c r="N231" s="83">
        <f>SUMIFS(FIPE!C:C,FIPE!A:A,'FROTA CONT'!F231,FIPE!B:B,'FROTA CONT'!E231)</f>
        <v>184329</v>
      </c>
      <c r="O231" s="84" t="s">
        <v>1642</v>
      </c>
      <c r="P231" s="95">
        <v>300000</v>
      </c>
      <c r="Q231" s="95">
        <v>700000</v>
      </c>
      <c r="R231" s="95">
        <v>100000</v>
      </c>
      <c r="S231" s="95">
        <v>30000</v>
      </c>
      <c r="T231" s="96" t="s">
        <v>1772</v>
      </c>
      <c r="U231" s="88" t="s">
        <v>195</v>
      </c>
      <c r="V231" s="79" t="s">
        <v>30</v>
      </c>
      <c r="W231" s="79" t="s">
        <v>48</v>
      </c>
      <c r="X231" s="79" t="s">
        <v>48</v>
      </c>
      <c r="Y231" s="79" t="s">
        <v>48</v>
      </c>
      <c r="Z231" s="78" t="s">
        <v>1688</v>
      </c>
      <c r="AA231" s="89">
        <v>520.62</v>
      </c>
      <c r="AB231" s="90">
        <v>1253.95</v>
      </c>
      <c r="AC231" s="89">
        <v>144.86000000000001</v>
      </c>
      <c r="AD231" s="91">
        <v>1.4999999999999999E-2</v>
      </c>
      <c r="AE231" s="224" t="s">
        <v>1698</v>
      </c>
      <c r="AF231" s="228"/>
    </row>
    <row r="232" spans="1:32" ht="14.25" customHeight="1">
      <c r="A232" s="76">
        <v>20</v>
      </c>
      <c r="B232" s="77">
        <v>5</v>
      </c>
      <c r="C232" s="78">
        <v>375</v>
      </c>
      <c r="D232" s="78" t="s">
        <v>507</v>
      </c>
      <c r="E232" s="78" t="s">
        <v>84</v>
      </c>
      <c r="F232" s="78" t="s">
        <v>95</v>
      </c>
      <c r="G232" s="79" t="s">
        <v>53</v>
      </c>
      <c r="H232" s="88" t="s">
        <v>458</v>
      </c>
      <c r="I232" s="81" t="s">
        <v>69</v>
      </c>
      <c r="J232" s="78" t="s">
        <v>508</v>
      </c>
      <c r="K232" s="78">
        <v>1191407567</v>
      </c>
      <c r="L232" s="79" t="s">
        <v>45</v>
      </c>
      <c r="M232" s="79" t="s">
        <v>46</v>
      </c>
      <c r="N232" s="83">
        <f>SUMIFS(FIPE!C:C,FIPE!A:A,'FROTA CONT'!F232,FIPE!B:B,'FROTA CONT'!E232)</f>
        <v>196401</v>
      </c>
      <c r="O232" s="84" t="s">
        <v>1642</v>
      </c>
      <c r="P232" s="95">
        <v>300000</v>
      </c>
      <c r="Q232" s="95">
        <v>700000</v>
      </c>
      <c r="R232" s="95">
        <v>100000</v>
      </c>
      <c r="S232" s="95">
        <v>30000</v>
      </c>
      <c r="T232" s="96" t="s">
        <v>1772</v>
      </c>
      <c r="U232" s="88" t="s">
        <v>195</v>
      </c>
      <c r="V232" s="79" t="s">
        <v>30</v>
      </c>
      <c r="W232" s="79" t="s">
        <v>48</v>
      </c>
      <c r="X232" s="79" t="s">
        <v>48</v>
      </c>
      <c r="Y232" s="79" t="s">
        <v>48</v>
      </c>
      <c r="Z232" s="78" t="s">
        <v>1688</v>
      </c>
      <c r="AA232" s="89"/>
      <c r="AB232" s="90">
        <v>1329.31</v>
      </c>
      <c r="AC232" s="89">
        <v>144.86000000000001</v>
      </c>
      <c r="AD232" s="91">
        <v>1.4999999999999999E-2</v>
      </c>
      <c r="AE232" s="224" t="s">
        <v>1698</v>
      </c>
      <c r="AF232" s="228"/>
    </row>
    <row r="233" spans="1:32" ht="14.25" customHeight="1">
      <c r="A233" s="76">
        <v>20</v>
      </c>
      <c r="B233" s="77">
        <v>5</v>
      </c>
      <c r="C233" s="78">
        <v>387</v>
      </c>
      <c r="D233" s="78" t="s">
        <v>509</v>
      </c>
      <c r="E233" s="78" t="s">
        <v>84</v>
      </c>
      <c r="F233" s="78" t="s">
        <v>95</v>
      </c>
      <c r="G233" s="79" t="s">
        <v>53</v>
      </c>
      <c r="H233" s="88" t="s">
        <v>458</v>
      </c>
      <c r="I233" s="81" t="s">
        <v>69</v>
      </c>
      <c r="J233" s="78" t="s">
        <v>510</v>
      </c>
      <c r="K233" s="78">
        <v>1191408024</v>
      </c>
      <c r="L233" s="79" t="s">
        <v>45</v>
      </c>
      <c r="M233" s="79" t="s">
        <v>46</v>
      </c>
      <c r="N233" s="83">
        <f>SUMIFS(FIPE!C:C,FIPE!A:A,'FROTA CONT'!F233,FIPE!B:B,'FROTA CONT'!E233)</f>
        <v>196401</v>
      </c>
      <c r="O233" s="84" t="s">
        <v>1642</v>
      </c>
      <c r="P233" s="95">
        <v>300000</v>
      </c>
      <c r="Q233" s="95">
        <v>700000</v>
      </c>
      <c r="R233" s="95">
        <v>100000</v>
      </c>
      <c r="S233" s="95">
        <v>30000</v>
      </c>
      <c r="T233" s="96" t="s">
        <v>1772</v>
      </c>
      <c r="U233" s="88" t="s">
        <v>195</v>
      </c>
      <c r="V233" s="79" t="s">
        <v>30</v>
      </c>
      <c r="W233" s="79" t="s">
        <v>48</v>
      </c>
      <c r="X233" s="79" t="s">
        <v>48</v>
      </c>
      <c r="Y233" s="79" t="s">
        <v>48</v>
      </c>
      <c r="Z233" s="78" t="s">
        <v>1688</v>
      </c>
      <c r="AA233" s="89">
        <v>780.94</v>
      </c>
      <c r="AB233" s="90">
        <v>1329.31</v>
      </c>
      <c r="AC233" s="89">
        <v>144.86000000000001</v>
      </c>
      <c r="AD233" s="91">
        <v>1.4999999999999999E-2</v>
      </c>
      <c r="AE233" s="224" t="s">
        <v>1698</v>
      </c>
      <c r="AF233" s="234">
        <v>86597</v>
      </c>
    </row>
    <row r="234" spans="1:32" ht="14.25" customHeight="1">
      <c r="A234" s="76">
        <v>20</v>
      </c>
      <c r="B234" s="77">
        <v>5</v>
      </c>
      <c r="C234" s="78">
        <v>379</v>
      </c>
      <c r="D234" s="78" t="s">
        <v>511</v>
      </c>
      <c r="E234" s="78" t="s">
        <v>84</v>
      </c>
      <c r="F234" s="78" t="s">
        <v>95</v>
      </c>
      <c r="G234" s="79" t="s">
        <v>53</v>
      </c>
      <c r="H234" s="88" t="s">
        <v>458</v>
      </c>
      <c r="I234" s="81" t="s">
        <v>69</v>
      </c>
      <c r="J234" s="78" t="s">
        <v>512</v>
      </c>
      <c r="K234" s="78">
        <v>1191413885</v>
      </c>
      <c r="L234" s="79" t="s">
        <v>45</v>
      </c>
      <c r="M234" s="79" t="s">
        <v>46</v>
      </c>
      <c r="N234" s="83">
        <f>SUMIFS(FIPE!C:C,FIPE!A:A,'FROTA CONT'!F234,FIPE!B:B,'FROTA CONT'!E234)</f>
        <v>196401</v>
      </c>
      <c r="O234" s="84" t="s">
        <v>1642</v>
      </c>
      <c r="P234" s="95">
        <v>300000</v>
      </c>
      <c r="Q234" s="95">
        <v>700000</v>
      </c>
      <c r="R234" s="95">
        <v>100000</v>
      </c>
      <c r="S234" s="95">
        <v>30000</v>
      </c>
      <c r="T234" s="96" t="s">
        <v>1772</v>
      </c>
      <c r="U234" s="88" t="s">
        <v>195</v>
      </c>
      <c r="V234" s="79" t="s">
        <v>30</v>
      </c>
      <c r="W234" s="79" t="s">
        <v>48</v>
      </c>
      <c r="X234" s="79" t="s">
        <v>48</v>
      </c>
      <c r="Y234" s="79" t="s">
        <v>48</v>
      </c>
      <c r="Z234" s="78" t="s">
        <v>1688</v>
      </c>
      <c r="AA234" s="89">
        <v>1431.7</v>
      </c>
      <c r="AB234" s="90">
        <v>1329.31</v>
      </c>
      <c r="AC234" s="89">
        <v>144.86000000000001</v>
      </c>
      <c r="AD234" s="91">
        <v>1.4999999999999999E-2</v>
      </c>
      <c r="AE234" s="224" t="s">
        <v>1698</v>
      </c>
      <c r="AF234" s="234">
        <v>66932</v>
      </c>
    </row>
    <row r="235" spans="1:32" ht="14.25" customHeight="1">
      <c r="A235" s="76">
        <v>20</v>
      </c>
      <c r="B235" s="77">
        <v>5</v>
      </c>
      <c r="C235" s="78">
        <v>481</v>
      </c>
      <c r="D235" s="105" t="s">
        <v>513</v>
      </c>
      <c r="E235" s="78" t="s">
        <v>469</v>
      </c>
      <c r="F235" s="78" t="s">
        <v>37</v>
      </c>
      <c r="G235" s="79" t="s">
        <v>53</v>
      </c>
      <c r="H235" s="88" t="s">
        <v>458</v>
      </c>
      <c r="I235" s="81" t="s">
        <v>65</v>
      </c>
      <c r="J235" s="78" t="s">
        <v>514</v>
      </c>
      <c r="K235" s="78">
        <v>1208213099</v>
      </c>
      <c r="L235" s="79" t="s">
        <v>188</v>
      </c>
      <c r="M235" s="79" t="s">
        <v>189</v>
      </c>
      <c r="N235" s="83">
        <f>SUMIFS(FIPE!C:C,FIPE!A:A,'FROTA CONT'!F235,FIPE!B:B,'FROTA CONT'!E235)</f>
        <v>150120</v>
      </c>
      <c r="O235" s="79"/>
      <c r="P235" s="106"/>
      <c r="Q235" s="106"/>
      <c r="R235" s="106"/>
      <c r="S235" s="106"/>
      <c r="T235" s="107"/>
      <c r="U235" s="79"/>
      <c r="V235" s="79" t="s">
        <v>30</v>
      </c>
      <c r="W235" s="79" t="s">
        <v>48</v>
      </c>
      <c r="X235" s="79" t="s">
        <v>48</v>
      </c>
      <c r="Y235" s="79" t="s">
        <v>48</v>
      </c>
      <c r="Z235" s="78" t="s">
        <v>1688</v>
      </c>
      <c r="AA235" s="89">
        <v>0</v>
      </c>
      <c r="AB235" s="90">
        <v>1821.12</v>
      </c>
      <c r="AC235" s="89">
        <v>144.86000000000001</v>
      </c>
      <c r="AD235" s="103"/>
      <c r="AE235" s="224" t="s">
        <v>1698</v>
      </c>
      <c r="AF235" s="228"/>
    </row>
    <row r="236" spans="1:32" ht="14.25" customHeight="1">
      <c r="A236" s="76">
        <v>20</v>
      </c>
      <c r="B236" s="77">
        <v>5</v>
      </c>
      <c r="C236" s="78">
        <v>701</v>
      </c>
      <c r="D236" s="105" t="s">
        <v>515</v>
      </c>
      <c r="E236" s="78" t="s">
        <v>469</v>
      </c>
      <c r="F236" s="78" t="s">
        <v>248</v>
      </c>
      <c r="G236" s="79" t="s">
        <v>53</v>
      </c>
      <c r="H236" s="88" t="s">
        <v>458</v>
      </c>
      <c r="I236" s="81" t="s">
        <v>69</v>
      </c>
      <c r="J236" s="78" t="s">
        <v>516</v>
      </c>
      <c r="K236" s="78">
        <v>1202257019</v>
      </c>
      <c r="L236" s="79" t="s">
        <v>25</v>
      </c>
      <c r="M236" s="79" t="s">
        <v>26</v>
      </c>
      <c r="N236" s="83">
        <f>SUMIFS(FIPE!C:C,FIPE!A:A,'FROTA CONT'!F236,FIPE!B:B,'FROTA CONT'!E236)</f>
        <v>137078</v>
      </c>
      <c r="O236" s="79"/>
      <c r="P236" s="106"/>
      <c r="Q236" s="106"/>
      <c r="R236" s="106"/>
      <c r="S236" s="106"/>
      <c r="T236" s="107"/>
      <c r="U236" s="79"/>
      <c r="V236" s="79" t="s">
        <v>30</v>
      </c>
      <c r="W236" s="79" t="s">
        <v>48</v>
      </c>
      <c r="X236" s="79" t="s">
        <v>48</v>
      </c>
      <c r="Y236" s="79" t="s">
        <v>48</v>
      </c>
      <c r="Z236" s="78" t="s">
        <v>1688</v>
      </c>
      <c r="AA236" s="89">
        <v>262.92</v>
      </c>
      <c r="AB236" s="90">
        <v>1821.12</v>
      </c>
      <c r="AC236" s="89">
        <v>144.86000000000001</v>
      </c>
      <c r="AD236" s="103"/>
      <c r="AE236" s="224" t="s">
        <v>1698</v>
      </c>
      <c r="AF236" s="228"/>
    </row>
    <row r="237" spans="1:32" ht="14.25" customHeight="1">
      <c r="A237" s="76">
        <v>20</v>
      </c>
      <c r="B237" s="77">
        <v>5</v>
      </c>
      <c r="C237" s="78">
        <v>473</v>
      </c>
      <c r="D237" s="105" t="s">
        <v>517</v>
      </c>
      <c r="E237" s="78" t="s">
        <v>469</v>
      </c>
      <c r="F237" s="78" t="s">
        <v>37</v>
      </c>
      <c r="G237" s="79" t="s">
        <v>53</v>
      </c>
      <c r="H237" s="88" t="s">
        <v>458</v>
      </c>
      <c r="I237" s="81" t="s">
        <v>65</v>
      </c>
      <c r="J237" s="78" t="s">
        <v>518</v>
      </c>
      <c r="K237" s="78">
        <v>1208220419</v>
      </c>
      <c r="L237" s="79" t="s">
        <v>188</v>
      </c>
      <c r="M237" s="79" t="s">
        <v>189</v>
      </c>
      <c r="N237" s="83">
        <f>SUMIFS(FIPE!C:C,FIPE!A:A,'FROTA CONT'!F237,FIPE!B:B,'FROTA CONT'!E237)</f>
        <v>150120</v>
      </c>
      <c r="O237" s="79"/>
      <c r="P237" s="106"/>
      <c r="Q237" s="106"/>
      <c r="R237" s="106"/>
      <c r="S237" s="106"/>
      <c r="T237" s="107"/>
      <c r="U237" s="79"/>
      <c r="V237" s="79" t="s">
        <v>30</v>
      </c>
      <c r="W237" s="79" t="s">
        <v>48</v>
      </c>
      <c r="X237" s="79" t="s">
        <v>48</v>
      </c>
      <c r="Y237" s="79" t="s">
        <v>48</v>
      </c>
      <c r="Z237" s="78" t="s">
        <v>1688</v>
      </c>
      <c r="AA237" s="89">
        <v>394.38</v>
      </c>
      <c r="AB237" s="90">
        <v>1821.12</v>
      </c>
      <c r="AC237" s="89">
        <v>144.86000000000001</v>
      </c>
      <c r="AD237" s="103"/>
      <c r="AE237" s="224" t="s">
        <v>1698</v>
      </c>
      <c r="AF237" s="228"/>
    </row>
    <row r="238" spans="1:32" s="29" customFormat="1" ht="14.25" customHeight="1">
      <c r="A238" s="76">
        <v>20</v>
      </c>
      <c r="B238" s="77">
        <v>20</v>
      </c>
      <c r="C238" s="78">
        <v>875</v>
      </c>
      <c r="D238" s="105" t="s">
        <v>1025</v>
      </c>
      <c r="E238" s="78" t="s">
        <v>75</v>
      </c>
      <c r="F238" s="78" t="s">
        <v>186</v>
      </c>
      <c r="G238" s="79" t="s">
        <v>53</v>
      </c>
      <c r="H238" s="88" t="s">
        <v>458</v>
      </c>
      <c r="I238" s="79" t="s">
        <v>193</v>
      </c>
      <c r="J238" s="78" t="s">
        <v>1026</v>
      </c>
      <c r="K238" s="78">
        <v>1260522625</v>
      </c>
      <c r="L238" s="79" t="s">
        <v>195</v>
      </c>
      <c r="M238" s="79" t="s">
        <v>196</v>
      </c>
      <c r="N238" s="117">
        <f>SUMIFS(FIPE!C:C,FIPE!A:A,'FROTA CONT'!F238,FIPE!B:B,'FROTA CONT'!E238)</f>
        <v>207845</v>
      </c>
      <c r="O238" s="79"/>
      <c r="P238" s="106"/>
      <c r="Q238" s="106"/>
      <c r="R238" s="106"/>
      <c r="S238" s="106"/>
      <c r="T238" s="107"/>
      <c r="U238" s="79"/>
      <c r="V238" s="79" t="s">
        <v>30</v>
      </c>
      <c r="W238" s="79" t="s">
        <v>48</v>
      </c>
      <c r="X238" s="79" t="s">
        <v>48</v>
      </c>
      <c r="Y238" s="79" t="s">
        <v>48</v>
      </c>
      <c r="Z238" s="78" t="s">
        <v>164</v>
      </c>
      <c r="AA238" s="89">
        <v>0</v>
      </c>
      <c r="AB238" s="90">
        <v>2049</v>
      </c>
      <c r="AC238" s="89">
        <v>144.86000000000001</v>
      </c>
      <c r="AD238" s="91">
        <v>1.4999999999999999E-2</v>
      </c>
      <c r="AE238" s="224" t="s">
        <v>1709</v>
      </c>
      <c r="AF238" s="228"/>
    </row>
    <row r="239" spans="1:32" s="29" customFormat="1" ht="14.25" customHeight="1">
      <c r="A239" s="76">
        <v>20</v>
      </c>
      <c r="B239" s="77">
        <v>20</v>
      </c>
      <c r="C239" s="78">
        <v>851</v>
      </c>
      <c r="D239" s="105" t="s">
        <v>1055</v>
      </c>
      <c r="E239" s="78" t="s">
        <v>75</v>
      </c>
      <c r="F239" s="78" t="s">
        <v>186</v>
      </c>
      <c r="G239" s="79" t="s">
        <v>53</v>
      </c>
      <c r="H239" s="88" t="s">
        <v>458</v>
      </c>
      <c r="I239" s="79" t="s">
        <v>193</v>
      </c>
      <c r="J239" s="78" t="s">
        <v>1056</v>
      </c>
      <c r="K239" s="78">
        <v>1262377975</v>
      </c>
      <c r="L239" s="79" t="s">
        <v>195</v>
      </c>
      <c r="M239" s="79" t="s">
        <v>196</v>
      </c>
      <c r="N239" s="117">
        <f>SUMIFS(FIPE!C:C,FIPE!A:A,'FROTA CONT'!F239,FIPE!B:B,'FROTA CONT'!E239)</f>
        <v>207845</v>
      </c>
      <c r="O239" s="79"/>
      <c r="P239" s="106"/>
      <c r="Q239" s="106"/>
      <c r="R239" s="106"/>
      <c r="S239" s="106"/>
      <c r="T239" s="107"/>
      <c r="U239" s="79"/>
      <c r="V239" s="79" t="s">
        <v>30</v>
      </c>
      <c r="W239" s="79" t="s">
        <v>48</v>
      </c>
      <c r="X239" s="79" t="s">
        <v>48</v>
      </c>
      <c r="Y239" s="79" t="s">
        <v>48</v>
      </c>
      <c r="Z239" s="78" t="s">
        <v>164</v>
      </c>
      <c r="AA239" s="89">
        <v>0</v>
      </c>
      <c r="AB239" s="90">
        <v>2049</v>
      </c>
      <c r="AC239" s="89">
        <v>144.86000000000001</v>
      </c>
      <c r="AD239" s="91">
        <v>1.4999999999999999E-2</v>
      </c>
      <c r="AE239" s="224" t="s">
        <v>1709</v>
      </c>
      <c r="AF239" s="228"/>
    </row>
    <row r="240" spans="1:32" ht="14.25" customHeight="1">
      <c r="A240" s="79"/>
      <c r="B240" s="113"/>
      <c r="C240" s="78"/>
      <c r="D240" s="78"/>
      <c r="E240" s="78"/>
      <c r="F240" s="78"/>
      <c r="G240" s="79"/>
      <c r="H240" s="79"/>
      <c r="I240" s="79"/>
      <c r="J240" s="78"/>
      <c r="K240" s="78"/>
      <c r="L240" s="79"/>
      <c r="M240" s="79"/>
      <c r="N240" s="100"/>
      <c r="O240" s="79"/>
      <c r="P240" s="106"/>
      <c r="Q240" s="106"/>
      <c r="R240" s="106"/>
      <c r="S240" s="106"/>
      <c r="T240" s="107"/>
      <c r="U240" s="79"/>
      <c r="V240" s="79"/>
      <c r="W240" s="79"/>
      <c r="X240" s="79"/>
      <c r="Y240" s="79"/>
      <c r="Z240" s="78"/>
      <c r="AA240" s="89"/>
      <c r="AB240" s="102"/>
      <c r="AC240" s="102"/>
      <c r="AD240" s="103"/>
      <c r="AE240" s="224"/>
      <c r="AF240" s="228"/>
    </row>
    <row r="241" spans="1:32" ht="14.25" customHeight="1">
      <c r="A241" s="194" t="s">
        <v>0</v>
      </c>
      <c r="B241" s="195" t="s">
        <v>1757</v>
      </c>
      <c r="C241" s="196" t="s">
        <v>1</v>
      </c>
      <c r="D241" s="196" t="s">
        <v>2</v>
      </c>
      <c r="E241" s="196" t="s">
        <v>3</v>
      </c>
      <c r="F241" s="196" t="s">
        <v>4</v>
      </c>
      <c r="G241" s="194" t="s">
        <v>5</v>
      </c>
      <c r="H241" s="194" t="s">
        <v>6</v>
      </c>
      <c r="I241" s="194" t="s">
        <v>1665</v>
      </c>
      <c r="J241" s="196" t="s">
        <v>7</v>
      </c>
      <c r="K241" s="196" t="s">
        <v>8</v>
      </c>
      <c r="L241" s="194" t="s">
        <v>9</v>
      </c>
      <c r="M241" s="194" t="s">
        <v>10</v>
      </c>
      <c r="N241" s="197" t="s">
        <v>1737</v>
      </c>
      <c r="O241" s="72" t="s">
        <v>1629</v>
      </c>
      <c r="P241" s="73" t="s">
        <v>11</v>
      </c>
      <c r="Q241" s="73" t="s">
        <v>12</v>
      </c>
      <c r="R241" s="73" t="s">
        <v>13</v>
      </c>
      <c r="S241" s="73" t="s">
        <v>14</v>
      </c>
      <c r="T241" s="73" t="s">
        <v>15</v>
      </c>
      <c r="U241" s="72" t="s">
        <v>1628</v>
      </c>
      <c r="V241" s="190" t="s">
        <v>16</v>
      </c>
      <c r="W241" s="190" t="s">
        <v>17</v>
      </c>
      <c r="X241" s="189" t="s">
        <v>1800</v>
      </c>
      <c r="Y241" s="189" t="s">
        <v>1801</v>
      </c>
      <c r="Z241" s="196" t="s">
        <v>1627</v>
      </c>
      <c r="AA241" s="198" t="s">
        <v>1712</v>
      </c>
      <c r="AB241" s="199" t="s">
        <v>1674</v>
      </c>
      <c r="AC241" s="194" t="s">
        <v>1633</v>
      </c>
      <c r="AD241" s="194" t="s">
        <v>1635</v>
      </c>
      <c r="AE241" s="223" t="s">
        <v>1696</v>
      </c>
      <c r="AF241" s="227" t="s">
        <v>1716</v>
      </c>
    </row>
    <row r="242" spans="1:32" ht="14.25" customHeight="1">
      <c r="A242" s="76">
        <v>20</v>
      </c>
      <c r="B242" s="77">
        <v>20</v>
      </c>
      <c r="C242" s="78">
        <v>14</v>
      </c>
      <c r="D242" s="78" t="s">
        <v>519</v>
      </c>
      <c r="E242" s="78" t="s">
        <v>456</v>
      </c>
      <c r="F242" s="78" t="s">
        <v>457</v>
      </c>
      <c r="G242" s="79" t="s">
        <v>21</v>
      </c>
      <c r="H242" s="88" t="s">
        <v>520</v>
      </c>
      <c r="I242" s="81" t="s">
        <v>69</v>
      </c>
      <c r="J242" s="78" t="s">
        <v>521</v>
      </c>
      <c r="K242" s="78">
        <v>821655884</v>
      </c>
      <c r="L242" s="79" t="s">
        <v>25</v>
      </c>
      <c r="M242" s="79" t="s">
        <v>26</v>
      </c>
      <c r="N242" s="83">
        <f>SUMIFS(FIPE!C:C,FIPE!A:A,'FROTA CONT'!F242,FIPE!B:B,'FROTA CONT'!E242)</f>
        <v>4325</v>
      </c>
      <c r="O242" s="106" t="s">
        <v>1774</v>
      </c>
      <c r="P242" s="106" t="s">
        <v>1774</v>
      </c>
      <c r="Q242" s="106" t="s">
        <v>1774</v>
      </c>
      <c r="R242" s="106" t="s">
        <v>1774</v>
      </c>
      <c r="S242" s="106" t="s">
        <v>1774</v>
      </c>
      <c r="T242" s="106" t="s">
        <v>1774</v>
      </c>
      <c r="U242" s="106" t="s">
        <v>1774</v>
      </c>
      <c r="V242" s="79" t="s">
        <v>30</v>
      </c>
      <c r="W242" s="79" t="s">
        <v>30</v>
      </c>
      <c r="X242" s="81" t="s">
        <v>48</v>
      </c>
      <c r="Y242" s="81" t="s">
        <v>30</v>
      </c>
      <c r="Z242" s="78" t="s">
        <v>1020</v>
      </c>
      <c r="AA242" s="89">
        <v>0</v>
      </c>
      <c r="AB242" s="90">
        <v>44.44</v>
      </c>
      <c r="AC242" s="89">
        <v>144.86000000000001</v>
      </c>
      <c r="AD242" s="91">
        <v>0.02</v>
      </c>
      <c r="AE242" s="224" t="s">
        <v>1699</v>
      </c>
      <c r="AF242" s="234">
        <v>18546</v>
      </c>
    </row>
    <row r="243" spans="1:32" ht="14.25" customHeight="1">
      <c r="A243" s="76">
        <v>20</v>
      </c>
      <c r="B243" s="77">
        <v>5</v>
      </c>
      <c r="C243" s="78">
        <v>28</v>
      </c>
      <c r="D243" s="78" t="s">
        <v>522</v>
      </c>
      <c r="E243" s="78" t="s">
        <v>523</v>
      </c>
      <c r="F243" s="78" t="s">
        <v>20</v>
      </c>
      <c r="G243" s="79" t="s">
        <v>64</v>
      </c>
      <c r="H243" s="88" t="s">
        <v>520</v>
      </c>
      <c r="I243" s="81" t="s">
        <v>69</v>
      </c>
      <c r="J243" s="78" t="s">
        <v>524</v>
      </c>
      <c r="K243" s="78">
        <v>1144316879</v>
      </c>
      <c r="L243" s="79" t="s">
        <v>25</v>
      </c>
      <c r="M243" s="79" t="s">
        <v>26</v>
      </c>
      <c r="N243" s="83">
        <f>SUMIFS(FIPE!C:C,FIPE!A:A,'FROTA CONT'!F243,FIPE!B:B,'FROTA CONT'!E243)</f>
        <v>54849</v>
      </c>
      <c r="O243" s="84" t="s">
        <v>28</v>
      </c>
      <c r="P243" s="95">
        <v>300000</v>
      </c>
      <c r="Q243" s="95">
        <v>700000</v>
      </c>
      <c r="R243" s="95">
        <v>100000</v>
      </c>
      <c r="S243" s="95">
        <v>30000</v>
      </c>
      <c r="T243" s="96" t="s">
        <v>48</v>
      </c>
      <c r="U243" s="88" t="s">
        <v>25</v>
      </c>
      <c r="V243" s="79" t="s">
        <v>30</v>
      </c>
      <c r="W243" s="79" t="s">
        <v>30</v>
      </c>
      <c r="X243" s="81" t="s">
        <v>48</v>
      </c>
      <c r="Y243" s="81" t="s">
        <v>30</v>
      </c>
      <c r="Z243" s="78" t="s">
        <v>1020</v>
      </c>
      <c r="AA243" s="89">
        <v>0</v>
      </c>
      <c r="AB243" s="90">
        <v>777.49</v>
      </c>
      <c r="AC243" s="89">
        <v>144.86000000000001</v>
      </c>
      <c r="AD243" s="91">
        <v>0.02</v>
      </c>
      <c r="AE243" s="224" t="s">
        <v>1699</v>
      </c>
      <c r="AF243" s="234">
        <v>121766</v>
      </c>
    </row>
    <row r="244" spans="1:32" ht="14.25" customHeight="1">
      <c r="A244" s="76">
        <v>20</v>
      </c>
      <c r="B244" s="77">
        <v>20</v>
      </c>
      <c r="C244" s="78">
        <v>30</v>
      </c>
      <c r="D244" s="78" t="s">
        <v>525</v>
      </c>
      <c r="E244" s="78" t="s">
        <v>523</v>
      </c>
      <c r="F244" s="78" t="s">
        <v>20</v>
      </c>
      <c r="G244" s="79" t="s">
        <v>64</v>
      </c>
      <c r="H244" s="88" t="s">
        <v>520</v>
      </c>
      <c r="I244" s="81" t="s">
        <v>69</v>
      </c>
      <c r="J244" s="78" t="s">
        <v>526</v>
      </c>
      <c r="K244" s="78">
        <v>1144318049</v>
      </c>
      <c r="L244" s="79" t="s">
        <v>25</v>
      </c>
      <c r="M244" s="79" t="s">
        <v>26</v>
      </c>
      <c r="N244" s="83">
        <f>SUMIFS(FIPE!C:C,FIPE!A:A,'FROTA CONT'!F244,FIPE!B:B,'FROTA CONT'!E244)</f>
        <v>54849</v>
      </c>
      <c r="O244" s="84" t="s">
        <v>28</v>
      </c>
      <c r="P244" s="95">
        <v>300000</v>
      </c>
      <c r="Q244" s="95">
        <v>700000</v>
      </c>
      <c r="R244" s="95">
        <v>100000</v>
      </c>
      <c r="S244" s="95">
        <v>30000</v>
      </c>
      <c r="T244" s="96" t="s">
        <v>48</v>
      </c>
      <c r="U244" s="88" t="s">
        <v>25</v>
      </c>
      <c r="V244" s="79" t="s">
        <v>30</v>
      </c>
      <c r="W244" s="79" t="s">
        <v>30</v>
      </c>
      <c r="X244" s="81" t="s">
        <v>48</v>
      </c>
      <c r="Y244" s="81" t="s">
        <v>30</v>
      </c>
      <c r="Z244" s="78" t="s">
        <v>1020</v>
      </c>
      <c r="AA244" s="89">
        <v>0</v>
      </c>
      <c r="AB244" s="90">
        <v>777.49</v>
      </c>
      <c r="AC244" s="89">
        <v>144.86000000000001</v>
      </c>
      <c r="AD244" s="91">
        <v>0.02</v>
      </c>
      <c r="AE244" s="224" t="s">
        <v>1699</v>
      </c>
      <c r="AF244" s="234">
        <v>41920</v>
      </c>
    </row>
    <row r="245" spans="1:32" ht="14.25" customHeight="1">
      <c r="A245" s="76">
        <v>20</v>
      </c>
      <c r="B245" s="77">
        <v>5</v>
      </c>
      <c r="C245" s="78">
        <v>32</v>
      </c>
      <c r="D245" s="78" t="s">
        <v>527</v>
      </c>
      <c r="E245" s="78" t="s">
        <v>523</v>
      </c>
      <c r="F245" s="78" t="s">
        <v>20</v>
      </c>
      <c r="G245" s="79" t="s">
        <v>64</v>
      </c>
      <c r="H245" s="88" t="s">
        <v>520</v>
      </c>
      <c r="I245" s="81" t="s">
        <v>69</v>
      </c>
      <c r="J245" s="78" t="s">
        <v>528</v>
      </c>
      <c r="K245" s="78">
        <v>1144319177</v>
      </c>
      <c r="L245" s="79" t="s">
        <v>25</v>
      </c>
      <c r="M245" s="79" t="s">
        <v>26</v>
      </c>
      <c r="N245" s="83">
        <f>SUMIFS(FIPE!C:C,FIPE!A:A,'FROTA CONT'!F245,FIPE!B:B,'FROTA CONT'!E245)</f>
        <v>54849</v>
      </c>
      <c r="O245" s="84" t="s">
        <v>28</v>
      </c>
      <c r="P245" s="95">
        <v>300000</v>
      </c>
      <c r="Q245" s="95">
        <v>700000</v>
      </c>
      <c r="R245" s="95">
        <v>100000</v>
      </c>
      <c r="S245" s="95">
        <v>30000</v>
      </c>
      <c r="T245" s="96" t="s">
        <v>48</v>
      </c>
      <c r="U245" s="88" t="s">
        <v>1773</v>
      </c>
      <c r="V245" s="79" t="s">
        <v>30</v>
      </c>
      <c r="W245" s="79" t="s">
        <v>30</v>
      </c>
      <c r="X245" s="81" t="s">
        <v>48</v>
      </c>
      <c r="Y245" s="81" t="s">
        <v>30</v>
      </c>
      <c r="Z245" s="78" t="s">
        <v>1020</v>
      </c>
      <c r="AA245" s="89">
        <v>0</v>
      </c>
      <c r="AB245" s="90">
        <v>777.49</v>
      </c>
      <c r="AC245" s="89">
        <v>144.86000000000001</v>
      </c>
      <c r="AD245" s="91">
        <v>0.02</v>
      </c>
      <c r="AE245" s="224" t="s">
        <v>1699</v>
      </c>
      <c r="AF245" s="234">
        <v>79011</v>
      </c>
    </row>
    <row r="246" spans="1:32" ht="14.25" customHeight="1">
      <c r="A246" s="76">
        <v>20</v>
      </c>
      <c r="B246" s="77">
        <v>5</v>
      </c>
      <c r="C246" s="78">
        <v>34</v>
      </c>
      <c r="D246" s="78" t="s">
        <v>529</v>
      </c>
      <c r="E246" s="78" t="s">
        <v>523</v>
      </c>
      <c r="F246" s="78" t="s">
        <v>20</v>
      </c>
      <c r="G246" s="79" t="s">
        <v>64</v>
      </c>
      <c r="H246" s="88" t="s">
        <v>520</v>
      </c>
      <c r="I246" s="81" t="s">
        <v>69</v>
      </c>
      <c r="J246" s="78" t="s">
        <v>530</v>
      </c>
      <c r="K246" s="78">
        <v>1144316607</v>
      </c>
      <c r="L246" s="79" t="s">
        <v>25</v>
      </c>
      <c r="M246" s="79" t="s">
        <v>26</v>
      </c>
      <c r="N246" s="83">
        <f>SUMIFS(FIPE!C:C,FIPE!A:A,'FROTA CONT'!F246,FIPE!B:B,'FROTA CONT'!E246)</f>
        <v>54849</v>
      </c>
      <c r="O246" s="84" t="s">
        <v>28</v>
      </c>
      <c r="P246" s="95">
        <v>300000</v>
      </c>
      <c r="Q246" s="95">
        <v>700000</v>
      </c>
      <c r="R246" s="95">
        <v>100000</v>
      </c>
      <c r="S246" s="95">
        <v>30000</v>
      </c>
      <c r="T246" s="96" t="s">
        <v>48</v>
      </c>
      <c r="U246" s="88" t="s">
        <v>1773</v>
      </c>
      <c r="V246" s="79" t="s">
        <v>30</v>
      </c>
      <c r="W246" s="79" t="s">
        <v>30</v>
      </c>
      <c r="X246" s="81" t="s">
        <v>48</v>
      </c>
      <c r="Y246" s="81" t="s">
        <v>30</v>
      </c>
      <c r="Z246" s="78" t="s">
        <v>1020</v>
      </c>
      <c r="AA246" s="89">
        <v>0</v>
      </c>
      <c r="AB246" s="90">
        <v>777.49</v>
      </c>
      <c r="AC246" s="89">
        <v>144.86000000000001</v>
      </c>
      <c r="AD246" s="91">
        <v>0.02</v>
      </c>
      <c r="AE246" s="224" t="s">
        <v>1699</v>
      </c>
      <c r="AF246" s="234">
        <v>122927</v>
      </c>
    </row>
    <row r="247" spans="1:32" ht="14.25" customHeight="1">
      <c r="A247" s="76">
        <v>20</v>
      </c>
      <c r="B247" s="77">
        <v>5</v>
      </c>
      <c r="C247" s="78">
        <v>38</v>
      </c>
      <c r="D247" s="78" t="s">
        <v>531</v>
      </c>
      <c r="E247" s="78" t="s">
        <v>523</v>
      </c>
      <c r="F247" s="78" t="s">
        <v>20</v>
      </c>
      <c r="G247" s="79" t="s">
        <v>64</v>
      </c>
      <c r="H247" s="88" t="s">
        <v>520</v>
      </c>
      <c r="I247" s="81" t="s">
        <v>69</v>
      </c>
      <c r="J247" s="78" t="s">
        <v>532</v>
      </c>
      <c r="K247" s="78">
        <v>1144315929</v>
      </c>
      <c r="L247" s="79" t="s">
        <v>25</v>
      </c>
      <c r="M247" s="79" t="s">
        <v>26</v>
      </c>
      <c r="N247" s="83">
        <f>SUMIFS(FIPE!C:C,FIPE!A:A,'FROTA CONT'!F247,FIPE!B:B,'FROTA CONT'!E247)</f>
        <v>54849</v>
      </c>
      <c r="O247" s="84" t="s">
        <v>28</v>
      </c>
      <c r="P247" s="95">
        <v>300000</v>
      </c>
      <c r="Q247" s="95">
        <v>700000</v>
      </c>
      <c r="R247" s="95">
        <v>100000</v>
      </c>
      <c r="S247" s="95">
        <v>30000</v>
      </c>
      <c r="T247" s="96" t="s">
        <v>48</v>
      </c>
      <c r="U247" s="88" t="s">
        <v>25</v>
      </c>
      <c r="V247" s="79" t="s">
        <v>30</v>
      </c>
      <c r="W247" s="79" t="s">
        <v>30</v>
      </c>
      <c r="X247" s="81" t="s">
        <v>48</v>
      </c>
      <c r="Y247" s="81" t="s">
        <v>30</v>
      </c>
      <c r="Z247" s="78" t="s">
        <v>1020</v>
      </c>
      <c r="AA247" s="89">
        <v>0</v>
      </c>
      <c r="AB247" s="90">
        <v>777.49</v>
      </c>
      <c r="AC247" s="89">
        <v>144.86000000000001</v>
      </c>
      <c r="AD247" s="91">
        <v>0.02</v>
      </c>
      <c r="AE247" s="224" t="s">
        <v>1699</v>
      </c>
      <c r="AF247" s="234">
        <v>85483</v>
      </c>
    </row>
    <row r="248" spans="1:32" ht="14.25" customHeight="1">
      <c r="A248" s="76">
        <v>20</v>
      </c>
      <c r="B248" s="77">
        <v>5</v>
      </c>
      <c r="C248" s="78">
        <v>40</v>
      </c>
      <c r="D248" s="78" t="s">
        <v>533</v>
      </c>
      <c r="E248" s="78" t="s">
        <v>523</v>
      </c>
      <c r="F248" s="78" t="s">
        <v>20</v>
      </c>
      <c r="G248" s="79" t="s">
        <v>64</v>
      </c>
      <c r="H248" s="88" t="s">
        <v>520</v>
      </c>
      <c r="I248" s="81" t="s">
        <v>69</v>
      </c>
      <c r="J248" s="78" t="s">
        <v>534</v>
      </c>
      <c r="K248" s="78">
        <v>1144318707</v>
      </c>
      <c r="L248" s="79" t="s">
        <v>25</v>
      </c>
      <c r="M248" s="79" t="s">
        <v>26</v>
      </c>
      <c r="N248" s="83">
        <f>SUMIFS(FIPE!C:C,FIPE!A:A,'FROTA CONT'!F248,FIPE!B:B,'FROTA CONT'!E248)</f>
        <v>54849</v>
      </c>
      <c r="O248" s="84" t="s">
        <v>28</v>
      </c>
      <c r="P248" s="95">
        <v>300000</v>
      </c>
      <c r="Q248" s="95">
        <v>700000</v>
      </c>
      <c r="R248" s="95">
        <v>100000</v>
      </c>
      <c r="S248" s="95">
        <v>30000</v>
      </c>
      <c r="T248" s="96" t="s">
        <v>48</v>
      </c>
      <c r="U248" s="88" t="s">
        <v>1773</v>
      </c>
      <c r="V248" s="79" t="s">
        <v>30</v>
      </c>
      <c r="W248" s="79" t="s">
        <v>30</v>
      </c>
      <c r="X248" s="81" t="s">
        <v>48</v>
      </c>
      <c r="Y248" s="81" t="s">
        <v>30</v>
      </c>
      <c r="Z248" s="78" t="s">
        <v>1020</v>
      </c>
      <c r="AA248" s="89">
        <v>0</v>
      </c>
      <c r="AB248" s="90">
        <v>777.49</v>
      </c>
      <c r="AC248" s="89">
        <v>144.86000000000001</v>
      </c>
      <c r="AD248" s="91">
        <v>0.02</v>
      </c>
      <c r="AE248" s="224" t="s">
        <v>1699</v>
      </c>
      <c r="AF248" s="235">
        <v>90103</v>
      </c>
    </row>
    <row r="249" spans="1:32" ht="14.25" customHeight="1">
      <c r="A249" s="76">
        <v>20</v>
      </c>
      <c r="B249" s="77">
        <v>5</v>
      </c>
      <c r="C249" s="78">
        <v>42</v>
      </c>
      <c r="D249" s="78" t="s">
        <v>535</v>
      </c>
      <c r="E249" s="78" t="s">
        <v>523</v>
      </c>
      <c r="F249" s="78" t="s">
        <v>20</v>
      </c>
      <c r="G249" s="79" t="s">
        <v>64</v>
      </c>
      <c r="H249" s="88" t="s">
        <v>520</v>
      </c>
      <c r="I249" s="81" t="s">
        <v>69</v>
      </c>
      <c r="J249" s="78" t="s">
        <v>536</v>
      </c>
      <c r="K249" s="78">
        <v>1144318910</v>
      </c>
      <c r="L249" s="79" t="s">
        <v>25</v>
      </c>
      <c r="M249" s="79" t="s">
        <v>26</v>
      </c>
      <c r="N249" s="83">
        <f>SUMIFS(FIPE!C:C,FIPE!A:A,'FROTA CONT'!F249,FIPE!B:B,'FROTA CONT'!E249)</f>
        <v>54849</v>
      </c>
      <c r="O249" s="84" t="s">
        <v>28</v>
      </c>
      <c r="P249" s="95">
        <v>300000</v>
      </c>
      <c r="Q249" s="95">
        <v>700000</v>
      </c>
      <c r="R249" s="95">
        <v>100000</v>
      </c>
      <c r="S249" s="95">
        <v>30000</v>
      </c>
      <c r="T249" s="96" t="s">
        <v>48</v>
      </c>
      <c r="U249" s="88" t="s">
        <v>25</v>
      </c>
      <c r="V249" s="79" t="s">
        <v>30</v>
      </c>
      <c r="W249" s="79" t="s">
        <v>30</v>
      </c>
      <c r="X249" s="81" t="s">
        <v>48</v>
      </c>
      <c r="Y249" s="81" t="s">
        <v>30</v>
      </c>
      <c r="Z249" s="78" t="s">
        <v>1020</v>
      </c>
      <c r="AA249" s="89">
        <v>0</v>
      </c>
      <c r="AB249" s="90">
        <v>777.49</v>
      </c>
      <c r="AC249" s="89">
        <v>144.86000000000001</v>
      </c>
      <c r="AD249" s="91">
        <v>0.02</v>
      </c>
      <c r="AE249" s="224" t="s">
        <v>1699</v>
      </c>
      <c r="AF249" s="234">
        <v>109021</v>
      </c>
    </row>
    <row r="250" spans="1:32" ht="14.25" customHeight="1">
      <c r="A250" s="76">
        <v>20</v>
      </c>
      <c r="B250" s="77">
        <v>5</v>
      </c>
      <c r="C250" s="78">
        <v>44</v>
      </c>
      <c r="D250" s="78" t="s">
        <v>537</v>
      </c>
      <c r="E250" s="78" t="s">
        <v>523</v>
      </c>
      <c r="F250" s="78" t="s">
        <v>20</v>
      </c>
      <c r="G250" s="79" t="s">
        <v>64</v>
      </c>
      <c r="H250" s="88" t="s">
        <v>520</v>
      </c>
      <c r="I250" s="81" t="s">
        <v>69</v>
      </c>
      <c r="J250" s="78" t="s">
        <v>538</v>
      </c>
      <c r="K250" s="78">
        <v>1144319436</v>
      </c>
      <c r="L250" s="79" t="s">
        <v>25</v>
      </c>
      <c r="M250" s="79" t="s">
        <v>26</v>
      </c>
      <c r="N250" s="83">
        <f>SUMIFS(FIPE!C:C,FIPE!A:A,'FROTA CONT'!F250,FIPE!B:B,'FROTA CONT'!E250)</f>
        <v>54849</v>
      </c>
      <c r="O250" s="84" t="s">
        <v>28</v>
      </c>
      <c r="P250" s="95">
        <v>300000</v>
      </c>
      <c r="Q250" s="95">
        <v>700000</v>
      </c>
      <c r="R250" s="95">
        <v>100000</v>
      </c>
      <c r="S250" s="95">
        <v>30000</v>
      </c>
      <c r="T250" s="96" t="s">
        <v>48</v>
      </c>
      <c r="U250" s="88" t="s">
        <v>1773</v>
      </c>
      <c r="V250" s="79" t="s">
        <v>30</v>
      </c>
      <c r="W250" s="79" t="s">
        <v>30</v>
      </c>
      <c r="X250" s="81" t="s">
        <v>48</v>
      </c>
      <c r="Y250" s="81" t="s">
        <v>30</v>
      </c>
      <c r="Z250" s="78" t="s">
        <v>1020</v>
      </c>
      <c r="AA250" s="89">
        <v>0</v>
      </c>
      <c r="AB250" s="90">
        <v>777.49</v>
      </c>
      <c r="AC250" s="89">
        <v>144.86000000000001</v>
      </c>
      <c r="AD250" s="91">
        <v>0.02</v>
      </c>
      <c r="AE250" s="224" t="s">
        <v>1699</v>
      </c>
      <c r="AF250" s="234">
        <v>51754</v>
      </c>
    </row>
    <row r="251" spans="1:32" ht="14.25" customHeight="1">
      <c r="A251" s="76">
        <v>20</v>
      </c>
      <c r="B251" s="77">
        <v>20</v>
      </c>
      <c r="C251" s="78">
        <v>416</v>
      </c>
      <c r="D251" s="78" t="s">
        <v>539</v>
      </c>
      <c r="E251" s="78" t="s">
        <v>523</v>
      </c>
      <c r="F251" s="78" t="s">
        <v>248</v>
      </c>
      <c r="G251" s="79" t="s">
        <v>64</v>
      </c>
      <c r="H251" s="88" t="s">
        <v>520</v>
      </c>
      <c r="I251" s="81" t="s">
        <v>69</v>
      </c>
      <c r="J251" s="78" t="s">
        <v>540</v>
      </c>
      <c r="K251" s="78">
        <v>1181523432</v>
      </c>
      <c r="L251" s="79" t="s">
        <v>25</v>
      </c>
      <c r="M251" s="79" t="s">
        <v>26</v>
      </c>
      <c r="N251" s="83">
        <f>SUMIFS(FIPE!C:C,FIPE!A:A,'FROTA CONT'!F251,FIPE!B:B,'FROTA CONT'!E251)</f>
        <v>59670</v>
      </c>
      <c r="O251" s="84" t="s">
        <v>28</v>
      </c>
      <c r="P251" s="95">
        <v>300000</v>
      </c>
      <c r="Q251" s="95">
        <v>700000</v>
      </c>
      <c r="R251" s="95">
        <v>100000</v>
      </c>
      <c r="S251" s="95">
        <v>30000</v>
      </c>
      <c r="T251" s="96" t="s">
        <v>48</v>
      </c>
      <c r="U251" s="88" t="s">
        <v>1773</v>
      </c>
      <c r="V251" s="79" t="s">
        <v>30</v>
      </c>
      <c r="W251" s="79" t="s">
        <v>30</v>
      </c>
      <c r="X251" s="81" t="s">
        <v>48</v>
      </c>
      <c r="Y251" s="81" t="s">
        <v>30</v>
      </c>
      <c r="Z251" s="78" t="s">
        <v>1020</v>
      </c>
      <c r="AA251" s="89">
        <v>0</v>
      </c>
      <c r="AB251" s="90">
        <v>789.23</v>
      </c>
      <c r="AC251" s="89">
        <v>144.86000000000001</v>
      </c>
      <c r="AD251" s="91">
        <v>0.02</v>
      </c>
      <c r="AE251" s="224" t="s">
        <v>1699</v>
      </c>
      <c r="AF251" s="234">
        <v>74572</v>
      </c>
    </row>
    <row r="252" spans="1:32" ht="14.25" customHeight="1">
      <c r="A252" s="76">
        <v>20</v>
      </c>
      <c r="B252" s="77">
        <v>20</v>
      </c>
      <c r="C252" s="78">
        <v>36</v>
      </c>
      <c r="D252" s="78" t="s">
        <v>541</v>
      </c>
      <c r="E252" s="78" t="s">
        <v>523</v>
      </c>
      <c r="F252" s="78" t="s">
        <v>20</v>
      </c>
      <c r="G252" s="79" t="s">
        <v>64</v>
      </c>
      <c r="H252" s="88" t="s">
        <v>520</v>
      </c>
      <c r="I252" s="81" t="s">
        <v>69</v>
      </c>
      <c r="J252" s="78" t="s">
        <v>542</v>
      </c>
      <c r="K252" s="78">
        <v>1144317212</v>
      </c>
      <c r="L252" s="79" t="s">
        <v>25</v>
      </c>
      <c r="M252" s="79" t="s">
        <v>26</v>
      </c>
      <c r="N252" s="83">
        <f>SUMIFS(FIPE!C:C,FIPE!A:A,'FROTA CONT'!F252,FIPE!B:B,'FROTA CONT'!E252)</f>
        <v>54849</v>
      </c>
      <c r="O252" s="84" t="s">
        <v>28</v>
      </c>
      <c r="P252" s="95">
        <v>300000</v>
      </c>
      <c r="Q252" s="95">
        <v>700000</v>
      </c>
      <c r="R252" s="95">
        <v>100000</v>
      </c>
      <c r="S252" s="95">
        <v>30000</v>
      </c>
      <c r="T252" s="96" t="s">
        <v>48</v>
      </c>
      <c r="U252" s="88" t="s">
        <v>1773</v>
      </c>
      <c r="V252" s="79" t="s">
        <v>30</v>
      </c>
      <c r="W252" s="79" t="s">
        <v>48</v>
      </c>
      <c r="X252" s="81" t="s">
        <v>48</v>
      </c>
      <c r="Y252" s="81" t="s">
        <v>30</v>
      </c>
      <c r="Z252" s="78" t="s">
        <v>1020</v>
      </c>
      <c r="AA252" s="89">
        <v>0</v>
      </c>
      <c r="AB252" s="90">
        <v>777.49</v>
      </c>
      <c r="AC252" s="89">
        <v>144.86000000000001</v>
      </c>
      <c r="AD252" s="91">
        <v>0.02</v>
      </c>
      <c r="AE252" s="224" t="s">
        <v>1699</v>
      </c>
      <c r="AF252" s="234">
        <v>48530</v>
      </c>
    </row>
    <row r="253" spans="1:32" ht="14.25" customHeight="1">
      <c r="A253" s="76">
        <v>20</v>
      </c>
      <c r="B253" s="77">
        <v>20</v>
      </c>
      <c r="C253" s="78">
        <v>26</v>
      </c>
      <c r="D253" s="78" t="s">
        <v>543</v>
      </c>
      <c r="E253" s="78" t="s">
        <v>523</v>
      </c>
      <c r="F253" s="78" t="s">
        <v>20</v>
      </c>
      <c r="G253" s="79" t="s">
        <v>64</v>
      </c>
      <c r="H253" s="88" t="s">
        <v>520</v>
      </c>
      <c r="I253" s="81" t="s">
        <v>69</v>
      </c>
      <c r="J253" s="78" t="s">
        <v>544</v>
      </c>
      <c r="K253" s="78">
        <v>1144317530</v>
      </c>
      <c r="L253" s="79" t="s">
        <v>25</v>
      </c>
      <c r="M253" s="79" t="s">
        <v>26</v>
      </c>
      <c r="N253" s="83">
        <f>SUMIFS(FIPE!C:C,FIPE!A:A,'FROTA CONT'!F253,FIPE!B:B,'FROTA CONT'!E253)</f>
        <v>54849</v>
      </c>
      <c r="O253" s="84" t="s">
        <v>28</v>
      </c>
      <c r="P253" s="95">
        <v>300000</v>
      </c>
      <c r="Q253" s="95">
        <v>700000</v>
      </c>
      <c r="R253" s="95">
        <v>100000</v>
      </c>
      <c r="S253" s="95">
        <v>30000</v>
      </c>
      <c r="T253" s="96" t="s">
        <v>48</v>
      </c>
      <c r="U253" s="88" t="s">
        <v>25</v>
      </c>
      <c r="V253" s="79" t="s">
        <v>30</v>
      </c>
      <c r="W253" s="79" t="s">
        <v>48</v>
      </c>
      <c r="X253" s="81" t="s">
        <v>48</v>
      </c>
      <c r="Y253" s="81" t="s">
        <v>30</v>
      </c>
      <c r="Z253" s="78" t="s">
        <v>1020</v>
      </c>
      <c r="AA253" s="89">
        <v>0</v>
      </c>
      <c r="AB253" s="90">
        <v>777.49</v>
      </c>
      <c r="AC253" s="89">
        <v>144.86000000000001</v>
      </c>
      <c r="AD253" s="91">
        <v>0.02</v>
      </c>
      <c r="AE253" s="224" t="s">
        <v>1699</v>
      </c>
      <c r="AF253" s="234">
        <v>116215</v>
      </c>
    </row>
    <row r="254" spans="1:32" ht="14.25" customHeight="1">
      <c r="A254" s="76">
        <v>20</v>
      </c>
      <c r="B254" s="77">
        <v>5</v>
      </c>
      <c r="C254" s="78">
        <v>249</v>
      </c>
      <c r="D254" s="78" t="s">
        <v>545</v>
      </c>
      <c r="E254" s="78" t="s">
        <v>99</v>
      </c>
      <c r="F254" s="78" t="s">
        <v>59</v>
      </c>
      <c r="G254" s="79" t="s">
        <v>53</v>
      </c>
      <c r="H254" s="88" t="s">
        <v>520</v>
      </c>
      <c r="I254" s="81" t="s">
        <v>69</v>
      </c>
      <c r="J254" s="78" t="s">
        <v>546</v>
      </c>
      <c r="K254" s="78">
        <v>1146460160</v>
      </c>
      <c r="L254" s="79" t="s">
        <v>25</v>
      </c>
      <c r="M254" s="79" t="s">
        <v>26</v>
      </c>
      <c r="N254" s="83">
        <f>SUMIFS(FIPE!C:C,FIPE!A:A,'FROTA CONT'!F254,FIPE!B:B,'FROTA CONT'!E254)</f>
        <v>137004</v>
      </c>
      <c r="O254" s="84" t="s">
        <v>28</v>
      </c>
      <c r="P254" s="95">
        <v>300000</v>
      </c>
      <c r="Q254" s="95">
        <v>700000</v>
      </c>
      <c r="R254" s="95">
        <v>100000</v>
      </c>
      <c r="S254" s="95">
        <v>30000</v>
      </c>
      <c r="T254" s="96" t="s">
        <v>48</v>
      </c>
      <c r="U254" s="88" t="s">
        <v>1773</v>
      </c>
      <c r="V254" s="79" t="s">
        <v>30</v>
      </c>
      <c r="W254" s="79" t="s">
        <v>30</v>
      </c>
      <c r="X254" s="81" t="s">
        <v>48</v>
      </c>
      <c r="Y254" s="81" t="s">
        <v>30</v>
      </c>
      <c r="Z254" s="78" t="s">
        <v>1020</v>
      </c>
      <c r="AA254" s="89">
        <v>0</v>
      </c>
      <c r="AB254" s="90">
        <v>1891.39</v>
      </c>
      <c r="AC254" s="89">
        <v>144.86000000000001</v>
      </c>
      <c r="AD254" s="91">
        <v>0.02</v>
      </c>
      <c r="AE254" s="224" t="s">
        <v>1699</v>
      </c>
      <c r="AF254" s="234">
        <v>118977</v>
      </c>
    </row>
    <row r="255" spans="1:32" ht="14.25" customHeight="1">
      <c r="A255" s="76">
        <v>20</v>
      </c>
      <c r="B255" s="77">
        <v>5</v>
      </c>
      <c r="C255" s="78">
        <v>251</v>
      </c>
      <c r="D255" s="78" t="s">
        <v>547</v>
      </c>
      <c r="E255" s="78" t="s">
        <v>99</v>
      </c>
      <c r="F255" s="78" t="s">
        <v>59</v>
      </c>
      <c r="G255" s="79" t="s">
        <v>53</v>
      </c>
      <c r="H255" s="88" t="s">
        <v>520</v>
      </c>
      <c r="I255" s="81" t="s">
        <v>69</v>
      </c>
      <c r="J255" s="78" t="s">
        <v>548</v>
      </c>
      <c r="K255" s="78">
        <v>1149327917</v>
      </c>
      <c r="L255" s="79" t="s">
        <v>25</v>
      </c>
      <c r="M255" s="79" t="s">
        <v>26</v>
      </c>
      <c r="N255" s="83">
        <f>SUMIFS(FIPE!C:C,FIPE!A:A,'FROTA CONT'!F255,FIPE!B:B,'FROTA CONT'!E255)</f>
        <v>137004</v>
      </c>
      <c r="O255" s="84" t="s">
        <v>28</v>
      </c>
      <c r="P255" s="95">
        <v>300000</v>
      </c>
      <c r="Q255" s="95">
        <v>700000</v>
      </c>
      <c r="R255" s="95">
        <v>100000</v>
      </c>
      <c r="S255" s="95">
        <v>30000</v>
      </c>
      <c r="T255" s="96" t="s">
        <v>48</v>
      </c>
      <c r="U255" s="88" t="s">
        <v>1773</v>
      </c>
      <c r="V255" s="79" t="s">
        <v>30</v>
      </c>
      <c r="W255" s="79" t="s">
        <v>30</v>
      </c>
      <c r="X255" s="81" t="s">
        <v>48</v>
      </c>
      <c r="Y255" s="81" t="s">
        <v>30</v>
      </c>
      <c r="Z255" s="78" t="s">
        <v>1020</v>
      </c>
      <c r="AA255" s="89">
        <v>0</v>
      </c>
      <c r="AB255" s="90">
        <v>1891.39</v>
      </c>
      <c r="AC255" s="89">
        <v>144.86000000000001</v>
      </c>
      <c r="AD255" s="91">
        <v>0.02</v>
      </c>
      <c r="AE255" s="224" t="s">
        <v>1699</v>
      </c>
      <c r="AF255" s="234">
        <v>89781</v>
      </c>
    </row>
    <row r="256" spans="1:32" ht="14.25" customHeight="1">
      <c r="A256" s="76">
        <v>20</v>
      </c>
      <c r="B256" s="77">
        <v>5</v>
      </c>
      <c r="C256" s="78">
        <v>253</v>
      </c>
      <c r="D256" s="78" t="s">
        <v>549</v>
      </c>
      <c r="E256" s="78" t="s">
        <v>99</v>
      </c>
      <c r="F256" s="78" t="s">
        <v>59</v>
      </c>
      <c r="G256" s="79" t="s">
        <v>53</v>
      </c>
      <c r="H256" s="88" t="s">
        <v>520</v>
      </c>
      <c r="I256" s="81" t="s">
        <v>69</v>
      </c>
      <c r="J256" s="78" t="s">
        <v>550</v>
      </c>
      <c r="K256" s="78">
        <v>1146458506</v>
      </c>
      <c r="L256" s="79" t="s">
        <v>25</v>
      </c>
      <c r="M256" s="79" t="s">
        <v>26</v>
      </c>
      <c r="N256" s="83">
        <f>SUMIFS(FIPE!C:C,FIPE!A:A,'FROTA CONT'!F256,FIPE!B:B,'FROTA CONT'!E256)</f>
        <v>137004</v>
      </c>
      <c r="O256" s="84" t="s">
        <v>28</v>
      </c>
      <c r="P256" s="95">
        <v>300000</v>
      </c>
      <c r="Q256" s="95">
        <v>700000</v>
      </c>
      <c r="R256" s="95">
        <v>100000</v>
      </c>
      <c r="S256" s="95">
        <v>30000</v>
      </c>
      <c r="T256" s="96" t="s">
        <v>48</v>
      </c>
      <c r="U256" s="88" t="s">
        <v>1773</v>
      </c>
      <c r="V256" s="79" t="s">
        <v>30</v>
      </c>
      <c r="W256" s="79" t="s">
        <v>30</v>
      </c>
      <c r="X256" s="81" t="s">
        <v>48</v>
      </c>
      <c r="Y256" s="81" t="s">
        <v>30</v>
      </c>
      <c r="Z256" s="78" t="s">
        <v>1020</v>
      </c>
      <c r="AA256" s="89">
        <v>330.55</v>
      </c>
      <c r="AB256" s="90">
        <v>1891.39</v>
      </c>
      <c r="AC256" s="89">
        <v>144.86000000000001</v>
      </c>
      <c r="AD256" s="91">
        <v>0.02</v>
      </c>
      <c r="AE256" s="224" t="s">
        <v>1699</v>
      </c>
      <c r="AF256" s="234">
        <v>166795</v>
      </c>
    </row>
    <row r="257" spans="1:34" ht="14.25" customHeight="1">
      <c r="A257" s="76">
        <v>20</v>
      </c>
      <c r="B257" s="77">
        <v>20</v>
      </c>
      <c r="C257" s="78">
        <v>259</v>
      </c>
      <c r="D257" s="78" t="s">
        <v>553</v>
      </c>
      <c r="E257" s="78" t="s">
        <v>99</v>
      </c>
      <c r="F257" s="78" t="s">
        <v>59</v>
      </c>
      <c r="G257" s="79" t="s">
        <v>53</v>
      </c>
      <c r="H257" s="88" t="s">
        <v>520</v>
      </c>
      <c r="I257" s="81" t="s">
        <v>69</v>
      </c>
      <c r="J257" s="78" t="s">
        <v>554</v>
      </c>
      <c r="K257" s="78">
        <v>1146601325</v>
      </c>
      <c r="L257" s="79" t="s">
        <v>25</v>
      </c>
      <c r="M257" s="79" t="s">
        <v>26</v>
      </c>
      <c r="N257" s="83">
        <f>SUMIFS(FIPE!C:C,FIPE!A:A,'FROTA CONT'!F257,FIPE!B:B,'FROTA CONT'!E257)</f>
        <v>137004</v>
      </c>
      <c r="O257" s="84" t="s">
        <v>28</v>
      </c>
      <c r="P257" s="95">
        <v>300000</v>
      </c>
      <c r="Q257" s="95">
        <v>700000</v>
      </c>
      <c r="R257" s="95">
        <v>100000</v>
      </c>
      <c r="S257" s="95">
        <v>30000</v>
      </c>
      <c r="T257" s="96" t="s">
        <v>48</v>
      </c>
      <c r="U257" s="88" t="s">
        <v>25</v>
      </c>
      <c r="V257" s="79" t="s">
        <v>30</v>
      </c>
      <c r="W257" s="79" t="s">
        <v>30</v>
      </c>
      <c r="X257" s="81" t="s">
        <v>48</v>
      </c>
      <c r="Y257" s="81" t="s">
        <v>30</v>
      </c>
      <c r="Z257" s="78" t="s">
        <v>1020</v>
      </c>
      <c r="AA257" s="89">
        <v>0</v>
      </c>
      <c r="AB257" s="90">
        <v>1891.39</v>
      </c>
      <c r="AC257" s="89">
        <v>144.86000000000001</v>
      </c>
      <c r="AD257" s="91">
        <v>0.02</v>
      </c>
      <c r="AE257" s="224" t="s">
        <v>1699</v>
      </c>
      <c r="AF257" s="235">
        <v>148465</v>
      </c>
    </row>
    <row r="258" spans="1:34" ht="14.25" customHeight="1">
      <c r="A258" s="76">
        <v>20</v>
      </c>
      <c r="B258" s="77">
        <v>5</v>
      </c>
      <c r="C258" s="78">
        <v>261</v>
      </c>
      <c r="D258" s="78" t="s">
        <v>555</v>
      </c>
      <c r="E258" s="78" t="s">
        <v>99</v>
      </c>
      <c r="F258" s="78" t="s">
        <v>59</v>
      </c>
      <c r="G258" s="79" t="s">
        <v>53</v>
      </c>
      <c r="H258" s="88" t="s">
        <v>520</v>
      </c>
      <c r="I258" s="81" t="s">
        <v>69</v>
      </c>
      <c r="J258" s="78" t="s">
        <v>556</v>
      </c>
      <c r="K258" s="78">
        <v>1146600442</v>
      </c>
      <c r="L258" s="79" t="s">
        <v>25</v>
      </c>
      <c r="M258" s="79" t="s">
        <v>26</v>
      </c>
      <c r="N258" s="83">
        <f>SUMIFS(FIPE!C:C,FIPE!A:A,'FROTA CONT'!F258,FIPE!B:B,'FROTA CONT'!E258)</f>
        <v>137004</v>
      </c>
      <c r="O258" s="84" t="s">
        <v>28</v>
      </c>
      <c r="P258" s="95">
        <v>300000</v>
      </c>
      <c r="Q258" s="95">
        <v>700000</v>
      </c>
      <c r="R258" s="95">
        <v>100000</v>
      </c>
      <c r="S258" s="95">
        <v>30000</v>
      </c>
      <c r="T258" s="96" t="s">
        <v>48</v>
      </c>
      <c r="U258" s="88" t="s">
        <v>25</v>
      </c>
      <c r="V258" s="79" t="s">
        <v>30</v>
      </c>
      <c r="W258" s="79" t="s">
        <v>30</v>
      </c>
      <c r="X258" s="81" t="s">
        <v>48</v>
      </c>
      <c r="Y258" s="81" t="s">
        <v>30</v>
      </c>
      <c r="Z258" s="78" t="s">
        <v>1020</v>
      </c>
      <c r="AA258" s="89">
        <v>0</v>
      </c>
      <c r="AB258" s="90">
        <v>1891.39</v>
      </c>
      <c r="AC258" s="89">
        <v>144.86000000000001</v>
      </c>
      <c r="AD258" s="91">
        <v>0.02</v>
      </c>
      <c r="AE258" s="224" t="s">
        <v>1699</v>
      </c>
      <c r="AF258" s="228"/>
    </row>
    <row r="259" spans="1:34" ht="14.25" customHeight="1">
      <c r="A259" s="76">
        <v>20</v>
      </c>
      <c r="B259" s="77">
        <v>20</v>
      </c>
      <c r="C259" s="78">
        <v>255</v>
      </c>
      <c r="D259" s="78" t="s">
        <v>557</v>
      </c>
      <c r="E259" s="78" t="s">
        <v>99</v>
      </c>
      <c r="F259" s="78" t="s">
        <v>59</v>
      </c>
      <c r="G259" s="79" t="s">
        <v>53</v>
      </c>
      <c r="H259" s="88" t="s">
        <v>520</v>
      </c>
      <c r="I259" s="81" t="s">
        <v>69</v>
      </c>
      <c r="J259" s="78" t="s">
        <v>558</v>
      </c>
      <c r="K259" s="78">
        <v>1146458930</v>
      </c>
      <c r="L259" s="79" t="s">
        <v>25</v>
      </c>
      <c r="M259" s="79" t="s">
        <v>26</v>
      </c>
      <c r="N259" s="83">
        <f>SUMIFS(FIPE!C:C,FIPE!A:A,'FROTA CONT'!F259,FIPE!B:B,'FROTA CONT'!E259)</f>
        <v>137004</v>
      </c>
      <c r="O259" s="84" t="s">
        <v>28</v>
      </c>
      <c r="P259" s="95">
        <v>300000</v>
      </c>
      <c r="Q259" s="95">
        <v>700000</v>
      </c>
      <c r="R259" s="95">
        <v>100000</v>
      </c>
      <c r="S259" s="95">
        <v>30000</v>
      </c>
      <c r="T259" s="96" t="s">
        <v>48</v>
      </c>
      <c r="U259" s="88" t="s">
        <v>25</v>
      </c>
      <c r="V259" s="79" t="s">
        <v>30</v>
      </c>
      <c r="W259" s="79" t="s">
        <v>30</v>
      </c>
      <c r="X259" s="81" t="s">
        <v>48</v>
      </c>
      <c r="Y259" s="81" t="s">
        <v>30</v>
      </c>
      <c r="Z259" s="78" t="s">
        <v>1020</v>
      </c>
      <c r="AA259" s="89">
        <v>0</v>
      </c>
      <c r="AB259" s="90">
        <v>1891.39</v>
      </c>
      <c r="AC259" s="89">
        <v>144.86000000000001</v>
      </c>
      <c r="AD259" s="91">
        <v>0.02</v>
      </c>
      <c r="AE259" s="224" t="s">
        <v>1699</v>
      </c>
      <c r="AF259" s="234">
        <v>110487</v>
      </c>
    </row>
    <row r="260" spans="1:34" ht="14.25" customHeight="1">
      <c r="A260" s="76">
        <v>20</v>
      </c>
      <c r="B260" s="77">
        <v>5</v>
      </c>
      <c r="C260" s="78">
        <v>111</v>
      </c>
      <c r="D260" s="78" t="s">
        <v>559</v>
      </c>
      <c r="E260" s="78" t="s">
        <v>99</v>
      </c>
      <c r="F260" s="78" t="s">
        <v>20</v>
      </c>
      <c r="G260" s="79" t="s">
        <v>53</v>
      </c>
      <c r="H260" s="88" t="s">
        <v>520</v>
      </c>
      <c r="I260" s="79" t="s">
        <v>60</v>
      </c>
      <c r="J260" s="78" t="s">
        <v>560</v>
      </c>
      <c r="K260" s="78">
        <v>1165380800</v>
      </c>
      <c r="L260" s="79" t="s">
        <v>25</v>
      </c>
      <c r="M260" s="79" t="s">
        <v>26</v>
      </c>
      <c r="N260" s="83">
        <f>SUMIFS(FIPE!C:C,FIPE!A:A,'FROTA CONT'!F260,FIPE!B:B,'FROTA CONT'!E260)</f>
        <v>137004</v>
      </c>
      <c r="O260" s="84" t="s">
        <v>28</v>
      </c>
      <c r="P260" s="95">
        <v>300000</v>
      </c>
      <c r="Q260" s="95">
        <v>700000</v>
      </c>
      <c r="R260" s="95">
        <v>100000</v>
      </c>
      <c r="S260" s="95">
        <v>30000</v>
      </c>
      <c r="T260" s="96" t="s">
        <v>48</v>
      </c>
      <c r="U260" s="88" t="s">
        <v>25</v>
      </c>
      <c r="V260" s="79" t="s">
        <v>30</v>
      </c>
      <c r="W260" s="79" t="s">
        <v>30</v>
      </c>
      <c r="X260" s="81" t="s">
        <v>48</v>
      </c>
      <c r="Y260" s="81" t="s">
        <v>30</v>
      </c>
      <c r="Z260" s="78" t="s">
        <v>1020</v>
      </c>
      <c r="AA260" s="89">
        <v>0</v>
      </c>
      <c r="AB260" s="90">
        <v>1891.92</v>
      </c>
      <c r="AC260" s="89">
        <v>144.86000000000001</v>
      </c>
      <c r="AD260" s="91">
        <v>0.02</v>
      </c>
      <c r="AE260" s="224" t="s">
        <v>1699</v>
      </c>
      <c r="AF260" s="234">
        <v>95912</v>
      </c>
    </row>
    <row r="261" spans="1:34" ht="14.25" customHeight="1">
      <c r="A261" s="76">
        <v>20</v>
      </c>
      <c r="B261" s="77">
        <v>5</v>
      </c>
      <c r="C261" s="78">
        <v>413</v>
      </c>
      <c r="D261" s="78" t="s">
        <v>561</v>
      </c>
      <c r="E261" s="78" t="s">
        <v>99</v>
      </c>
      <c r="F261" s="78" t="s">
        <v>95</v>
      </c>
      <c r="G261" s="79" t="s">
        <v>53</v>
      </c>
      <c r="H261" s="88" t="s">
        <v>520</v>
      </c>
      <c r="I261" s="81" t="s">
        <v>69</v>
      </c>
      <c r="J261" s="78" t="s">
        <v>562</v>
      </c>
      <c r="K261" s="78">
        <v>1179283845</v>
      </c>
      <c r="L261" s="79" t="s">
        <v>25</v>
      </c>
      <c r="M261" s="79" t="s">
        <v>26</v>
      </c>
      <c r="N261" s="83">
        <f>SUMIFS(FIPE!C:C,FIPE!A:A,'FROTA CONT'!F261,FIPE!B:B,'FROTA CONT'!E261)</f>
        <v>145567</v>
      </c>
      <c r="O261" s="84" t="s">
        <v>28</v>
      </c>
      <c r="P261" s="95">
        <v>300000</v>
      </c>
      <c r="Q261" s="95">
        <v>700000</v>
      </c>
      <c r="R261" s="95">
        <v>100000</v>
      </c>
      <c r="S261" s="95">
        <v>30000</v>
      </c>
      <c r="T261" s="96" t="s">
        <v>48</v>
      </c>
      <c r="U261" s="88" t="s">
        <v>25</v>
      </c>
      <c r="V261" s="79" t="s">
        <v>30</v>
      </c>
      <c r="W261" s="79" t="s">
        <v>30</v>
      </c>
      <c r="X261" s="81" t="s">
        <v>48</v>
      </c>
      <c r="Y261" s="81" t="s">
        <v>30</v>
      </c>
      <c r="Z261" s="78" t="s">
        <v>1020</v>
      </c>
      <c r="AA261" s="89">
        <v>0</v>
      </c>
      <c r="AB261" s="90">
        <v>1934.21</v>
      </c>
      <c r="AC261" s="89">
        <v>144.86000000000001</v>
      </c>
      <c r="AD261" s="91">
        <v>0.02</v>
      </c>
      <c r="AE261" s="224" t="s">
        <v>1699</v>
      </c>
      <c r="AF261" s="234">
        <v>69029</v>
      </c>
    </row>
    <row r="262" spans="1:34" ht="15">
      <c r="A262" s="76">
        <v>20</v>
      </c>
      <c r="B262" s="76">
        <v>5</v>
      </c>
      <c r="C262" s="78">
        <v>775</v>
      </c>
      <c r="D262" s="78" t="s">
        <v>1045</v>
      </c>
      <c r="E262" s="78" t="s">
        <v>75</v>
      </c>
      <c r="F262" s="78" t="s">
        <v>37</v>
      </c>
      <c r="G262" s="79" t="s">
        <v>53</v>
      </c>
      <c r="H262" s="79" t="s">
        <v>1806</v>
      </c>
      <c r="I262" s="79" t="s">
        <v>60</v>
      </c>
      <c r="J262" s="78" t="s">
        <v>1046</v>
      </c>
      <c r="K262" s="78">
        <v>1234165721</v>
      </c>
      <c r="L262" s="79" t="s">
        <v>25</v>
      </c>
      <c r="M262" s="79" t="s">
        <v>26</v>
      </c>
      <c r="N262" s="83">
        <f>SUMIFS(FIPE!C:C,FIPE!A:A,'À VENDA'!F26,FIPE!B:B,'À VENDA'!E26)</f>
        <v>184329</v>
      </c>
      <c r="O262" s="79"/>
      <c r="P262" s="107"/>
      <c r="Q262" s="107"/>
      <c r="R262" s="107"/>
      <c r="S262" s="107"/>
      <c r="T262" s="107"/>
      <c r="U262" s="107"/>
      <c r="V262" s="79"/>
      <c r="W262" s="79" t="s">
        <v>30</v>
      </c>
      <c r="X262" s="79" t="s">
        <v>48</v>
      </c>
      <c r="Y262" s="79" t="s">
        <v>48</v>
      </c>
      <c r="Z262" s="79" t="s">
        <v>48</v>
      </c>
      <c r="AA262" s="78" t="s">
        <v>1658</v>
      </c>
      <c r="AB262" s="89">
        <v>156.18</v>
      </c>
      <c r="AC262" s="90">
        <v>2392.2800000000002</v>
      </c>
      <c r="AD262" s="89">
        <v>144.86000000000001</v>
      </c>
      <c r="AE262" s="91">
        <v>0.02</v>
      </c>
      <c r="AF262" s="93">
        <v>31627</v>
      </c>
      <c r="AG262" s="93"/>
    </row>
    <row r="263" spans="1:34" ht="15.75" thickBot="1">
      <c r="A263" s="76">
        <v>20</v>
      </c>
      <c r="B263" s="76">
        <v>5</v>
      </c>
      <c r="C263" s="78">
        <v>785</v>
      </c>
      <c r="D263" s="78" t="s">
        <v>1047</v>
      </c>
      <c r="E263" s="78" t="s">
        <v>75</v>
      </c>
      <c r="F263" s="78" t="s">
        <v>37</v>
      </c>
      <c r="G263" s="79" t="s">
        <v>53</v>
      </c>
      <c r="H263" s="79" t="s">
        <v>1806</v>
      </c>
      <c r="I263" s="79" t="s">
        <v>60</v>
      </c>
      <c r="J263" s="78" t="s">
        <v>1048</v>
      </c>
      <c r="K263" s="78">
        <v>1234166434</v>
      </c>
      <c r="L263" s="79" t="s">
        <v>25</v>
      </c>
      <c r="M263" s="79" t="s">
        <v>26</v>
      </c>
      <c r="N263" s="83">
        <f>SUMIFS(FIPE!C:C,FIPE!A:A,SODRÉ!F7,FIPE!B:B,SODRÉ!E7)</f>
        <v>196401</v>
      </c>
      <c r="O263" s="79"/>
      <c r="P263" s="107"/>
      <c r="Q263" s="107"/>
      <c r="R263" s="107"/>
      <c r="S263" s="107"/>
      <c r="T263" s="107"/>
      <c r="U263" s="107"/>
      <c r="V263" s="79"/>
      <c r="W263" s="79" t="s">
        <v>30</v>
      </c>
      <c r="X263" s="79" t="s">
        <v>48</v>
      </c>
      <c r="Y263" s="79" t="s">
        <v>48</v>
      </c>
      <c r="Z263" s="79" t="s">
        <v>48</v>
      </c>
      <c r="AA263" s="78" t="s">
        <v>1658</v>
      </c>
      <c r="AB263" s="89">
        <v>0</v>
      </c>
      <c r="AC263" s="90">
        <v>2392.2800000000002</v>
      </c>
      <c r="AD263" s="89">
        <v>144.86000000000001</v>
      </c>
      <c r="AE263" s="91">
        <v>0.02</v>
      </c>
      <c r="AF263" s="93">
        <v>15046</v>
      </c>
      <c r="AG263" s="93"/>
    </row>
    <row r="264" spans="1:34" s="29" customFormat="1" ht="15" customHeight="1" thickBot="1">
      <c r="A264" s="76">
        <v>20</v>
      </c>
      <c r="B264" s="76">
        <v>5</v>
      </c>
      <c r="C264" s="78">
        <v>809</v>
      </c>
      <c r="D264" s="78" t="s">
        <v>1049</v>
      </c>
      <c r="E264" s="78" t="s">
        <v>75</v>
      </c>
      <c r="F264" s="78" t="s">
        <v>37</v>
      </c>
      <c r="G264" s="79" t="s">
        <v>53</v>
      </c>
      <c r="H264" s="79" t="s">
        <v>1806</v>
      </c>
      <c r="I264" s="79" t="s">
        <v>60</v>
      </c>
      <c r="J264" s="78" t="s">
        <v>1050</v>
      </c>
      <c r="K264" s="78">
        <v>1234167988</v>
      </c>
      <c r="L264" s="79" t="s">
        <v>25</v>
      </c>
      <c r="M264" s="79" t="s">
        <v>26</v>
      </c>
      <c r="N264" s="83">
        <f>SUMIFS(FIPE!C:C,FIPE!A:A,'À VENDA'!#REF!,FIPE!B:B,'À VENDA'!#REF!)</f>
        <v>0</v>
      </c>
      <c r="O264" s="79"/>
      <c r="P264" s="107"/>
      <c r="Q264" s="107"/>
      <c r="R264" s="107"/>
      <c r="S264" s="107"/>
      <c r="T264" s="107"/>
      <c r="U264" s="107"/>
      <c r="V264" s="79"/>
      <c r="W264" s="79" t="s">
        <v>30</v>
      </c>
      <c r="X264" s="79" t="s">
        <v>48</v>
      </c>
      <c r="Y264" s="79" t="s">
        <v>48</v>
      </c>
      <c r="Z264" s="79" t="s">
        <v>48</v>
      </c>
      <c r="AA264" s="78" t="s">
        <v>1658</v>
      </c>
      <c r="AB264" s="89">
        <v>0</v>
      </c>
      <c r="AC264" s="90">
        <v>2392.2800000000002</v>
      </c>
      <c r="AD264" s="89">
        <v>144.86000000000001</v>
      </c>
      <c r="AE264" s="91">
        <v>0.02</v>
      </c>
      <c r="AF264" s="222">
        <v>35496</v>
      </c>
      <c r="AG264" s="222"/>
      <c r="AH264" s="29" t="s">
        <v>1791</v>
      </c>
    </row>
    <row r="265" spans="1:34" s="29" customFormat="1" ht="15" customHeight="1">
      <c r="A265" s="76">
        <v>20</v>
      </c>
      <c r="B265" s="76">
        <v>5</v>
      </c>
      <c r="C265" s="78">
        <v>807</v>
      </c>
      <c r="D265" s="78" t="s">
        <v>1051</v>
      </c>
      <c r="E265" s="78" t="s">
        <v>75</v>
      </c>
      <c r="F265" s="78" t="s">
        <v>37</v>
      </c>
      <c r="G265" s="79" t="s">
        <v>53</v>
      </c>
      <c r="H265" s="79" t="s">
        <v>1806</v>
      </c>
      <c r="I265" s="79" t="s">
        <v>60</v>
      </c>
      <c r="J265" s="78" t="s">
        <v>1052</v>
      </c>
      <c r="K265" s="78">
        <v>1234167880</v>
      </c>
      <c r="L265" s="79" t="s">
        <v>25</v>
      </c>
      <c r="M265" s="79" t="s">
        <v>26</v>
      </c>
      <c r="N265" s="117">
        <f>SUMIFS(FIPE!C:C,FIPE!A:A,'FROTA CONT'!F265,FIPE!B:B,'FROTA CONT'!E265)</f>
        <v>163265</v>
      </c>
      <c r="O265" s="79"/>
      <c r="P265" s="107"/>
      <c r="Q265" s="107"/>
      <c r="R265" s="107"/>
      <c r="S265" s="107"/>
      <c r="T265" s="107"/>
      <c r="U265" s="107"/>
      <c r="V265" s="79"/>
      <c r="W265" s="79" t="s">
        <v>30</v>
      </c>
      <c r="X265" s="79" t="s">
        <v>48</v>
      </c>
      <c r="Y265" s="79" t="s">
        <v>48</v>
      </c>
      <c r="Z265" s="79" t="s">
        <v>48</v>
      </c>
      <c r="AA265" s="78" t="s">
        <v>1020</v>
      </c>
      <c r="AB265" s="89">
        <v>0</v>
      </c>
      <c r="AC265" s="90">
        <v>2392.2800000000002</v>
      </c>
      <c r="AD265" s="89">
        <v>144.86000000000001</v>
      </c>
      <c r="AE265" s="91">
        <v>0.02</v>
      </c>
      <c r="AF265" s="93">
        <v>5812</v>
      </c>
      <c r="AG265" s="93"/>
      <c r="AH265" s="29" t="s">
        <v>1791</v>
      </c>
    </row>
    <row r="266" spans="1:34" ht="14.25" customHeight="1">
      <c r="A266" s="79"/>
      <c r="B266" s="113"/>
      <c r="C266" s="78"/>
      <c r="D266" s="78"/>
      <c r="E266" s="78"/>
      <c r="F266" s="78"/>
      <c r="G266" s="79"/>
      <c r="H266" s="79"/>
      <c r="I266" s="79"/>
      <c r="J266" s="78"/>
      <c r="K266" s="78"/>
      <c r="L266" s="79"/>
      <c r="M266" s="79"/>
      <c r="N266" s="100"/>
      <c r="O266" s="79"/>
      <c r="P266" s="106"/>
      <c r="Q266" s="106"/>
      <c r="R266" s="106"/>
      <c r="S266" s="106"/>
      <c r="T266" s="107"/>
      <c r="U266" s="79"/>
      <c r="V266" s="79"/>
      <c r="W266" s="79"/>
      <c r="X266" s="79"/>
      <c r="Y266" s="79"/>
      <c r="Z266" s="78"/>
      <c r="AA266" s="89"/>
      <c r="AB266" s="102"/>
      <c r="AC266" s="102"/>
      <c r="AD266" s="103"/>
      <c r="AE266" s="224"/>
      <c r="AF266" s="228"/>
    </row>
    <row r="267" spans="1:34" ht="14.25" customHeight="1">
      <c r="A267" s="194" t="s">
        <v>0</v>
      </c>
      <c r="B267" s="195" t="s">
        <v>1757</v>
      </c>
      <c r="C267" s="196" t="s">
        <v>1</v>
      </c>
      <c r="D267" s="196" t="s">
        <v>2</v>
      </c>
      <c r="E267" s="196" t="s">
        <v>3</v>
      </c>
      <c r="F267" s="196" t="s">
        <v>4</v>
      </c>
      <c r="G267" s="194" t="s">
        <v>5</v>
      </c>
      <c r="H267" s="194" t="s">
        <v>6</v>
      </c>
      <c r="I267" s="194" t="s">
        <v>1665</v>
      </c>
      <c r="J267" s="196" t="s">
        <v>7</v>
      </c>
      <c r="K267" s="196" t="s">
        <v>8</v>
      </c>
      <c r="L267" s="194" t="s">
        <v>9</v>
      </c>
      <c r="M267" s="194" t="s">
        <v>10</v>
      </c>
      <c r="N267" s="197" t="s">
        <v>1737</v>
      </c>
      <c r="O267" s="72" t="s">
        <v>1629</v>
      </c>
      <c r="P267" s="73" t="s">
        <v>11</v>
      </c>
      <c r="Q267" s="73" t="s">
        <v>12</v>
      </c>
      <c r="R267" s="73" t="s">
        <v>13</v>
      </c>
      <c r="S267" s="73" t="s">
        <v>14</v>
      </c>
      <c r="T267" s="73" t="s">
        <v>15</v>
      </c>
      <c r="U267" s="72" t="s">
        <v>1628</v>
      </c>
      <c r="V267" s="190" t="s">
        <v>16</v>
      </c>
      <c r="W267" s="190" t="s">
        <v>17</v>
      </c>
      <c r="X267" s="189" t="s">
        <v>1800</v>
      </c>
      <c r="Y267" s="189" t="s">
        <v>1801</v>
      </c>
      <c r="Z267" s="196" t="s">
        <v>1627</v>
      </c>
      <c r="AA267" s="198" t="s">
        <v>1712</v>
      </c>
      <c r="AB267" s="199" t="s">
        <v>1674</v>
      </c>
      <c r="AC267" s="194" t="s">
        <v>1633</v>
      </c>
      <c r="AD267" s="194" t="s">
        <v>1635</v>
      </c>
      <c r="AE267" s="223" t="s">
        <v>1696</v>
      </c>
      <c r="AF267" s="227" t="s">
        <v>1716</v>
      </c>
    </row>
    <row r="268" spans="1:34" ht="14.25" customHeight="1">
      <c r="A268" s="76">
        <v>20</v>
      </c>
      <c r="B268" s="77">
        <v>20</v>
      </c>
      <c r="C268" s="78">
        <v>581</v>
      </c>
      <c r="D268" s="78" t="s">
        <v>563</v>
      </c>
      <c r="E268" s="78" t="s">
        <v>56</v>
      </c>
      <c r="F268" s="78" t="s">
        <v>37</v>
      </c>
      <c r="G268" s="79" t="s">
        <v>53</v>
      </c>
      <c r="H268" s="88" t="s">
        <v>564</v>
      </c>
      <c r="I268" s="81" t="s">
        <v>65</v>
      </c>
      <c r="J268" s="78" t="s">
        <v>565</v>
      </c>
      <c r="K268" s="78">
        <v>1222842235</v>
      </c>
      <c r="L268" s="79" t="s">
        <v>45</v>
      </c>
      <c r="M268" s="79" t="s">
        <v>46</v>
      </c>
      <c r="N268" s="83">
        <f>SUMIFS(FIPE!C:C,FIPE!A:A,'FROTA CONT'!F268,FIPE!B:B,'FROTA CONT'!E268)</f>
        <v>162201</v>
      </c>
      <c r="O268" s="106" t="s">
        <v>1642</v>
      </c>
      <c r="P268" s="95">
        <v>200000</v>
      </c>
      <c r="Q268" s="95">
        <v>200000</v>
      </c>
      <c r="R268" s="95">
        <v>10000</v>
      </c>
      <c r="S268" s="95">
        <v>30000</v>
      </c>
      <c r="T268" s="96" t="s">
        <v>1770</v>
      </c>
      <c r="U268" s="88" t="s">
        <v>45</v>
      </c>
      <c r="V268" s="79" t="s">
        <v>30</v>
      </c>
      <c r="W268" s="79" t="s">
        <v>48</v>
      </c>
      <c r="X268" s="79" t="s">
        <v>48</v>
      </c>
      <c r="Y268" s="79" t="s">
        <v>48</v>
      </c>
      <c r="Z268" s="78" t="s">
        <v>1020</v>
      </c>
      <c r="AA268" s="89">
        <v>0</v>
      </c>
      <c r="AB268" s="90">
        <v>2275.8200000000002</v>
      </c>
      <c r="AC268" s="89">
        <v>144.86000000000001</v>
      </c>
      <c r="AD268" s="91">
        <v>0.02</v>
      </c>
      <c r="AE268" s="224" t="s">
        <v>1699</v>
      </c>
      <c r="AF268" s="234">
        <v>72210</v>
      </c>
    </row>
    <row r="269" spans="1:34" ht="14.25" customHeight="1">
      <c r="A269" s="76">
        <v>20</v>
      </c>
      <c r="B269" s="77">
        <v>20</v>
      </c>
      <c r="C269" s="78">
        <v>587</v>
      </c>
      <c r="D269" s="78" t="s">
        <v>566</v>
      </c>
      <c r="E269" s="78" t="s">
        <v>56</v>
      </c>
      <c r="F269" s="78" t="s">
        <v>37</v>
      </c>
      <c r="G269" s="79" t="s">
        <v>53</v>
      </c>
      <c r="H269" s="88" t="s">
        <v>564</v>
      </c>
      <c r="I269" s="81" t="s">
        <v>65</v>
      </c>
      <c r="J269" s="78" t="s">
        <v>567</v>
      </c>
      <c r="K269" s="78">
        <v>1222638085</v>
      </c>
      <c r="L269" s="79" t="s">
        <v>45</v>
      </c>
      <c r="M269" s="79" t="s">
        <v>46</v>
      </c>
      <c r="N269" s="83">
        <f>SUMIFS(FIPE!C:C,FIPE!A:A,'FROTA CONT'!F269,FIPE!B:B,'FROTA CONT'!E269)</f>
        <v>162201</v>
      </c>
      <c r="O269" s="106" t="s">
        <v>1642</v>
      </c>
      <c r="P269" s="95">
        <v>200000</v>
      </c>
      <c r="Q269" s="95">
        <v>200000</v>
      </c>
      <c r="R269" s="95">
        <v>10000</v>
      </c>
      <c r="S269" s="95">
        <v>30000</v>
      </c>
      <c r="T269" s="96" t="s">
        <v>1770</v>
      </c>
      <c r="U269" s="88" t="s">
        <v>45</v>
      </c>
      <c r="V269" s="79" t="s">
        <v>30</v>
      </c>
      <c r="W269" s="79" t="s">
        <v>48</v>
      </c>
      <c r="X269" s="79" t="s">
        <v>48</v>
      </c>
      <c r="Y269" s="79" t="s">
        <v>48</v>
      </c>
      <c r="Z269" s="78" t="s">
        <v>1020</v>
      </c>
      <c r="AA269" s="89">
        <v>0</v>
      </c>
      <c r="AB269" s="90">
        <v>2275.8200000000002</v>
      </c>
      <c r="AC269" s="89">
        <v>144.86000000000001</v>
      </c>
      <c r="AD269" s="91">
        <v>0.02</v>
      </c>
      <c r="AE269" s="224" t="s">
        <v>1699</v>
      </c>
      <c r="AF269" s="234">
        <v>82516</v>
      </c>
    </row>
    <row r="270" spans="1:34" ht="14.25" customHeight="1">
      <c r="A270" s="76">
        <v>20</v>
      </c>
      <c r="B270" s="77">
        <v>5</v>
      </c>
      <c r="C270" s="78">
        <v>153</v>
      </c>
      <c r="D270" s="78" t="s">
        <v>568</v>
      </c>
      <c r="E270" s="78" t="s">
        <v>84</v>
      </c>
      <c r="F270" s="78" t="s">
        <v>95</v>
      </c>
      <c r="G270" s="79" t="s">
        <v>53</v>
      </c>
      <c r="H270" s="88" t="s">
        <v>564</v>
      </c>
      <c r="I270" s="79" t="s">
        <v>96</v>
      </c>
      <c r="J270" s="78" t="s">
        <v>569</v>
      </c>
      <c r="K270" s="78">
        <v>1163494469</v>
      </c>
      <c r="L270" s="79" t="s">
        <v>45</v>
      </c>
      <c r="M270" s="79" t="s">
        <v>46</v>
      </c>
      <c r="N270" s="83">
        <f>SUMIFS(FIPE!C:C,FIPE!A:A,'FROTA CONT'!F270,FIPE!B:B,'FROTA CONT'!E270)</f>
        <v>196401</v>
      </c>
      <c r="O270" s="84" t="s">
        <v>28</v>
      </c>
      <c r="P270" s="95">
        <v>200000</v>
      </c>
      <c r="Q270" s="95">
        <v>200000</v>
      </c>
      <c r="R270" s="95">
        <v>10000</v>
      </c>
      <c r="S270" s="95">
        <v>30000</v>
      </c>
      <c r="T270" s="96" t="s">
        <v>1770</v>
      </c>
      <c r="U270" s="88" t="s">
        <v>1771</v>
      </c>
      <c r="V270" s="79" t="s">
        <v>30</v>
      </c>
      <c r="W270" s="79" t="s">
        <v>48</v>
      </c>
      <c r="X270" s="79" t="s">
        <v>48</v>
      </c>
      <c r="Y270" s="79" t="s">
        <v>48</v>
      </c>
      <c r="Z270" s="78" t="s">
        <v>1020</v>
      </c>
      <c r="AA270" s="89">
        <v>0</v>
      </c>
      <c r="AB270" s="90">
        <v>1329.31</v>
      </c>
      <c r="AC270" s="89">
        <v>144.86000000000001</v>
      </c>
      <c r="AD270" s="91">
        <v>1.4999999999999999E-2</v>
      </c>
      <c r="AE270" s="224" t="s">
        <v>1699</v>
      </c>
      <c r="AF270" s="234">
        <v>144367</v>
      </c>
    </row>
    <row r="271" spans="1:34" ht="14.25" customHeight="1">
      <c r="A271" s="76">
        <v>20</v>
      </c>
      <c r="B271" s="77">
        <v>20</v>
      </c>
      <c r="C271" s="78">
        <v>185</v>
      </c>
      <c r="D271" s="78" t="s">
        <v>570</v>
      </c>
      <c r="E271" s="78" t="s">
        <v>84</v>
      </c>
      <c r="F271" s="78" t="s">
        <v>95</v>
      </c>
      <c r="G271" s="79" t="s">
        <v>53</v>
      </c>
      <c r="H271" s="88" t="s">
        <v>564</v>
      </c>
      <c r="I271" s="79" t="s">
        <v>96</v>
      </c>
      <c r="J271" s="78" t="s">
        <v>571</v>
      </c>
      <c r="K271" s="78">
        <v>1163480310</v>
      </c>
      <c r="L271" s="79" t="s">
        <v>45</v>
      </c>
      <c r="M271" s="79" t="s">
        <v>46</v>
      </c>
      <c r="N271" s="83">
        <f>SUMIFS(FIPE!C:C,FIPE!A:A,'FROTA CONT'!F271,FIPE!B:B,'FROTA CONT'!E271)</f>
        <v>196401</v>
      </c>
      <c r="O271" s="84" t="s">
        <v>28</v>
      </c>
      <c r="P271" s="95">
        <v>200000</v>
      </c>
      <c r="Q271" s="95">
        <v>200000</v>
      </c>
      <c r="R271" s="95">
        <v>10000</v>
      </c>
      <c r="S271" s="95">
        <v>30000</v>
      </c>
      <c r="T271" s="96" t="s">
        <v>1770</v>
      </c>
      <c r="U271" s="88" t="s">
        <v>1771</v>
      </c>
      <c r="V271" s="79" t="s">
        <v>30</v>
      </c>
      <c r="W271" s="79" t="s">
        <v>48</v>
      </c>
      <c r="X271" s="79" t="s">
        <v>48</v>
      </c>
      <c r="Y271" s="79" t="s">
        <v>48</v>
      </c>
      <c r="Z271" s="78" t="s">
        <v>1020</v>
      </c>
      <c r="AA271" s="89">
        <v>0</v>
      </c>
      <c r="AB271" s="90">
        <v>1329.31</v>
      </c>
      <c r="AC271" s="89">
        <v>144.86000000000001</v>
      </c>
      <c r="AD271" s="91">
        <v>1.4999999999999999E-2</v>
      </c>
      <c r="AE271" s="224" t="s">
        <v>1699</v>
      </c>
      <c r="AF271" s="234">
        <v>151906</v>
      </c>
    </row>
    <row r="272" spans="1:34" ht="14.25" customHeight="1">
      <c r="A272" s="76">
        <v>20</v>
      </c>
      <c r="B272" s="77">
        <v>20</v>
      </c>
      <c r="C272" s="78">
        <v>203</v>
      </c>
      <c r="D272" s="78" t="s">
        <v>572</v>
      </c>
      <c r="E272" s="78" t="s">
        <v>84</v>
      </c>
      <c r="F272" s="78" t="s">
        <v>95</v>
      </c>
      <c r="G272" s="79" t="s">
        <v>53</v>
      </c>
      <c r="H272" s="88" t="s">
        <v>564</v>
      </c>
      <c r="I272" s="79" t="s">
        <v>96</v>
      </c>
      <c r="J272" s="78" t="s">
        <v>573</v>
      </c>
      <c r="K272" s="78">
        <v>1165888359</v>
      </c>
      <c r="L272" s="79" t="s">
        <v>45</v>
      </c>
      <c r="M272" s="79" t="s">
        <v>46</v>
      </c>
      <c r="N272" s="83">
        <f>SUMIFS(FIPE!C:C,FIPE!A:A,'FROTA CONT'!F272,FIPE!B:B,'FROTA CONT'!E272)</f>
        <v>196401</v>
      </c>
      <c r="O272" s="84" t="s">
        <v>28</v>
      </c>
      <c r="P272" s="95">
        <v>200000</v>
      </c>
      <c r="Q272" s="95">
        <v>200000</v>
      </c>
      <c r="R272" s="95">
        <v>10000</v>
      </c>
      <c r="S272" s="95">
        <v>30000</v>
      </c>
      <c r="T272" s="96" t="s">
        <v>1770</v>
      </c>
      <c r="U272" s="88" t="s">
        <v>1771</v>
      </c>
      <c r="V272" s="79" t="s">
        <v>30</v>
      </c>
      <c r="W272" s="79" t="s">
        <v>48</v>
      </c>
      <c r="X272" s="79" t="s">
        <v>48</v>
      </c>
      <c r="Y272" s="79" t="s">
        <v>48</v>
      </c>
      <c r="Z272" s="78" t="s">
        <v>1020</v>
      </c>
      <c r="AA272" s="89">
        <v>537.95000000000005</v>
      </c>
      <c r="AB272" s="90">
        <v>1329.31</v>
      </c>
      <c r="AC272" s="89">
        <v>144.86000000000001</v>
      </c>
      <c r="AD272" s="91">
        <v>1.4999999999999999E-2</v>
      </c>
      <c r="AE272" s="224" t="s">
        <v>1699</v>
      </c>
      <c r="AF272" s="234">
        <v>206609</v>
      </c>
    </row>
    <row r="273" spans="1:33" ht="14.25" customHeight="1">
      <c r="A273" s="76">
        <v>20</v>
      </c>
      <c r="B273" s="77">
        <v>5</v>
      </c>
      <c r="C273" s="78">
        <v>265</v>
      </c>
      <c r="D273" s="78" t="s">
        <v>574</v>
      </c>
      <c r="E273" s="78" t="s">
        <v>84</v>
      </c>
      <c r="F273" s="78" t="s">
        <v>95</v>
      </c>
      <c r="G273" s="79" t="s">
        <v>53</v>
      </c>
      <c r="H273" s="88" t="s">
        <v>564</v>
      </c>
      <c r="I273" s="79" t="s">
        <v>96</v>
      </c>
      <c r="J273" s="78" t="s">
        <v>575</v>
      </c>
      <c r="K273" s="78">
        <v>1165888910</v>
      </c>
      <c r="L273" s="79" t="s">
        <v>45</v>
      </c>
      <c r="M273" s="79" t="s">
        <v>46</v>
      </c>
      <c r="N273" s="83">
        <f>SUMIFS(FIPE!C:C,FIPE!A:A,'FROTA CONT'!F273,FIPE!B:B,'FROTA CONT'!E273)</f>
        <v>196401</v>
      </c>
      <c r="O273" s="84" t="s">
        <v>28</v>
      </c>
      <c r="P273" s="95">
        <v>200000</v>
      </c>
      <c r="Q273" s="95">
        <v>200000</v>
      </c>
      <c r="R273" s="95">
        <v>10000</v>
      </c>
      <c r="S273" s="95">
        <v>30000</v>
      </c>
      <c r="T273" s="96" t="s">
        <v>1770</v>
      </c>
      <c r="U273" s="88" t="s">
        <v>188</v>
      </c>
      <c r="V273" s="79" t="s">
        <v>30</v>
      </c>
      <c r="W273" s="79" t="s">
        <v>48</v>
      </c>
      <c r="X273" s="79" t="s">
        <v>48</v>
      </c>
      <c r="Y273" s="79" t="s">
        <v>48</v>
      </c>
      <c r="Z273" s="78" t="s">
        <v>1020</v>
      </c>
      <c r="AA273" s="89">
        <v>1414.09</v>
      </c>
      <c r="AB273" s="90">
        <v>1329.31</v>
      </c>
      <c r="AC273" s="89">
        <v>144.86000000000001</v>
      </c>
      <c r="AD273" s="91">
        <v>1.4999999999999999E-2</v>
      </c>
      <c r="AE273" s="224" t="s">
        <v>1699</v>
      </c>
      <c r="AF273" s="235">
        <v>217762</v>
      </c>
    </row>
    <row r="274" spans="1:33" ht="14.25" customHeight="1">
      <c r="A274" s="76">
        <v>20</v>
      </c>
      <c r="B274" s="77">
        <v>5</v>
      </c>
      <c r="C274" s="78">
        <v>797</v>
      </c>
      <c r="D274" s="78" t="s">
        <v>576</v>
      </c>
      <c r="E274" s="78" t="s">
        <v>75</v>
      </c>
      <c r="F274" s="78" t="s">
        <v>37</v>
      </c>
      <c r="G274" s="79" t="s">
        <v>53</v>
      </c>
      <c r="H274" s="88" t="s">
        <v>564</v>
      </c>
      <c r="I274" s="79" t="s">
        <v>60</v>
      </c>
      <c r="J274" s="78" t="s">
        <v>577</v>
      </c>
      <c r="K274" s="78">
        <v>1234167376</v>
      </c>
      <c r="L274" s="79" t="s">
        <v>25</v>
      </c>
      <c r="M274" s="79" t="s">
        <v>26</v>
      </c>
      <c r="N274" s="83">
        <f>SUMIFS(FIPE!C:C,FIPE!A:A,'FROTA CONT'!F274,FIPE!B:B,'FROTA CONT'!E274)</f>
        <v>163265</v>
      </c>
      <c r="O274" s="84" t="s">
        <v>28</v>
      </c>
      <c r="P274" s="95">
        <v>200000</v>
      </c>
      <c r="Q274" s="95">
        <v>200000</v>
      </c>
      <c r="R274" s="95">
        <v>10000</v>
      </c>
      <c r="S274" s="95">
        <v>30000</v>
      </c>
      <c r="T274" s="96" t="s">
        <v>1770</v>
      </c>
      <c r="U274" s="88" t="s">
        <v>1771</v>
      </c>
      <c r="V274" s="79" t="s">
        <v>30</v>
      </c>
      <c r="W274" s="79" t="s">
        <v>48</v>
      </c>
      <c r="X274" s="79" t="s">
        <v>48</v>
      </c>
      <c r="Y274" s="79" t="s">
        <v>48</v>
      </c>
      <c r="Z274" s="78" t="s">
        <v>1020</v>
      </c>
      <c r="AA274" s="89">
        <v>296.39999999999998</v>
      </c>
      <c r="AB274" s="90">
        <v>2392.2800000000002</v>
      </c>
      <c r="AC274" s="89">
        <v>144.86000000000001</v>
      </c>
      <c r="AD274" s="91">
        <v>0.02</v>
      </c>
      <c r="AE274" s="224" t="s">
        <v>1699</v>
      </c>
      <c r="AF274" s="234">
        <v>55095</v>
      </c>
    </row>
    <row r="275" spans="1:33" ht="14.25" customHeight="1">
      <c r="A275" s="79"/>
      <c r="B275" s="113"/>
      <c r="C275" s="78"/>
      <c r="D275" s="78"/>
      <c r="E275" s="78"/>
      <c r="F275" s="78"/>
      <c r="G275" s="79"/>
      <c r="H275" s="79"/>
      <c r="I275" s="79"/>
      <c r="J275" s="78"/>
      <c r="K275" s="78"/>
      <c r="L275" s="79"/>
      <c r="M275" s="79"/>
      <c r="N275" s="100"/>
      <c r="O275" s="79"/>
      <c r="P275" s="106"/>
      <c r="Q275" s="106"/>
      <c r="R275" s="106"/>
      <c r="S275" s="106"/>
      <c r="T275" s="107"/>
      <c r="U275" s="79"/>
      <c r="V275" s="79"/>
      <c r="W275" s="79"/>
      <c r="X275" s="79"/>
      <c r="Y275" s="79"/>
      <c r="Z275" s="78"/>
      <c r="AA275" s="89"/>
      <c r="AB275" s="102"/>
      <c r="AC275" s="102"/>
      <c r="AD275" s="103"/>
      <c r="AE275" s="224"/>
      <c r="AF275" s="228"/>
    </row>
    <row r="276" spans="1:33" ht="14.25" customHeight="1">
      <c r="A276" s="194" t="s">
        <v>0</v>
      </c>
      <c r="B276" s="195" t="s">
        <v>1757</v>
      </c>
      <c r="C276" s="196" t="s">
        <v>1</v>
      </c>
      <c r="D276" s="196" t="s">
        <v>2</v>
      </c>
      <c r="E276" s="196" t="s">
        <v>3</v>
      </c>
      <c r="F276" s="196" t="s">
        <v>4</v>
      </c>
      <c r="G276" s="194" t="s">
        <v>5</v>
      </c>
      <c r="H276" s="194" t="s">
        <v>6</v>
      </c>
      <c r="I276" s="194" t="s">
        <v>1665</v>
      </c>
      <c r="J276" s="196" t="s">
        <v>7</v>
      </c>
      <c r="K276" s="196" t="s">
        <v>8</v>
      </c>
      <c r="L276" s="194" t="s">
        <v>9</v>
      </c>
      <c r="M276" s="194" t="s">
        <v>10</v>
      </c>
      <c r="N276" s="197" t="s">
        <v>1737</v>
      </c>
      <c r="O276" s="72" t="s">
        <v>1629</v>
      </c>
      <c r="P276" s="73" t="s">
        <v>11</v>
      </c>
      <c r="Q276" s="73" t="s">
        <v>12</v>
      </c>
      <c r="R276" s="73" t="s">
        <v>13</v>
      </c>
      <c r="S276" s="73" t="s">
        <v>14</v>
      </c>
      <c r="T276" s="73" t="s">
        <v>15</v>
      </c>
      <c r="U276" s="72" t="s">
        <v>1628</v>
      </c>
      <c r="V276" s="190" t="s">
        <v>16</v>
      </c>
      <c r="W276" s="190" t="s">
        <v>17</v>
      </c>
      <c r="X276" s="189" t="s">
        <v>1800</v>
      </c>
      <c r="Y276" s="189" t="s">
        <v>1801</v>
      </c>
      <c r="Z276" s="196" t="s">
        <v>1627</v>
      </c>
      <c r="AA276" s="198" t="s">
        <v>1712</v>
      </c>
      <c r="AB276" s="199" t="s">
        <v>1674</v>
      </c>
      <c r="AC276" s="194" t="s">
        <v>1633</v>
      </c>
      <c r="AD276" s="194" t="s">
        <v>1635</v>
      </c>
      <c r="AE276" s="223" t="s">
        <v>1696</v>
      </c>
      <c r="AF276" s="227" t="s">
        <v>1716</v>
      </c>
    </row>
    <row r="277" spans="1:33" ht="14.25" customHeight="1">
      <c r="A277" s="76">
        <v>20</v>
      </c>
      <c r="B277" s="77">
        <v>20</v>
      </c>
      <c r="C277" s="78">
        <v>575</v>
      </c>
      <c r="D277" s="78" t="s">
        <v>578</v>
      </c>
      <c r="E277" s="78" t="s">
        <v>56</v>
      </c>
      <c r="F277" s="78" t="s">
        <v>37</v>
      </c>
      <c r="G277" s="79" t="s">
        <v>53</v>
      </c>
      <c r="H277" s="88" t="s">
        <v>579</v>
      </c>
      <c r="I277" s="81" t="s">
        <v>65</v>
      </c>
      <c r="J277" s="78" t="s">
        <v>580</v>
      </c>
      <c r="K277" s="78">
        <v>1222843231</v>
      </c>
      <c r="L277" s="79" t="s">
        <v>45</v>
      </c>
      <c r="M277" s="79" t="s">
        <v>46</v>
      </c>
      <c r="N277" s="83">
        <f>SUMIFS(FIPE!C:C,FIPE!A:A,'FROTA CONT'!F277,FIPE!B:B,'FROTA CONT'!E277)</f>
        <v>162201</v>
      </c>
      <c r="O277" s="84" t="s">
        <v>28</v>
      </c>
      <c r="P277" s="95">
        <v>200000</v>
      </c>
      <c r="Q277" s="95">
        <v>200000</v>
      </c>
      <c r="R277" s="95">
        <v>10000</v>
      </c>
      <c r="S277" s="95">
        <v>30000</v>
      </c>
      <c r="T277" s="96" t="s">
        <v>1770</v>
      </c>
      <c r="U277" s="88" t="s">
        <v>45</v>
      </c>
      <c r="V277" s="79" t="s">
        <v>30</v>
      </c>
      <c r="W277" s="79" t="s">
        <v>48</v>
      </c>
      <c r="X277" s="79" t="s">
        <v>48</v>
      </c>
      <c r="Y277" s="79" t="s">
        <v>48</v>
      </c>
      <c r="Z277" s="78" t="s">
        <v>1020</v>
      </c>
      <c r="AA277" s="89">
        <v>0</v>
      </c>
      <c r="AB277" s="90">
        <v>2275.8200000000002</v>
      </c>
      <c r="AC277" s="89">
        <v>144.86000000000001</v>
      </c>
      <c r="AD277" s="91">
        <v>0.02</v>
      </c>
      <c r="AE277" s="224" t="s">
        <v>1699</v>
      </c>
      <c r="AF277" s="234">
        <v>46336</v>
      </c>
    </row>
    <row r="278" spans="1:33" ht="14.25" customHeight="1">
      <c r="A278" s="76">
        <v>20</v>
      </c>
      <c r="B278" s="77">
        <v>20</v>
      </c>
      <c r="C278" s="78">
        <v>579</v>
      </c>
      <c r="D278" s="78" t="s">
        <v>581</v>
      </c>
      <c r="E278" s="78" t="s">
        <v>56</v>
      </c>
      <c r="F278" s="78" t="s">
        <v>37</v>
      </c>
      <c r="G278" s="79" t="s">
        <v>53</v>
      </c>
      <c r="H278" s="88" t="s">
        <v>579</v>
      </c>
      <c r="I278" s="81" t="s">
        <v>65</v>
      </c>
      <c r="J278" s="78" t="s">
        <v>582</v>
      </c>
      <c r="K278" s="78">
        <v>1222842537</v>
      </c>
      <c r="L278" s="79" t="s">
        <v>45</v>
      </c>
      <c r="M278" s="79" t="s">
        <v>46</v>
      </c>
      <c r="N278" s="83">
        <f>SUMIFS(FIPE!C:C,FIPE!A:A,'FROTA CONT'!F278,FIPE!B:B,'FROTA CONT'!E278)</f>
        <v>162201</v>
      </c>
      <c r="O278" s="84" t="s">
        <v>28</v>
      </c>
      <c r="P278" s="95">
        <v>200000</v>
      </c>
      <c r="Q278" s="95">
        <v>200000</v>
      </c>
      <c r="R278" s="95">
        <v>10000</v>
      </c>
      <c r="S278" s="95">
        <v>30000</v>
      </c>
      <c r="T278" s="96" t="s">
        <v>1770</v>
      </c>
      <c r="U278" s="88" t="s">
        <v>45</v>
      </c>
      <c r="V278" s="79" t="s">
        <v>30</v>
      </c>
      <c r="W278" s="79" t="s">
        <v>48</v>
      </c>
      <c r="X278" s="79" t="s">
        <v>48</v>
      </c>
      <c r="Y278" s="79" t="s">
        <v>48</v>
      </c>
      <c r="Z278" s="78" t="s">
        <v>1020</v>
      </c>
      <c r="AA278" s="89">
        <v>0</v>
      </c>
      <c r="AB278" s="90">
        <v>2275.8200000000002</v>
      </c>
      <c r="AC278" s="89">
        <v>144.86000000000001</v>
      </c>
      <c r="AD278" s="91">
        <v>0.02</v>
      </c>
      <c r="AE278" s="224" t="s">
        <v>1699</v>
      </c>
      <c r="AF278" s="234">
        <v>34984</v>
      </c>
    </row>
    <row r="279" spans="1:33" ht="14.25" customHeight="1">
      <c r="A279" s="79"/>
      <c r="B279" s="113"/>
      <c r="C279" s="78"/>
      <c r="D279" s="78"/>
      <c r="E279" s="78"/>
      <c r="F279" s="78"/>
      <c r="G279" s="79"/>
      <c r="H279" s="79"/>
      <c r="I279" s="79"/>
      <c r="J279" s="78"/>
      <c r="K279" s="78"/>
      <c r="L279" s="79"/>
      <c r="M279" s="79"/>
      <c r="N279" s="100"/>
      <c r="O279" s="79"/>
      <c r="P279" s="106"/>
      <c r="Q279" s="106"/>
      <c r="R279" s="106"/>
      <c r="S279" s="106"/>
      <c r="T279" s="107"/>
      <c r="U279" s="79"/>
      <c r="V279" s="79"/>
      <c r="W279" s="79"/>
      <c r="X279" s="79"/>
      <c r="Y279" s="79"/>
      <c r="Z279" s="78"/>
      <c r="AA279" s="89"/>
      <c r="AB279" s="102"/>
      <c r="AC279" s="102"/>
      <c r="AD279" s="103"/>
      <c r="AE279" s="224"/>
      <c r="AF279" s="228"/>
    </row>
    <row r="280" spans="1:33" ht="14.25" customHeight="1">
      <c r="A280" s="194" t="s">
        <v>0</v>
      </c>
      <c r="B280" s="195" t="s">
        <v>1757</v>
      </c>
      <c r="C280" s="196" t="s">
        <v>1</v>
      </c>
      <c r="D280" s="196" t="s">
        <v>2</v>
      </c>
      <c r="E280" s="196" t="s">
        <v>3</v>
      </c>
      <c r="F280" s="196" t="s">
        <v>4</v>
      </c>
      <c r="G280" s="194" t="s">
        <v>5</v>
      </c>
      <c r="H280" s="194" t="s">
        <v>6</v>
      </c>
      <c r="I280" s="194" t="s">
        <v>1665</v>
      </c>
      <c r="J280" s="196" t="s">
        <v>7</v>
      </c>
      <c r="K280" s="196" t="s">
        <v>8</v>
      </c>
      <c r="L280" s="194" t="s">
        <v>9</v>
      </c>
      <c r="M280" s="194" t="s">
        <v>10</v>
      </c>
      <c r="N280" s="197" t="s">
        <v>1737</v>
      </c>
      <c r="O280" s="72" t="s">
        <v>1629</v>
      </c>
      <c r="P280" s="73" t="s">
        <v>11</v>
      </c>
      <c r="Q280" s="73" t="s">
        <v>12</v>
      </c>
      <c r="R280" s="73" t="s">
        <v>13</v>
      </c>
      <c r="S280" s="73" t="s">
        <v>14</v>
      </c>
      <c r="T280" s="73" t="s">
        <v>15</v>
      </c>
      <c r="U280" s="72" t="s">
        <v>1628</v>
      </c>
      <c r="V280" s="190" t="s">
        <v>16</v>
      </c>
      <c r="W280" s="190" t="s">
        <v>17</v>
      </c>
      <c r="X280" s="189" t="s">
        <v>1800</v>
      </c>
      <c r="Y280" s="189" t="s">
        <v>1801</v>
      </c>
      <c r="Z280" s="196" t="s">
        <v>1627</v>
      </c>
      <c r="AA280" s="198" t="s">
        <v>1712</v>
      </c>
      <c r="AB280" s="199" t="s">
        <v>1674</v>
      </c>
      <c r="AC280" s="194" t="s">
        <v>1633</v>
      </c>
      <c r="AD280" s="194" t="s">
        <v>1635</v>
      </c>
      <c r="AE280" s="223" t="s">
        <v>1696</v>
      </c>
      <c r="AF280" s="227" t="s">
        <v>1716</v>
      </c>
    </row>
    <row r="281" spans="1:33" ht="14.25" customHeight="1">
      <c r="A281" s="76">
        <v>20</v>
      </c>
      <c r="B281" s="77">
        <v>5</v>
      </c>
      <c r="C281" s="78">
        <v>18</v>
      </c>
      <c r="D281" s="78" t="s">
        <v>597</v>
      </c>
      <c r="E281" s="78" t="s">
        <v>598</v>
      </c>
      <c r="F281" s="78" t="s">
        <v>59</v>
      </c>
      <c r="G281" s="79" t="s">
        <v>64</v>
      </c>
      <c r="H281" s="88" t="s">
        <v>599</v>
      </c>
      <c r="I281" s="81" t="s">
        <v>69</v>
      </c>
      <c r="J281" s="78" t="s">
        <v>600</v>
      </c>
      <c r="K281" s="78">
        <v>1124189715</v>
      </c>
      <c r="L281" s="79" t="s">
        <v>25</v>
      </c>
      <c r="M281" s="79" t="s">
        <v>26</v>
      </c>
      <c r="N281" s="83">
        <f>SUMIFS(FIPE!C:C,FIPE!A:A,'FROTA CONT'!F281,FIPE!B:B,'FROTA CONT'!E281)</f>
        <v>60530</v>
      </c>
      <c r="O281" s="84" t="s">
        <v>28</v>
      </c>
      <c r="P281" s="95">
        <v>200000</v>
      </c>
      <c r="Q281" s="95">
        <v>200000</v>
      </c>
      <c r="R281" s="95">
        <v>10000</v>
      </c>
      <c r="S281" s="95">
        <v>30000</v>
      </c>
      <c r="T281" s="96" t="s">
        <v>1770</v>
      </c>
      <c r="U281" s="88" t="s">
        <v>45</v>
      </c>
      <c r="V281" s="79" t="s">
        <v>30</v>
      </c>
      <c r="W281" s="79" t="s">
        <v>48</v>
      </c>
      <c r="X281" s="79" t="s">
        <v>48</v>
      </c>
      <c r="Y281" s="79" t="s">
        <v>48</v>
      </c>
      <c r="Z281" s="78" t="s">
        <v>1689</v>
      </c>
      <c r="AA281" s="89">
        <v>0</v>
      </c>
      <c r="AB281" s="90">
        <v>590</v>
      </c>
      <c r="AC281" s="89">
        <v>144.86000000000001</v>
      </c>
      <c r="AD281" s="91">
        <v>0.02</v>
      </c>
      <c r="AE281" s="224" t="s">
        <v>1701</v>
      </c>
      <c r="AF281" s="228"/>
    </row>
    <row r="282" spans="1:33" ht="14.25" customHeight="1">
      <c r="A282" s="76">
        <v>20</v>
      </c>
      <c r="B282" s="77">
        <v>5</v>
      </c>
      <c r="C282" s="78">
        <v>669</v>
      </c>
      <c r="D282" s="78" t="s">
        <v>601</v>
      </c>
      <c r="E282" s="78" t="s">
        <v>598</v>
      </c>
      <c r="F282" s="78" t="s">
        <v>113</v>
      </c>
      <c r="G282" s="79" t="s">
        <v>64</v>
      </c>
      <c r="H282" s="88" t="s">
        <v>599</v>
      </c>
      <c r="I282" s="81" t="s">
        <v>65</v>
      </c>
      <c r="J282" s="78" t="s">
        <v>602</v>
      </c>
      <c r="K282" s="78">
        <v>1237042981</v>
      </c>
      <c r="L282" s="79" t="s">
        <v>45</v>
      </c>
      <c r="M282" s="79" t="s">
        <v>46</v>
      </c>
      <c r="N282" s="83">
        <f>SUMIFS(FIPE!C:C,FIPE!A:A,'FROTA CONT'!F282,FIPE!B:B,'FROTA CONT'!E282)</f>
        <v>72549</v>
      </c>
      <c r="O282" s="84" t="s">
        <v>28</v>
      </c>
      <c r="P282" s="95">
        <v>200000</v>
      </c>
      <c r="Q282" s="95">
        <v>200000</v>
      </c>
      <c r="R282" s="95">
        <v>10000</v>
      </c>
      <c r="S282" s="95">
        <v>30000</v>
      </c>
      <c r="T282" s="96" t="s">
        <v>1770</v>
      </c>
      <c r="U282" s="88" t="s">
        <v>45</v>
      </c>
      <c r="V282" s="79" t="s">
        <v>30</v>
      </c>
      <c r="W282" s="79" t="s">
        <v>48</v>
      </c>
      <c r="X282" s="79" t="s">
        <v>48</v>
      </c>
      <c r="Y282" s="79" t="s">
        <v>48</v>
      </c>
      <c r="Z282" s="78" t="s">
        <v>1689</v>
      </c>
      <c r="AA282" s="89">
        <v>200.14</v>
      </c>
      <c r="AB282" s="90">
        <v>970.82</v>
      </c>
      <c r="AC282" s="89">
        <v>144.86000000000001</v>
      </c>
      <c r="AD282" s="91">
        <v>0.02</v>
      </c>
      <c r="AE282" s="224" t="s">
        <v>1701</v>
      </c>
      <c r="AF282" s="228"/>
    </row>
    <row r="283" spans="1:33" ht="14.25" customHeight="1">
      <c r="A283" s="76">
        <v>20</v>
      </c>
      <c r="B283" s="77">
        <v>20</v>
      </c>
      <c r="C283" s="78">
        <v>671</v>
      </c>
      <c r="D283" s="78" t="s">
        <v>603</v>
      </c>
      <c r="E283" s="78" t="s">
        <v>598</v>
      </c>
      <c r="F283" s="78" t="s">
        <v>113</v>
      </c>
      <c r="G283" s="79" t="s">
        <v>64</v>
      </c>
      <c r="H283" s="88" t="s">
        <v>599</v>
      </c>
      <c r="I283" s="81" t="s">
        <v>65</v>
      </c>
      <c r="J283" s="78" t="s">
        <v>604</v>
      </c>
      <c r="K283" s="78">
        <v>1237044127</v>
      </c>
      <c r="L283" s="79" t="s">
        <v>45</v>
      </c>
      <c r="M283" s="79" t="s">
        <v>46</v>
      </c>
      <c r="N283" s="83">
        <f>SUMIFS(FIPE!C:C,FIPE!A:A,'FROTA CONT'!F283,FIPE!B:B,'FROTA CONT'!E283)</f>
        <v>72549</v>
      </c>
      <c r="O283" s="84" t="s">
        <v>28</v>
      </c>
      <c r="P283" s="95">
        <v>200000</v>
      </c>
      <c r="Q283" s="95">
        <v>200000</v>
      </c>
      <c r="R283" s="95">
        <v>10000</v>
      </c>
      <c r="S283" s="95">
        <v>30000</v>
      </c>
      <c r="T283" s="96" t="s">
        <v>1770</v>
      </c>
      <c r="U283" s="88" t="s">
        <v>45</v>
      </c>
      <c r="V283" s="79" t="s">
        <v>30</v>
      </c>
      <c r="W283" s="79" t="s">
        <v>48</v>
      </c>
      <c r="X283" s="79" t="s">
        <v>48</v>
      </c>
      <c r="Y283" s="79" t="s">
        <v>48</v>
      </c>
      <c r="Z283" s="78" t="s">
        <v>1689</v>
      </c>
      <c r="AA283" s="89">
        <v>400.28</v>
      </c>
      <c r="AB283" s="90">
        <v>970.82</v>
      </c>
      <c r="AC283" s="89">
        <v>144.86000000000001</v>
      </c>
      <c r="AD283" s="91">
        <v>0.02</v>
      </c>
      <c r="AE283" s="224" t="s">
        <v>1701</v>
      </c>
      <c r="AF283" s="228"/>
    </row>
    <row r="284" spans="1:33" ht="14.25" customHeight="1">
      <c r="A284" s="76">
        <v>20</v>
      </c>
      <c r="B284" s="77">
        <v>20</v>
      </c>
      <c r="C284" s="78">
        <v>673</v>
      </c>
      <c r="D284" s="78" t="s">
        <v>605</v>
      </c>
      <c r="E284" s="78" t="s">
        <v>598</v>
      </c>
      <c r="F284" s="78" t="s">
        <v>113</v>
      </c>
      <c r="G284" s="79" t="s">
        <v>64</v>
      </c>
      <c r="H284" s="88" t="s">
        <v>599</v>
      </c>
      <c r="I284" s="81" t="s">
        <v>65</v>
      </c>
      <c r="J284" s="78" t="s">
        <v>606</v>
      </c>
      <c r="K284" s="78">
        <v>1237045719</v>
      </c>
      <c r="L284" s="79" t="s">
        <v>45</v>
      </c>
      <c r="M284" s="79" t="s">
        <v>46</v>
      </c>
      <c r="N284" s="83">
        <f>SUMIFS(FIPE!C:C,FIPE!A:A,'FROTA CONT'!F284,FIPE!B:B,'FROTA CONT'!E284)</f>
        <v>72549</v>
      </c>
      <c r="O284" s="84" t="s">
        <v>28</v>
      </c>
      <c r="P284" s="95">
        <v>200000</v>
      </c>
      <c r="Q284" s="95">
        <v>200000</v>
      </c>
      <c r="R284" s="95">
        <v>10000</v>
      </c>
      <c r="S284" s="95">
        <v>30000</v>
      </c>
      <c r="T284" s="96" t="s">
        <v>1770</v>
      </c>
      <c r="U284" s="88" t="s">
        <v>45</v>
      </c>
      <c r="V284" s="79" t="s">
        <v>30</v>
      </c>
      <c r="W284" s="79" t="s">
        <v>48</v>
      </c>
      <c r="X284" s="79" t="s">
        <v>48</v>
      </c>
      <c r="Y284" s="79" t="s">
        <v>48</v>
      </c>
      <c r="Z284" s="78" t="s">
        <v>1689</v>
      </c>
      <c r="AA284" s="89">
        <v>533.29</v>
      </c>
      <c r="AB284" s="90">
        <v>970.82</v>
      </c>
      <c r="AC284" s="89">
        <v>144.86000000000001</v>
      </c>
      <c r="AD284" s="91">
        <v>0.02</v>
      </c>
      <c r="AE284" s="224" t="s">
        <v>1701</v>
      </c>
      <c r="AF284" s="228"/>
    </row>
    <row r="285" spans="1:33" ht="14.25" customHeight="1">
      <c r="A285" s="79"/>
      <c r="B285" s="113"/>
      <c r="C285" s="78"/>
      <c r="D285" s="78"/>
      <c r="E285" s="78"/>
      <c r="F285" s="78"/>
      <c r="G285" s="79"/>
      <c r="H285" s="79"/>
      <c r="I285" s="79"/>
      <c r="J285" s="78"/>
      <c r="K285" s="78"/>
      <c r="L285" s="79"/>
      <c r="M285" s="79"/>
      <c r="N285" s="100"/>
      <c r="O285" s="79"/>
      <c r="P285" s="106"/>
      <c r="Q285" s="106"/>
      <c r="R285" s="106"/>
      <c r="S285" s="106"/>
      <c r="T285" s="107"/>
      <c r="U285" s="79"/>
      <c r="V285" s="79"/>
      <c r="W285" s="79"/>
      <c r="X285" s="79"/>
      <c r="Y285" s="79"/>
      <c r="Z285" s="78"/>
      <c r="AA285" s="89"/>
      <c r="AB285" s="102"/>
      <c r="AC285" s="102"/>
      <c r="AD285" s="103"/>
      <c r="AE285" s="224"/>
      <c r="AF285" s="228"/>
    </row>
    <row r="286" spans="1:33" ht="14.25" customHeight="1">
      <c r="A286" s="194" t="s">
        <v>0</v>
      </c>
      <c r="B286" s="195" t="s">
        <v>1757</v>
      </c>
      <c r="C286" s="196" t="s">
        <v>1</v>
      </c>
      <c r="D286" s="196" t="s">
        <v>2</v>
      </c>
      <c r="E286" s="196" t="s">
        <v>3</v>
      </c>
      <c r="F286" s="196" t="s">
        <v>4</v>
      </c>
      <c r="G286" s="194" t="s">
        <v>5</v>
      </c>
      <c r="H286" s="194" t="s">
        <v>6</v>
      </c>
      <c r="I286" s="194" t="s">
        <v>1665</v>
      </c>
      <c r="J286" s="196" t="s">
        <v>7</v>
      </c>
      <c r="K286" s="196" t="s">
        <v>8</v>
      </c>
      <c r="L286" s="194" t="s">
        <v>9</v>
      </c>
      <c r="M286" s="194" t="s">
        <v>10</v>
      </c>
      <c r="N286" s="197" t="s">
        <v>1737</v>
      </c>
      <c r="O286" s="72" t="s">
        <v>1629</v>
      </c>
      <c r="P286" s="73" t="s">
        <v>11</v>
      </c>
      <c r="Q286" s="73" t="s">
        <v>12</v>
      </c>
      <c r="R286" s="73" t="s">
        <v>13</v>
      </c>
      <c r="S286" s="73" t="s">
        <v>14</v>
      </c>
      <c r="T286" s="73" t="s">
        <v>15</v>
      </c>
      <c r="U286" s="72" t="s">
        <v>1628</v>
      </c>
      <c r="V286" s="190" t="s">
        <v>16</v>
      </c>
      <c r="W286" s="190" t="s">
        <v>17</v>
      </c>
      <c r="X286" s="189" t="s">
        <v>1800</v>
      </c>
      <c r="Y286" s="189" t="s">
        <v>1801</v>
      </c>
      <c r="Z286" s="196" t="s">
        <v>1627</v>
      </c>
      <c r="AA286" s="198" t="s">
        <v>1712</v>
      </c>
      <c r="AB286" s="199" t="s">
        <v>1674</v>
      </c>
      <c r="AC286" s="194" t="s">
        <v>1633</v>
      </c>
      <c r="AD286" s="194" t="s">
        <v>1635</v>
      </c>
      <c r="AE286" s="223" t="s">
        <v>1696</v>
      </c>
      <c r="AF286" s="227" t="s">
        <v>1716</v>
      </c>
    </row>
    <row r="287" spans="1:33" ht="14.25" customHeight="1">
      <c r="A287" s="76">
        <v>20</v>
      </c>
      <c r="B287" s="77">
        <v>20</v>
      </c>
      <c r="C287" s="78">
        <v>677</v>
      </c>
      <c r="D287" s="78" t="s">
        <v>608</v>
      </c>
      <c r="E287" s="78" t="s">
        <v>75</v>
      </c>
      <c r="F287" s="78" t="s">
        <v>113</v>
      </c>
      <c r="G287" s="79" t="s">
        <v>53</v>
      </c>
      <c r="H287" s="88" t="s">
        <v>599</v>
      </c>
      <c r="I287" s="79" t="s">
        <v>96</v>
      </c>
      <c r="J287" s="78" t="s">
        <v>609</v>
      </c>
      <c r="K287" s="78">
        <v>1241372737</v>
      </c>
      <c r="L287" s="79" t="s">
        <v>45</v>
      </c>
      <c r="M287" s="79" t="s">
        <v>46</v>
      </c>
      <c r="N287" s="83">
        <f>SUMIFS(FIPE!C:C,FIPE!A:A,'FROTA CONT'!F287,FIPE!B:B,'FROTA CONT'!E287)</f>
        <v>184515</v>
      </c>
      <c r="O287" s="84" t="s">
        <v>28</v>
      </c>
      <c r="P287" s="95">
        <v>200000</v>
      </c>
      <c r="Q287" s="95">
        <v>200000</v>
      </c>
      <c r="R287" s="95">
        <v>10000</v>
      </c>
      <c r="S287" s="95">
        <v>30000</v>
      </c>
      <c r="T287" s="96" t="s">
        <v>1770</v>
      </c>
      <c r="U287" s="88" t="s">
        <v>1771</v>
      </c>
      <c r="V287" s="79" t="s">
        <v>30</v>
      </c>
      <c r="W287" s="79" t="s">
        <v>48</v>
      </c>
      <c r="X287" s="79" t="s">
        <v>48</v>
      </c>
      <c r="Y287" s="79" t="s">
        <v>48</v>
      </c>
      <c r="Z287" s="78" t="s">
        <v>1689</v>
      </c>
      <c r="AA287" s="89">
        <v>104.12</v>
      </c>
      <c r="AB287" s="90">
        <v>1866.33</v>
      </c>
      <c r="AC287" s="89">
        <v>144.86000000000001</v>
      </c>
      <c r="AD287" s="91">
        <v>1.4999999999999999E-2</v>
      </c>
      <c r="AE287" s="224" t="s">
        <v>1701</v>
      </c>
      <c r="AF287" s="228"/>
    </row>
    <row r="288" spans="1:33" ht="14.25" customHeight="1">
      <c r="A288" s="76">
        <v>20</v>
      </c>
      <c r="B288" s="76">
        <v>20</v>
      </c>
      <c r="C288" s="78">
        <v>373</v>
      </c>
      <c r="D288" s="78" t="s">
        <v>1139</v>
      </c>
      <c r="E288" s="78" t="s">
        <v>84</v>
      </c>
      <c r="F288" s="78" t="s">
        <v>95</v>
      </c>
      <c r="G288" s="79" t="s">
        <v>53</v>
      </c>
      <c r="H288" s="88" t="s">
        <v>599</v>
      </c>
      <c r="I288" s="79" t="s">
        <v>1641</v>
      </c>
      <c r="J288" s="78" t="s">
        <v>1140</v>
      </c>
      <c r="K288" s="78">
        <v>1187921146</v>
      </c>
      <c r="L288" s="79" t="s">
        <v>45</v>
      </c>
      <c r="M288" s="79" t="s">
        <v>46</v>
      </c>
      <c r="N288" s="83">
        <f>SUMIFS(FIPE!C:C,FIPE!A:A,'FROTA CONT'!F263,FIPE!B:B,'FROTA CONT'!E263)</f>
        <v>163265</v>
      </c>
      <c r="O288" s="79"/>
      <c r="P288" s="107"/>
      <c r="Q288" s="107"/>
      <c r="R288" s="107"/>
      <c r="S288" s="107"/>
      <c r="T288" s="107"/>
      <c r="U288" s="107"/>
      <c r="V288" s="79" t="s">
        <v>30</v>
      </c>
      <c r="W288" s="79" t="s">
        <v>48</v>
      </c>
      <c r="X288" s="79" t="s">
        <v>48</v>
      </c>
      <c r="Y288" s="79" t="s">
        <v>48</v>
      </c>
      <c r="Z288" s="78" t="s">
        <v>1689</v>
      </c>
      <c r="AA288" s="89">
        <v>133.44</v>
      </c>
      <c r="AB288" s="90">
        <v>1329.31</v>
      </c>
      <c r="AC288" s="89">
        <v>144.86000000000001</v>
      </c>
      <c r="AD288" s="91">
        <v>1.4999999999999999E-2</v>
      </c>
      <c r="AE288" s="224" t="s">
        <v>1701</v>
      </c>
      <c r="AF288" s="237"/>
      <c r="AG288" s="226"/>
    </row>
    <row r="289" spans="1:32" ht="14.25" customHeight="1">
      <c r="A289" s="79"/>
      <c r="B289" s="113"/>
      <c r="C289" s="78"/>
      <c r="D289" s="78"/>
      <c r="E289" s="78"/>
      <c r="F289" s="78"/>
      <c r="G289" s="79"/>
      <c r="H289" s="79"/>
      <c r="I289" s="79"/>
      <c r="J289" s="78"/>
      <c r="K289" s="78"/>
      <c r="L289" s="79"/>
      <c r="M289" s="79"/>
      <c r="N289" s="100"/>
      <c r="O289" s="79"/>
      <c r="P289" s="106"/>
      <c r="Q289" s="106"/>
      <c r="R289" s="106"/>
      <c r="S289" s="106"/>
      <c r="T289" s="107"/>
      <c r="U289" s="79"/>
      <c r="V289" s="79"/>
      <c r="W289" s="79"/>
      <c r="X289" s="79"/>
      <c r="Y289" s="79"/>
      <c r="Z289" s="78"/>
      <c r="AA289" s="89"/>
      <c r="AB289" s="102"/>
      <c r="AC289" s="102"/>
      <c r="AD289" s="103"/>
      <c r="AE289" s="224"/>
      <c r="AF289" s="228"/>
    </row>
    <row r="290" spans="1:32" ht="14.25" customHeight="1">
      <c r="A290" s="194" t="s">
        <v>0</v>
      </c>
      <c r="B290" s="195" t="s">
        <v>1757</v>
      </c>
      <c r="C290" s="196" t="s">
        <v>1</v>
      </c>
      <c r="D290" s="196" t="s">
        <v>2</v>
      </c>
      <c r="E290" s="196" t="s">
        <v>3</v>
      </c>
      <c r="F290" s="196" t="s">
        <v>4</v>
      </c>
      <c r="G290" s="194" t="s">
        <v>5</v>
      </c>
      <c r="H290" s="194" t="s">
        <v>6</v>
      </c>
      <c r="I290" s="194" t="s">
        <v>1665</v>
      </c>
      <c r="J290" s="196" t="s">
        <v>7</v>
      </c>
      <c r="K290" s="196" t="s">
        <v>8</v>
      </c>
      <c r="L290" s="194" t="s">
        <v>9</v>
      </c>
      <c r="M290" s="194" t="s">
        <v>10</v>
      </c>
      <c r="N290" s="197" t="s">
        <v>1737</v>
      </c>
      <c r="O290" s="72" t="s">
        <v>1629</v>
      </c>
      <c r="P290" s="73" t="s">
        <v>11</v>
      </c>
      <c r="Q290" s="73" t="s">
        <v>12</v>
      </c>
      <c r="R290" s="73" t="s">
        <v>13</v>
      </c>
      <c r="S290" s="73" t="s">
        <v>14</v>
      </c>
      <c r="T290" s="73" t="s">
        <v>15</v>
      </c>
      <c r="U290" s="72" t="s">
        <v>1628</v>
      </c>
      <c r="V290" s="190" t="s">
        <v>16</v>
      </c>
      <c r="W290" s="190" t="s">
        <v>17</v>
      </c>
      <c r="X290" s="189" t="s">
        <v>1800</v>
      </c>
      <c r="Y290" s="189" t="s">
        <v>1801</v>
      </c>
      <c r="Z290" s="196" t="s">
        <v>1627</v>
      </c>
      <c r="AA290" s="198" t="s">
        <v>1712</v>
      </c>
      <c r="AB290" s="199" t="s">
        <v>1674</v>
      </c>
      <c r="AC290" s="194" t="s">
        <v>1633</v>
      </c>
      <c r="AD290" s="194" t="s">
        <v>1635</v>
      </c>
      <c r="AE290" s="223" t="s">
        <v>1696</v>
      </c>
      <c r="AF290" s="227" t="s">
        <v>1716</v>
      </c>
    </row>
    <row r="291" spans="1:32" ht="14.25" customHeight="1">
      <c r="A291" s="76">
        <v>20</v>
      </c>
      <c r="B291" s="77">
        <v>20</v>
      </c>
      <c r="C291" s="118">
        <v>475</v>
      </c>
      <c r="D291" s="78" t="s">
        <v>610</v>
      </c>
      <c r="E291" s="78" t="s">
        <v>469</v>
      </c>
      <c r="F291" s="78" t="s">
        <v>37</v>
      </c>
      <c r="G291" s="79" t="s">
        <v>53</v>
      </c>
      <c r="H291" s="88" t="s">
        <v>611</v>
      </c>
      <c r="I291" s="81" t="s">
        <v>65</v>
      </c>
      <c r="J291" s="78" t="s">
        <v>612</v>
      </c>
      <c r="K291" s="78">
        <v>1208221520</v>
      </c>
      <c r="L291" s="79" t="s">
        <v>188</v>
      </c>
      <c r="M291" s="79" t="s">
        <v>189</v>
      </c>
      <c r="N291" s="83">
        <f>SUMIFS(FIPE!C:C,FIPE!A:A,'FROTA CONT'!F291,FIPE!B:B,'FROTA CONT'!E291)</f>
        <v>150120</v>
      </c>
      <c r="O291" s="84" t="s">
        <v>28</v>
      </c>
      <c r="P291" s="95">
        <v>200000</v>
      </c>
      <c r="Q291" s="95">
        <v>200000</v>
      </c>
      <c r="R291" s="95">
        <v>10000</v>
      </c>
      <c r="S291" s="95">
        <v>30000</v>
      </c>
      <c r="T291" s="96" t="s">
        <v>1770</v>
      </c>
      <c r="U291" s="88" t="s">
        <v>1771</v>
      </c>
      <c r="V291" s="79" t="s">
        <v>30</v>
      </c>
      <c r="W291" s="79" t="s">
        <v>48</v>
      </c>
      <c r="X291" s="79" t="s">
        <v>48</v>
      </c>
      <c r="Y291" s="79" t="s">
        <v>48</v>
      </c>
      <c r="Z291" s="78" t="s">
        <v>1690</v>
      </c>
      <c r="AA291" s="89">
        <v>0</v>
      </c>
      <c r="AB291" s="90">
        <v>1821.12</v>
      </c>
      <c r="AC291" s="89">
        <v>144.86000000000001</v>
      </c>
      <c r="AD291" s="91">
        <v>0.02</v>
      </c>
      <c r="AE291" s="224" t="s">
        <v>1690</v>
      </c>
      <c r="AF291" s="228"/>
    </row>
    <row r="292" spans="1:32" ht="14.25" customHeight="1">
      <c r="A292" s="76">
        <v>20</v>
      </c>
      <c r="B292" s="77">
        <v>20</v>
      </c>
      <c r="C292" s="118">
        <v>477</v>
      </c>
      <c r="D292" s="78" t="s">
        <v>613</v>
      </c>
      <c r="E292" s="78" t="s">
        <v>469</v>
      </c>
      <c r="F292" s="78" t="s">
        <v>37</v>
      </c>
      <c r="G292" s="79" t="s">
        <v>53</v>
      </c>
      <c r="H292" s="88" t="s">
        <v>611</v>
      </c>
      <c r="I292" s="81" t="s">
        <v>65</v>
      </c>
      <c r="J292" s="78" t="s">
        <v>614</v>
      </c>
      <c r="K292" s="78">
        <v>1208209512</v>
      </c>
      <c r="L292" s="79" t="s">
        <v>188</v>
      </c>
      <c r="M292" s="79" t="s">
        <v>189</v>
      </c>
      <c r="N292" s="83">
        <f>SUMIFS(FIPE!C:C,FIPE!A:A,'FROTA CONT'!F292,FIPE!B:B,'FROTA CONT'!E292)</f>
        <v>150120</v>
      </c>
      <c r="O292" s="84" t="s">
        <v>28</v>
      </c>
      <c r="P292" s="95">
        <v>200000</v>
      </c>
      <c r="Q292" s="95">
        <v>200000</v>
      </c>
      <c r="R292" s="95">
        <v>10000</v>
      </c>
      <c r="S292" s="95">
        <v>30000</v>
      </c>
      <c r="T292" s="96" t="s">
        <v>1770</v>
      </c>
      <c r="U292" s="88" t="s">
        <v>1771</v>
      </c>
      <c r="V292" s="79" t="s">
        <v>30</v>
      </c>
      <c r="W292" s="79" t="s">
        <v>48</v>
      </c>
      <c r="X292" s="79" t="s">
        <v>48</v>
      </c>
      <c r="Y292" s="79" t="s">
        <v>48</v>
      </c>
      <c r="Z292" s="78" t="s">
        <v>1690</v>
      </c>
      <c r="AA292" s="89">
        <v>0</v>
      </c>
      <c r="AB292" s="90">
        <v>1821.12</v>
      </c>
      <c r="AC292" s="89">
        <v>144.86000000000001</v>
      </c>
      <c r="AD292" s="91">
        <v>0.02</v>
      </c>
      <c r="AE292" s="224" t="s">
        <v>1690</v>
      </c>
      <c r="AF292" s="234">
        <v>47626</v>
      </c>
    </row>
    <row r="293" spans="1:32" ht="14.25" customHeight="1">
      <c r="A293" s="76">
        <v>20</v>
      </c>
      <c r="B293" s="77">
        <v>20</v>
      </c>
      <c r="C293" s="118">
        <v>479</v>
      </c>
      <c r="D293" s="78" t="s">
        <v>615</v>
      </c>
      <c r="E293" s="78" t="s">
        <v>469</v>
      </c>
      <c r="F293" s="78" t="s">
        <v>37</v>
      </c>
      <c r="G293" s="79" t="s">
        <v>53</v>
      </c>
      <c r="H293" s="88" t="s">
        <v>611</v>
      </c>
      <c r="I293" s="81" t="s">
        <v>65</v>
      </c>
      <c r="J293" s="78" t="s">
        <v>616</v>
      </c>
      <c r="K293" s="78">
        <v>1208210618</v>
      </c>
      <c r="L293" s="79" t="s">
        <v>188</v>
      </c>
      <c r="M293" s="79" t="s">
        <v>189</v>
      </c>
      <c r="N293" s="83">
        <f>SUMIFS(FIPE!C:C,FIPE!A:A,'FROTA CONT'!F293,FIPE!B:B,'FROTA CONT'!E293)</f>
        <v>150120</v>
      </c>
      <c r="O293" s="84" t="s">
        <v>28</v>
      </c>
      <c r="P293" s="95">
        <v>200000</v>
      </c>
      <c r="Q293" s="95">
        <v>200000</v>
      </c>
      <c r="R293" s="95">
        <v>10000</v>
      </c>
      <c r="S293" s="95">
        <v>30000</v>
      </c>
      <c r="T293" s="96" t="s">
        <v>1770</v>
      </c>
      <c r="U293" s="88" t="s">
        <v>1771</v>
      </c>
      <c r="V293" s="79" t="s">
        <v>30</v>
      </c>
      <c r="W293" s="79" t="s">
        <v>48</v>
      </c>
      <c r="X293" s="79" t="s">
        <v>48</v>
      </c>
      <c r="Y293" s="79" t="s">
        <v>48</v>
      </c>
      <c r="Z293" s="78" t="s">
        <v>1690</v>
      </c>
      <c r="AA293" s="89">
        <v>0</v>
      </c>
      <c r="AB293" s="90">
        <v>1821.12</v>
      </c>
      <c r="AC293" s="89">
        <v>144.86000000000001</v>
      </c>
      <c r="AD293" s="91">
        <v>0.02</v>
      </c>
      <c r="AE293" s="224" t="s">
        <v>1690</v>
      </c>
      <c r="AF293" s="228"/>
    </row>
    <row r="294" spans="1:32" ht="14.25" customHeight="1">
      <c r="A294" s="76">
        <v>20</v>
      </c>
      <c r="B294" s="77">
        <v>20</v>
      </c>
      <c r="C294" s="118">
        <v>483</v>
      </c>
      <c r="D294" s="78" t="s">
        <v>617</v>
      </c>
      <c r="E294" s="78" t="s">
        <v>469</v>
      </c>
      <c r="F294" s="78" t="s">
        <v>37</v>
      </c>
      <c r="G294" s="79" t="s">
        <v>53</v>
      </c>
      <c r="H294" s="88" t="s">
        <v>611</v>
      </c>
      <c r="I294" s="81" t="s">
        <v>65</v>
      </c>
      <c r="J294" s="78" t="s">
        <v>618</v>
      </c>
      <c r="K294" s="78">
        <v>1208201155</v>
      </c>
      <c r="L294" s="79" t="s">
        <v>188</v>
      </c>
      <c r="M294" s="79" t="s">
        <v>189</v>
      </c>
      <c r="N294" s="83">
        <f>SUMIFS(FIPE!C:C,FIPE!A:A,'FROTA CONT'!F294,FIPE!B:B,'FROTA CONT'!E294)</f>
        <v>150120</v>
      </c>
      <c r="O294" s="84" t="s">
        <v>28</v>
      </c>
      <c r="P294" s="95">
        <v>200000</v>
      </c>
      <c r="Q294" s="95">
        <v>200000</v>
      </c>
      <c r="R294" s="95">
        <v>10000</v>
      </c>
      <c r="S294" s="95">
        <v>30000</v>
      </c>
      <c r="T294" s="96" t="s">
        <v>1770</v>
      </c>
      <c r="U294" s="88" t="s">
        <v>1771</v>
      </c>
      <c r="V294" s="79" t="s">
        <v>30</v>
      </c>
      <c r="W294" s="79" t="s">
        <v>48</v>
      </c>
      <c r="X294" s="79" t="s">
        <v>48</v>
      </c>
      <c r="Y294" s="79" t="s">
        <v>48</v>
      </c>
      <c r="Z294" s="78" t="s">
        <v>1690</v>
      </c>
      <c r="AA294" s="89">
        <v>0</v>
      </c>
      <c r="AB294" s="90">
        <v>1821.12</v>
      </c>
      <c r="AC294" s="89">
        <v>144.86000000000001</v>
      </c>
      <c r="AD294" s="91">
        <v>0.02</v>
      </c>
      <c r="AE294" s="224" t="s">
        <v>1690</v>
      </c>
      <c r="AF294" s="228"/>
    </row>
    <row r="295" spans="1:32" ht="14.25" customHeight="1">
      <c r="A295" s="76">
        <v>20</v>
      </c>
      <c r="B295" s="77">
        <v>20</v>
      </c>
      <c r="C295" s="118">
        <v>485</v>
      </c>
      <c r="D295" s="78" t="s">
        <v>619</v>
      </c>
      <c r="E295" s="78" t="s">
        <v>469</v>
      </c>
      <c r="F295" s="78" t="s">
        <v>37</v>
      </c>
      <c r="G295" s="79" t="s">
        <v>53</v>
      </c>
      <c r="H295" s="88" t="s">
        <v>611</v>
      </c>
      <c r="I295" s="81" t="s">
        <v>65</v>
      </c>
      <c r="J295" s="78" t="s">
        <v>620</v>
      </c>
      <c r="K295" s="78">
        <v>1208213633</v>
      </c>
      <c r="L295" s="79" t="s">
        <v>188</v>
      </c>
      <c r="M295" s="79" t="s">
        <v>189</v>
      </c>
      <c r="N295" s="83">
        <f>SUMIFS(FIPE!C:C,FIPE!A:A,'FROTA CONT'!F295,FIPE!B:B,'FROTA CONT'!E295)</f>
        <v>150120</v>
      </c>
      <c r="O295" s="84" t="s">
        <v>28</v>
      </c>
      <c r="P295" s="95">
        <v>200000</v>
      </c>
      <c r="Q295" s="95">
        <v>200000</v>
      </c>
      <c r="R295" s="95">
        <v>10000</v>
      </c>
      <c r="S295" s="95">
        <v>30000</v>
      </c>
      <c r="T295" s="96" t="s">
        <v>1770</v>
      </c>
      <c r="U295" s="88" t="s">
        <v>1771</v>
      </c>
      <c r="V295" s="79" t="s">
        <v>30</v>
      </c>
      <c r="W295" s="79" t="s">
        <v>48</v>
      </c>
      <c r="X295" s="79" t="s">
        <v>48</v>
      </c>
      <c r="Y295" s="79" t="s">
        <v>48</v>
      </c>
      <c r="Z295" s="78" t="s">
        <v>1690</v>
      </c>
      <c r="AA295" s="89">
        <v>134.87</v>
      </c>
      <c r="AB295" s="90">
        <v>1821.12</v>
      </c>
      <c r="AC295" s="89">
        <v>144.86000000000001</v>
      </c>
      <c r="AD295" s="91">
        <v>0.02</v>
      </c>
      <c r="AE295" s="224" t="s">
        <v>1690</v>
      </c>
      <c r="AF295" s="228"/>
    </row>
    <row r="296" spans="1:32" ht="14.25" customHeight="1">
      <c r="A296" s="76">
        <v>20</v>
      </c>
      <c r="B296" s="77">
        <v>20</v>
      </c>
      <c r="C296" s="118">
        <v>487</v>
      </c>
      <c r="D296" s="78" t="s">
        <v>621</v>
      </c>
      <c r="E296" s="78" t="s">
        <v>469</v>
      </c>
      <c r="F296" s="78" t="s">
        <v>37</v>
      </c>
      <c r="G296" s="79" t="s">
        <v>53</v>
      </c>
      <c r="H296" s="88" t="s">
        <v>611</v>
      </c>
      <c r="I296" s="81" t="s">
        <v>65</v>
      </c>
      <c r="J296" s="78" t="s">
        <v>622</v>
      </c>
      <c r="K296" s="78">
        <v>1208220796</v>
      </c>
      <c r="L296" s="79" t="s">
        <v>188</v>
      </c>
      <c r="M296" s="79" t="s">
        <v>189</v>
      </c>
      <c r="N296" s="83">
        <f>SUMIFS(FIPE!C:C,FIPE!A:A,'FROTA CONT'!F296,FIPE!B:B,'FROTA CONT'!E296)</f>
        <v>150120</v>
      </c>
      <c r="O296" s="84" t="s">
        <v>28</v>
      </c>
      <c r="P296" s="95">
        <v>200000</v>
      </c>
      <c r="Q296" s="95">
        <v>200000</v>
      </c>
      <c r="R296" s="95">
        <v>10000</v>
      </c>
      <c r="S296" s="95">
        <v>30000</v>
      </c>
      <c r="T296" s="96" t="s">
        <v>1770</v>
      </c>
      <c r="U296" s="88" t="s">
        <v>1771</v>
      </c>
      <c r="V296" s="79" t="s">
        <v>30</v>
      </c>
      <c r="W296" s="79" t="s">
        <v>48</v>
      </c>
      <c r="X296" s="79" t="s">
        <v>48</v>
      </c>
      <c r="Y296" s="79" t="s">
        <v>48</v>
      </c>
      <c r="Z296" s="78" t="s">
        <v>1690</v>
      </c>
      <c r="AA296" s="89">
        <v>0</v>
      </c>
      <c r="AB296" s="90">
        <v>1821.12</v>
      </c>
      <c r="AC296" s="89">
        <v>144.86000000000001</v>
      </c>
      <c r="AD296" s="91">
        <v>0.02</v>
      </c>
      <c r="AE296" s="224" t="s">
        <v>1690</v>
      </c>
      <c r="AF296" s="228"/>
    </row>
    <row r="297" spans="1:32" ht="14.25" customHeight="1">
      <c r="A297" s="76">
        <v>20</v>
      </c>
      <c r="B297" s="77">
        <v>20</v>
      </c>
      <c r="C297" s="118">
        <v>489</v>
      </c>
      <c r="D297" s="78" t="s">
        <v>623</v>
      </c>
      <c r="E297" s="78" t="s">
        <v>469</v>
      </c>
      <c r="F297" s="78" t="s">
        <v>37</v>
      </c>
      <c r="G297" s="79" t="s">
        <v>53</v>
      </c>
      <c r="H297" s="88" t="s">
        <v>611</v>
      </c>
      <c r="I297" s="81" t="s">
        <v>65</v>
      </c>
      <c r="J297" s="78" t="s">
        <v>624</v>
      </c>
      <c r="K297" s="78">
        <v>1208219070</v>
      </c>
      <c r="L297" s="79" t="s">
        <v>188</v>
      </c>
      <c r="M297" s="79" t="s">
        <v>189</v>
      </c>
      <c r="N297" s="83">
        <f>SUMIFS(FIPE!C:C,FIPE!A:A,'FROTA CONT'!F297,FIPE!B:B,'FROTA CONT'!E297)</f>
        <v>150120</v>
      </c>
      <c r="O297" s="84" t="s">
        <v>28</v>
      </c>
      <c r="P297" s="95">
        <v>200000</v>
      </c>
      <c r="Q297" s="95">
        <v>200000</v>
      </c>
      <c r="R297" s="95">
        <v>10000</v>
      </c>
      <c r="S297" s="95">
        <v>30000</v>
      </c>
      <c r="T297" s="96" t="s">
        <v>1770</v>
      </c>
      <c r="U297" s="88" t="s">
        <v>1771</v>
      </c>
      <c r="V297" s="79" t="s">
        <v>30</v>
      </c>
      <c r="W297" s="79" t="s">
        <v>48</v>
      </c>
      <c r="X297" s="79" t="s">
        <v>48</v>
      </c>
      <c r="Y297" s="79" t="s">
        <v>48</v>
      </c>
      <c r="Z297" s="78" t="s">
        <v>1690</v>
      </c>
      <c r="AA297" s="89">
        <v>0</v>
      </c>
      <c r="AB297" s="90">
        <v>1821.12</v>
      </c>
      <c r="AC297" s="89">
        <v>144.86000000000001</v>
      </c>
      <c r="AD297" s="91">
        <v>0.02</v>
      </c>
      <c r="AE297" s="224" t="s">
        <v>1690</v>
      </c>
      <c r="AF297" s="228"/>
    </row>
    <row r="298" spans="1:32" ht="14.25" customHeight="1">
      <c r="A298" s="76">
        <v>20</v>
      </c>
      <c r="B298" s="77">
        <v>20</v>
      </c>
      <c r="C298" s="118">
        <v>491</v>
      </c>
      <c r="D298" s="78" t="s">
        <v>625</v>
      </c>
      <c r="E298" s="78" t="s">
        <v>469</v>
      </c>
      <c r="F298" s="78" t="s">
        <v>37</v>
      </c>
      <c r="G298" s="79" t="s">
        <v>53</v>
      </c>
      <c r="H298" s="88" t="s">
        <v>611</v>
      </c>
      <c r="I298" s="81" t="s">
        <v>65</v>
      </c>
      <c r="J298" s="78" t="s">
        <v>626</v>
      </c>
      <c r="K298" s="78">
        <v>1208203263</v>
      </c>
      <c r="L298" s="79" t="s">
        <v>188</v>
      </c>
      <c r="M298" s="79" t="s">
        <v>189</v>
      </c>
      <c r="N298" s="83">
        <f>SUMIFS(FIPE!C:C,FIPE!A:A,'FROTA CONT'!F298,FIPE!B:B,'FROTA CONT'!E298)</f>
        <v>150120</v>
      </c>
      <c r="O298" s="84" t="s">
        <v>28</v>
      </c>
      <c r="P298" s="95">
        <v>200000</v>
      </c>
      <c r="Q298" s="95">
        <v>200000</v>
      </c>
      <c r="R298" s="95">
        <v>10000</v>
      </c>
      <c r="S298" s="95">
        <v>30000</v>
      </c>
      <c r="T298" s="96" t="s">
        <v>1770</v>
      </c>
      <c r="U298" s="88" t="s">
        <v>1771</v>
      </c>
      <c r="V298" s="79" t="s">
        <v>30</v>
      </c>
      <c r="W298" s="79" t="s">
        <v>48</v>
      </c>
      <c r="X298" s="79" t="s">
        <v>48</v>
      </c>
      <c r="Y298" s="79" t="s">
        <v>48</v>
      </c>
      <c r="Z298" s="78" t="s">
        <v>1690</v>
      </c>
      <c r="AA298" s="89">
        <v>0</v>
      </c>
      <c r="AB298" s="90">
        <v>1821.12</v>
      </c>
      <c r="AC298" s="89">
        <v>144.86000000000001</v>
      </c>
      <c r="AD298" s="91">
        <v>0.02</v>
      </c>
      <c r="AE298" s="224" t="s">
        <v>1690</v>
      </c>
      <c r="AF298" s="228"/>
    </row>
    <row r="299" spans="1:32" ht="14.25" customHeight="1">
      <c r="A299" s="76">
        <v>20</v>
      </c>
      <c r="B299" s="77">
        <v>5</v>
      </c>
      <c r="C299" s="78">
        <v>493</v>
      </c>
      <c r="D299" s="118" t="s">
        <v>627</v>
      </c>
      <c r="E299" s="78" t="s">
        <v>469</v>
      </c>
      <c r="F299" s="78" t="s">
        <v>37</v>
      </c>
      <c r="G299" s="79" t="s">
        <v>53</v>
      </c>
      <c r="H299" s="88" t="s">
        <v>611</v>
      </c>
      <c r="I299" s="81" t="s">
        <v>65</v>
      </c>
      <c r="J299" s="78" t="s">
        <v>628</v>
      </c>
      <c r="K299" s="78">
        <v>1208208915</v>
      </c>
      <c r="L299" s="79" t="s">
        <v>188</v>
      </c>
      <c r="M299" s="79" t="s">
        <v>189</v>
      </c>
      <c r="N299" s="83">
        <f>SUMIFS(FIPE!C:C,FIPE!A:A,'FROTA CONT'!F299,FIPE!B:B,'FROTA CONT'!E299)</f>
        <v>150120</v>
      </c>
      <c r="O299" s="84" t="s">
        <v>28</v>
      </c>
      <c r="P299" s="95">
        <v>200000</v>
      </c>
      <c r="Q299" s="95">
        <v>200000</v>
      </c>
      <c r="R299" s="95">
        <v>10000</v>
      </c>
      <c r="S299" s="95">
        <v>30000</v>
      </c>
      <c r="T299" s="96" t="s">
        <v>1770</v>
      </c>
      <c r="U299" s="88" t="s">
        <v>1771</v>
      </c>
      <c r="V299" s="79" t="s">
        <v>30</v>
      </c>
      <c r="W299" s="79" t="s">
        <v>48</v>
      </c>
      <c r="X299" s="79" t="s">
        <v>48</v>
      </c>
      <c r="Y299" s="79" t="s">
        <v>48</v>
      </c>
      <c r="Z299" s="78" t="s">
        <v>1690</v>
      </c>
      <c r="AA299" s="89">
        <v>197.18</v>
      </c>
      <c r="AB299" s="90">
        <v>1821.12</v>
      </c>
      <c r="AC299" s="89">
        <v>144.86000000000001</v>
      </c>
      <c r="AD299" s="91">
        <v>0.02</v>
      </c>
      <c r="AE299" s="224" t="s">
        <v>1690</v>
      </c>
      <c r="AF299" s="228"/>
    </row>
    <row r="300" spans="1:32" ht="14.25" customHeight="1">
      <c r="A300" s="76">
        <v>20</v>
      </c>
      <c r="B300" s="77">
        <v>5</v>
      </c>
      <c r="C300" s="78">
        <v>495</v>
      </c>
      <c r="D300" s="118" t="s">
        <v>629</v>
      </c>
      <c r="E300" s="78" t="s">
        <v>469</v>
      </c>
      <c r="F300" s="78" t="s">
        <v>37</v>
      </c>
      <c r="G300" s="79" t="s">
        <v>53</v>
      </c>
      <c r="H300" s="88" t="s">
        <v>611</v>
      </c>
      <c r="I300" s="81" t="s">
        <v>65</v>
      </c>
      <c r="J300" s="78" t="s">
        <v>630</v>
      </c>
      <c r="K300" s="78">
        <v>1208218376</v>
      </c>
      <c r="L300" s="79" t="s">
        <v>188</v>
      </c>
      <c r="M300" s="79" t="s">
        <v>189</v>
      </c>
      <c r="N300" s="83">
        <f>SUMIFS(FIPE!C:C,FIPE!A:A,'FROTA CONT'!F300,FIPE!B:B,'FROTA CONT'!E300)</f>
        <v>150120</v>
      </c>
      <c r="O300" s="84" t="s">
        <v>28</v>
      </c>
      <c r="P300" s="95">
        <v>200000</v>
      </c>
      <c r="Q300" s="95">
        <v>200000</v>
      </c>
      <c r="R300" s="95">
        <v>10000</v>
      </c>
      <c r="S300" s="95">
        <v>30000</v>
      </c>
      <c r="T300" s="96" t="s">
        <v>1770</v>
      </c>
      <c r="U300" s="88" t="s">
        <v>1771</v>
      </c>
      <c r="V300" s="79" t="s">
        <v>30</v>
      </c>
      <c r="W300" s="79" t="s">
        <v>48</v>
      </c>
      <c r="X300" s="79" t="s">
        <v>48</v>
      </c>
      <c r="Y300" s="79" t="s">
        <v>48</v>
      </c>
      <c r="Z300" s="78" t="s">
        <v>1690</v>
      </c>
      <c r="AA300" s="89">
        <v>0</v>
      </c>
      <c r="AB300" s="90">
        <v>1821.12</v>
      </c>
      <c r="AC300" s="89">
        <v>144.86000000000001</v>
      </c>
      <c r="AD300" s="91">
        <v>0.02</v>
      </c>
      <c r="AE300" s="224" t="s">
        <v>1690</v>
      </c>
      <c r="AF300" s="234">
        <v>45363</v>
      </c>
    </row>
    <row r="301" spans="1:32" ht="14.25" customHeight="1">
      <c r="A301" s="76">
        <v>20</v>
      </c>
      <c r="B301" s="77">
        <v>20</v>
      </c>
      <c r="C301" s="118">
        <v>497</v>
      </c>
      <c r="D301" s="78" t="s">
        <v>631</v>
      </c>
      <c r="E301" s="78" t="s">
        <v>469</v>
      </c>
      <c r="F301" s="78" t="s">
        <v>37</v>
      </c>
      <c r="G301" s="79" t="s">
        <v>53</v>
      </c>
      <c r="H301" s="88" t="s">
        <v>611</v>
      </c>
      <c r="I301" s="81" t="s">
        <v>65</v>
      </c>
      <c r="J301" s="78" t="s">
        <v>632</v>
      </c>
      <c r="K301" s="78">
        <v>1208217612</v>
      </c>
      <c r="L301" s="79" t="s">
        <v>188</v>
      </c>
      <c r="M301" s="79" t="s">
        <v>189</v>
      </c>
      <c r="N301" s="83">
        <f>SUMIFS(FIPE!C:C,FIPE!A:A,'FROTA CONT'!F301,FIPE!B:B,'FROTA CONT'!E301)</f>
        <v>150120</v>
      </c>
      <c r="O301" s="84" t="s">
        <v>28</v>
      </c>
      <c r="P301" s="95">
        <v>200000</v>
      </c>
      <c r="Q301" s="95">
        <v>200000</v>
      </c>
      <c r="R301" s="95">
        <v>10000</v>
      </c>
      <c r="S301" s="95">
        <v>30000</v>
      </c>
      <c r="T301" s="96" t="s">
        <v>1770</v>
      </c>
      <c r="U301" s="88" t="s">
        <v>1771</v>
      </c>
      <c r="V301" s="79" t="s">
        <v>30</v>
      </c>
      <c r="W301" s="79" t="s">
        <v>48</v>
      </c>
      <c r="X301" s="79" t="s">
        <v>48</v>
      </c>
      <c r="Y301" s="79" t="s">
        <v>48</v>
      </c>
      <c r="Z301" s="78" t="s">
        <v>1690</v>
      </c>
      <c r="AA301" s="89">
        <v>0</v>
      </c>
      <c r="AB301" s="90">
        <v>1821.12</v>
      </c>
      <c r="AC301" s="89">
        <v>144.86000000000001</v>
      </c>
      <c r="AD301" s="91">
        <v>0.02</v>
      </c>
      <c r="AE301" s="224" t="s">
        <v>1690</v>
      </c>
      <c r="AF301" s="228"/>
    </row>
    <row r="302" spans="1:32" ht="14.25" customHeight="1">
      <c r="A302" s="76">
        <v>20</v>
      </c>
      <c r="B302" s="77">
        <v>20</v>
      </c>
      <c r="C302" s="118">
        <v>499</v>
      </c>
      <c r="D302" s="78" t="s">
        <v>633</v>
      </c>
      <c r="E302" s="78" t="s">
        <v>469</v>
      </c>
      <c r="F302" s="78" t="s">
        <v>37</v>
      </c>
      <c r="G302" s="79" t="s">
        <v>53</v>
      </c>
      <c r="H302" s="88" t="s">
        <v>611</v>
      </c>
      <c r="I302" s="81" t="s">
        <v>65</v>
      </c>
      <c r="J302" s="78" t="s">
        <v>634</v>
      </c>
      <c r="K302" s="78">
        <v>1208126331</v>
      </c>
      <c r="L302" s="79" t="s">
        <v>188</v>
      </c>
      <c r="M302" s="79" t="s">
        <v>189</v>
      </c>
      <c r="N302" s="83">
        <f>SUMIFS(FIPE!C:C,FIPE!A:A,'FROTA CONT'!F302,FIPE!B:B,'FROTA CONT'!E302)</f>
        <v>150120</v>
      </c>
      <c r="O302" s="84" t="s">
        <v>28</v>
      </c>
      <c r="P302" s="95">
        <v>200000</v>
      </c>
      <c r="Q302" s="95">
        <v>200000</v>
      </c>
      <c r="R302" s="95">
        <v>10000</v>
      </c>
      <c r="S302" s="95">
        <v>30000</v>
      </c>
      <c r="T302" s="96" t="s">
        <v>1770</v>
      </c>
      <c r="U302" s="88" t="s">
        <v>1771</v>
      </c>
      <c r="V302" s="79" t="s">
        <v>30</v>
      </c>
      <c r="W302" s="79" t="s">
        <v>48</v>
      </c>
      <c r="X302" s="79" t="s">
        <v>48</v>
      </c>
      <c r="Y302" s="79" t="s">
        <v>48</v>
      </c>
      <c r="Z302" s="78" t="s">
        <v>1690</v>
      </c>
      <c r="AA302" s="89">
        <v>0</v>
      </c>
      <c r="AB302" s="90">
        <v>1821.12</v>
      </c>
      <c r="AC302" s="89">
        <v>144.86000000000001</v>
      </c>
      <c r="AD302" s="91">
        <v>0.02</v>
      </c>
      <c r="AE302" s="224" t="s">
        <v>1690</v>
      </c>
      <c r="AF302" s="228"/>
    </row>
    <row r="303" spans="1:32" ht="14.25" customHeight="1">
      <c r="A303" s="76">
        <v>20</v>
      </c>
      <c r="B303" s="77">
        <v>20</v>
      </c>
      <c r="C303" s="118">
        <v>501</v>
      </c>
      <c r="D303" s="78" t="s">
        <v>635</v>
      </c>
      <c r="E303" s="78" t="s">
        <v>469</v>
      </c>
      <c r="F303" s="78" t="s">
        <v>37</v>
      </c>
      <c r="G303" s="79" t="s">
        <v>53</v>
      </c>
      <c r="H303" s="88" t="s">
        <v>611</v>
      </c>
      <c r="I303" s="81" t="s">
        <v>65</v>
      </c>
      <c r="J303" s="78" t="s">
        <v>636</v>
      </c>
      <c r="K303" s="78">
        <v>1208219550</v>
      </c>
      <c r="L303" s="79" t="s">
        <v>188</v>
      </c>
      <c r="M303" s="79" t="s">
        <v>189</v>
      </c>
      <c r="N303" s="83">
        <f>SUMIFS(FIPE!C:C,FIPE!A:A,'FROTA CONT'!F303,FIPE!B:B,'FROTA CONT'!E303)</f>
        <v>150120</v>
      </c>
      <c r="O303" s="84" t="s">
        <v>28</v>
      </c>
      <c r="P303" s="95">
        <v>200000</v>
      </c>
      <c r="Q303" s="95">
        <v>200000</v>
      </c>
      <c r="R303" s="95">
        <v>10000</v>
      </c>
      <c r="S303" s="95">
        <v>30000</v>
      </c>
      <c r="T303" s="96" t="s">
        <v>1770</v>
      </c>
      <c r="U303" s="88" t="s">
        <v>1771</v>
      </c>
      <c r="V303" s="79" t="s">
        <v>30</v>
      </c>
      <c r="W303" s="79" t="s">
        <v>48</v>
      </c>
      <c r="X303" s="79" t="s">
        <v>48</v>
      </c>
      <c r="Y303" s="79" t="s">
        <v>48</v>
      </c>
      <c r="Z303" s="78" t="s">
        <v>1690</v>
      </c>
      <c r="AA303" s="89">
        <v>0</v>
      </c>
      <c r="AB303" s="90">
        <v>1821.12</v>
      </c>
      <c r="AC303" s="89">
        <v>144.86000000000001</v>
      </c>
      <c r="AD303" s="91">
        <v>0.02</v>
      </c>
      <c r="AE303" s="224" t="s">
        <v>1690</v>
      </c>
      <c r="AF303" s="228"/>
    </row>
    <row r="304" spans="1:32" ht="14.25" customHeight="1">
      <c r="A304" s="76">
        <v>20</v>
      </c>
      <c r="B304" s="77">
        <v>5</v>
      </c>
      <c r="C304" s="78">
        <v>305</v>
      </c>
      <c r="D304" s="78" t="s">
        <v>637</v>
      </c>
      <c r="E304" s="78" t="s">
        <v>469</v>
      </c>
      <c r="F304" s="78" t="s">
        <v>95</v>
      </c>
      <c r="G304" s="79" t="s">
        <v>53</v>
      </c>
      <c r="H304" s="88" t="s">
        <v>611</v>
      </c>
      <c r="I304" s="81" t="s">
        <v>69</v>
      </c>
      <c r="J304" s="78" t="s">
        <v>638</v>
      </c>
      <c r="K304" s="78">
        <v>1174076477</v>
      </c>
      <c r="L304" s="79" t="s">
        <v>484</v>
      </c>
      <c r="M304" s="79" t="s">
        <v>1673</v>
      </c>
      <c r="N304" s="83">
        <f>SUMIFS(FIPE!C:C,FIPE!A:A,'FROTA CONT'!F304,FIPE!B:B,'FROTA CONT'!E304)</f>
        <v>137078</v>
      </c>
      <c r="O304" s="84" t="s">
        <v>28</v>
      </c>
      <c r="P304" s="95">
        <v>300000</v>
      </c>
      <c r="Q304" s="95">
        <v>700000</v>
      </c>
      <c r="R304" s="95">
        <v>100000</v>
      </c>
      <c r="S304" s="95">
        <v>30000</v>
      </c>
      <c r="T304" s="96" t="s">
        <v>48</v>
      </c>
      <c r="U304" s="88" t="s">
        <v>1773</v>
      </c>
      <c r="V304" s="79" t="s">
        <v>30</v>
      </c>
      <c r="W304" s="79" t="s">
        <v>48</v>
      </c>
      <c r="X304" s="79" t="s">
        <v>48</v>
      </c>
      <c r="Y304" s="79" t="s">
        <v>48</v>
      </c>
      <c r="Z304" s="78" t="s">
        <v>1690</v>
      </c>
      <c r="AA304" s="89">
        <v>0</v>
      </c>
      <c r="AB304" s="90">
        <v>6001.72</v>
      </c>
      <c r="AC304" s="89">
        <v>224.52</v>
      </c>
      <c r="AD304" s="119" t="s">
        <v>1727</v>
      </c>
      <c r="AE304" s="224" t="s">
        <v>1690</v>
      </c>
      <c r="AF304" s="234">
        <v>65078</v>
      </c>
    </row>
    <row r="305" spans="1:32" ht="14.25" customHeight="1">
      <c r="A305" s="76">
        <v>20</v>
      </c>
      <c r="B305" s="77">
        <v>20</v>
      </c>
      <c r="C305" s="118">
        <v>699</v>
      </c>
      <c r="D305" s="78" t="s">
        <v>639</v>
      </c>
      <c r="E305" s="78" t="s">
        <v>469</v>
      </c>
      <c r="F305" s="78" t="s">
        <v>248</v>
      </c>
      <c r="G305" s="79" t="s">
        <v>53</v>
      </c>
      <c r="H305" s="88" t="s">
        <v>611</v>
      </c>
      <c r="I305" s="81" t="s">
        <v>69</v>
      </c>
      <c r="J305" s="78" t="s">
        <v>640</v>
      </c>
      <c r="K305" s="78">
        <v>1202248095</v>
      </c>
      <c r="L305" s="79" t="s">
        <v>25</v>
      </c>
      <c r="M305" s="79" t="s">
        <v>26</v>
      </c>
      <c r="N305" s="83">
        <f>SUMIFS(FIPE!C:C,FIPE!A:A,'FROTA CONT'!F305,FIPE!B:B,'FROTA CONT'!E305)</f>
        <v>137078</v>
      </c>
      <c r="O305" s="84" t="s">
        <v>28</v>
      </c>
      <c r="P305" s="95">
        <v>200000</v>
      </c>
      <c r="Q305" s="95">
        <v>200000</v>
      </c>
      <c r="R305" s="95">
        <v>10000</v>
      </c>
      <c r="S305" s="95">
        <v>30000</v>
      </c>
      <c r="T305" s="96" t="s">
        <v>1770</v>
      </c>
      <c r="U305" s="88" t="s">
        <v>1771</v>
      </c>
      <c r="V305" s="79" t="s">
        <v>30</v>
      </c>
      <c r="W305" s="79" t="s">
        <v>48</v>
      </c>
      <c r="X305" s="79" t="s">
        <v>48</v>
      </c>
      <c r="Y305" s="79" t="s">
        <v>48</v>
      </c>
      <c r="Z305" s="78" t="s">
        <v>1690</v>
      </c>
      <c r="AA305" s="89">
        <v>0</v>
      </c>
      <c r="AB305" s="90">
        <v>1821.12</v>
      </c>
      <c r="AC305" s="89">
        <v>144.86000000000001</v>
      </c>
      <c r="AD305" s="91">
        <v>0.02</v>
      </c>
      <c r="AE305" s="224" t="s">
        <v>1690</v>
      </c>
      <c r="AF305" s="234">
        <v>68449</v>
      </c>
    </row>
    <row r="306" spans="1:32" ht="14.25" customHeight="1">
      <c r="A306" s="76">
        <v>20</v>
      </c>
      <c r="B306" s="77">
        <v>5</v>
      </c>
      <c r="C306" s="78">
        <v>325</v>
      </c>
      <c r="D306" s="78" t="s">
        <v>641</v>
      </c>
      <c r="E306" s="78" t="s">
        <v>469</v>
      </c>
      <c r="F306" s="78" t="s">
        <v>95</v>
      </c>
      <c r="G306" s="79" t="s">
        <v>53</v>
      </c>
      <c r="H306" s="88" t="s">
        <v>611</v>
      </c>
      <c r="I306" s="81" t="s">
        <v>69</v>
      </c>
      <c r="J306" s="78" t="s">
        <v>642</v>
      </c>
      <c r="K306" s="78">
        <v>1174053140</v>
      </c>
      <c r="L306" s="79" t="s">
        <v>484</v>
      </c>
      <c r="M306" s="79" t="s">
        <v>1673</v>
      </c>
      <c r="N306" s="83">
        <f>SUMIFS(FIPE!C:C,FIPE!A:A,'FROTA CONT'!F306,FIPE!B:B,'FROTA CONT'!E306)</f>
        <v>137078</v>
      </c>
      <c r="O306" s="84" t="s">
        <v>28</v>
      </c>
      <c r="P306" s="95">
        <v>200000</v>
      </c>
      <c r="Q306" s="95">
        <v>200000</v>
      </c>
      <c r="R306" s="95">
        <v>10000</v>
      </c>
      <c r="S306" s="95">
        <v>30000</v>
      </c>
      <c r="T306" s="96" t="s">
        <v>1770</v>
      </c>
      <c r="U306" s="88" t="s">
        <v>1771</v>
      </c>
      <c r="V306" s="79" t="s">
        <v>30</v>
      </c>
      <c r="W306" s="79" t="s">
        <v>48</v>
      </c>
      <c r="X306" s="79" t="s">
        <v>48</v>
      </c>
      <c r="Y306" s="79" t="s">
        <v>48</v>
      </c>
      <c r="Z306" s="78" t="s">
        <v>1690</v>
      </c>
      <c r="AA306" s="89">
        <v>195.23</v>
      </c>
      <c r="AB306" s="90">
        <v>6001.72</v>
      </c>
      <c r="AC306" s="89">
        <v>224.52</v>
      </c>
      <c r="AD306" s="119" t="s">
        <v>1727</v>
      </c>
      <c r="AE306" s="224" t="s">
        <v>1690</v>
      </c>
      <c r="AF306" s="234">
        <v>70047</v>
      </c>
    </row>
    <row r="307" spans="1:32" ht="14.25" customHeight="1">
      <c r="A307" s="76">
        <v>20</v>
      </c>
      <c r="B307" s="77">
        <v>20</v>
      </c>
      <c r="C307" s="78">
        <v>697</v>
      </c>
      <c r="D307" s="78" t="s">
        <v>643</v>
      </c>
      <c r="E307" s="78" t="s">
        <v>469</v>
      </c>
      <c r="F307" s="78" t="s">
        <v>248</v>
      </c>
      <c r="G307" s="79" t="s">
        <v>53</v>
      </c>
      <c r="H307" s="88" t="s">
        <v>611</v>
      </c>
      <c r="I307" s="81" t="s">
        <v>69</v>
      </c>
      <c r="J307" s="78" t="s">
        <v>644</v>
      </c>
      <c r="K307" s="78">
        <v>1202257892</v>
      </c>
      <c r="L307" s="79" t="s">
        <v>25</v>
      </c>
      <c r="M307" s="79" t="s">
        <v>26</v>
      </c>
      <c r="N307" s="83">
        <f>SUMIFS(FIPE!C:C,FIPE!A:A,'FROTA CONT'!F307,FIPE!B:B,'FROTA CONT'!E307)</f>
        <v>137078</v>
      </c>
      <c r="O307" s="84" t="s">
        <v>28</v>
      </c>
      <c r="P307" s="95">
        <v>200000</v>
      </c>
      <c r="Q307" s="95">
        <v>200000</v>
      </c>
      <c r="R307" s="95">
        <v>10000</v>
      </c>
      <c r="S307" s="95">
        <v>30000</v>
      </c>
      <c r="T307" s="96" t="s">
        <v>1770</v>
      </c>
      <c r="U307" s="88" t="s">
        <v>1771</v>
      </c>
      <c r="V307" s="79" t="s">
        <v>30</v>
      </c>
      <c r="W307" s="79" t="s">
        <v>48</v>
      </c>
      <c r="X307" s="79" t="s">
        <v>48</v>
      </c>
      <c r="Y307" s="79" t="s">
        <v>48</v>
      </c>
      <c r="Z307" s="78" t="s">
        <v>1690</v>
      </c>
      <c r="AA307" s="89">
        <v>200.14</v>
      </c>
      <c r="AB307" s="90">
        <v>1821.12</v>
      </c>
      <c r="AC307" s="89">
        <v>144.86000000000001</v>
      </c>
      <c r="AD307" s="91">
        <v>0.02</v>
      </c>
      <c r="AE307" s="224" t="s">
        <v>1690</v>
      </c>
      <c r="AF307" s="234">
        <v>42226</v>
      </c>
    </row>
    <row r="308" spans="1:32" ht="14.25" customHeight="1">
      <c r="A308" s="79"/>
      <c r="B308" s="113"/>
      <c r="C308" s="78"/>
      <c r="D308" s="78"/>
      <c r="E308" s="78"/>
      <c r="F308" s="78"/>
      <c r="G308" s="79"/>
      <c r="H308" s="79"/>
      <c r="I308" s="79"/>
      <c r="J308" s="78"/>
      <c r="K308" s="78"/>
      <c r="L308" s="79"/>
      <c r="M308" s="79"/>
      <c r="N308" s="100"/>
      <c r="O308" s="79"/>
      <c r="P308" s="106"/>
      <c r="Q308" s="106"/>
      <c r="R308" s="106"/>
      <c r="S308" s="106"/>
      <c r="T308" s="107"/>
      <c r="U308" s="79"/>
      <c r="V308" s="79"/>
      <c r="W308" s="79"/>
      <c r="X308" s="79"/>
      <c r="Y308" s="79"/>
      <c r="Z308" s="78"/>
      <c r="AA308" s="89"/>
      <c r="AB308" s="102"/>
      <c r="AC308" s="102"/>
      <c r="AD308" s="103"/>
      <c r="AE308" s="224"/>
      <c r="AF308" s="228"/>
    </row>
    <row r="309" spans="1:32" ht="14.25" customHeight="1">
      <c r="A309" s="194" t="s">
        <v>0</v>
      </c>
      <c r="B309" s="195" t="s">
        <v>1757</v>
      </c>
      <c r="C309" s="196" t="s">
        <v>1</v>
      </c>
      <c r="D309" s="196" t="s">
        <v>2</v>
      </c>
      <c r="E309" s="196" t="s">
        <v>3</v>
      </c>
      <c r="F309" s="196" t="s">
        <v>4</v>
      </c>
      <c r="G309" s="194" t="s">
        <v>5</v>
      </c>
      <c r="H309" s="194" t="s">
        <v>6</v>
      </c>
      <c r="I309" s="194" t="s">
        <v>1665</v>
      </c>
      <c r="J309" s="196" t="s">
        <v>7</v>
      </c>
      <c r="K309" s="196" t="s">
        <v>8</v>
      </c>
      <c r="L309" s="194" t="s">
        <v>9</v>
      </c>
      <c r="M309" s="194" t="s">
        <v>10</v>
      </c>
      <c r="N309" s="197" t="s">
        <v>1737</v>
      </c>
      <c r="O309" s="72" t="s">
        <v>1629</v>
      </c>
      <c r="P309" s="73" t="s">
        <v>11</v>
      </c>
      <c r="Q309" s="73" t="s">
        <v>12</v>
      </c>
      <c r="R309" s="73" t="s">
        <v>13</v>
      </c>
      <c r="S309" s="73" t="s">
        <v>14</v>
      </c>
      <c r="T309" s="73" t="s">
        <v>15</v>
      </c>
      <c r="U309" s="72" t="s">
        <v>1628</v>
      </c>
      <c r="V309" s="190" t="s">
        <v>16</v>
      </c>
      <c r="W309" s="190" t="s">
        <v>17</v>
      </c>
      <c r="X309" s="189" t="s">
        <v>1800</v>
      </c>
      <c r="Y309" s="189" t="s">
        <v>1801</v>
      </c>
      <c r="Z309" s="196" t="s">
        <v>1627</v>
      </c>
      <c r="AA309" s="198" t="s">
        <v>1712</v>
      </c>
      <c r="AB309" s="199" t="s">
        <v>1674</v>
      </c>
      <c r="AC309" s="194" t="s">
        <v>1633</v>
      </c>
      <c r="AD309" s="194" t="s">
        <v>1635</v>
      </c>
      <c r="AE309" s="223" t="s">
        <v>1696</v>
      </c>
      <c r="AF309" s="227" t="s">
        <v>1716</v>
      </c>
    </row>
    <row r="310" spans="1:32" ht="14.25" customHeight="1">
      <c r="A310" s="76">
        <v>20</v>
      </c>
      <c r="B310" s="77">
        <v>5</v>
      </c>
      <c r="C310" s="78">
        <v>405</v>
      </c>
      <c r="D310" s="78" t="s">
        <v>645</v>
      </c>
      <c r="E310" s="78" t="s">
        <v>56</v>
      </c>
      <c r="F310" s="78" t="s">
        <v>95</v>
      </c>
      <c r="G310" s="79" t="s">
        <v>53</v>
      </c>
      <c r="H310" s="88" t="s">
        <v>646</v>
      </c>
      <c r="I310" s="79" t="s">
        <v>209</v>
      </c>
      <c r="J310" s="78" t="s">
        <v>647</v>
      </c>
      <c r="K310" s="78">
        <v>1210544501</v>
      </c>
      <c r="L310" s="79" t="s">
        <v>45</v>
      </c>
      <c r="M310" s="79" t="s">
        <v>46</v>
      </c>
      <c r="N310" s="83">
        <f>SUMIFS(FIPE!C:C,FIPE!A:A,'FROTA CONT'!F310,FIPE!B:B,'FROTA CONT'!E310)</f>
        <v>151052</v>
      </c>
      <c r="O310" s="84" t="s">
        <v>28</v>
      </c>
      <c r="P310" s="95">
        <v>200000</v>
      </c>
      <c r="Q310" s="95">
        <v>200000</v>
      </c>
      <c r="R310" s="95">
        <v>10000</v>
      </c>
      <c r="S310" s="95">
        <v>30000</v>
      </c>
      <c r="T310" s="96" t="s">
        <v>1770</v>
      </c>
      <c r="U310" s="88" t="s">
        <v>45</v>
      </c>
      <c r="V310" s="79" t="s">
        <v>30</v>
      </c>
      <c r="W310" s="79" t="s">
        <v>30</v>
      </c>
      <c r="X310" s="79" t="s">
        <v>48</v>
      </c>
      <c r="Y310" s="79" t="s">
        <v>48</v>
      </c>
      <c r="Z310" s="78" t="s">
        <v>1240</v>
      </c>
      <c r="AA310" s="89">
        <v>0</v>
      </c>
      <c r="AB310" s="90">
        <v>2046.16</v>
      </c>
      <c r="AC310" s="89">
        <v>144.86000000000001</v>
      </c>
      <c r="AD310" s="91">
        <v>0.02</v>
      </c>
      <c r="AE310" s="224" t="s">
        <v>1702</v>
      </c>
      <c r="AF310" s="235">
        <v>133200</v>
      </c>
    </row>
    <row r="311" spans="1:32" ht="14.25" customHeight="1">
      <c r="A311" s="76">
        <v>20</v>
      </c>
      <c r="B311" s="77">
        <v>5</v>
      </c>
      <c r="C311" s="78">
        <v>515</v>
      </c>
      <c r="D311" s="78" t="s">
        <v>648</v>
      </c>
      <c r="E311" s="78" t="s">
        <v>56</v>
      </c>
      <c r="F311" s="78" t="s">
        <v>37</v>
      </c>
      <c r="G311" s="79" t="s">
        <v>53</v>
      </c>
      <c r="H311" s="88" t="s">
        <v>646</v>
      </c>
      <c r="I311" s="81" t="s">
        <v>65</v>
      </c>
      <c r="J311" s="78" t="s">
        <v>649</v>
      </c>
      <c r="K311" s="78">
        <v>1216614439</v>
      </c>
      <c r="L311" s="79" t="s">
        <v>45</v>
      </c>
      <c r="M311" s="79" t="s">
        <v>46</v>
      </c>
      <c r="N311" s="83">
        <f>SUMIFS(FIPE!C:C,FIPE!A:A,'FROTA CONT'!F311,FIPE!B:B,'FROTA CONT'!E311)</f>
        <v>162201</v>
      </c>
      <c r="O311" s="84" t="s">
        <v>28</v>
      </c>
      <c r="P311" s="95">
        <v>200000</v>
      </c>
      <c r="Q311" s="95">
        <v>200000</v>
      </c>
      <c r="R311" s="95">
        <v>10000</v>
      </c>
      <c r="S311" s="95">
        <v>30000</v>
      </c>
      <c r="T311" s="96" t="s">
        <v>1770</v>
      </c>
      <c r="U311" s="88" t="s">
        <v>45</v>
      </c>
      <c r="V311" s="79" t="s">
        <v>30</v>
      </c>
      <c r="W311" s="79" t="s">
        <v>30</v>
      </c>
      <c r="X311" s="79" t="s">
        <v>48</v>
      </c>
      <c r="Y311" s="79" t="s">
        <v>48</v>
      </c>
      <c r="Z311" s="78" t="s">
        <v>1240</v>
      </c>
      <c r="AA311" s="89">
        <v>15092.58</v>
      </c>
      <c r="AB311" s="90">
        <v>2275.8200000000002</v>
      </c>
      <c r="AC311" s="89">
        <v>144.86000000000001</v>
      </c>
      <c r="AD311" s="91">
        <v>0.02</v>
      </c>
      <c r="AE311" s="224" t="s">
        <v>1702</v>
      </c>
      <c r="AF311" s="235">
        <v>114162</v>
      </c>
    </row>
    <row r="312" spans="1:32" ht="14.25" customHeight="1">
      <c r="A312" s="76">
        <v>20</v>
      </c>
      <c r="B312" s="77">
        <v>5</v>
      </c>
      <c r="C312" s="78">
        <v>393</v>
      </c>
      <c r="D312" s="78" t="s">
        <v>650</v>
      </c>
      <c r="E312" s="78" t="s">
        <v>56</v>
      </c>
      <c r="F312" s="78" t="s">
        <v>95</v>
      </c>
      <c r="G312" s="79" t="s">
        <v>53</v>
      </c>
      <c r="H312" s="88" t="s">
        <v>646</v>
      </c>
      <c r="I312" s="79" t="s">
        <v>209</v>
      </c>
      <c r="J312" s="78" t="s">
        <v>651</v>
      </c>
      <c r="K312" s="78">
        <v>1210531620</v>
      </c>
      <c r="L312" s="79" t="s">
        <v>45</v>
      </c>
      <c r="M312" s="79" t="s">
        <v>46</v>
      </c>
      <c r="N312" s="83">
        <f>SUMIFS(FIPE!C:C,FIPE!A:A,'FROTA CONT'!F312,FIPE!B:B,'FROTA CONT'!E312)</f>
        <v>151052</v>
      </c>
      <c r="O312" s="84" t="s">
        <v>28</v>
      </c>
      <c r="P312" s="95">
        <v>200000</v>
      </c>
      <c r="Q312" s="95">
        <v>200000</v>
      </c>
      <c r="R312" s="95">
        <v>10000</v>
      </c>
      <c r="S312" s="95">
        <v>30000</v>
      </c>
      <c r="T312" s="96" t="s">
        <v>1770</v>
      </c>
      <c r="U312" s="88" t="s">
        <v>45</v>
      </c>
      <c r="V312" s="79" t="s">
        <v>30</v>
      </c>
      <c r="W312" s="79" t="s">
        <v>30</v>
      </c>
      <c r="X312" s="79" t="s">
        <v>48</v>
      </c>
      <c r="Y312" s="79" t="s">
        <v>48</v>
      </c>
      <c r="Z312" s="78" t="s">
        <v>1240</v>
      </c>
      <c r="AA312" s="89">
        <v>465.49</v>
      </c>
      <c r="AB312" s="90">
        <v>2046.16</v>
      </c>
      <c r="AC312" s="89">
        <v>144.86000000000001</v>
      </c>
      <c r="AD312" s="91">
        <v>0.02</v>
      </c>
      <c r="AE312" s="224" t="s">
        <v>1702</v>
      </c>
      <c r="AF312" s="235">
        <v>105765</v>
      </c>
    </row>
    <row r="313" spans="1:32" ht="14.25" customHeight="1">
      <c r="A313" s="76">
        <v>20</v>
      </c>
      <c r="B313" s="77">
        <v>5</v>
      </c>
      <c r="C313" s="78">
        <v>401</v>
      </c>
      <c r="D313" s="78" t="s">
        <v>652</v>
      </c>
      <c r="E313" s="78" t="s">
        <v>56</v>
      </c>
      <c r="F313" s="78" t="s">
        <v>95</v>
      </c>
      <c r="G313" s="79" t="s">
        <v>53</v>
      </c>
      <c r="H313" s="88" t="s">
        <v>646</v>
      </c>
      <c r="I313" s="79" t="s">
        <v>209</v>
      </c>
      <c r="J313" s="78" t="s">
        <v>653</v>
      </c>
      <c r="K313" s="78">
        <v>1210526112</v>
      </c>
      <c r="L313" s="79" t="s">
        <v>45</v>
      </c>
      <c r="M313" s="79" t="s">
        <v>46</v>
      </c>
      <c r="N313" s="83">
        <f>SUMIFS(FIPE!C:C,FIPE!A:A,'FROTA CONT'!F313,FIPE!B:B,'FROTA CONT'!E313)</f>
        <v>151052</v>
      </c>
      <c r="O313" s="84" t="s">
        <v>28</v>
      </c>
      <c r="P313" s="95">
        <v>200000</v>
      </c>
      <c r="Q313" s="95">
        <v>200000</v>
      </c>
      <c r="R313" s="95">
        <v>10000</v>
      </c>
      <c r="S313" s="95">
        <v>30000</v>
      </c>
      <c r="T313" s="96" t="s">
        <v>1770</v>
      </c>
      <c r="U313" s="88" t="s">
        <v>45</v>
      </c>
      <c r="V313" s="79" t="s">
        <v>30</v>
      </c>
      <c r="W313" s="79" t="s">
        <v>30</v>
      </c>
      <c r="X313" s="79" t="s">
        <v>48</v>
      </c>
      <c r="Y313" s="79" t="s">
        <v>48</v>
      </c>
      <c r="Z313" s="78" t="s">
        <v>1240</v>
      </c>
      <c r="AA313" s="89">
        <v>0</v>
      </c>
      <c r="AB313" s="90">
        <v>2046.16</v>
      </c>
      <c r="AC313" s="89">
        <v>144.86000000000001</v>
      </c>
      <c r="AD313" s="91">
        <v>0.02</v>
      </c>
      <c r="AE313" s="224" t="s">
        <v>1702</v>
      </c>
      <c r="AF313" s="235">
        <v>165593</v>
      </c>
    </row>
    <row r="314" spans="1:32" ht="14.25" customHeight="1">
      <c r="A314" s="76">
        <v>20</v>
      </c>
      <c r="B314" s="77">
        <v>5</v>
      </c>
      <c r="C314" s="78">
        <v>403</v>
      </c>
      <c r="D314" s="78" t="s">
        <v>654</v>
      </c>
      <c r="E314" s="78" t="s">
        <v>56</v>
      </c>
      <c r="F314" s="78" t="s">
        <v>95</v>
      </c>
      <c r="G314" s="79" t="s">
        <v>53</v>
      </c>
      <c r="H314" s="88" t="s">
        <v>646</v>
      </c>
      <c r="I314" s="79" t="s">
        <v>209</v>
      </c>
      <c r="J314" s="78" t="s">
        <v>655</v>
      </c>
      <c r="K314" s="78">
        <v>1210530047</v>
      </c>
      <c r="L314" s="79" t="s">
        <v>45</v>
      </c>
      <c r="M314" s="79" t="s">
        <v>46</v>
      </c>
      <c r="N314" s="83">
        <f>SUMIFS(FIPE!C:C,FIPE!A:A,'FROTA CONT'!F314,FIPE!B:B,'FROTA CONT'!E314)</f>
        <v>151052</v>
      </c>
      <c r="O314" s="84" t="s">
        <v>28</v>
      </c>
      <c r="P314" s="95">
        <v>200000</v>
      </c>
      <c r="Q314" s="95">
        <v>200000</v>
      </c>
      <c r="R314" s="95">
        <v>10000</v>
      </c>
      <c r="S314" s="95">
        <v>30000</v>
      </c>
      <c r="T314" s="96" t="s">
        <v>1770</v>
      </c>
      <c r="U314" s="88" t="s">
        <v>45</v>
      </c>
      <c r="V314" s="79" t="s">
        <v>30</v>
      </c>
      <c r="W314" s="79" t="s">
        <v>30</v>
      </c>
      <c r="X314" s="79" t="s">
        <v>48</v>
      </c>
      <c r="Y314" s="79" t="s">
        <v>48</v>
      </c>
      <c r="Z314" s="78" t="s">
        <v>1240</v>
      </c>
      <c r="AA314" s="89">
        <v>663.44</v>
      </c>
      <c r="AB314" s="90">
        <v>2046.16</v>
      </c>
      <c r="AC314" s="89">
        <v>144.86000000000001</v>
      </c>
      <c r="AD314" s="91">
        <v>0.02</v>
      </c>
      <c r="AE314" s="224" t="s">
        <v>1702</v>
      </c>
      <c r="AF314" s="234">
        <v>121111</v>
      </c>
    </row>
    <row r="315" spans="1:32" ht="14.25" customHeight="1">
      <c r="A315" s="76">
        <v>20</v>
      </c>
      <c r="B315" s="77">
        <v>20</v>
      </c>
      <c r="C315" s="78">
        <v>409</v>
      </c>
      <c r="D315" s="78" t="s">
        <v>656</v>
      </c>
      <c r="E315" s="78" t="s">
        <v>56</v>
      </c>
      <c r="F315" s="78" t="s">
        <v>95</v>
      </c>
      <c r="G315" s="79" t="s">
        <v>53</v>
      </c>
      <c r="H315" s="88" t="s">
        <v>646</v>
      </c>
      <c r="I315" s="79" t="s">
        <v>209</v>
      </c>
      <c r="J315" s="78" t="s">
        <v>657</v>
      </c>
      <c r="K315" s="78">
        <v>1210543661</v>
      </c>
      <c r="L315" s="79" t="s">
        <v>45</v>
      </c>
      <c r="M315" s="79" t="s">
        <v>46</v>
      </c>
      <c r="N315" s="83">
        <f>SUMIFS(FIPE!C:C,FIPE!A:A,'FROTA CONT'!F315,FIPE!B:B,'FROTA CONT'!E315)</f>
        <v>151052</v>
      </c>
      <c r="O315" s="84" t="s">
        <v>28</v>
      </c>
      <c r="P315" s="95">
        <v>200000</v>
      </c>
      <c r="Q315" s="95">
        <v>200000</v>
      </c>
      <c r="R315" s="95">
        <v>10000</v>
      </c>
      <c r="S315" s="95">
        <v>30000</v>
      </c>
      <c r="T315" s="96" t="s">
        <v>1770</v>
      </c>
      <c r="U315" s="88" t="s">
        <v>45</v>
      </c>
      <c r="V315" s="79" t="s">
        <v>30</v>
      </c>
      <c r="W315" s="79" t="s">
        <v>30</v>
      </c>
      <c r="X315" s="79" t="s">
        <v>48</v>
      </c>
      <c r="Y315" s="79" t="s">
        <v>48</v>
      </c>
      <c r="Z315" s="78" t="s">
        <v>1240</v>
      </c>
      <c r="AA315" s="89">
        <v>296.39999999999998</v>
      </c>
      <c r="AB315" s="90">
        <v>2046.16</v>
      </c>
      <c r="AC315" s="89">
        <v>144.86000000000001</v>
      </c>
      <c r="AD315" s="91">
        <v>0.02</v>
      </c>
      <c r="AE315" s="224" t="s">
        <v>1702</v>
      </c>
      <c r="AF315" s="235">
        <v>75091</v>
      </c>
    </row>
    <row r="316" spans="1:32" ht="14.25" customHeight="1">
      <c r="A316" s="76">
        <v>20</v>
      </c>
      <c r="B316" s="77">
        <v>5</v>
      </c>
      <c r="C316" s="78">
        <v>411</v>
      </c>
      <c r="D316" s="78" t="s">
        <v>658</v>
      </c>
      <c r="E316" s="78" t="s">
        <v>56</v>
      </c>
      <c r="F316" s="78" t="s">
        <v>95</v>
      </c>
      <c r="G316" s="79" t="s">
        <v>53</v>
      </c>
      <c r="H316" s="88" t="s">
        <v>646</v>
      </c>
      <c r="I316" s="79" t="s">
        <v>209</v>
      </c>
      <c r="J316" s="78" t="s">
        <v>659</v>
      </c>
      <c r="K316" s="78">
        <v>1210528913</v>
      </c>
      <c r="L316" s="79" t="s">
        <v>45</v>
      </c>
      <c r="M316" s="79" t="s">
        <v>46</v>
      </c>
      <c r="N316" s="83">
        <f>SUMIFS(FIPE!C:C,FIPE!A:A,'FROTA CONT'!F316,FIPE!B:B,'FROTA CONT'!E316)</f>
        <v>151052</v>
      </c>
      <c r="O316" s="84" t="s">
        <v>28</v>
      </c>
      <c r="P316" s="95">
        <v>200000</v>
      </c>
      <c r="Q316" s="95">
        <v>200000</v>
      </c>
      <c r="R316" s="95">
        <v>10000</v>
      </c>
      <c r="S316" s="95">
        <v>30000</v>
      </c>
      <c r="T316" s="96" t="s">
        <v>1770</v>
      </c>
      <c r="U316" s="88" t="s">
        <v>45</v>
      </c>
      <c r="V316" s="79" t="s">
        <v>30</v>
      </c>
      <c r="W316" s="79" t="s">
        <v>30</v>
      </c>
      <c r="X316" s="79" t="s">
        <v>48</v>
      </c>
      <c r="Y316" s="79" t="s">
        <v>48</v>
      </c>
      <c r="Z316" s="78" t="s">
        <v>1240</v>
      </c>
      <c r="AA316" s="89">
        <v>1109.74</v>
      </c>
      <c r="AB316" s="90">
        <v>2046.16</v>
      </c>
      <c r="AC316" s="89">
        <v>144.86000000000001</v>
      </c>
      <c r="AD316" s="91">
        <v>0.02</v>
      </c>
      <c r="AE316" s="224" t="s">
        <v>1702</v>
      </c>
      <c r="AF316" s="234">
        <v>102900</v>
      </c>
    </row>
    <row r="317" spans="1:32" ht="14.25" customHeight="1">
      <c r="A317" s="76">
        <v>20</v>
      </c>
      <c r="B317" s="77">
        <v>5</v>
      </c>
      <c r="C317" s="78">
        <v>503</v>
      </c>
      <c r="D317" s="78" t="s">
        <v>660</v>
      </c>
      <c r="E317" s="78" t="s">
        <v>56</v>
      </c>
      <c r="F317" s="78" t="s">
        <v>37</v>
      </c>
      <c r="G317" s="79" t="s">
        <v>53</v>
      </c>
      <c r="H317" s="88" t="s">
        <v>646</v>
      </c>
      <c r="I317" s="81" t="s">
        <v>65</v>
      </c>
      <c r="J317" s="78" t="s">
        <v>661</v>
      </c>
      <c r="K317" s="78">
        <v>1216619821</v>
      </c>
      <c r="L317" s="79" t="s">
        <v>45</v>
      </c>
      <c r="M317" s="79" t="s">
        <v>46</v>
      </c>
      <c r="N317" s="83">
        <f>SUMIFS(FIPE!C:C,FIPE!A:A,'FROTA CONT'!F317,FIPE!B:B,'FROTA CONT'!E317)</f>
        <v>162201</v>
      </c>
      <c r="O317" s="84" t="s">
        <v>28</v>
      </c>
      <c r="P317" s="95">
        <v>200000</v>
      </c>
      <c r="Q317" s="95">
        <v>200000</v>
      </c>
      <c r="R317" s="95">
        <v>10000</v>
      </c>
      <c r="S317" s="95">
        <v>30000</v>
      </c>
      <c r="T317" s="96" t="s">
        <v>1770</v>
      </c>
      <c r="U317" s="88" t="s">
        <v>45</v>
      </c>
      <c r="V317" s="79" t="s">
        <v>30</v>
      </c>
      <c r="W317" s="79" t="s">
        <v>30</v>
      </c>
      <c r="X317" s="79" t="s">
        <v>48</v>
      </c>
      <c r="Y317" s="79" t="s">
        <v>48</v>
      </c>
      <c r="Z317" s="78" t="s">
        <v>1240</v>
      </c>
      <c r="AA317" s="89">
        <v>1387.69</v>
      </c>
      <c r="AB317" s="90">
        <v>2275.8200000000002</v>
      </c>
      <c r="AC317" s="89">
        <v>144.86000000000001</v>
      </c>
      <c r="AD317" s="91">
        <v>0.02</v>
      </c>
      <c r="AE317" s="224" t="s">
        <v>1702</v>
      </c>
      <c r="AF317" s="235">
        <v>156135</v>
      </c>
    </row>
    <row r="318" spans="1:32" ht="14.25" customHeight="1">
      <c r="A318" s="76">
        <v>20</v>
      </c>
      <c r="B318" s="77">
        <v>5</v>
      </c>
      <c r="C318" s="78">
        <v>505</v>
      </c>
      <c r="D318" s="78" t="s">
        <v>662</v>
      </c>
      <c r="E318" s="78" t="s">
        <v>56</v>
      </c>
      <c r="F318" s="78" t="s">
        <v>37</v>
      </c>
      <c r="G318" s="79" t="s">
        <v>53</v>
      </c>
      <c r="H318" s="88" t="s">
        <v>646</v>
      </c>
      <c r="I318" s="81" t="s">
        <v>65</v>
      </c>
      <c r="J318" s="78" t="s">
        <v>663</v>
      </c>
      <c r="K318" s="78">
        <v>1216618078</v>
      </c>
      <c r="L318" s="79" t="s">
        <v>45</v>
      </c>
      <c r="M318" s="79" t="s">
        <v>46</v>
      </c>
      <c r="N318" s="83">
        <f>SUMIFS(FIPE!C:C,FIPE!A:A,'FROTA CONT'!F318,FIPE!B:B,'FROTA CONT'!E318)</f>
        <v>162201</v>
      </c>
      <c r="O318" s="84" t="s">
        <v>28</v>
      </c>
      <c r="P318" s="95">
        <v>200000</v>
      </c>
      <c r="Q318" s="95">
        <v>200000</v>
      </c>
      <c r="R318" s="95">
        <v>10000</v>
      </c>
      <c r="S318" s="95">
        <v>30000</v>
      </c>
      <c r="T318" s="96" t="s">
        <v>1770</v>
      </c>
      <c r="U318" s="88" t="s">
        <v>45</v>
      </c>
      <c r="V318" s="79" t="s">
        <v>30</v>
      </c>
      <c r="W318" s="79" t="s">
        <v>30</v>
      </c>
      <c r="X318" s="79" t="s">
        <v>48</v>
      </c>
      <c r="Y318" s="79" t="s">
        <v>48</v>
      </c>
      <c r="Z318" s="78" t="s">
        <v>1240</v>
      </c>
      <c r="AA318" s="89">
        <v>0</v>
      </c>
      <c r="AB318" s="90">
        <v>2275.8200000000002</v>
      </c>
      <c r="AC318" s="89">
        <v>144.86000000000001</v>
      </c>
      <c r="AD318" s="91">
        <v>0.02</v>
      </c>
      <c r="AE318" s="224" t="s">
        <v>1702</v>
      </c>
      <c r="AF318" s="228"/>
    </row>
    <row r="319" spans="1:32" ht="14.25" customHeight="1">
      <c r="A319" s="76">
        <v>20</v>
      </c>
      <c r="B319" s="77">
        <v>5</v>
      </c>
      <c r="C319" s="78">
        <v>507</v>
      </c>
      <c r="D319" s="78" t="s">
        <v>664</v>
      </c>
      <c r="E319" s="78" t="s">
        <v>56</v>
      </c>
      <c r="F319" s="78" t="s">
        <v>37</v>
      </c>
      <c r="G319" s="79" t="s">
        <v>53</v>
      </c>
      <c r="H319" s="88" t="s">
        <v>646</v>
      </c>
      <c r="I319" s="81" t="s">
        <v>65</v>
      </c>
      <c r="J319" s="78" t="s">
        <v>665</v>
      </c>
      <c r="K319" s="78">
        <v>1216618507</v>
      </c>
      <c r="L319" s="79" t="s">
        <v>45</v>
      </c>
      <c r="M319" s="79" t="s">
        <v>46</v>
      </c>
      <c r="N319" s="83">
        <f>SUMIFS(FIPE!C:C,FIPE!A:A,'FROTA CONT'!F319,FIPE!B:B,'FROTA CONT'!E319)</f>
        <v>162201</v>
      </c>
      <c r="O319" s="84" t="s">
        <v>28</v>
      </c>
      <c r="P319" s="95">
        <v>200000</v>
      </c>
      <c r="Q319" s="95">
        <v>200000</v>
      </c>
      <c r="R319" s="95">
        <v>10000</v>
      </c>
      <c r="S319" s="95">
        <v>30000</v>
      </c>
      <c r="T319" s="96" t="s">
        <v>1770</v>
      </c>
      <c r="U319" s="88" t="s">
        <v>45</v>
      </c>
      <c r="V319" s="79" t="s">
        <v>30</v>
      </c>
      <c r="W319" s="79" t="s">
        <v>30</v>
      </c>
      <c r="X319" s="79" t="s">
        <v>48</v>
      </c>
      <c r="Y319" s="79" t="s">
        <v>48</v>
      </c>
      <c r="Z319" s="78" t="s">
        <v>1240</v>
      </c>
      <c r="AA319" s="89">
        <v>0</v>
      </c>
      <c r="AB319" s="90">
        <v>2275.8200000000002</v>
      </c>
      <c r="AC319" s="89">
        <v>144.86000000000001</v>
      </c>
      <c r="AD319" s="91">
        <v>0.02</v>
      </c>
      <c r="AE319" s="224" t="s">
        <v>1702</v>
      </c>
      <c r="AF319" s="228"/>
    </row>
    <row r="320" spans="1:32" ht="14.25" customHeight="1">
      <c r="A320" s="76">
        <v>20</v>
      </c>
      <c r="B320" s="77">
        <v>5</v>
      </c>
      <c r="C320" s="78">
        <v>509</v>
      </c>
      <c r="D320" s="78" t="s">
        <v>666</v>
      </c>
      <c r="E320" s="78" t="s">
        <v>56</v>
      </c>
      <c r="F320" s="78" t="s">
        <v>37</v>
      </c>
      <c r="G320" s="79" t="s">
        <v>53</v>
      </c>
      <c r="H320" s="88" t="s">
        <v>646</v>
      </c>
      <c r="I320" s="81" t="s">
        <v>65</v>
      </c>
      <c r="J320" s="78" t="s">
        <v>667</v>
      </c>
      <c r="K320" s="78">
        <v>1216619325</v>
      </c>
      <c r="L320" s="79" t="s">
        <v>45</v>
      </c>
      <c r="M320" s="79" t="s">
        <v>46</v>
      </c>
      <c r="N320" s="83">
        <f>SUMIFS(FIPE!C:C,FIPE!A:A,'FROTA CONT'!F320,FIPE!B:B,'FROTA CONT'!E320)</f>
        <v>162201</v>
      </c>
      <c r="O320" s="84" t="s">
        <v>28</v>
      </c>
      <c r="P320" s="95">
        <v>200000</v>
      </c>
      <c r="Q320" s="95">
        <v>200000</v>
      </c>
      <c r="R320" s="95">
        <v>10000</v>
      </c>
      <c r="S320" s="95">
        <v>30000</v>
      </c>
      <c r="T320" s="96" t="s">
        <v>1770</v>
      </c>
      <c r="U320" s="88" t="s">
        <v>45</v>
      </c>
      <c r="V320" s="79" t="s">
        <v>30</v>
      </c>
      <c r="W320" s="79" t="s">
        <v>30</v>
      </c>
      <c r="X320" s="79" t="s">
        <v>48</v>
      </c>
      <c r="Y320" s="79" t="s">
        <v>48</v>
      </c>
      <c r="Z320" s="78" t="s">
        <v>1240</v>
      </c>
      <c r="AA320" s="89">
        <v>594.5</v>
      </c>
      <c r="AB320" s="90">
        <v>2275.8200000000002</v>
      </c>
      <c r="AC320" s="89">
        <v>144.86000000000001</v>
      </c>
      <c r="AD320" s="91">
        <v>0.02</v>
      </c>
      <c r="AE320" s="224" t="s">
        <v>1702</v>
      </c>
      <c r="AF320" s="228"/>
    </row>
    <row r="321" spans="1:32" ht="14.25" customHeight="1">
      <c r="A321" s="76">
        <v>20</v>
      </c>
      <c r="B321" s="77">
        <v>5</v>
      </c>
      <c r="C321" s="78">
        <v>511</v>
      </c>
      <c r="D321" s="78" t="s">
        <v>668</v>
      </c>
      <c r="E321" s="78" t="s">
        <v>56</v>
      </c>
      <c r="F321" s="78" t="s">
        <v>37</v>
      </c>
      <c r="G321" s="79" t="s">
        <v>53</v>
      </c>
      <c r="H321" s="88" t="s">
        <v>646</v>
      </c>
      <c r="I321" s="81" t="s">
        <v>65</v>
      </c>
      <c r="J321" s="78" t="s">
        <v>669</v>
      </c>
      <c r="K321" s="78">
        <v>1216615150</v>
      </c>
      <c r="L321" s="79" t="s">
        <v>45</v>
      </c>
      <c r="M321" s="79" t="s">
        <v>46</v>
      </c>
      <c r="N321" s="83">
        <f>SUMIFS(FIPE!C:C,FIPE!A:A,'FROTA CONT'!F321,FIPE!B:B,'FROTA CONT'!E321)</f>
        <v>162201</v>
      </c>
      <c r="O321" s="84" t="s">
        <v>28</v>
      </c>
      <c r="P321" s="95">
        <v>200000</v>
      </c>
      <c r="Q321" s="95">
        <v>200000</v>
      </c>
      <c r="R321" s="95">
        <v>10000</v>
      </c>
      <c r="S321" s="95">
        <v>30000</v>
      </c>
      <c r="T321" s="96" t="s">
        <v>1770</v>
      </c>
      <c r="U321" s="88" t="s">
        <v>45</v>
      </c>
      <c r="V321" s="79" t="s">
        <v>30</v>
      </c>
      <c r="W321" s="79" t="s">
        <v>30</v>
      </c>
      <c r="X321" s="79" t="s">
        <v>48</v>
      </c>
      <c r="Y321" s="79" t="s">
        <v>48</v>
      </c>
      <c r="Z321" s="78" t="s">
        <v>1240</v>
      </c>
      <c r="AA321" s="89">
        <v>0</v>
      </c>
      <c r="AB321" s="90">
        <v>2275.8200000000002</v>
      </c>
      <c r="AC321" s="89">
        <v>144.86000000000001</v>
      </c>
      <c r="AD321" s="91">
        <v>0.02</v>
      </c>
      <c r="AE321" s="224" t="s">
        <v>1702</v>
      </c>
      <c r="AF321" s="235">
        <v>42807</v>
      </c>
    </row>
    <row r="322" spans="1:32" ht="14.25" customHeight="1">
      <c r="A322" s="76">
        <v>20</v>
      </c>
      <c r="B322" s="77">
        <v>5</v>
      </c>
      <c r="C322" s="78">
        <v>513</v>
      </c>
      <c r="D322" s="78" t="s">
        <v>670</v>
      </c>
      <c r="E322" s="78" t="s">
        <v>56</v>
      </c>
      <c r="F322" s="78" t="s">
        <v>37</v>
      </c>
      <c r="G322" s="79" t="s">
        <v>53</v>
      </c>
      <c r="H322" s="88" t="s">
        <v>646</v>
      </c>
      <c r="I322" s="81" t="s">
        <v>65</v>
      </c>
      <c r="J322" s="78" t="s">
        <v>671</v>
      </c>
      <c r="K322" s="78">
        <v>1216616970</v>
      </c>
      <c r="L322" s="79" t="s">
        <v>45</v>
      </c>
      <c r="M322" s="79" t="s">
        <v>46</v>
      </c>
      <c r="N322" s="83">
        <f>SUMIFS(FIPE!C:C,FIPE!A:A,'FROTA CONT'!F322,FIPE!B:B,'FROTA CONT'!E322)</f>
        <v>162201</v>
      </c>
      <c r="O322" s="84" t="s">
        <v>28</v>
      </c>
      <c r="P322" s="95">
        <v>200000</v>
      </c>
      <c r="Q322" s="95">
        <v>200000</v>
      </c>
      <c r="R322" s="95">
        <v>10000</v>
      </c>
      <c r="S322" s="95">
        <v>30000</v>
      </c>
      <c r="T322" s="96" t="s">
        <v>1770</v>
      </c>
      <c r="U322" s="88" t="s">
        <v>45</v>
      </c>
      <c r="V322" s="79" t="s">
        <v>30</v>
      </c>
      <c r="W322" s="79" t="s">
        <v>30</v>
      </c>
      <c r="X322" s="79" t="s">
        <v>48</v>
      </c>
      <c r="Y322" s="79" t="s">
        <v>48</v>
      </c>
      <c r="Z322" s="78" t="s">
        <v>1240</v>
      </c>
      <c r="AA322" s="89">
        <v>704.32</v>
      </c>
      <c r="AB322" s="90">
        <v>2275.8200000000002</v>
      </c>
      <c r="AC322" s="89">
        <v>144.86000000000001</v>
      </c>
      <c r="AD322" s="91">
        <v>0.02</v>
      </c>
      <c r="AE322" s="224" t="s">
        <v>1702</v>
      </c>
      <c r="AF322" s="235">
        <v>62051</v>
      </c>
    </row>
    <row r="323" spans="1:32" ht="14.25" customHeight="1">
      <c r="A323" s="76">
        <v>20</v>
      </c>
      <c r="B323" s="77">
        <v>5</v>
      </c>
      <c r="C323" s="78">
        <v>517</v>
      </c>
      <c r="D323" s="78" t="s">
        <v>672</v>
      </c>
      <c r="E323" s="78" t="s">
        <v>56</v>
      </c>
      <c r="F323" s="78" t="s">
        <v>37</v>
      </c>
      <c r="G323" s="79" t="s">
        <v>53</v>
      </c>
      <c r="H323" s="88" t="s">
        <v>646</v>
      </c>
      <c r="I323" s="81" t="s">
        <v>65</v>
      </c>
      <c r="J323" s="78" t="s">
        <v>673</v>
      </c>
      <c r="K323" s="78">
        <v>1216606789</v>
      </c>
      <c r="L323" s="79" t="s">
        <v>45</v>
      </c>
      <c r="M323" s="79" t="s">
        <v>46</v>
      </c>
      <c r="N323" s="83">
        <f>SUMIFS(FIPE!C:C,FIPE!A:A,'FROTA CONT'!F323,FIPE!B:B,'FROTA CONT'!E323)</f>
        <v>162201</v>
      </c>
      <c r="O323" s="84" t="s">
        <v>28</v>
      </c>
      <c r="P323" s="95">
        <v>200000</v>
      </c>
      <c r="Q323" s="95">
        <v>200000</v>
      </c>
      <c r="R323" s="95">
        <v>10000</v>
      </c>
      <c r="S323" s="95">
        <v>30000</v>
      </c>
      <c r="T323" s="96" t="s">
        <v>1770</v>
      </c>
      <c r="U323" s="88" t="s">
        <v>45</v>
      </c>
      <c r="V323" s="79" t="s">
        <v>30</v>
      </c>
      <c r="W323" s="79" t="s">
        <v>30</v>
      </c>
      <c r="X323" s="79" t="s">
        <v>48</v>
      </c>
      <c r="Y323" s="79" t="s">
        <v>48</v>
      </c>
      <c r="Z323" s="78" t="s">
        <v>1240</v>
      </c>
      <c r="AA323" s="89">
        <v>367.04</v>
      </c>
      <c r="AB323" s="90">
        <v>2275.8200000000002</v>
      </c>
      <c r="AC323" s="89">
        <v>144.86000000000001</v>
      </c>
      <c r="AD323" s="91">
        <v>0.02</v>
      </c>
      <c r="AE323" s="224" t="s">
        <v>1702</v>
      </c>
      <c r="AF323" s="235">
        <v>54855</v>
      </c>
    </row>
    <row r="324" spans="1:32" ht="14.25" customHeight="1">
      <c r="A324" s="76">
        <v>20</v>
      </c>
      <c r="B324" s="77">
        <v>5</v>
      </c>
      <c r="C324" s="78">
        <v>519</v>
      </c>
      <c r="D324" s="78" t="s">
        <v>674</v>
      </c>
      <c r="E324" s="78" t="s">
        <v>56</v>
      </c>
      <c r="F324" s="78" t="s">
        <v>37</v>
      </c>
      <c r="G324" s="79" t="s">
        <v>53</v>
      </c>
      <c r="H324" s="88" t="s">
        <v>646</v>
      </c>
      <c r="I324" s="81" t="s">
        <v>65</v>
      </c>
      <c r="J324" s="78" t="s">
        <v>675</v>
      </c>
      <c r="K324" s="78">
        <v>1216612797</v>
      </c>
      <c r="L324" s="79" t="s">
        <v>45</v>
      </c>
      <c r="M324" s="79" t="s">
        <v>46</v>
      </c>
      <c r="N324" s="83">
        <f>SUMIFS(FIPE!C:C,FIPE!A:A,'FROTA CONT'!F324,FIPE!B:B,'FROTA CONT'!E324)</f>
        <v>162201</v>
      </c>
      <c r="O324" s="84" t="s">
        <v>28</v>
      </c>
      <c r="P324" s="95">
        <v>200000</v>
      </c>
      <c r="Q324" s="95">
        <v>200000</v>
      </c>
      <c r="R324" s="95">
        <v>10000</v>
      </c>
      <c r="S324" s="95">
        <v>30000</v>
      </c>
      <c r="T324" s="96" t="s">
        <v>1770</v>
      </c>
      <c r="U324" s="88" t="s">
        <v>45</v>
      </c>
      <c r="V324" s="79" t="s">
        <v>30</v>
      </c>
      <c r="W324" s="79" t="s">
        <v>30</v>
      </c>
      <c r="X324" s="79" t="s">
        <v>48</v>
      </c>
      <c r="Y324" s="79" t="s">
        <v>48</v>
      </c>
      <c r="Z324" s="78" t="s">
        <v>1240</v>
      </c>
      <c r="AA324" s="89">
        <v>7695.87</v>
      </c>
      <c r="AB324" s="90">
        <v>2275.8200000000002</v>
      </c>
      <c r="AC324" s="89">
        <v>144.86000000000001</v>
      </c>
      <c r="AD324" s="91">
        <v>0.02</v>
      </c>
      <c r="AE324" s="224" t="s">
        <v>1702</v>
      </c>
      <c r="AF324" s="235">
        <v>84454</v>
      </c>
    </row>
    <row r="325" spans="1:32" ht="14.25" customHeight="1">
      <c r="A325" s="76">
        <v>20</v>
      </c>
      <c r="B325" s="77">
        <v>20</v>
      </c>
      <c r="C325" s="78">
        <v>521</v>
      </c>
      <c r="D325" s="78" t="s">
        <v>676</v>
      </c>
      <c r="E325" s="78" t="s">
        <v>56</v>
      </c>
      <c r="F325" s="78" t="s">
        <v>37</v>
      </c>
      <c r="G325" s="79" t="s">
        <v>53</v>
      </c>
      <c r="H325" s="88" t="s">
        <v>646</v>
      </c>
      <c r="I325" s="81" t="s">
        <v>65</v>
      </c>
      <c r="J325" s="78" t="s">
        <v>677</v>
      </c>
      <c r="K325" s="78">
        <v>1216612444</v>
      </c>
      <c r="L325" s="79" t="s">
        <v>45</v>
      </c>
      <c r="M325" s="79" t="s">
        <v>46</v>
      </c>
      <c r="N325" s="83">
        <f>SUMIFS(FIPE!C:C,FIPE!A:A,'FROTA CONT'!F325,FIPE!B:B,'FROTA CONT'!E325)</f>
        <v>162201</v>
      </c>
      <c r="O325" s="84" t="s">
        <v>28</v>
      </c>
      <c r="P325" s="95">
        <v>200000</v>
      </c>
      <c r="Q325" s="95">
        <v>200000</v>
      </c>
      <c r="R325" s="95">
        <v>10000</v>
      </c>
      <c r="S325" s="95">
        <v>30000</v>
      </c>
      <c r="T325" s="96" t="s">
        <v>1770</v>
      </c>
      <c r="U325" s="88" t="s">
        <v>45</v>
      </c>
      <c r="V325" s="79" t="s">
        <v>30</v>
      </c>
      <c r="W325" s="79" t="s">
        <v>30</v>
      </c>
      <c r="X325" s="79" t="s">
        <v>48</v>
      </c>
      <c r="Y325" s="79" t="s">
        <v>48</v>
      </c>
      <c r="Z325" s="78" t="s">
        <v>1240</v>
      </c>
      <c r="AA325" s="89">
        <v>131.46</v>
      </c>
      <c r="AB325" s="90">
        <v>2275.8200000000002</v>
      </c>
      <c r="AC325" s="89">
        <v>144.86000000000001</v>
      </c>
      <c r="AD325" s="91">
        <v>0.02</v>
      </c>
      <c r="AE325" s="224" t="s">
        <v>1702</v>
      </c>
      <c r="AF325" s="235">
        <v>73449</v>
      </c>
    </row>
    <row r="326" spans="1:32" ht="14.25" customHeight="1">
      <c r="A326" s="76">
        <v>20</v>
      </c>
      <c r="B326" s="77">
        <v>5</v>
      </c>
      <c r="C326" s="78">
        <v>523</v>
      </c>
      <c r="D326" s="78" t="s">
        <v>678</v>
      </c>
      <c r="E326" s="78" t="s">
        <v>56</v>
      </c>
      <c r="F326" s="78" t="s">
        <v>37</v>
      </c>
      <c r="G326" s="79" t="s">
        <v>53</v>
      </c>
      <c r="H326" s="88" t="s">
        <v>646</v>
      </c>
      <c r="I326" s="81" t="s">
        <v>65</v>
      </c>
      <c r="J326" s="78" t="s">
        <v>679</v>
      </c>
      <c r="K326" s="78">
        <v>1216604484</v>
      </c>
      <c r="L326" s="79" t="s">
        <v>45</v>
      </c>
      <c r="M326" s="79" t="s">
        <v>46</v>
      </c>
      <c r="N326" s="83">
        <f>SUMIFS(FIPE!C:C,FIPE!A:A,'FROTA CONT'!F326,FIPE!B:B,'FROTA CONT'!E326)</f>
        <v>162201</v>
      </c>
      <c r="O326" s="84" t="s">
        <v>28</v>
      </c>
      <c r="P326" s="95">
        <v>200000</v>
      </c>
      <c r="Q326" s="95">
        <v>200000</v>
      </c>
      <c r="R326" s="95">
        <v>10000</v>
      </c>
      <c r="S326" s="95">
        <v>30000</v>
      </c>
      <c r="T326" s="96" t="s">
        <v>1770</v>
      </c>
      <c r="U326" s="88" t="s">
        <v>45</v>
      </c>
      <c r="V326" s="79" t="s">
        <v>30</v>
      </c>
      <c r="W326" s="79" t="s">
        <v>30</v>
      </c>
      <c r="X326" s="79" t="s">
        <v>48</v>
      </c>
      <c r="Y326" s="79" t="s">
        <v>48</v>
      </c>
      <c r="Z326" s="78" t="s">
        <v>1240</v>
      </c>
      <c r="AA326" s="89">
        <v>2880.2</v>
      </c>
      <c r="AB326" s="90">
        <v>2275.8200000000002</v>
      </c>
      <c r="AC326" s="89">
        <v>144.86000000000001</v>
      </c>
      <c r="AD326" s="91">
        <v>0.02</v>
      </c>
      <c r="AE326" s="224" t="s">
        <v>1702</v>
      </c>
      <c r="AF326" s="228"/>
    </row>
    <row r="327" spans="1:32" ht="14.25" customHeight="1">
      <c r="A327" s="76">
        <v>20</v>
      </c>
      <c r="B327" s="77">
        <v>5</v>
      </c>
      <c r="C327" s="78">
        <v>525</v>
      </c>
      <c r="D327" s="78" t="s">
        <v>680</v>
      </c>
      <c r="E327" s="78" t="s">
        <v>56</v>
      </c>
      <c r="F327" s="78" t="s">
        <v>37</v>
      </c>
      <c r="G327" s="79" t="s">
        <v>53</v>
      </c>
      <c r="H327" s="88" t="s">
        <v>646</v>
      </c>
      <c r="I327" s="81" t="s">
        <v>65</v>
      </c>
      <c r="J327" s="78" t="s">
        <v>681</v>
      </c>
      <c r="K327" s="78">
        <v>1216585765</v>
      </c>
      <c r="L327" s="79" t="s">
        <v>45</v>
      </c>
      <c r="M327" s="79" t="s">
        <v>46</v>
      </c>
      <c r="N327" s="83">
        <f>SUMIFS(FIPE!C:C,FIPE!A:A,'FROTA CONT'!F327,FIPE!B:B,'FROTA CONT'!E327)</f>
        <v>162201</v>
      </c>
      <c r="O327" s="84" t="s">
        <v>28</v>
      </c>
      <c r="P327" s="95">
        <v>200000</v>
      </c>
      <c r="Q327" s="95">
        <v>200000</v>
      </c>
      <c r="R327" s="95">
        <v>10000</v>
      </c>
      <c r="S327" s="95">
        <v>30000</v>
      </c>
      <c r="T327" s="96" t="s">
        <v>1770</v>
      </c>
      <c r="U327" s="88" t="s">
        <v>45</v>
      </c>
      <c r="V327" s="79" t="s">
        <v>30</v>
      </c>
      <c r="W327" s="79" t="s">
        <v>30</v>
      </c>
      <c r="X327" s="79" t="s">
        <v>48</v>
      </c>
      <c r="Y327" s="79" t="s">
        <v>48</v>
      </c>
      <c r="Z327" s="78" t="s">
        <v>1240</v>
      </c>
      <c r="AA327" s="89">
        <v>296.39999999999998</v>
      </c>
      <c r="AB327" s="90">
        <v>2275.8200000000002</v>
      </c>
      <c r="AC327" s="89">
        <v>144.86000000000001</v>
      </c>
      <c r="AD327" s="91">
        <v>0.02</v>
      </c>
      <c r="AE327" s="224" t="s">
        <v>1702</v>
      </c>
      <c r="AF327" s="235">
        <v>45560</v>
      </c>
    </row>
    <row r="328" spans="1:32" ht="14.25" customHeight="1">
      <c r="A328" s="76">
        <v>20</v>
      </c>
      <c r="B328" s="77">
        <v>5</v>
      </c>
      <c r="C328" s="78">
        <v>527</v>
      </c>
      <c r="D328" s="78" t="s">
        <v>682</v>
      </c>
      <c r="E328" s="78" t="s">
        <v>56</v>
      </c>
      <c r="F328" s="78" t="s">
        <v>37</v>
      </c>
      <c r="G328" s="79" t="s">
        <v>53</v>
      </c>
      <c r="H328" s="88" t="s">
        <v>646</v>
      </c>
      <c r="I328" s="81" t="s">
        <v>65</v>
      </c>
      <c r="J328" s="78" t="s">
        <v>683</v>
      </c>
      <c r="K328" s="78">
        <v>1216591129</v>
      </c>
      <c r="L328" s="79" t="s">
        <v>45</v>
      </c>
      <c r="M328" s="79" t="s">
        <v>46</v>
      </c>
      <c r="N328" s="83">
        <f>SUMIFS(FIPE!C:C,FIPE!A:A,'FROTA CONT'!F328,FIPE!B:B,'FROTA CONT'!E328)</f>
        <v>162201</v>
      </c>
      <c r="O328" s="84" t="s">
        <v>28</v>
      </c>
      <c r="P328" s="95">
        <v>200000</v>
      </c>
      <c r="Q328" s="95">
        <v>200000</v>
      </c>
      <c r="R328" s="95">
        <v>10000</v>
      </c>
      <c r="S328" s="95">
        <v>30000</v>
      </c>
      <c r="T328" s="96" t="s">
        <v>1770</v>
      </c>
      <c r="U328" s="88" t="s">
        <v>45</v>
      </c>
      <c r="V328" s="79" t="s">
        <v>30</v>
      </c>
      <c r="W328" s="79" t="s">
        <v>30</v>
      </c>
      <c r="X328" s="79" t="s">
        <v>48</v>
      </c>
      <c r="Y328" s="79" t="s">
        <v>48</v>
      </c>
      <c r="Z328" s="78" t="s">
        <v>1240</v>
      </c>
      <c r="AA328" s="89">
        <v>312.36</v>
      </c>
      <c r="AB328" s="90">
        <v>2275.8200000000002</v>
      </c>
      <c r="AC328" s="89">
        <v>144.86000000000001</v>
      </c>
      <c r="AD328" s="91">
        <v>0.02</v>
      </c>
      <c r="AE328" s="224" t="s">
        <v>1702</v>
      </c>
      <c r="AF328" s="235">
        <v>34445</v>
      </c>
    </row>
    <row r="329" spans="1:32" ht="14.25" customHeight="1">
      <c r="A329" s="76">
        <v>20</v>
      </c>
      <c r="B329" s="77">
        <v>5</v>
      </c>
      <c r="C329" s="78">
        <v>529</v>
      </c>
      <c r="D329" s="78" t="s">
        <v>684</v>
      </c>
      <c r="E329" s="78" t="s">
        <v>56</v>
      </c>
      <c r="F329" s="78" t="s">
        <v>37</v>
      </c>
      <c r="G329" s="79" t="s">
        <v>53</v>
      </c>
      <c r="H329" s="88" t="s">
        <v>646</v>
      </c>
      <c r="I329" s="81" t="s">
        <v>65</v>
      </c>
      <c r="J329" s="78" t="s">
        <v>685</v>
      </c>
      <c r="K329" s="78">
        <v>1216603194</v>
      </c>
      <c r="L329" s="79" t="s">
        <v>45</v>
      </c>
      <c r="M329" s="79" t="s">
        <v>46</v>
      </c>
      <c r="N329" s="83">
        <f>SUMIFS(FIPE!C:C,FIPE!A:A,'FROTA CONT'!F329,FIPE!B:B,'FROTA CONT'!E329)</f>
        <v>162201</v>
      </c>
      <c r="O329" s="84" t="s">
        <v>28</v>
      </c>
      <c r="P329" s="95">
        <v>200000</v>
      </c>
      <c r="Q329" s="95">
        <v>200000</v>
      </c>
      <c r="R329" s="95">
        <v>10000</v>
      </c>
      <c r="S329" s="95">
        <v>30000</v>
      </c>
      <c r="T329" s="96" t="s">
        <v>1770</v>
      </c>
      <c r="U329" s="88" t="s">
        <v>45</v>
      </c>
      <c r="V329" s="79" t="s">
        <v>30</v>
      </c>
      <c r="W329" s="79" t="s">
        <v>30</v>
      </c>
      <c r="X329" s="79" t="s">
        <v>48</v>
      </c>
      <c r="Y329" s="79" t="s">
        <v>48</v>
      </c>
      <c r="Z329" s="78" t="s">
        <v>1240</v>
      </c>
      <c r="AA329" s="89">
        <v>235.58</v>
      </c>
      <c r="AB329" s="90">
        <v>2275.8200000000002</v>
      </c>
      <c r="AC329" s="89">
        <v>144.86000000000001</v>
      </c>
      <c r="AD329" s="91">
        <v>0.02</v>
      </c>
      <c r="AE329" s="224" t="s">
        <v>1702</v>
      </c>
      <c r="AF329" s="235">
        <v>81742</v>
      </c>
    </row>
    <row r="330" spans="1:32" ht="14.25" customHeight="1">
      <c r="A330" s="76">
        <v>20</v>
      </c>
      <c r="B330" s="77">
        <v>5</v>
      </c>
      <c r="C330" s="78">
        <v>531</v>
      </c>
      <c r="D330" s="78" t="s">
        <v>686</v>
      </c>
      <c r="E330" s="78" t="s">
        <v>56</v>
      </c>
      <c r="F330" s="78" t="s">
        <v>37</v>
      </c>
      <c r="G330" s="79" t="s">
        <v>53</v>
      </c>
      <c r="H330" s="88" t="s">
        <v>646</v>
      </c>
      <c r="I330" s="81" t="s">
        <v>65</v>
      </c>
      <c r="J330" s="78" t="s">
        <v>687</v>
      </c>
      <c r="K330" s="78">
        <v>1216602317</v>
      </c>
      <c r="L330" s="79" t="s">
        <v>45</v>
      </c>
      <c r="M330" s="79" t="s">
        <v>46</v>
      </c>
      <c r="N330" s="83">
        <f>SUMIFS(FIPE!C:C,FIPE!A:A,'FROTA CONT'!F330,FIPE!B:B,'FROTA CONT'!E330)</f>
        <v>162201</v>
      </c>
      <c r="O330" s="84" t="s">
        <v>28</v>
      </c>
      <c r="P330" s="95">
        <v>200000</v>
      </c>
      <c r="Q330" s="95">
        <v>200000</v>
      </c>
      <c r="R330" s="95">
        <v>10000</v>
      </c>
      <c r="S330" s="95">
        <v>30000</v>
      </c>
      <c r="T330" s="96" t="s">
        <v>1770</v>
      </c>
      <c r="U330" s="88" t="s">
        <v>45</v>
      </c>
      <c r="V330" s="79" t="s">
        <v>30</v>
      </c>
      <c r="W330" s="79" t="s">
        <v>30</v>
      </c>
      <c r="X330" s="79" t="s">
        <v>48</v>
      </c>
      <c r="Y330" s="79" t="s">
        <v>48</v>
      </c>
      <c r="Z330" s="78" t="s">
        <v>1240</v>
      </c>
      <c r="AA330" s="89">
        <v>131.46</v>
      </c>
      <c r="AB330" s="90">
        <v>2275.8200000000002</v>
      </c>
      <c r="AC330" s="89">
        <v>144.86000000000001</v>
      </c>
      <c r="AD330" s="91">
        <v>0.02</v>
      </c>
      <c r="AE330" s="224" t="s">
        <v>1702</v>
      </c>
      <c r="AF330" s="228"/>
    </row>
    <row r="331" spans="1:32" ht="14.25" customHeight="1">
      <c r="A331" s="76">
        <v>20</v>
      </c>
      <c r="B331" s="77">
        <v>20</v>
      </c>
      <c r="C331" s="78">
        <v>533</v>
      </c>
      <c r="D331" s="78" t="s">
        <v>688</v>
      </c>
      <c r="E331" s="78" t="s">
        <v>56</v>
      </c>
      <c r="F331" s="78" t="s">
        <v>37</v>
      </c>
      <c r="G331" s="79" t="s">
        <v>53</v>
      </c>
      <c r="H331" s="88" t="s">
        <v>646</v>
      </c>
      <c r="I331" s="81" t="s">
        <v>65</v>
      </c>
      <c r="J331" s="78" t="s">
        <v>689</v>
      </c>
      <c r="K331" s="78">
        <v>1216592931</v>
      </c>
      <c r="L331" s="79" t="s">
        <v>45</v>
      </c>
      <c r="M331" s="79" t="s">
        <v>46</v>
      </c>
      <c r="N331" s="83">
        <f>SUMIFS(FIPE!C:C,FIPE!A:A,'FROTA CONT'!F331,FIPE!B:B,'FROTA CONT'!E331)</f>
        <v>162201</v>
      </c>
      <c r="O331" s="84" t="s">
        <v>28</v>
      </c>
      <c r="P331" s="95">
        <v>200000</v>
      </c>
      <c r="Q331" s="95">
        <v>200000</v>
      </c>
      <c r="R331" s="95">
        <v>10000</v>
      </c>
      <c r="S331" s="95">
        <v>30000</v>
      </c>
      <c r="T331" s="96" t="s">
        <v>1770</v>
      </c>
      <c r="U331" s="88" t="s">
        <v>45</v>
      </c>
      <c r="V331" s="79" t="s">
        <v>30</v>
      </c>
      <c r="W331" s="79" t="s">
        <v>30</v>
      </c>
      <c r="X331" s="79" t="s">
        <v>48</v>
      </c>
      <c r="Y331" s="79" t="s">
        <v>48</v>
      </c>
      <c r="Z331" s="78" t="s">
        <v>1240</v>
      </c>
      <c r="AA331" s="89">
        <v>0</v>
      </c>
      <c r="AB331" s="90">
        <v>2275.8200000000002</v>
      </c>
      <c r="AC331" s="89">
        <v>144.86000000000001</v>
      </c>
      <c r="AD331" s="91">
        <v>0.02</v>
      </c>
      <c r="AE331" s="224" t="s">
        <v>1702</v>
      </c>
      <c r="AF331" s="234">
        <v>10701</v>
      </c>
    </row>
    <row r="332" spans="1:32" ht="14.25" customHeight="1">
      <c r="A332" s="76">
        <v>20</v>
      </c>
      <c r="B332" s="77">
        <v>5</v>
      </c>
      <c r="C332" s="78">
        <v>535</v>
      </c>
      <c r="D332" s="78" t="s">
        <v>690</v>
      </c>
      <c r="E332" s="78" t="s">
        <v>56</v>
      </c>
      <c r="F332" s="78" t="s">
        <v>37</v>
      </c>
      <c r="G332" s="79" t="s">
        <v>53</v>
      </c>
      <c r="H332" s="88" t="s">
        <v>646</v>
      </c>
      <c r="I332" s="81" t="s">
        <v>65</v>
      </c>
      <c r="J332" s="78" t="s">
        <v>691</v>
      </c>
      <c r="K332" s="78">
        <v>1216593920</v>
      </c>
      <c r="L332" s="79" t="s">
        <v>45</v>
      </c>
      <c r="M332" s="79" t="s">
        <v>46</v>
      </c>
      <c r="N332" s="83">
        <f>SUMIFS(FIPE!C:C,FIPE!A:A,'FROTA CONT'!F332,FIPE!B:B,'FROTA CONT'!E332)</f>
        <v>162201</v>
      </c>
      <c r="O332" s="84" t="s">
        <v>28</v>
      </c>
      <c r="P332" s="95">
        <v>200000</v>
      </c>
      <c r="Q332" s="95">
        <v>200000</v>
      </c>
      <c r="R332" s="95">
        <v>10000</v>
      </c>
      <c r="S332" s="95">
        <v>30000</v>
      </c>
      <c r="T332" s="96" t="s">
        <v>1770</v>
      </c>
      <c r="U332" s="88" t="s">
        <v>45</v>
      </c>
      <c r="V332" s="79" t="s">
        <v>30</v>
      </c>
      <c r="W332" s="79" t="s">
        <v>30</v>
      </c>
      <c r="X332" s="79" t="s">
        <v>48</v>
      </c>
      <c r="Y332" s="79" t="s">
        <v>48</v>
      </c>
      <c r="Z332" s="78" t="s">
        <v>1240</v>
      </c>
      <c r="AA332" s="89">
        <v>591.54</v>
      </c>
      <c r="AB332" s="90">
        <v>2275.8200000000002</v>
      </c>
      <c r="AC332" s="89">
        <v>144.86000000000001</v>
      </c>
      <c r="AD332" s="91">
        <v>0.02</v>
      </c>
      <c r="AE332" s="224" t="s">
        <v>1702</v>
      </c>
      <c r="AF332" s="235">
        <v>85826</v>
      </c>
    </row>
    <row r="333" spans="1:32" ht="14.25" customHeight="1">
      <c r="A333" s="76">
        <v>20</v>
      </c>
      <c r="B333" s="77">
        <v>20</v>
      </c>
      <c r="C333" s="78">
        <v>537</v>
      </c>
      <c r="D333" s="78" t="s">
        <v>692</v>
      </c>
      <c r="E333" s="78" t="s">
        <v>56</v>
      </c>
      <c r="F333" s="78" t="s">
        <v>37</v>
      </c>
      <c r="G333" s="79" t="s">
        <v>53</v>
      </c>
      <c r="H333" s="88" t="s">
        <v>646</v>
      </c>
      <c r="I333" s="81" t="s">
        <v>65</v>
      </c>
      <c r="J333" s="78" t="s">
        <v>693</v>
      </c>
      <c r="K333" s="78">
        <v>1216597941</v>
      </c>
      <c r="L333" s="79" t="s">
        <v>45</v>
      </c>
      <c r="M333" s="79" t="s">
        <v>46</v>
      </c>
      <c r="N333" s="83">
        <f>SUMIFS(FIPE!C:C,FIPE!A:A,'FROTA CONT'!F333,FIPE!B:B,'FROTA CONT'!E333)</f>
        <v>162201</v>
      </c>
      <c r="O333" s="84" t="s">
        <v>28</v>
      </c>
      <c r="P333" s="95">
        <v>200000</v>
      </c>
      <c r="Q333" s="95">
        <v>200000</v>
      </c>
      <c r="R333" s="95">
        <v>10000</v>
      </c>
      <c r="S333" s="95">
        <v>30000</v>
      </c>
      <c r="T333" s="96" t="s">
        <v>1770</v>
      </c>
      <c r="U333" s="88" t="s">
        <v>45</v>
      </c>
      <c r="V333" s="79" t="s">
        <v>30</v>
      </c>
      <c r="W333" s="79" t="s">
        <v>30</v>
      </c>
      <c r="X333" s="79" t="s">
        <v>48</v>
      </c>
      <c r="Y333" s="79" t="s">
        <v>48</v>
      </c>
      <c r="Z333" s="78" t="s">
        <v>1240</v>
      </c>
      <c r="AA333" s="89">
        <v>0</v>
      </c>
      <c r="AB333" s="90">
        <v>2275.8200000000002</v>
      </c>
      <c r="AC333" s="89">
        <v>144.86000000000001</v>
      </c>
      <c r="AD333" s="91">
        <v>0.02</v>
      </c>
      <c r="AE333" s="224" t="s">
        <v>1702</v>
      </c>
      <c r="AF333" s="235">
        <v>111863</v>
      </c>
    </row>
    <row r="334" spans="1:32" ht="14.25" customHeight="1">
      <c r="A334" s="76">
        <v>20</v>
      </c>
      <c r="B334" s="77">
        <v>20</v>
      </c>
      <c r="C334" s="78">
        <v>539</v>
      </c>
      <c r="D334" s="78" t="s">
        <v>694</v>
      </c>
      <c r="E334" s="78" t="s">
        <v>56</v>
      </c>
      <c r="F334" s="78" t="s">
        <v>37</v>
      </c>
      <c r="G334" s="79" t="s">
        <v>53</v>
      </c>
      <c r="H334" s="88" t="s">
        <v>646</v>
      </c>
      <c r="I334" s="81" t="s">
        <v>65</v>
      </c>
      <c r="J334" s="78" t="s">
        <v>695</v>
      </c>
      <c r="K334" s="78">
        <v>1216587776</v>
      </c>
      <c r="L334" s="79" t="s">
        <v>45</v>
      </c>
      <c r="M334" s="79" t="s">
        <v>46</v>
      </c>
      <c r="N334" s="83">
        <f>SUMIFS(FIPE!C:C,FIPE!A:A,'FROTA CONT'!F334,FIPE!B:B,'FROTA CONT'!E334)</f>
        <v>162201</v>
      </c>
      <c r="O334" s="84" t="s">
        <v>28</v>
      </c>
      <c r="P334" s="95">
        <v>200000</v>
      </c>
      <c r="Q334" s="95">
        <v>200000</v>
      </c>
      <c r="R334" s="95">
        <v>10000</v>
      </c>
      <c r="S334" s="95">
        <v>30000</v>
      </c>
      <c r="T334" s="96" t="s">
        <v>1770</v>
      </c>
      <c r="U334" s="88" t="s">
        <v>45</v>
      </c>
      <c r="V334" s="79" t="s">
        <v>30</v>
      </c>
      <c r="W334" s="79" t="s">
        <v>30</v>
      </c>
      <c r="X334" s="79" t="s">
        <v>48</v>
      </c>
      <c r="Y334" s="79" t="s">
        <v>48</v>
      </c>
      <c r="Z334" s="78" t="s">
        <v>1240</v>
      </c>
      <c r="AA334" s="89">
        <v>296.39999999999998</v>
      </c>
      <c r="AB334" s="90">
        <v>2275.8200000000002</v>
      </c>
      <c r="AC334" s="89">
        <v>144.86000000000001</v>
      </c>
      <c r="AD334" s="91">
        <v>0.02</v>
      </c>
      <c r="AE334" s="224" t="s">
        <v>1702</v>
      </c>
      <c r="AF334" s="235">
        <v>34727</v>
      </c>
    </row>
    <row r="335" spans="1:32" ht="14.25" customHeight="1">
      <c r="A335" s="76">
        <v>20</v>
      </c>
      <c r="B335" s="77">
        <v>5</v>
      </c>
      <c r="C335" s="78">
        <v>541</v>
      </c>
      <c r="D335" s="78" t="s">
        <v>696</v>
      </c>
      <c r="E335" s="78" t="s">
        <v>56</v>
      </c>
      <c r="F335" s="78" t="s">
        <v>37</v>
      </c>
      <c r="G335" s="79" t="s">
        <v>53</v>
      </c>
      <c r="H335" s="88" t="s">
        <v>646</v>
      </c>
      <c r="I335" s="81" t="s">
        <v>65</v>
      </c>
      <c r="J335" s="78" t="s">
        <v>697</v>
      </c>
      <c r="K335" s="78">
        <v>1216599839</v>
      </c>
      <c r="L335" s="79" t="s">
        <v>45</v>
      </c>
      <c r="M335" s="79" t="s">
        <v>46</v>
      </c>
      <c r="N335" s="83">
        <f>SUMIFS(FIPE!C:C,FIPE!A:A,'FROTA CONT'!F335,FIPE!B:B,'FROTA CONT'!E335)</f>
        <v>162201</v>
      </c>
      <c r="O335" s="84" t="s">
        <v>28</v>
      </c>
      <c r="P335" s="95">
        <v>200000</v>
      </c>
      <c r="Q335" s="95">
        <v>200000</v>
      </c>
      <c r="R335" s="95">
        <v>10000</v>
      </c>
      <c r="S335" s="95">
        <v>30000</v>
      </c>
      <c r="T335" s="96" t="s">
        <v>1770</v>
      </c>
      <c r="U335" s="88" t="s">
        <v>45</v>
      </c>
      <c r="V335" s="79" t="s">
        <v>30</v>
      </c>
      <c r="W335" s="79" t="s">
        <v>30</v>
      </c>
      <c r="X335" s="79" t="s">
        <v>48</v>
      </c>
      <c r="Y335" s="79" t="s">
        <v>48</v>
      </c>
      <c r="Z335" s="78" t="s">
        <v>1240</v>
      </c>
      <c r="AA335" s="89">
        <v>156.18</v>
      </c>
      <c r="AB335" s="90">
        <v>2275.8200000000002</v>
      </c>
      <c r="AC335" s="89">
        <v>144.86000000000001</v>
      </c>
      <c r="AD335" s="91">
        <v>0.02</v>
      </c>
      <c r="AE335" s="224" t="s">
        <v>1702</v>
      </c>
      <c r="AF335" s="235">
        <v>149563</v>
      </c>
    </row>
    <row r="336" spans="1:32" ht="14.25" customHeight="1">
      <c r="A336" s="76">
        <v>20</v>
      </c>
      <c r="B336" s="77">
        <v>5</v>
      </c>
      <c r="C336" s="78">
        <v>543</v>
      </c>
      <c r="D336" s="78" t="s">
        <v>698</v>
      </c>
      <c r="E336" s="78" t="s">
        <v>56</v>
      </c>
      <c r="F336" s="78" t="s">
        <v>37</v>
      </c>
      <c r="G336" s="79" t="s">
        <v>53</v>
      </c>
      <c r="H336" s="88" t="s">
        <v>646</v>
      </c>
      <c r="I336" s="81" t="s">
        <v>65</v>
      </c>
      <c r="J336" s="78" t="s">
        <v>699</v>
      </c>
      <c r="K336" s="78">
        <v>1216600381</v>
      </c>
      <c r="L336" s="79" t="s">
        <v>45</v>
      </c>
      <c r="M336" s="79" t="s">
        <v>46</v>
      </c>
      <c r="N336" s="83">
        <f>SUMIFS(FIPE!C:C,FIPE!A:A,'FROTA CONT'!F336,FIPE!B:B,'FROTA CONT'!E336)</f>
        <v>162201</v>
      </c>
      <c r="O336" s="84" t="s">
        <v>28</v>
      </c>
      <c r="P336" s="95">
        <v>200000</v>
      </c>
      <c r="Q336" s="95">
        <v>200000</v>
      </c>
      <c r="R336" s="95">
        <v>10000</v>
      </c>
      <c r="S336" s="95">
        <v>30000</v>
      </c>
      <c r="T336" s="96" t="s">
        <v>1770</v>
      </c>
      <c r="U336" s="88" t="s">
        <v>45</v>
      </c>
      <c r="V336" s="79" t="s">
        <v>30</v>
      </c>
      <c r="W336" s="79" t="s">
        <v>30</v>
      </c>
      <c r="X336" s="79" t="s">
        <v>48</v>
      </c>
      <c r="Y336" s="79" t="s">
        <v>48</v>
      </c>
      <c r="Z336" s="78" t="s">
        <v>1240</v>
      </c>
      <c r="AA336" s="89">
        <v>0</v>
      </c>
      <c r="AB336" s="90">
        <v>2275.8200000000002</v>
      </c>
      <c r="AC336" s="89">
        <v>144.86000000000001</v>
      </c>
      <c r="AD336" s="91">
        <v>0.02</v>
      </c>
      <c r="AE336" s="224" t="s">
        <v>1702</v>
      </c>
      <c r="AF336" s="228"/>
    </row>
    <row r="337" spans="1:32" ht="14.25" customHeight="1">
      <c r="A337" s="76">
        <v>20</v>
      </c>
      <c r="B337" s="77">
        <v>5</v>
      </c>
      <c r="C337" s="78">
        <v>121</v>
      </c>
      <c r="D337" s="78" t="s">
        <v>700</v>
      </c>
      <c r="E337" s="78" t="s">
        <v>469</v>
      </c>
      <c r="F337" s="78" t="s">
        <v>136</v>
      </c>
      <c r="G337" s="79" t="s">
        <v>21</v>
      </c>
      <c r="H337" s="88" t="s">
        <v>646</v>
      </c>
      <c r="I337" s="81" t="s">
        <v>69</v>
      </c>
      <c r="J337" s="78" t="s">
        <v>701</v>
      </c>
      <c r="K337" s="78">
        <v>1017733004</v>
      </c>
      <c r="L337" s="79" t="s">
        <v>25</v>
      </c>
      <c r="M337" s="79" t="s">
        <v>26</v>
      </c>
      <c r="N337" s="83">
        <f>SUMIFS(FIPE!C:C,FIPE!A:A,'FROTA CONT'!F337,FIPE!B:B,'FROTA CONT'!E337)</f>
        <v>82377</v>
      </c>
      <c r="O337" s="84" t="s">
        <v>28</v>
      </c>
      <c r="P337" s="95">
        <v>300000</v>
      </c>
      <c r="Q337" s="95">
        <v>700000</v>
      </c>
      <c r="R337" s="95">
        <v>100000</v>
      </c>
      <c r="S337" s="95">
        <v>30000</v>
      </c>
      <c r="T337" s="96" t="s">
        <v>48</v>
      </c>
      <c r="U337" s="88" t="s">
        <v>1773</v>
      </c>
      <c r="V337" s="79" t="s">
        <v>30</v>
      </c>
      <c r="W337" s="79" t="s">
        <v>30</v>
      </c>
      <c r="X337" s="79" t="s">
        <v>48</v>
      </c>
      <c r="Y337" s="79" t="s">
        <v>48</v>
      </c>
      <c r="Z337" s="78" t="s">
        <v>1240</v>
      </c>
      <c r="AA337" s="89">
        <v>0</v>
      </c>
      <c r="AB337" s="90">
        <v>1762.54</v>
      </c>
      <c r="AC337" s="89">
        <v>144.86000000000001</v>
      </c>
      <c r="AD337" s="91">
        <v>0.02</v>
      </c>
      <c r="AE337" s="224" t="s">
        <v>1702</v>
      </c>
      <c r="AF337" s="228"/>
    </row>
    <row r="338" spans="1:32" ht="14.25" customHeight="1">
      <c r="A338" s="84"/>
      <c r="B338" s="98"/>
      <c r="C338" s="78"/>
      <c r="D338" s="78"/>
      <c r="E338" s="78"/>
      <c r="F338" s="78"/>
      <c r="G338" s="79"/>
      <c r="H338" s="79"/>
      <c r="I338" s="79"/>
      <c r="J338" s="78"/>
      <c r="K338" s="78"/>
      <c r="L338" s="79"/>
      <c r="M338" s="79"/>
      <c r="N338" s="100"/>
      <c r="O338" s="79"/>
      <c r="P338" s="106"/>
      <c r="Q338" s="106"/>
      <c r="R338" s="106"/>
      <c r="S338" s="106"/>
      <c r="T338" s="107"/>
      <c r="U338" s="79"/>
      <c r="V338" s="79"/>
      <c r="W338" s="79"/>
      <c r="X338" s="79"/>
      <c r="Y338" s="79"/>
      <c r="Z338" s="78"/>
      <c r="AA338" s="89"/>
      <c r="AB338" s="102"/>
      <c r="AC338" s="102"/>
      <c r="AD338" s="103"/>
      <c r="AE338" s="224"/>
      <c r="AF338" s="228"/>
    </row>
    <row r="339" spans="1:32" ht="14.25" customHeight="1">
      <c r="A339" s="194" t="s">
        <v>0</v>
      </c>
      <c r="B339" s="195" t="s">
        <v>1757</v>
      </c>
      <c r="C339" s="196" t="s">
        <v>1</v>
      </c>
      <c r="D339" s="196" t="s">
        <v>2</v>
      </c>
      <c r="E339" s="196" t="s">
        <v>3</v>
      </c>
      <c r="F339" s="196" t="s">
        <v>4</v>
      </c>
      <c r="G339" s="194" t="s">
        <v>5</v>
      </c>
      <c r="H339" s="194" t="s">
        <v>6</v>
      </c>
      <c r="I339" s="194" t="s">
        <v>1665</v>
      </c>
      <c r="J339" s="196" t="s">
        <v>7</v>
      </c>
      <c r="K339" s="196" t="s">
        <v>8</v>
      </c>
      <c r="L339" s="194" t="s">
        <v>9</v>
      </c>
      <c r="M339" s="194" t="s">
        <v>10</v>
      </c>
      <c r="N339" s="197" t="s">
        <v>1737</v>
      </c>
      <c r="O339" s="72" t="s">
        <v>1629</v>
      </c>
      <c r="P339" s="73" t="s">
        <v>11</v>
      </c>
      <c r="Q339" s="73" t="s">
        <v>12</v>
      </c>
      <c r="R339" s="73" t="s">
        <v>13</v>
      </c>
      <c r="S339" s="73" t="s">
        <v>14</v>
      </c>
      <c r="T339" s="73" t="s">
        <v>15</v>
      </c>
      <c r="U339" s="72" t="s">
        <v>1628</v>
      </c>
      <c r="V339" s="190" t="s">
        <v>16</v>
      </c>
      <c r="W339" s="190" t="s">
        <v>17</v>
      </c>
      <c r="X339" s="189" t="s">
        <v>1800</v>
      </c>
      <c r="Y339" s="189" t="s">
        <v>1801</v>
      </c>
      <c r="Z339" s="196" t="s">
        <v>1627</v>
      </c>
      <c r="AA339" s="198" t="s">
        <v>1712</v>
      </c>
      <c r="AB339" s="199" t="s">
        <v>1674</v>
      </c>
      <c r="AC339" s="194" t="s">
        <v>1633</v>
      </c>
      <c r="AD339" s="194" t="s">
        <v>1635</v>
      </c>
      <c r="AE339" s="223" t="s">
        <v>1696</v>
      </c>
      <c r="AF339" s="227" t="s">
        <v>1716</v>
      </c>
    </row>
    <row r="340" spans="1:32" ht="14.25" customHeight="1">
      <c r="A340" s="76">
        <v>20</v>
      </c>
      <c r="B340" s="77">
        <v>20</v>
      </c>
      <c r="C340" s="78">
        <v>583</v>
      </c>
      <c r="D340" s="78" t="s">
        <v>702</v>
      </c>
      <c r="E340" s="78" t="s">
        <v>56</v>
      </c>
      <c r="F340" s="78" t="s">
        <v>37</v>
      </c>
      <c r="G340" s="79" t="s">
        <v>53</v>
      </c>
      <c r="H340" s="88" t="s">
        <v>703</v>
      </c>
      <c r="I340" s="81" t="s">
        <v>65</v>
      </c>
      <c r="J340" s="78" t="s">
        <v>704</v>
      </c>
      <c r="K340" s="78">
        <v>1222841549</v>
      </c>
      <c r="L340" s="79" t="s">
        <v>45</v>
      </c>
      <c r="M340" s="79" t="s">
        <v>46</v>
      </c>
      <c r="N340" s="83">
        <f>SUMIFS(FIPE!C:C,FIPE!A:A,'FROTA CONT'!F340,FIPE!B:B,'FROTA CONT'!E340)</f>
        <v>162201</v>
      </c>
      <c r="O340" s="84" t="s">
        <v>28</v>
      </c>
      <c r="P340" s="95">
        <v>200000</v>
      </c>
      <c r="Q340" s="95">
        <v>200000</v>
      </c>
      <c r="R340" s="95">
        <v>10000</v>
      </c>
      <c r="S340" s="95">
        <v>30000</v>
      </c>
      <c r="T340" s="96" t="s">
        <v>1770</v>
      </c>
      <c r="U340" s="88" t="s">
        <v>45</v>
      </c>
      <c r="V340" s="79" t="s">
        <v>30</v>
      </c>
      <c r="W340" s="79" t="s">
        <v>48</v>
      </c>
      <c r="X340" s="79" t="s">
        <v>48</v>
      </c>
      <c r="Y340" s="79" t="s">
        <v>48</v>
      </c>
      <c r="Z340" s="78" t="s">
        <v>1240</v>
      </c>
      <c r="AA340" s="89">
        <v>0</v>
      </c>
      <c r="AB340" s="90">
        <v>2275.8200000000002</v>
      </c>
      <c r="AC340" s="89">
        <v>144.86000000000001</v>
      </c>
      <c r="AD340" s="91">
        <v>0.02</v>
      </c>
      <c r="AE340" s="224" t="s">
        <v>1702</v>
      </c>
      <c r="AF340" s="235">
        <v>23875</v>
      </c>
    </row>
    <row r="341" spans="1:32" ht="14.25" customHeight="1">
      <c r="A341" s="76">
        <v>20</v>
      </c>
      <c r="B341" s="77">
        <v>5</v>
      </c>
      <c r="C341" s="78">
        <v>585</v>
      </c>
      <c r="D341" s="78" t="s">
        <v>705</v>
      </c>
      <c r="E341" s="78" t="s">
        <v>56</v>
      </c>
      <c r="F341" s="78" t="s">
        <v>37</v>
      </c>
      <c r="G341" s="79" t="s">
        <v>53</v>
      </c>
      <c r="H341" s="88" t="s">
        <v>703</v>
      </c>
      <c r="I341" s="81" t="s">
        <v>65</v>
      </c>
      <c r="J341" s="78" t="s">
        <v>706</v>
      </c>
      <c r="K341" s="78">
        <v>1222841034</v>
      </c>
      <c r="L341" s="79" t="s">
        <v>45</v>
      </c>
      <c r="M341" s="79" t="s">
        <v>46</v>
      </c>
      <c r="N341" s="83">
        <f>SUMIFS(FIPE!C:C,FIPE!A:A,'FROTA CONT'!F341,FIPE!B:B,'FROTA CONT'!E341)</f>
        <v>162201</v>
      </c>
      <c r="O341" s="84" t="s">
        <v>28</v>
      </c>
      <c r="P341" s="95">
        <v>200000</v>
      </c>
      <c r="Q341" s="95">
        <v>200000</v>
      </c>
      <c r="R341" s="95">
        <v>10000</v>
      </c>
      <c r="S341" s="95">
        <v>30000</v>
      </c>
      <c r="T341" s="96" t="s">
        <v>1770</v>
      </c>
      <c r="U341" s="88" t="s">
        <v>45</v>
      </c>
      <c r="V341" s="79" t="s">
        <v>30</v>
      </c>
      <c r="W341" s="79" t="s">
        <v>48</v>
      </c>
      <c r="X341" s="79" t="s">
        <v>48</v>
      </c>
      <c r="Y341" s="79" t="s">
        <v>48</v>
      </c>
      <c r="Z341" s="78" t="s">
        <v>1240</v>
      </c>
      <c r="AA341" s="89">
        <v>234.77</v>
      </c>
      <c r="AB341" s="90">
        <v>2275.8200000000002</v>
      </c>
      <c r="AC341" s="89">
        <v>144.86000000000001</v>
      </c>
      <c r="AD341" s="91">
        <v>0.02</v>
      </c>
      <c r="AE341" s="224" t="s">
        <v>1702</v>
      </c>
      <c r="AF341" s="235">
        <v>69454</v>
      </c>
    </row>
    <row r="342" spans="1:32" ht="14.25" customHeight="1">
      <c r="A342" s="76">
        <v>20</v>
      </c>
      <c r="B342" s="77">
        <v>20</v>
      </c>
      <c r="C342" s="78">
        <v>591</v>
      </c>
      <c r="D342" s="78" t="s">
        <v>707</v>
      </c>
      <c r="E342" s="78" t="s">
        <v>56</v>
      </c>
      <c r="F342" s="78" t="s">
        <v>37</v>
      </c>
      <c r="G342" s="79" t="s">
        <v>53</v>
      </c>
      <c r="H342" s="88" t="s">
        <v>703</v>
      </c>
      <c r="I342" s="81" t="s">
        <v>65</v>
      </c>
      <c r="J342" s="78" t="s">
        <v>708</v>
      </c>
      <c r="K342" s="78">
        <v>1222635213</v>
      </c>
      <c r="L342" s="79" t="s">
        <v>45</v>
      </c>
      <c r="M342" s="79" t="s">
        <v>46</v>
      </c>
      <c r="N342" s="83">
        <f>SUMIFS(FIPE!C:C,FIPE!A:A,'FROTA CONT'!F342,FIPE!B:B,'FROTA CONT'!E342)</f>
        <v>162201</v>
      </c>
      <c r="O342" s="84" t="s">
        <v>28</v>
      </c>
      <c r="P342" s="95">
        <v>200000</v>
      </c>
      <c r="Q342" s="95">
        <v>200000</v>
      </c>
      <c r="R342" s="95">
        <v>10000</v>
      </c>
      <c r="S342" s="95">
        <v>30000</v>
      </c>
      <c r="T342" s="96" t="s">
        <v>1770</v>
      </c>
      <c r="U342" s="88" t="s">
        <v>45</v>
      </c>
      <c r="V342" s="79" t="s">
        <v>30</v>
      </c>
      <c r="W342" s="79" t="s">
        <v>48</v>
      </c>
      <c r="X342" s="79" t="s">
        <v>48</v>
      </c>
      <c r="Y342" s="79" t="s">
        <v>48</v>
      </c>
      <c r="Z342" s="78" t="s">
        <v>1240</v>
      </c>
      <c r="AA342" s="89">
        <v>269.20999999999998</v>
      </c>
      <c r="AB342" s="90">
        <v>2275.8200000000002</v>
      </c>
      <c r="AC342" s="89">
        <v>144.86000000000001</v>
      </c>
      <c r="AD342" s="91">
        <v>0.02</v>
      </c>
      <c r="AE342" s="224" t="s">
        <v>1702</v>
      </c>
      <c r="AF342" s="228"/>
    </row>
    <row r="343" spans="1:32" ht="14.25" customHeight="1">
      <c r="A343" s="76">
        <v>20</v>
      </c>
      <c r="B343" s="77">
        <v>5</v>
      </c>
      <c r="C343" s="120">
        <v>773</v>
      </c>
      <c r="D343" s="78" t="s">
        <v>709</v>
      </c>
      <c r="E343" s="78" t="s">
        <v>75</v>
      </c>
      <c r="F343" s="78" t="s">
        <v>37</v>
      </c>
      <c r="G343" s="79" t="s">
        <v>53</v>
      </c>
      <c r="H343" s="88" t="s">
        <v>703</v>
      </c>
      <c r="I343" s="79" t="s">
        <v>60</v>
      </c>
      <c r="J343" s="78" t="s">
        <v>710</v>
      </c>
      <c r="K343" s="78">
        <v>1234165640</v>
      </c>
      <c r="L343" s="79" t="s">
        <v>25</v>
      </c>
      <c r="M343" s="79" t="s">
        <v>26</v>
      </c>
      <c r="N343" s="83">
        <f>SUMIFS(FIPE!C:C,FIPE!A:A,'FROTA CONT'!F343,FIPE!B:B,'FROTA CONT'!E343)</f>
        <v>163265</v>
      </c>
      <c r="O343" s="84" t="s">
        <v>28</v>
      </c>
      <c r="P343" s="95">
        <v>200000</v>
      </c>
      <c r="Q343" s="95">
        <v>200000</v>
      </c>
      <c r="R343" s="95">
        <v>10000</v>
      </c>
      <c r="S343" s="95">
        <v>30000</v>
      </c>
      <c r="T343" s="96" t="s">
        <v>1770</v>
      </c>
      <c r="U343" s="88" t="s">
        <v>1771</v>
      </c>
      <c r="V343" s="79" t="s">
        <v>30</v>
      </c>
      <c r="W343" s="79" t="s">
        <v>48</v>
      </c>
      <c r="X343" s="79" t="s">
        <v>48</v>
      </c>
      <c r="Y343" s="79" t="s">
        <v>48</v>
      </c>
      <c r="Z343" s="78" t="s">
        <v>1240</v>
      </c>
      <c r="AA343" s="89">
        <v>0</v>
      </c>
      <c r="AB343" s="90">
        <v>2392.2800000000002</v>
      </c>
      <c r="AC343" s="89">
        <v>144.86000000000001</v>
      </c>
      <c r="AD343" s="91">
        <v>1.4999999999999999E-2</v>
      </c>
      <c r="AE343" s="224" t="s">
        <v>1702</v>
      </c>
      <c r="AF343" s="234">
        <v>16215</v>
      </c>
    </row>
    <row r="344" spans="1:32" ht="14.25" customHeight="1">
      <c r="A344" s="76">
        <v>20</v>
      </c>
      <c r="B344" s="77">
        <v>5</v>
      </c>
      <c r="C344" s="78">
        <v>359</v>
      </c>
      <c r="D344" s="78" t="s">
        <v>711</v>
      </c>
      <c r="E344" s="78" t="s">
        <v>84</v>
      </c>
      <c r="F344" s="78" t="s">
        <v>95</v>
      </c>
      <c r="G344" s="79" t="s">
        <v>53</v>
      </c>
      <c r="H344" s="88" t="s">
        <v>703</v>
      </c>
      <c r="I344" s="79" t="s">
        <v>1641</v>
      </c>
      <c r="J344" s="78" t="s">
        <v>712</v>
      </c>
      <c r="K344" s="78">
        <v>1190749960</v>
      </c>
      <c r="L344" s="79" t="s">
        <v>45</v>
      </c>
      <c r="M344" s="79" t="s">
        <v>46</v>
      </c>
      <c r="N344" s="83">
        <f>SUMIFS(FIPE!C:C,FIPE!A:A,'FROTA CONT'!F344,FIPE!B:B,'FROTA CONT'!E344)</f>
        <v>196401</v>
      </c>
      <c r="O344" s="84" t="s">
        <v>28</v>
      </c>
      <c r="P344" s="95">
        <v>300000</v>
      </c>
      <c r="Q344" s="95">
        <v>700000</v>
      </c>
      <c r="R344" s="95">
        <v>100000</v>
      </c>
      <c r="S344" s="95">
        <v>30000</v>
      </c>
      <c r="T344" s="96" t="s">
        <v>48</v>
      </c>
      <c r="U344" s="88" t="s">
        <v>1773</v>
      </c>
      <c r="V344" s="79" t="s">
        <v>30</v>
      </c>
      <c r="W344" s="79" t="s">
        <v>48</v>
      </c>
      <c r="X344" s="79" t="s">
        <v>48</v>
      </c>
      <c r="Y344" s="79" t="s">
        <v>48</v>
      </c>
      <c r="Z344" s="78" t="s">
        <v>1240</v>
      </c>
      <c r="AA344" s="89">
        <v>0</v>
      </c>
      <c r="AB344" s="90">
        <v>1329.31</v>
      </c>
      <c r="AC344" s="89">
        <v>144.86000000000001</v>
      </c>
      <c r="AD344" s="91">
        <v>1.4999999999999999E-2</v>
      </c>
      <c r="AE344" s="224" t="s">
        <v>1702</v>
      </c>
      <c r="AF344" s="228"/>
    </row>
    <row r="345" spans="1:32" ht="14.25" customHeight="1">
      <c r="A345" s="79"/>
      <c r="B345" s="113"/>
      <c r="C345" s="78"/>
      <c r="D345" s="78"/>
      <c r="E345" s="78"/>
      <c r="F345" s="78"/>
      <c r="G345" s="79"/>
      <c r="H345" s="79"/>
      <c r="I345" s="79"/>
      <c r="J345" s="78"/>
      <c r="K345" s="78"/>
      <c r="L345" s="79"/>
      <c r="M345" s="79"/>
      <c r="N345" s="100"/>
      <c r="O345" s="79"/>
      <c r="P345" s="106"/>
      <c r="Q345" s="106"/>
      <c r="R345" s="106"/>
      <c r="S345" s="106"/>
      <c r="T345" s="107"/>
      <c r="U345" s="79"/>
      <c r="V345" s="79"/>
      <c r="W345" s="79"/>
      <c r="X345" s="79"/>
      <c r="Y345" s="79"/>
      <c r="Z345" s="78"/>
      <c r="AA345" s="89"/>
      <c r="AB345" s="102"/>
      <c r="AC345" s="102"/>
      <c r="AD345" s="103"/>
      <c r="AE345" s="224"/>
      <c r="AF345" s="228"/>
    </row>
    <row r="346" spans="1:32" ht="14.25" customHeight="1">
      <c r="A346" s="194" t="s">
        <v>0</v>
      </c>
      <c r="B346" s="195" t="s">
        <v>1757</v>
      </c>
      <c r="C346" s="196" t="s">
        <v>1</v>
      </c>
      <c r="D346" s="196" t="s">
        <v>2</v>
      </c>
      <c r="E346" s="196" t="s">
        <v>3</v>
      </c>
      <c r="F346" s="196" t="s">
        <v>4</v>
      </c>
      <c r="G346" s="194" t="s">
        <v>5</v>
      </c>
      <c r="H346" s="194" t="s">
        <v>6</v>
      </c>
      <c r="I346" s="194" t="s">
        <v>1665</v>
      </c>
      <c r="J346" s="196" t="s">
        <v>7</v>
      </c>
      <c r="K346" s="196" t="s">
        <v>8</v>
      </c>
      <c r="L346" s="194" t="s">
        <v>9</v>
      </c>
      <c r="M346" s="194" t="s">
        <v>10</v>
      </c>
      <c r="N346" s="197" t="s">
        <v>1737</v>
      </c>
      <c r="O346" s="72" t="s">
        <v>1629</v>
      </c>
      <c r="P346" s="73" t="s">
        <v>11</v>
      </c>
      <c r="Q346" s="73" t="s">
        <v>12</v>
      </c>
      <c r="R346" s="73" t="s">
        <v>13</v>
      </c>
      <c r="S346" s="73" t="s">
        <v>14</v>
      </c>
      <c r="T346" s="73" t="s">
        <v>15</v>
      </c>
      <c r="U346" s="72" t="s">
        <v>1628</v>
      </c>
      <c r="V346" s="190" t="s">
        <v>16</v>
      </c>
      <c r="W346" s="190" t="s">
        <v>17</v>
      </c>
      <c r="X346" s="189" t="s">
        <v>1800</v>
      </c>
      <c r="Y346" s="189" t="s">
        <v>1801</v>
      </c>
      <c r="Z346" s="196" t="s">
        <v>1627</v>
      </c>
      <c r="AA346" s="198" t="s">
        <v>1712</v>
      </c>
      <c r="AB346" s="199" t="s">
        <v>1674</v>
      </c>
      <c r="AC346" s="194" t="s">
        <v>1633</v>
      </c>
      <c r="AD346" s="194" t="s">
        <v>1635</v>
      </c>
      <c r="AE346" s="223" t="s">
        <v>1696</v>
      </c>
      <c r="AF346" s="227" t="s">
        <v>1716</v>
      </c>
    </row>
    <row r="347" spans="1:32" ht="14.25" customHeight="1">
      <c r="A347" s="76">
        <v>20</v>
      </c>
      <c r="B347" s="77">
        <v>20</v>
      </c>
      <c r="C347" s="78">
        <v>189</v>
      </c>
      <c r="D347" s="78" t="s">
        <v>713</v>
      </c>
      <c r="E347" s="78" t="s">
        <v>51</v>
      </c>
      <c r="F347" s="78" t="s">
        <v>418</v>
      </c>
      <c r="G347" s="79" t="s">
        <v>53</v>
      </c>
      <c r="H347" s="88" t="s">
        <v>1651</v>
      </c>
      <c r="I347" s="81" t="s">
        <v>69</v>
      </c>
      <c r="J347" s="78" t="s">
        <v>714</v>
      </c>
      <c r="K347" s="78">
        <v>1089286322</v>
      </c>
      <c r="L347" s="79" t="s">
        <v>45</v>
      </c>
      <c r="M347" s="79" t="s">
        <v>46</v>
      </c>
      <c r="N347" s="83">
        <f>SUMIFS(FIPE!C:C,FIPE!A:A,'FROTA CONT'!F347,FIPE!B:B,'FROTA CONT'!E347)</f>
        <v>96649</v>
      </c>
      <c r="O347" s="84" t="s">
        <v>28</v>
      </c>
      <c r="P347" s="95">
        <v>300000</v>
      </c>
      <c r="Q347" s="95">
        <v>700000</v>
      </c>
      <c r="R347" s="95">
        <v>100000</v>
      </c>
      <c r="S347" s="95">
        <v>30000</v>
      </c>
      <c r="T347" s="96" t="s">
        <v>48</v>
      </c>
      <c r="U347" s="88" t="s">
        <v>25</v>
      </c>
      <c r="V347" s="79" t="s">
        <v>30</v>
      </c>
      <c r="W347" s="79" t="s">
        <v>48</v>
      </c>
      <c r="X347" s="79" t="s">
        <v>48</v>
      </c>
      <c r="Y347" s="79" t="s">
        <v>48</v>
      </c>
      <c r="Z347" s="78" t="s">
        <v>1691</v>
      </c>
      <c r="AA347" s="89">
        <v>0</v>
      </c>
      <c r="AB347" s="90">
        <v>1189.18</v>
      </c>
      <c r="AC347" s="89">
        <v>144.86000000000001</v>
      </c>
      <c r="AD347" s="91">
        <v>0.02</v>
      </c>
      <c r="AE347" s="224" t="s">
        <v>1702</v>
      </c>
      <c r="AF347" s="228"/>
    </row>
    <row r="348" spans="1:32" ht="14.25" customHeight="1">
      <c r="A348" s="79"/>
      <c r="B348" s="113"/>
      <c r="C348" s="78"/>
      <c r="D348" s="78"/>
      <c r="E348" s="78"/>
      <c r="F348" s="78"/>
      <c r="G348" s="79"/>
      <c r="H348" s="79"/>
      <c r="I348" s="79"/>
      <c r="J348" s="78"/>
      <c r="K348" s="78"/>
      <c r="L348" s="79"/>
      <c r="M348" s="79"/>
      <c r="N348" s="100"/>
      <c r="O348" s="79"/>
      <c r="P348" s="106"/>
      <c r="Q348" s="106"/>
      <c r="R348" s="106"/>
      <c r="S348" s="106"/>
      <c r="T348" s="107"/>
      <c r="U348" s="79"/>
      <c r="V348" s="79"/>
      <c r="W348" s="79"/>
      <c r="X348" s="79"/>
      <c r="Y348" s="79"/>
      <c r="Z348" s="78"/>
      <c r="AA348" s="89"/>
      <c r="AB348" s="102"/>
      <c r="AC348" s="102"/>
      <c r="AD348" s="103"/>
      <c r="AE348" s="224"/>
      <c r="AF348" s="228"/>
    </row>
    <row r="349" spans="1:32" ht="14.25" customHeight="1">
      <c r="A349" s="194" t="s">
        <v>0</v>
      </c>
      <c r="B349" s="195" t="s">
        <v>1757</v>
      </c>
      <c r="C349" s="196" t="s">
        <v>1</v>
      </c>
      <c r="D349" s="196" t="s">
        <v>2</v>
      </c>
      <c r="E349" s="196" t="s">
        <v>3</v>
      </c>
      <c r="F349" s="196" t="s">
        <v>4</v>
      </c>
      <c r="G349" s="194" t="s">
        <v>5</v>
      </c>
      <c r="H349" s="194" t="s">
        <v>6</v>
      </c>
      <c r="I349" s="194" t="s">
        <v>1665</v>
      </c>
      <c r="J349" s="196" t="s">
        <v>7</v>
      </c>
      <c r="K349" s="196" t="s">
        <v>8</v>
      </c>
      <c r="L349" s="194" t="s">
        <v>9</v>
      </c>
      <c r="M349" s="194" t="s">
        <v>10</v>
      </c>
      <c r="N349" s="197" t="s">
        <v>1737</v>
      </c>
      <c r="O349" s="72" t="s">
        <v>1629</v>
      </c>
      <c r="P349" s="73" t="s">
        <v>11</v>
      </c>
      <c r="Q349" s="73" t="s">
        <v>12</v>
      </c>
      <c r="R349" s="73" t="s">
        <v>13</v>
      </c>
      <c r="S349" s="73" t="s">
        <v>14</v>
      </c>
      <c r="T349" s="73" t="s">
        <v>15</v>
      </c>
      <c r="U349" s="72" t="s">
        <v>1628</v>
      </c>
      <c r="V349" s="190" t="s">
        <v>16</v>
      </c>
      <c r="W349" s="190" t="s">
        <v>17</v>
      </c>
      <c r="X349" s="189" t="s">
        <v>1800</v>
      </c>
      <c r="Y349" s="189" t="s">
        <v>1801</v>
      </c>
      <c r="Z349" s="196" t="s">
        <v>1627</v>
      </c>
      <c r="AA349" s="198" t="s">
        <v>1712</v>
      </c>
      <c r="AB349" s="199" t="s">
        <v>1674</v>
      </c>
      <c r="AC349" s="194" t="s">
        <v>1633</v>
      </c>
      <c r="AD349" s="194" t="s">
        <v>1635</v>
      </c>
      <c r="AE349" s="223" t="s">
        <v>1696</v>
      </c>
      <c r="AF349" s="227" t="s">
        <v>1716</v>
      </c>
    </row>
    <row r="350" spans="1:32" ht="14.25" customHeight="1">
      <c r="A350" s="76">
        <v>20</v>
      </c>
      <c r="B350" s="77">
        <v>5</v>
      </c>
      <c r="C350" s="78">
        <v>199</v>
      </c>
      <c r="D350" s="78" t="s">
        <v>715</v>
      </c>
      <c r="E350" s="78" t="s">
        <v>84</v>
      </c>
      <c r="F350" s="78" t="s">
        <v>59</v>
      </c>
      <c r="G350" s="79" t="s">
        <v>53</v>
      </c>
      <c r="H350" s="88" t="s">
        <v>716</v>
      </c>
      <c r="I350" s="81" t="s">
        <v>69</v>
      </c>
      <c r="J350" s="78" t="s">
        <v>717</v>
      </c>
      <c r="K350" s="78">
        <v>1129167345</v>
      </c>
      <c r="L350" s="79" t="s">
        <v>90</v>
      </c>
      <c r="M350" s="79" t="s">
        <v>91</v>
      </c>
      <c r="N350" s="83">
        <f>SUMIFS(FIPE!C:C,FIPE!A:A,'FROTA CONT'!F350,FIPE!B:B,'FROTA CONT'!E350)</f>
        <v>184329</v>
      </c>
      <c r="O350" s="84" t="s">
        <v>28</v>
      </c>
      <c r="P350" s="95">
        <v>200000</v>
      </c>
      <c r="Q350" s="95">
        <v>200000</v>
      </c>
      <c r="R350" s="95">
        <v>10000</v>
      </c>
      <c r="S350" s="95">
        <v>30000</v>
      </c>
      <c r="T350" s="96" t="s">
        <v>1770</v>
      </c>
      <c r="U350" s="88" t="s">
        <v>45</v>
      </c>
      <c r="V350" s="79" t="s">
        <v>30</v>
      </c>
      <c r="W350" s="79" t="s">
        <v>48</v>
      </c>
      <c r="X350" s="79" t="s">
        <v>48</v>
      </c>
      <c r="Y350" s="79" t="s">
        <v>48</v>
      </c>
      <c r="Z350" s="78" t="s">
        <v>1675</v>
      </c>
      <c r="AA350" s="89">
        <v>1086.3900000000001</v>
      </c>
      <c r="AB350" s="90">
        <v>1253.95</v>
      </c>
      <c r="AC350" s="89">
        <v>144.86000000000001</v>
      </c>
      <c r="AD350" s="91">
        <v>1.4999999999999999E-2</v>
      </c>
      <c r="AE350" s="224" t="s">
        <v>1703</v>
      </c>
      <c r="AF350" s="228"/>
    </row>
    <row r="351" spans="1:32" ht="14.25" customHeight="1">
      <c r="A351" s="76">
        <v>20</v>
      </c>
      <c r="B351" s="77">
        <v>5</v>
      </c>
      <c r="C351" s="78">
        <v>63</v>
      </c>
      <c r="D351" s="78" t="s">
        <v>718</v>
      </c>
      <c r="E351" s="78" t="s">
        <v>84</v>
      </c>
      <c r="F351" s="78" t="s">
        <v>59</v>
      </c>
      <c r="G351" s="79" t="s">
        <v>53</v>
      </c>
      <c r="H351" s="88" t="s">
        <v>716</v>
      </c>
      <c r="I351" s="81" t="s">
        <v>69</v>
      </c>
      <c r="J351" s="78" t="s">
        <v>719</v>
      </c>
      <c r="K351" s="78">
        <v>1159108029</v>
      </c>
      <c r="L351" s="79" t="s">
        <v>45</v>
      </c>
      <c r="M351" s="79" t="s">
        <v>46</v>
      </c>
      <c r="N351" s="83">
        <f>SUMIFS(FIPE!C:C,FIPE!A:A,'FROTA CONT'!F351,FIPE!B:B,'FROTA CONT'!E351)</f>
        <v>184329</v>
      </c>
      <c r="O351" s="84" t="s">
        <v>28</v>
      </c>
      <c r="P351" s="95">
        <v>200000</v>
      </c>
      <c r="Q351" s="95">
        <v>200000</v>
      </c>
      <c r="R351" s="95">
        <v>10000</v>
      </c>
      <c r="S351" s="95">
        <v>30000</v>
      </c>
      <c r="T351" s="96" t="s">
        <v>1770</v>
      </c>
      <c r="U351" s="88" t="s">
        <v>45</v>
      </c>
      <c r="V351" s="79" t="s">
        <v>30</v>
      </c>
      <c r="W351" s="79" t="s">
        <v>48</v>
      </c>
      <c r="X351" s="79" t="s">
        <v>48</v>
      </c>
      <c r="Y351" s="79" t="s">
        <v>48</v>
      </c>
      <c r="Z351" s="78" t="s">
        <v>1675</v>
      </c>
      <c r="AA351" s="89">
        <v>4573.5200000000004</v>
      </c>
      <c r="AB351" s="90">
        <v>1253.95</v>
      </c>
      <c r="AC351" s="89">
        <v>144.86000000000001</v>
      </c>
      <c r="AD351" s="91">
        <v>1.4999999999999999E-2</v>
      </c>
      <c r="AE351" s="224" t="s">
        <v>1703</v>
      </c>
      <c r="AF351" s="228"/>
    </row>
    <row r="352" spans="1:32" ht="14.25" customHeight="1">
      <c r="A352" s="76">
        <v>20</v>
      </c>
      <c r="B352" s="77">
        <v>5</v>
      </c>
      <c r="C352" s="78">
        <v>281</v>
      </c>
      <c r="D352" s="78" t="s">
        <v>720</v>
      </c>
      <c r="E352" s="78" t="s">
        <v>68</v>
      </c>
      <c r="F352" s="78" t="s">
        <v>59</v>
      </c>
      <c r="G352" s="79" t="s">
        <v>53</v>
      </c>
      <c r="H352" s="88" t="s">
        <v>716</v>
      </c>
      <c r="I352" s="81" t="s">
        <v>69</v>
      </c>
      <c r="J352" s="78" t="s">
        <v>721</v>
      </c>
      <c r="K352" s="78">
        <v>1148652547</v>
      </c>
      <c r="L352" s="79" t="s">
        <v>45</v>
      </c>
      <c r="M352" s="79" t="s">
        <v>46</v>
      </c>
      <c r="N352" s="83">
        <f>SUMIFS(FIPE!C:C,FIPE!A:A,'FROTA CONT'!F352,FIPE!B:B,'FROTA CONT'!E352)</f>
        <v>142955</v>
      </c>
      <c r="O352" s="84" t="s">
        <v>28</v>
      </c>
      <c r="P352" s="95">
        <v>200000</v>
      </c>
      <c r="Q352" s="95">
        <v>200000</v>
      </c>
      <c r="R352" s="95">
        <v>10000</v>
      </c>
      <c r="S352" s="95">
        <v>30000</v>
      </c>
      <c r="T352" s="96" t="s">
        <v>1770</v>
      </c>
      <c r="U352" s="88" t="s">
        <v>45</v>
      </c>
      <c r="V352" s="79" t="s">
        <v>30</v>
      </c>
      <c r="W352" s="79" t="s">
        <v>48</v>
      </c>
      <c r="X352" s="79" t="s">
        <v>48</v>
      </c>
      <c r="Y352" s="79" t="s">
        <v>48</v>
      </c>
      <c r="Z352" s="78" t="s">
        <v>1675</v>
      </c>
      <c r="AA352" s="89">
        <v>2048.4899999999998</v>
      </c>
      <c r="AB352" s="90">
        <v>1545.76</v>
      </c>
      <c r="AC352" s="89">
        <v>144.86000000000001</v>
      </c>
      <c r="AD352" s="91">
        <v>0.02</v>
      </c>
      <c r="AE352" s="224" t="s">
        <v>1703</v>
      </c>
      <c r="AF352" s="228"/>
    </row>
    <row r="353" spans="1:32" ht="14.25" customHeight="1">
      <c r="A353" s="79"/>
      <c r="B353" s="113"/>
      <c r="C353" s="78"/>
      <c r="D353" s="78"/>
      <c r="E353" s="78"/>
      <c r="F353" s="78"/>
      <c r="G353" s="79"/>
      <c r="H353" s="79"/>
      <c r="I353" s="79"/>
      <c r="J353" s="78"/>
      <c r="K353" s="78"/>
      <c r="L353" s="79"/>
      <c r="M353" s="79"/>
      <c r="N353" s="100"/>
      <c r="O353" s="79"/>
      <c r="P353" s="106"/>
      <c r="Q353" s="106"/>
      <c r="R353" s="106"/>
      <c r="S353" s="106"/>
      <c r="T353" s="107"/>
      <c r="U353" s="79"/>
      <c r="V353" s="79"/>
      <c r="W353" s="79"/>
      <c r="X353" s="79"/>
      <c r="Y353" s="79"/>
      <c r="Z353" s="78"/>
      <c r="AA353" s="89"/>
      <c r="AB353" s="102"/>
      <c r="AC353" s="102"/>
      <c r="AD353" s="103"/>
      <c r="AE353" s="224"/>
      <c r="AF353" s="228"/>
    </row>
    <row r="354" spans="1:32" ht="14.25" customHeight="1">
      <c r="A354" s="194" t="s">
        <v>0</v>
      </c>
      <c r="B354" s="195" t="s">
        <v>1757</v>
      </c>
      <c r="C354" s="196" t="s">
        <v>1</v>
      </c>
      <c r="D354" s="196" t="s">
        <v>2</v>
      </c>
      <c r="E354" s="196" t="s">
        <v>3</v>
      </c>
      <c r="F354" s="196" t="s">
        <v>4</v>
      </c>
      <c r="G354" s="194" t="s">
        <v>5</v>
      </c>
      <c r="H354" s="194" t="s">
        <v>6</v>
      </c>
      <c r="I354" s="194" t="s">
        <v>1665</v>
      </c>
      <c r="J354" s="196" t="s">
        <v>7</v>
      </c>
      <c r="K354" s="196" t="s">
        <v>8</v>
      </c>
      <c r="L354" s="194" t="s">
        <v>9</v>
      </c>
      <c r="M354" s="194" t="s">
        <v>10</v>
      </c>
      <c r="N354" s="197" t="s">
        <v>1737</v>
      </c>
      <c r="O354" s="72" t="s">
        <v>1629</v>
      </c>
      <c r="P354" s="73" t="s">
        <v>11</v>
      </c>
      <c r="Q354" s="73" t="s">
        <v>12</v>
      </c>
      <c r="R354" s="73" t="s">
        <v>13</v>
      </c>
      <c r="S354" s="73" t="s">
        <v>14</v>
      </c>
      <c r="T354" s="73" t="s">
        <v>15</v>
      </c>
      <c r="U354" s="72" t="s">
        <v>1628</v>
      </c>
      <c r="V354" s="190" t="s">
        <v>16</v>
      </c>
      <c r="W354" s="190" t="s">
        <v>17</v>
      </c>
      <c r="X354" s="189" t="s">
        <v>1800</v>
      </c>
      <c r="Y354" s="189" t="s">
        <v>1801</v>
      </c>
      <c r="Z354" s="196" t="s">
        <v>1627</v>
      </c>
      <c r="AA354" s="198" t="s">
        <v>1712</v>
      </c>
      <c r="AB354" s="199" t="s">
        <v>1674</v>
      </c>
      <c r="AC354" s="194" t="s">
        <v>1633</v>
      </c>
      <c r="AD354" s="194" t="s">
        <v>1635</v>
      </c>
      <c r="AE354" s="223" t="s">
        <v>1696</v>
      </c>
      <c r="AF354" s="227" t="s">
        <v>1716</v>
      </c>
    </row>
    <row r="355" spans="1:32" ht="14.25" customHeight="1">
      <c r="A355" s="76">
        <v>20</v>
      </c>
      <c r="B355" s="77">
        <v>5</v>
      </c>
      <c r="C355" s="78">
        <v>235</v>
      </c>
      <c r="D355" s="78" t="s">
        <v>722</v>
      </c>
      <c r="E355" s="78" t="s">
        <v>84</v>
      </c>
      <c r="F355" s="78" t="s">
        <v>59</v>
      </c>
      <c r="G355" s="79" t="s">
        <v>53</v>
      </c>
      <c r="H355" s="88" t="s">
        <v>716</v>
      </c>
      <c r="I355" s="81" t="s">
        <v>69</v>
      </c>
      <c r="J355" s="78" t="s">
        <v>723</v>
      </c>
      <c r="K355" s="78">
        <v>1141833872</v>
      </c>
      <c r="L355" s="79" t="s">
        <v>45</v>
      </c>
      <c r="M355" s="79" t="s">
        <v>46</v>
      </c>
      <c r="N355" s="83">
        <f>SUMIFS(FIPE!C:C,FIPE!A:A,'FROTA CONT'!F355,FIPE!B:B,'FROTA CONT'!E355)</f>
        <v>184329</v>
      </c>
      <c r="O355" s="84" t="s">
        <v>28</v>
      </c>
      <c r="P355" s="95">
        <v>200000</v>
      </c>
      <c r="Q355" s="95">
        <v>200000</v>
      </c>
      <c r="R355" s="95">
        <v>10000</v>
      </c>
      <c r="S355" s="95">
        <v>30000</v>
      </c>
      <c r="T355" s="96" t="s">
        <v>1770</v>
      </c>
      <c r="U355" s="88" t="s">
        <v>45</v>
      </c>
      <c r="V355" s="79" t="s">
        <v>30</v>
      </c>
      <c r="W355" s="79" t="s">
        <v>48</v>
      </c>
      <c r="X355" s="79" t="s">
        <v>48</v>
      </c>
      <c r="Y355" s="79" t="s">
        <v>48</v>
      </c>
      <c r="Z355" s="78" t="s">
        <v>1675</v>
      </c>
      <c r="AA355" s="89">
        <v>12332.98</v>
      </c>
      <c r="AB355" s="90">
        <v>1253.95</v>
      </c>
      <c r="AC355" s="89">
        <v>144.86000000000001</v>
      </c>
      <c r="AD355" s="91">
        <v>1.4999999999999999E-2</v>
      </c>
      <c r="AE355" s="224" t="s">
        <v>1703</v>
      </c>
      <c r="AF355" s="228"/>
    </row>
    <row r="356" spans="1:32" ht="14.25" customHeight="1">
      <c r="A356" s="76">
        <v>20</v>
      </c>
      <c r="B356" s="77">
        <v>5</v>
      </c>
      <c r="C356" s="78">
        <v>835</v>
      </c>
      <c r="D356" s="78" t="s">
        <v>724</v>
      </c>
      <c r="E356" s="78" t="s">
        <v>68</v>
      </c>
      <c r="F356" s="78" t="s">
        <v>113</v>
      </c>
      <c r="G356" s="79" t="s">
        <v>53</v>
      </c>
      <c r="H356" s="88" t="s">
        <v>716</v>
      </c>
      <c r="I356" s="79" t="s">
        <v>725</v>
      </c>
      <c r="J356" s="78" t="s">
        <v>726</v>
      </c>
      <c r="K356" s="78">
        <v>1253415029</v>
      </c>
      <c r="L356" s="79" t="s">
        <v>727</v>
      </c>
      <c r="M356" s="79" t="s">
        <v>728</v>
      </c>
      <c r="N356" s="83">
        <f>SUMIFS(FIPE!C:C,FIPE!A:A,'FROTA CONT'!F356,FIPE!B:B,'FROTA CONT'!E356)</f>
        <v>176587</v>
      </c>
      <c r="O356" s="106" t="s">
        <v>1775</v>
      </c>
      <c r="P356" s="106" t="s">
        <v>1775</v>
      </c>
      <c r="Q356" s="106" t="s">
        <v>1775</v>
      </c>
      <c r="R356" s="106" t="s">
        <v>1775</v>
      </c>
      <c r="S356" s="106" t="s">
        <v>1775</v>
      </c>
      <c r="T356" s="106" t="s">
        <v>1775</v>
      </c>
      <c r="U356" s="106" t="s">
        <v>1775</v>
      </c>
      <c r="V356" s="79" t="s">
        <v>30</v>
      </c>
      <c r="W356" s="79" t="s">
        <v>48</v>
      </c>
      <c r="X356" s="79" t="s">
        <v>48</v>
      </c>
      <c r="Y356" s="79" t="s">
        <v>48</v>
      </c>
      <c r="Z356" s="78" t="s">
        <v>1675</v>
      </c>
      <c r="AA356" s="89" t="s">
        <v>725</v>
      </c>
      <c r="AB356" s="90">
        <v>0</v>
      </c>
      <c r="AC356" s="89">
        <v>0</v>
      </c>
      <c r="AD356" s="103">
        <v>0</v>
      </c>
      <c r="AE356" s="224" t="s">
        <v>1703</v>
      </c>
      <c r="AF356" s="228"/>
    </row>
    <row r="357" spans="1:32" ht="14.25" customHeight="1">
      <c r="A357" s="76">
        <v>20</v>
      </c>
      <c r="B357" s="77">
        <v>5</v>
      </c>
      <c r="C357" s="78">
        <v>837</v>
      </c>
      <c r="D357" s="78" t="s">
        <v>729</v>
      </c>
      <c r="E357" s="78" t="s">
        <v>68</v>
      </c>
      <c r="F357" s="78" t="s">
        <v>113</v>
      </c>
      <c r="G357" s="79" t="s">
        <v>53</v>
      </c>
      <c r="H357" s="88" t="s">
        <v>716</v>
      </c>
      <c r="I357" s="79" t="s">
        <v>725</v>
      </c>
      <c r="J357" s="78" t="s">
        <v>730</v>
      </c>
      <c r="K357" s="78">
        <v>1253415037</v>
      </c>
      <c r="L357" s="79" t="s">
        <v>727</v>
      </c>
      <c r="M357" s="79" t="s">
        <v>728</v>
      </c>
      <c r="N357" s="83">
        <f>SUMIFS(FIPE!C:C,FIPE!A:A,'FROTA CONT'!F357,FIPE!B:B,'FROTA CONT'!E357)</f>
        <v>176587</v>
      </c>
      <c r="O357" s="106" t="s">
        <v>1775</v>
      </c>
      <c r="P357" s="106" t="s">
        <v>1775</v>
      </c>
      <c r="Q357" s="106" t="s">
        <v>1775</v>
      </c>
      <c r="R357" s="106" t="s">
        <v>1775</v>
      </c>
      <c r="S357" s="106" t="s">
        <v>1775</v>
      </c>
      <c r="T357" s="106" t="s">
        <v>1775</v>
      </c>
      <c r="U357" s="106" t="s">
        <v>1775</v>
      </c>
      <c r="V357" s="79" t="s">
        <v>30</v>
      </c>
      <c r="W357" s="79" t="s">
        <v>48</v>
      </c>
      <c r="X357" s="79" t="s">
        <v>48</v>
      </c>
      <c r="Y357" s="79" t="s">
        <v>48</v>
      </c>
      <c r="Z357" s="78" t="s">
        <v>1675</v>
      </c>
      <c r="AA357" s="89" t="s">
        <v>725</v>
      </c>
      <c r="AB357" s="90">
        <v>0</v>
      </c>
      <c r="AC357" s="89">
        <v>0</v>
      </c>
      <c r="AD357" s="103">
        <v>0</v>
      </c>
      <c r="AE357" s="224" t="s">
        <v>1703</v>
      </c>
      <c r="AF357" s="228"/>
    </row>
    <row r="358" spans="1:32" ht="14.25" customHeight="1">
      <c r="A358" s="76">
        <v>20</v>
      </c>
      <c r="B358" s="77">
        <v>5</v>
      </c>
      <c r="C358" s="78">
        <v>839</v>
      </c>
      <c r="D358" s="78" t="s">
        <v>731</v>
      </c>
      <c r="E358" s="78" t="s">
        <v>68</v>
      </c>
      <c r="F358" s="78" t="s">
        <v>113</v>
      </c>
      <c r="G358" s="79" t="s">
        <v>53</v>
      </c>
      <c r="H358" s="88" t="s">
        <v>716</v>
      </c>
      <c r="I358" s="79" t="s">
        <v>725</v>
      </c>
      <c r="J358" s="78" t="s">
        <v>732</v>
      </c>
      <c r="K358" s="78">
        <v>1253415045</v>
      </c>
      <c r="L358" s="79" t="s">
        <v>727</v>
      </c>
      <c r="M358" s="79" t="s">
        <v>728</v>
      </c>
      <c r="N358" s="83">
        <f>SUMIFS(FIPE!C:C,FIPE!A:A,'FROTA CONT'!F358,FIPE!B:B,'FROTA CONT'!E358)</f>
        <v>176587</v>
      </c>
      <c r="O358" s="106" t="s">
        <v>1775</v>
      </c>
      <c r="P358" s="106" t="s">
        <v>1775</v>
      </c>
      <c r="Q358" s="106" t="s">
        <v>1775</v>
      </c>
      <c r="R358" s="106" t="s">
        <v>1775</v>
      </c>
      <c r="S358" s="106" t="s">
        <v>1775</v>
      </c>
      <c r="T358" s="106" t="s">
        <v>1775</v>
      </c>
      <c r="U358" s="106" t="s">
        <v>1775</v>
      </c>
      <c r="V358" s="79" t="s">
        <v>30</v>
      </c>
      <c r="W358" s="79" t="s">
        <v>48</v>
      </c>
      <c r="X358" s="79" t="s">
        <v>48</v>
      </c>
      <c r="Y358" s="79" t="s">
        <v>48</v>
      </c>
      <c r="Z358" s="78" t="s">
        <v>1675</v>
      </c>
      <c r="AA358" s="89" t="s">
        <v>725</v>
      </c>
      <c r="AB358" s="90">
        <v>0</v>
      </c>
      <c r="AC358" s="89">
        <v>0</v>
      </c>
      <c r="AD358" s="103">
        <v>0</v>
      </c>
      <c r="AE358" s="224" t="s">
        <v>1703</v>
      </c>
      <c r="AF358" s="228"/>
    </row>
    <row r="359" spans="1:32" ht="14.25" customHeight="1">
      <c r="A359" s="76">
        <v>20</v>
      </c>
      <c r="B359" s="77">
        <v>5</v>
      </c>
      <c r="C359" s="78">
        <v>389</v>
      </c>
      <c r="D359" s="78" t="s">
        <v>1095</v>
      </c>
      <c r="E359" s="78" t="s">
        <v>84</v>
      </c>
      <c r="F359" s="78" t="s">
        <v>95</v>
      </c>
      <c r="G359" s="79" t="s">
        <v>53</v>
      </c>
      <c r="H359" s="88" t="s">
        <v>716</v>
      </c>
      <c r="I359" s="81" t="s">
        <v>69</v>
      </c>
      <c r="J359" s="78" t="s">
        <v>1096</v>
      </c>
      <c r="K359" s="78">
        <v>1191410444</v>
      </c>
      <c r="L359" s="79" t="s">
        <v>45</v>
      </c>
      <c r="M359" s="79" t="s">
        <v>46</v>
      </c>
      <c r="N359" s="83">
        <f>SUMIFS(FIPE!C:C,FIPE!A:A,'FROTA CONT'!F359,FIPE!B:B,'FROTA CONT'!E359)</f>
        <v>196401</v>
      </c>
      <c r="O359" s="84" t="s">
        <v>28</v>
      </c>
      <c r="P359" s="95">
        <v>300000</v>
      </c>
      <c r="Q359" s="95">
        <v>700000</v>
      </c>
      <c r="R359" s="95">
        <v>100000</v>
      </c>
      <c r="S359" s="95">
        <v>30000</v>
      </c>
      <c r="T359" s="96" t="s">
        <v>48</v>
      </c>
      <c r="U359" s="88" t="s">
        <v>1773</v>
      </c>
      <c r="V359" s="79" t="s">
        <v>30</v>
      </c>
      <c r="W359" s="79" t="s">
        <v>30</v>
      </c>
      <c r="X359" s="79" t="s">
        <v>48</v>
      </c>
      <c r="Y359" s="79" t="s">
        <v>48</v>
      </c>
      <c r="Z359" s="78" t="s">
        <v>49</v>
      </c>
      <c r="AA359" s="89">
        <v>333.58</v>
      </c>
      <c r="AB359" s="90">
        <v>1329.31</v>
      </c>
      <c r="AC359" s="89">
        <v>144.86000000000001</v>
      </c>
      <c r="AD359" s="91">
        <v>1.4999999999999999E-2</v>
      </c>
      <c r="AE359" s="224" t="s">
        <v>1703</v>
      </c>
      <c r="AF359" s="228"/>
    </row>
    <row r="360" spans="1:32" ht="14.25" customHeight="1">
      <c r="A360" s="79"/>
      <c r="B360" s="113"/>
      <c r="C360" s="78"/>
      <c r="D360" s="78"/>
      <c r="E360" s="78"/>
      <c r="F360" s="78"/>
      <c r="G360" s="79"/>
      <c r="H360" s="79"/>
      <c r="I360" s="79"/>
      <c r="J360" s="78"/>
      <c r="K360" s="78"/>
      <c r="L360" s="79"/>
      <c r="M360" s="79"/>
      <c r="N360" s="100"/>
      <c r="O360" s="79"/>
      <c r="P360" s="106"/>
      <c r="Q360" s="106"/>
      <c r="R360" s="106"/>
      <c r="S360" s="106"/>
      <c r="T360" s="107"/>
      <c r="U360" s="79"/>
      <c r="V360" s="79"/>
      <c r="W360" s="79"/>
      <c r="X360" s="79"/>
      <c r="Y360" s="79"/>
      <c r="Z360" s="78"/>
      <c r="AA360" s="89"/>
      <c r="AB360" s="102"/>
      <c r="AC360" s="102"/>
      <c r="AD360" s="103"/>
      <c r="AE360" s="224"/>
      <c r="AF360" s="228"/>
    </row>
    <row r="361" spans="1:32" ht="14.25" customHeight="1">
      <c r="A361" s="194" t="s">
        <v>0</v>
      </c>
      <c r="B361" s="195" t="s">
        <v>1757</v>
      </c>
      <c r="C361" s="196" t="s">
        <v>1</v>
      </c>
      <c r="D361" s="196" t="s">
        <v>2</v>
      </c>
      <c r="E361" s="196" t="s">
        <v>3</v>
      </c>
      <c r="F361" s="196" t="s">
        <v>4</v>
      </c>
      <c r="G361" s="194" t="s">
        <v>5</v>
      </c>
      <c r="H361" s="194" t="s">
        <v>6</v>
      </c>
      <c r="I361" s="194" t="s">
        <v>1665</v>
      </c>
      <c r="J361" s="196" t="s">
        <v>7</v>
      </c>
      <c r="K361" s="196" t="s">
        <v>8</v>
      </c>
      <c r="L361" s="194" t="s">
        <v>9</v>
      </c>
      <c r="M361" s="194" t="s">
        <v>10</v>
      </c>
      <c r="N361" s="197" t="s">
        <v>1737</v>
      </c>
      <c r="O361" s="72" t="s">
        <v>1629</v>
      </c>
      <c r="P361" s="73" t="s">
        <v>11</v>
      </c>
      <c r="Q361" s="73" t="s">
        <v>12</v>
      </c>
      <c r="R361" s="73" t="s">
        <v>13</v>
      </c>
      <c r="S361" s="73" t="s">
        <v>14</v>
      </c>
      <c r="T361" s="73" t="s">
        <v>15</v>
      </c>
      <c r="U361" s="72" t="s">
        <v>1628</v>
      </c>
      <c r="V361" s="190" t="s">
        <v>16</v>
      </c>
      <c r="W361" s="190" t="s">
        <v>17</v>
      </c>
      <c r="X361" s="189" t="s">
        <v>1800</v>
      </c>
      <c r="Y361" s="189" t="s">
        <v>1801</v>
      </c>
      <c r="Z361" s="196" t="s">
        <v>1627</v>
      </c>
      <c r="AA361" s="198" t="s">
        <v>1712</v>
      </c>
      <c r="AB361" s="199" t="s">
        <v>1674</v>
      </c>
      <c r="AC361" s="194" t="s">
        <v>1633</v>
      </c>
      <c r="AD361" s="194" t="s">
        <v>1635</v>
      </c>
      <c r="AE361" s="223" t="s">
        <v>1696</v>
      </c>
      <c r="AF361" s="227" t="s">
        <v>1716</v>
      </c>
    </row>
    <row r="362" spans="1:32" ht="14.25" customHeight="1">
      <c r="A362" s="76">
        <v>20</v>
      </c>
      <c r="B362" s="77">
        <v>5</v>
      </c>
      <c r="C362" s="120">
        <v>805</v>
      </c>
      <c r="D362" s="78" t="s">
        <v>733</v>
      </c>
      <c r="E362" s="78" t="s">
        <v>75</v>
      </c>
      <c r="F362" s="78" t="s">
        <v>37</v>
      </c>
      <c r="G362" s="79" t="s">
        <v>53</v>
      </c>
      <c r="H362" s="88" t="s">
        <v>734</v>
      </c>
      <c r="I362" s="79" t="s">
        <v>60</v>
      </c>
      <c r="J362" s="78" t="s">
        <v>735</v>
      </c>
      <c r="K362" s="78">
        <v>1234167759</v>
      </c>
      <c r="L362" s="79" t="s">
        <v>25</v>
      </c>
      <c r="M362" s="79" t="s">
        <v>26</v>
      </c>
      <c r="N362" s="83">
        <f>SUMIFS(FIPE!C:C,FIPE!A:A,'FROTA CONT'!F362,FIPE!B:B,'FROTA CONT'!E362)</f>
        <v>163265</v>
      </c>
      <c r="O362" s="84" t="s">
        <v>28</v>
      </c>
      <c r="P362" s="95">
        <v>200000</v>
      </c>
      <c r="Q362" s="95">
        <v>200000</v>
      </c>
      <c r="R362" s="95">
        <v>10000</v>
      </c>
      <c r="S362" s="95">
        <v>30000</v>
      </c>
      <c r="T362" s="96" t="s">
        <v>1770</v>
      </c>
      <c r="U362" s="88" t="s">
        <v>1771</v>
      </c>
      <c r="V362" s="79" t="s">
        <v>30</v>
      </c>
      <c r="W362" s="79" t="s">
        <v>48</v>
      </c>
      <c r="X362" s="79" t="s">
        <v>48</v>
      </c>
      <c r="Y362" s="79" t="s">
        <v>48</v>
      </c>
      <c r="Z362" s="78" t="s">
        <v>279</v>
      </c>
      <c r="AA362" s="89">
        <v>0</v>
      </c>
      <c r="AB362" s="90">
        <v>2392.2800000000002</v>
      </c>
      <c r="AC362" s="89">
        <v>144.86000000000001</v>
      </c>
      <c r="AD362" s="91">
        <v>0.02</v>
      </c>
      <c r="AE362" s="224" t="s">
        <v>1704</v>
      </c>
      <c r="AF362" s="236">
        <v>15000</v>
      </c>
    </row>
    <row r="363" spans="1:32" ht="14.25" customHeight="1">
      <c r="A363" s="76">
        <v>20</v>
      </c>
      <c r="B363" s="77">
        <v>20</v>
      </c>
      <c r="C363" s="78">
        <v>733</v>
      </c>
      <c r="D363" s="78" t="s">
        <v>736</v>
      </c>
      <c r="E363" s="78" t="s">
        <v>56</v>
      </c>
      <c r="F363" s="78" t="s">
        <v>113</v>
      </c>
      <c r="G363" s="79" t="s">
        <v>53</v>
      </c>
      <c r="H363" s="88" t="s">
        <v>734</v>
      </c>
      <c r="I363" s="79" t="s">
        <v>96</v>
      </c>
      <c r="J363" s="78" t="s">
        <v>737</v>
      </c>
      <c r="K363" s="78">
        <v>1252459529</v>
      </c>
      <c r="L363" s="79" t="s">
        <v>195</v>
      </c>
      <c r="M363" s="79" t="s">
        <v>196</v>
      </c>
      <c r="N363" s="83">
        <f>SUMIFS(FIPE!C:C,FIPE!A:A,'FROTA CONT'!F363,FIPE!B:B,'FROTA CONT'!E363)</f>
        <v>168854</v>
      </c>
      <c r="O363" s="84" t="s">
        <v>28</v>
      </c>
      <c r="P363" s="95">
        <v>200000</v>
      </c>
      <c r="Q363" s="95">
        <v>200000</v>
      </c>
      <c r="R363" s="95">
        <v>10000</v>
      </c>
      <c r="S363" s="95">
        <v>30000</v>
      </c>
      <c r="T363" s="96" t="s">
        <v>1770</v>
      </c>
      <c r="U363" s="88" t="s">
        <v>1771</v>
      </c>
      <c r="V363" s="79" t="s">
        <v>30</v>
      </c>
      <c r="W363" s="79" t="s">
        <v>48</v>
      </c>
      <c r="X363" s="79" t="s">
        <v>48</v>
      </c>
      <c r="Y363" s="79" t="s">
        <v>48</v>
      </c>
      <c r="Z363" s="78" t="s">
        <v>738</v>
      </c>
      <c r="AA363" s="89">
        <v>0</v>
      </c>
      <c r="AB363" s="90">
        <v>2586.1</v>
      </c>
      <c r="AC363" s="89">
        <v>144.86000000000001</v>
      </c>
      <c r="AD363" s="91">
        <v>0.02</v>
      </c>
      <c r="AE363" s="224" t="s">
        <v>1704</v>
      </c>
      <c r="AF363" s="234">
        <v>15928</v>
      </c>
    </row>
    <row r="364" spans="1:32" ht="14.25" customHeight="1">
      <c r="A364" s="76">
        <v>20</v>
      </c>
      <c r="B364" s="77">
        <v>5</v>
      </c>
      <c r="C364" s="78">
        <v>735</v>
      </c>
      <c r="D364" s="78" t="s">
        <v>739</v>
      </c>
      <c r="E364" s="78" t="s">
        <v>56</v>
      </c>
      <c r="F364" s="78" t="s">
        <v>113</v>
      </c>
      <c r="G364" s="79" t="s">
        <v>53</v>
      </c>
      <c r="H364" s="88" t="s">
        <v>734</v>
      </c>
      <c r="I364" s="81" t="s">
        <v>65</v>
      </c>
      <c r="J364" s="78" t="s">
        <v>740</v>
      </c>
      <c r="K364" s="78">
        <v>1252747672</v>
      </c>
      <c r="L364" s="79" t="s">
        <v>195</v>
      </c>
      <c r="M364" s="79" t="s">
        <v>196</v>
      </c>
      <c r="N364" s="83">
        <f>SUMIFS(FIPE!C:C,FIPE!A:A,'FROTA CONT'!F364,FIPE!B:B,'FROTA CONT'!E364)</f>
        <v>168854</v>
      </c>
      <c r="O364" s="84" t="s">
        <v>28</v>
      </c>
      <c r="P364" s="95">
        <v>200000</v>
      </c>
      <c r="Q364" s="95">
        <v>200000</v>
      </c>
      <c r="R364" s="95">
        <v>10000</v>
      </c>
      <c r="S364" s="95">
        <v>30000</v>
      </c>
      <c r="T364" s="96" t="s">
        <v>1770</v>
      </c>
      <c r="U364" s="88" t="s">
        <v>1771</v>
      </c>
      <c r="V364" s="79" t="s">
        <v>30</v>
      </c>
      <c r="W364" s="79" t="s">
        <v>48</v>
      </c>
      <c r="X364" s="79" t="s">
        <v>48</v>
      </c>
      <c r="Y364" s="79" t="s">
        <v>48</v>
      </c>
      <c r="Z364" s="78" t="s">
        <v>741</v>
      </c>
      <c r="AA364" s="89">
        <v>0</v>
      </c>
      <c r="AB364" s="90">
        <v>2586.1</v>
      </c>
      <c r="AC364" s="89">
        <v>144.86000000000001</v>
      </c>
      <c r="AD364" s="91">
        <v>0.02</v>
      </c>
      <c r="AE364" s="224" t="s">
        <v>1704</v>
      </c>
      <c r="AF364" s="234">
        <v>11535</v>
      </c>
    </row>
    <row r="365" spans="1:32" ht="14.25" customHeight="1">
      <c r="A365" s="76">
        <v>20</v>
      </c>
      <c r="B365" s="77">
        <v>5</v>
      </c>
      <c r="C365" s="78">
        <v>731</v>
      </c>
      <c r="D365" s="78" t="s">
        <v>742</v>
      </c>
      <c r="E365" s="78" t="s">
        <v>56</v>
      </c>
      <c r="F365" s="78" t="s">
        <v>113</v>
      </c>
      <c r="G365" s="79" t="s">
        <v>53</v>
      </c>
      <c r="H365" s="88" t="s">
        <v>734</v>
      </c>
      <c r="I365" s="79" t="s">
        <v>96</v>
      </c>
      <c r="J365" s="78" t="s">
        <v>743</v>
      </c>
      <c r="K365" s="78">
        <v>1252459359</v>
      </c>
      <c r="L365" s="79" t="s">
        <v>195</v>
      </c>
      <c r="M365" s="79" t="s">
        <v>196</v>
      </c>
      <c r="N365" s="83">
        <f>SUMIFS(FIPE!C:C,FIPE!A:A,'FROTA CONT'!F365,FIPE!B:B,'FROTA CONT'!E365)</f>
        <v>168854</v>
      </c>
      <c r="O365" s="84" t="s">
        <v>28</v>
      </c>
      <c r="P365" s="95">
        <v>200000</v>
      </c>
      <c r="Q365" s="95">
        <v>200000</v>
      </c>
      <c r="R365" s="95">
        <v>10000</v>
      </c>
      <c r="S365" s="95">
        <v>30000</v>
      </c>
      <c r="T365" s="96" t="s">
        <v>1770</v>
      </c>
      <c r="U365" s="88" t="s">
        <v>1771</v>
      </c>
      <c r="V365" s="79" t="s">
        <v>30</v>
      </c>
      <c r="W365" s="79" t="s">
        <v>48</v>
      </c>
      <c r="X365" s="79" t="s">
        <v>48</v>
      </c>
      <c r="Y365" s="79" t="s">
        <v>48</v>
      </c>
      <c r="Z365" s="78" t="s">
        <v>744</v>
      </c>
      <c r="AA365" s="89">
        <v>0</v>
      </c>
      <c r="AB365" s="90">
        <v>2586.1</v>
      </c>
      <c r="AC365" s="89">
        <v>144.86000000000001</v>
      </c>
      <c r="AD365" s="91">
        <v>0.02</v>
      </c>
      <c r="AE365" s="224" t="s">
        <v>1704</v>
      </c>
      <c r="AF365" s="228"/>
    </row>
    <row r="366" spans="1:32" ht="14.25" customHeight="1">
      <c r="A366" s="76">
        <v>20</v>
      </c>
      <c r="B366" s="77">
        <v>20</v>
      </c>
      <c r="C366" s="78">
        <v>711</v>
      </c>
      <c r="D366" s="78" t="s">
        <v>745</v>
      </c>
      <c r="E366" s="78" t="s">
        <v>56</v>
      </c>
      <c r="F366" s="78" t="s">
        <v>113</v>
      </c>
      <c r="G366" s="79" t="s">
        <v>53</v>
      </c>
      <c r="H366" s="88" t="s">
        <v>734</v>
      </c>
      <c r="I366" s="79" t="s">
        <v>96</v>
      </c>
      <c r="J366" s="78" t="s">
        <v>746</v>
      </c>
      <c r="K366" s="78">
        <v>1252461566</v>
      </c>
      <c r="L366" s="79" t="s">
        <v>195</v>
      </c>
      <c r="M366" s="79" t="s">
        <v>196</v>
      </c>
      <c r="N366" s="83">
        <f>SUMIFS(FIPE!C:C,FIPE!A:A,'FROTA CONT'!F366,FIPE!B:B,'FROTA CONT'!E366)</f>
        <v>168854</v>
      </c>
      <c r="O366" s="84" t="s">
        <v>28</v>
      </c>
      <c r="P366" s="95">
        <v>200000</v>
      </c>
      <c r="Q366" s="95">
        <v>200000</v>
      </c>
      <c r="R366" s="95">
        <v>10000</v>
      </c>
      <c r="S366" s="95">
        <v>30000</v>
      </c>
      <c r="T366" s="96" t="s">
        <v>1770</v>
      </c>
      <c r="U366" s="88" t="s">
        <v>1771</v>
      </c>
      <c r="V366" s="79" t="s">
        <v>30</v>
      </c>
      <c r="W366" s="79" t="s">
        <v>48</v>
      </c>
      <c r="X366" s="79" t="s">
        <v>48</v>
      </c>
      <c r="Y366" s="79" t="s">
        <v>48</v>
      </c>
      <c r="Z366" s="78" t="s">
        <v>747</v>
      </c>
      <c r="AA366" s="89">
        <v>0</v>
      </c>
      <c r="AB366" s="90">
        <v>2586.1</v>
      </c>
      <c r="AC366" s="89">
        <v>144.86000000000001</v>
      </c>
      <c r="AD366" s="91">
        <v>0.02</v>
      </c>
      <c r="AE366" s="224" t="s">
        <v>1704</v>
      </c>
      <c r="AF366" s="234">
        <v>19331</v>
      </c>
    </row>
    <row r="367" spans="1:32" ht="14.25" customHeight="1">
      <c r="A367" s="76">
        <v>20</v>
      </c>
      <c r="B367" s="77">
        <v>20</v>
      </c>
      <c r="C367" s="78">
        <v>919</v>
      </c>
      <c r="D367" s="78" t="s">
        <v>748</v>
      </c>
      <c r="E367" s="78" t="s">
        <v>56</v>
      </c>
      <c r="F367" s="78" t="s">
        <v>186</v>
      </c>
      <c r="G367" s="79" t="s">
        <v>53</v>
      </c>
      <c r="H367" s="88" t="s">
        <v>734</v>
      </c>
      <c r="I367" s="79" t="s">
        <v>193</v>
      </c>
      <c r="J367" s="78" t="s">
        <v>749</v>
      </c>
      <c r="K367" s="78">
        <v>1262980876</v>
      </c>
      <c r="L367" s="79" t="s">
        <v>195</v>
      </c>
      <c r="M367" s="79" t="s">
        <v>196</v>
      </c>
      <c r="N367" s="83">
        <f>SUMIFS(FIPE!C:C,FIPE!A:A,'FROTA CONT'!F367,FIPE!B:B,'FROTA CONT'!E367)</f>
        <v>176521</v>
      </c>
      <c r="O367" s="84" t="s">
        <v>28</v>
      </c>
      <c r="P367" s="95">
        <v>200000</v>
      </c>
      <c r="Q367" s="95">
        <v>200000</v>
      </c>
      <c r="R367" s="95">
        <v>10000</v>
      </c>
      <c r="S367" s="95">
        <v>30000</v>
      </c>
      <c r="T367" s="96" t="s">
        <v>1770</v>
      </c>
      <c r="U367" s="88" t="s">
        <v>1771</v>
      </c>
      <c r="V367" s="79" t="s">
        <v>30</v>
      </c>
      <c r="W367" s="79" t="s">
        <v>48</v>
      </c>
      <c r="X367" s="79" t="s">
        <v>48</v>
      </c>
      <c r="Y367" s="79" t="s">
        <v>48</v>
      </c>
      <c r="Z367" s="78" t="s">
        <v>750</v>
      </c>
      <c r="AA367" s="89">
        <v>0</v>
      </c>
      <c r="AB367" s="90">
        <v>2977.47</v>
      </c>
      <c r="AC367" s="89">
        <v>144.86000000000001</v>
      </c>
      <c r="AD367" s="91">
        <v>0.02</v>
      </c>
      <c r="AE367" s="224" t="s">
        <v>1704</v>
      </c>
      <c r="AF367" s="234">
        <v>9184</v>
      </c>
    </row>
    <row r="368" spans="1:32" ht="14.25" customHeight="1">
      <c r="A368" s="76">
        <v>20</v>
      </c>
      <c r="B368" s="77">
        <v>5</v>
      </c>
      <c r="C368" s="78">
        <v>707</v>
      </c>
      <c r="D368" s="78" t="s">
        <v>751</v>
      </c>
      <c r="E368" s="78" t="s">
        <v>56</v>
      </c>
      <c r="F368" s="78" t="s">
        <v>113</v>
      </c>
      <c r="G368" s="79" t="s">
        <v>53</v>
      </c>
      <c r="H368" s="88" t="s">
        <v>734</v>
      </c>
      <c r="I368" s="79" t="s">
        <v>96</v>
      </c>
      <c r="J368" s="78" t="s">
        <v>752</v>
      </c>
      <c r="K368" s="78">
        <v>1252460780</v>
      </c>
      <c r="L368" s="79" t="s">
        <v>195</v>
      </c>
      <c r="M368" s="79" t="s">
        <v>196</v>
      </c>
      <c r="N368" s="83">
        <f>SUMIFS(FIPE!C:C,FIPE!A:A,'FROTA CONT'!F368,FIPE!B:B,'FROTA CONT'!E368)</f>
        <v>168854</v>
      </c>
      <c r="O368" s="84" t="s">
        <v>28</v>
      </c>
      <c r="P368" s="95">
        <v>200000</v>
      </c>
      <c r="Q368" s="95">
        <v>200000</v>
      </c>
      <c r="R368" s="95">
        <v>10000</v>
      </c>
      <c r="S368" s="95">
        <v>30000</v>
      </c>
      <c r="T368" s="96" t="s">
        <v>1770</v>
      </c>
      <c r="U368" s="88" t="s">
        <v>1771</v>
      </c>
      <c r="V368" s="79" t="s">
        <v>30</v>
      </c>
      <c r="W368" s="79" t="s">
        <v>48</v>
      </c>
      <c r="X368" s="79" t="s">
        <v>48</v>
      </c>
      <c r="Y368" s="79" t="s">
        <v>48</v>
      </c>
      <c r="Z368" s="78" t="s">
        <v>753</v>
      </c>
      <c r="AA368" s="89">
        <v>0</v>
      </c>
      <c r="AB368" s="90">
        <v>2586.1</v>
      </c>
      <c r="AC368" s="89">
        <v>144.86000000000001</v>
      </c>
      <c r="AD368" s="91">
        <v>0.02</v>
      </c>
      <c r="AE368" s="224" t="s">
        <v>1704</v>
      </c>
      <c r="AF368" s="234">
        <v>52345</v>
      </c>
    </row>
    <row r="369" spans="1:32" ht="14.25" customHeight="1">
      <c r="A369" s="76">
        <v>20</v>
      </c>
      <c r="B369" s="77">
        <v>5</v>
      </c>
      <c r="C369" s="120">
        <v>827</v>
      </c>
      <c r="D369" s="78" t="s">
        <v>754</v>
      </c>
      <c r="E369" s="78" t="s">
        <v>75</v>
      </c>
      <c r="F369" s="78" t="s">
        <v>37</v>
      </c>
      <c r="G369" s="79" t="s">
        <v>53</v>
      </c>
      <c r="H369" s="88" t="s">
        <v>734</v>
      </c>
      <c r="I369" s="79" t="s">
        <v>60</v>
      </c>
      <c r="J369" s="78" t="s">
        <v>755</v>
      </c>
      <c r="K369" s="78">
        <v>1234168747</v>
      </c>
      <c r="L369" s="79" t="s">
        <v>25</v>
      </c>
      <c r="M369" s="79" t="s">
        <v>26</v>
      </c>
      <c r="N369" s="83">
        <f>SUMIFS(FIPE!C:C,FIPE!A:A,'FROTA CONT'!F369,FIPE!B:B,'FROTA CONT'!E369)</f>
        <v>163265</v>
      </c>
      <c r="O369" s="84" t="s">
        <v>28</v>
      </c>
      <c r="P369" s="95">
        <v>200000</v>
      </c>
      <c r="Q369" s="95">
        <v>200000</v>
      </c>
      <c r="R369" s="95">
        <v>10000</v>
      </c>
      <c r="S369" s="95">
        <v>30000</v>
      </c>
      <c r="T369" s="96" t="s">
        <v>1770</v>
      </c>
      <c r="U369" s="88" t="s">
        <v>1771</v>
      </c>
      <c r="V369" s="79" t="s">
        <v>30</v>
      </c>
      <c r="W369" s="79" t="s">
        <v>48</v>
      </c>
      <c r="X369" s="79" t="s">
        <v>48</v>
      </c>
      <c r="Y369" s="79" t="s">
        <v>48</v>
      </c>
      <c r="Z369" s="78" t="s">
        <v>756</v>
      </c>
      <c r="AA369" s="89">
        <v>0</v>
      </c>
      <c r="AB369" s="90">
        <v>2392.2800000000002</v>
      </c>
      <c r="AC369" s="89">
        <v>144.86000000000001</v>
      </c>
      <c r="AD369" s="91">
        <v>0.02</v>
      </c>
      <c r="AE369" s="224" t="s">
        <v>1704</v>
      </c>
      <c r="AF369" s="234">
        <v>18874</v>
      </c>
    </row>
    <row r="370" spans="1:32" ht="14.25" customHeight="1">
      <c r="A370" s="76">
        <v>20</v>
      </c>
      <c r="B370" s="77">
        <v>5</v>
      </c>
      <c r="C370" s="78">
        <v>709</v>
      </c>
      <c r="D370" s="78" t="s">
        <v>757</v>
      </c>
      <c r="E370" s="78" t="s">
        <v>56</v>
      </c>
      <c r="F370" s="78" t="s">
        <v>113</v>
      </c>
      <c r="G370" s="79" t="s">
        <v>53</v>
      </c>
      <c r="H370" s="88" t="s">
        <v>734</v>
      </c>
      <c r="I370" s="79" t="s">
        <v>96</v>
      </c>
      <c r="J370" s="78" t="s">
        <v>758</v>
      </c>
      <c r="K370" s="78">
        <v>1252460470</v>
      </c>
      <c r="L370" s="79" t="s">
        <v>195</v>
      </c>
      <c r="M370" s="79" t="s">
        <v>196</v>
      </c>
      <c r="N370" s="83">
        <f>SUMIFS(FIPE!C:C,FIPE!A:A,'FROTA CONT'!F370,FIPE!B:B,'FROTA CONT'!E370)</f>
        <v>168854</v>
      </c>
      <c r="O370" s="84" t="s">
        <v>28</v>
      </c>
      <c r="P370" s="95">
        <v>200000</v>
      </c>
      <c r="Q370" s="95">
        <v>200000</v>
      </c>
      <c r="R370" s="95">
        <v>10000</v>
      </c>
      <c r="S370" s="95">
        <v>30000</v>
      </c>
      <c r="T370" s="96" t="s">
        <v>1770</v>
      </c>
      <c r="U370" s="88" t="s">
        <v>1771</v>
      </c>
      <c r="V370" s="79" t="s">
        <v>30</v>
      </c>
      <c r="W370" s="79" t="s">
        <v>48</v>
      </c>
      <c r="X370" s="79" t="s">
        <v>48</v>
      </c>
      <c r="Y370" s="79" t="s">
        <v>48</v>
      </c>
      <c r="Z370" s="78" t="s">
        <v>759</v>
      </c>
      <c r="AA370" s="89">
        <v>0</v>
      </c>
      <c r="AB370" s="90">
        <v>2586.1</v>
      </c>
      <c r="AC370" s="89">
        <v>144.86000000000001</v>
      </c>
      <c r="AD370" s="91">
        <v>0.02</v>
      </c>
      <c r="AE370" s="224" t="s">
        <v>1704</v>
      </c>
      <c r="AF370" s="234">
        <v>28573</v>
      </c>
    </row>
    <row r="371" spans="1:32" ht="14.25" customHeight="1">
      <c r="A371" s="76">
        <v>20</v>
      </c>
      <c r="B371" s="77">
        <v>20</v>
      </c>
      <c r="C371" s="78">
        <v>723</v>
      </c>
      <c r="D371" s="78" t="s">
        <v>760</v>
      </c>
      <c r="E371" s="78" t="s">
        <v>56</v>
      </c>
      <c r="F371" s="78" t="s">
        <v>113</v>
      </c>
      <c r="G371" s="79" t="s">
        <v>53</v>
      </c>
      <c r="H371" s="88" t="s">
        <v>734</v>
      </c>
      <c r="I371" s="79" t="s">
        <v>96</v>
      </c>
      <c r="J371" s="78" t="s">
        <v>761</v>
      </c>
      <c r="K371" s="78">
        <v>1252462090</v>
      </c>
      <c r="L371" s="79" t="s">
        <v>195</v>
      </c>
      <c r="M371" s="79" t="s">
        <v>196</v>
      </c>
      <c r="N371" s="83">
        <f>SUMIFS(FIPE!C:C,FIPE!A:A,'FROTA CONT'!F371,FIPE!B:B,'FROTA CONT'!E371)</f>
        <v>168854</v>
      </c>
      <c r="O371" s="84" t="s">
        <v>28</v>
      </c>
      <c r="P371" s="95">
        <v>200000</v>
      </c>
      <c r="Q371" s="95">
        <v>200000</v>
      </c>
      <c r="R371" s="95">
        <v>10000</v>
      </c>
      <c r="S371" s="95">
        <v>30000</v>
      </c>
      <c r="T371" s="96" t="s">
        <v>1770</v>
      </c>
      <c r="U371" s="88" t="s">
        <v>1771</v>
      </c>
      <c r="V371" s="79" t="s">
        <v>30</v>
      </c>
      <c r="W371" s="79" t="s">
        <v>48</v>
      </c>
      <c r="X371" s="79" t="s">
        <v>48</v>
      </c>
      <c r="Y371" s="79" t="s">
        <v>48</v>
      </c>
      <c r="Z371" s="78" t="s">
        <v>762</v>
      </c>
      <c r="AA371" s="89">
        <v>0</v>
      </c>
      <c r="AB371" s="90">
        <v>2586.1</v>
      </c>
      <c r="AC371" s="89">
        <v>144.86000000000001</v>
      </c>
      <c r="AD371" s="91">
        <v>0.02</v>
      </c>
      <c r="AE371" s="224" t="s">
        <v>1704</v>
      </c>
      <c r="AF371" s="234">
        <v>9511</v>
      </c>
    </row>
    <row r="372" spans="1:32" ht="14.25" customHeight="1">
      <c r="A372" s="76">
        <v>20</v>
      </c>
      <c r="B372" s="77">
        <v>20</v>
      </c>
      <c r="C372" s="78">
        <v>715</v>
      </c>
      <c r="D372" s="78" t="s">
        <v>763</v>
      </c>
      <c r="E372" s="78" t="s">
        <v>56</v>
      </c>
      <c r="F372" s="78" t="s">
        <v>113</v>
      </c>
      <c r="G372" s="79" t="s">
        <v>53</v>
      </c>
      <c r="H372" s="88" t="s">
        <v>734</v>
      </c>
      <c r="I372" s="79" t="s">
        <v>96</v>
      </c>
      <c r="J372" s="78" t="s">
        <v>764</v>
      </c>
      <c r="K372" s="78">
        <v>1252459162</v>
      </c>
      <c r="L372" s="79" t="s">
        <v>195</v>
      </c>
      <c r="M372" s="79" t="s">
        <v>196</v>
      </c>
      <c r="N372" s="83">
        <f>SUMIFS(FIPE!C:C,FIPE!A:A,'FROTA CONT'!F372,FIPE!B:B,'FROTA CONT'!E372)</f>
        <v>168854</v>
      </c>
      <c r="O372" s="84" t="s">
        <v>28</v>
      </c>
      <c r="P372" s="95">
        <v>200000</v>
      </c>
      <c r="Q372" s="95">
        <v>200000</v>
      </c>
      <c r="R372" s="95">
        <v>10000</v>
      </c>
      <c r="S372" s="95">
        <v>30000</v>
      </c>
      <c r="T372" s="96" t="s">
        <v>1770</v>
      </c>
      <c r="U372" s="88" t="s">
        <v>1771</v>
      </c>
      <c r="V372" s="79" t="s">
        <v>30</v>
      </c>
      <c r="W372" s="79" t="s">
        <v>48</v>
      </c>
      <c r="X372" s="79" t="s">
        <v>48</v>
      </c>
      <c r="Y372" s="79" t="s">
        <v>48</v>
      </c>
      <c r="Z372" s="78" t="s">
        <v>765</v>
      </c>
      <c r="AA372" s="89">
        <v>0</v>
      </c>
      <c r="AB372" s="90">
        <v>2586.1</v>
      </c>
      <c r="AC372" s="89">
        <v>144.86000000000001</v>
      </c>
      <c r="AD372" s="91">
        <v>0.02</v>
      </c>
      <c r="AE372" s="224" t="s">
        <v>1704</v>
      </c>
      <c r="AF372" s="234">
        <v>55186</v>
      </c>
    </row>
    <row r="373" spans="1:32" ht="14.25" customHeight="1">
      <c r="A373" s="76">
        <v>20</v>
      </c>
      <c r="B373" s="77">
        <v>20</v>
      </c>
      <c r="C373" s="78">
        <v>729</v>
      </c>
      <c r="D373" s="78" t="s">
        <v>766</v>
      </c>
      <c r="E373" s="78" t="s">
        <v>56</v>
      </c>
      <c r="F373" s="78" t="s">
        <v>113</v>
      </c>
      <c r="G373" s="79" t="s">
        <v>53</v>
      </c>
      <c r="H373" s="88" t="s">
        <v>734</v>
      </c>
      <c r="I373" s="79" t="s">
        <v>96</v>
      </c>
      <c r="J373" s="78" t="s">
        <v>767</v>
      </c>
      <c r="K373" s="78">
        <v>1252461060</v>
      </c>
      <c r="L373" s="79" t="s">
        <v>195</v>
      </c>
      <c r="M373" s="79" t="s">
        <v>196</v>
      </c>
      <c r="N373" s="83">
        <f>SUMIFS(FIPE!C:C,FIPE!A:A,'FROTA CONT'!F373,FIPE!B:B,'FROTA CONT'!E373)</f>
        <v>168854</v>
      </c>
      <c r="O373" s="84" t="s">
        <v>28</v>
      </c>
      <c r="P373" s="95">
        <v>200000</v>
      </c>
      <c r="Q373" s="95">
        <v>200000</v>
      </c>
      <c r="R373" s="95">
        <v>10000</v>
      </c>
      <c r="S373" s="95">
        <v>30000</v>
      </c>
      <c r="T373" s="96" t="s">
        <v>1770</v>
      </c>
      <c r="U373" s="88" t="s">
        <v>1771</v>
      </c>
      <c r="V373" s="79" t="s">
        <v>30</v>
      </c>
      <c r="W373" s="79" t="s">
        <v>48</v>
      </c>
      <c r="X373" s="79" t="s">
        <v>48</v>
      </c>
      <c r="Y373" s="79" t="s">
        <v>48</v>
      </c>
      <c r="Z373" s="78" t="s">
        <v>759</v>
      </c>
      <c r="AA373" s="89">
        <v>0</v>
      </c>
      <c r="AB373" s="90">
        <v>2586.1</v>
      </c>
      <c r="AC373" s="89">
        <v>144.86000000000001</v>
      </c>
      <c r="AD373" s="91">
        <v>0.02</v>
      </c>
      <c r="AE373" s="224" t="s">
        <v>1704</v>
      </c>
      <c r="AF373" s="234">
        <v>29202</v>
      </c>
    </row>
    <row r="374" spans="1:32" ht="14.25" customHeight="1">
      <c r="A374" s="76">
        <v>20</v>
      </c>
      <c r="B374" s="77">
        <v>20</v>
      </c>
      <c r="C374" s="78">
        <v>753</v>
      </c>
      <c r="D374" s="78" t="s">
        <v>768</v>
      </c>
      <c r="E374" s="78" t="s">
        <v>56</v>
      </c>
      <c r="F374" s="78" t="s">
        <v>113</v>
      </c>
      <c r="G374" s="79" t="s">
        <v>53</v>
      </c>
      <c r="H374" s="88" t="s">
        <v>734</v>
      </c>
      <c r="I374" s="81" t="s">
        <v>65</v>
      </c>
      <c r="J374" s="78" t="s">
        <v>769</v>
      </c>
      <c r="K374" s="78">
        <v>1252457011</v>
      </c>
      <c r="L374" s="79" t="s">
        <v>188</v>
      </c>
      <c r="M374" s="79" t="s">
        <v>189</v>
      </c>
      <c r="N374" s="83">
        <f>SUMIFS(FIPE!C:C,FIPE!A:A,'FROTA CONT'!F374,FIPE!B:B,'FROTA CONT'!E374)</f>
        <v>168854</v>
      </c>
      <c r="O374" s="84" t="s">
        <v>28</v>
      </c>
      <c r="P374" s="95">
        <v>200000</v>
      </c>
      <c r="Q374" s="95">
        <v>200000</v>
      </c>
      <c r="R374" s="95">
        <v>10000</v>
      </c>
      <c r="S374" s="95">
        <v>30000</v>
      </c>
      <c r="T374" s="96" t="s">
        <v>1770</v>
      </c>
      <c r="U374" s="88" t="s">
        <v>1771</v>
      </c>
      <c r="V374" s="79" t="s">
        <v>30</v>
      </c>
      <c r="W374" s="79" t="s">
        <v>48</v>
      </c>
      <c r="X374" s="79" t="s">
        <v>48</v>
      </c>
      <c r="Y374" s="79" t="s">
        <v>48</v>
      </c>
      <c r="Z374" s="78" t="s">
        <v>770</v>
      </c>
      <c r="AA374" s="89">
        <v>0</v>
      </c>
      <c r="AB374" s="90">
        <v>2586.1</v>
      </c>
      <c r="AC374" s="89">
        <v>144.86000000000001</v>
      </c>
      <c r="AD374" s="91">
        <v>0.02</v>
      </c>
      <c r="AE374" s="224" t="s">
        <v>1704</v>
      </c>
      <c r="AF374" s="236">
        <v>16209</v>
      </c>
    </row>
    <row r="375" spans="1:32" ht="14.25" customHeight="1">
      <c r="A375" s="76">
        <v>20</v>
      </c>
      <c r="B375" s="77">
        <v>20</v>
      </c>
      <c r="C375" s="78">
        <v>743</v>
      </c>
      <c r="D375" s="78" t="s">
        <v>771</v>
      </c>
      <c r="E375" s="78" t="s">
        <v>56</v>
      </c>
      <c r="F375" s="78" t="s">
        <v>113</v>
      </c>
      <c r="G375" s="79" t="s">
        <v>53</v>
      </c>
      <c r="H375" s="88" t="s">
        <v>734</v>
      </c>
      <c r="I375" s="81" t="s">
        <v>65</v>
      </c>
      <c r="J375" s="78" t="s">
        <v>772</v>
      </c>
      <c r="K375" s="78">
        <v>1252457801</v>
      </c>
      <c r="L375" s="79" t="s">
        <v>188</v>
      </c>
      <c r="M375" s="79" t="s">
        <v>189</v>
      </c>
      <c r="N375" s="83">
        <f>SUMIFS(FIPE!C:C,FIPE!A:A,'FROTA CONT'!F375,FIPE!B:B,'FROTA CONT'!E375)</f>
        <v>168854</v>
      </c>
      <c r="O375" s="84" t="s">
        <v>28</v>
      </c>
      <c r="P375" s="95">
        <v>200000</v>
      </c>
      <c r="Q375" s="95">
        <v>200000</v>
      </c>
      <c r="R375" s="95">
        <v>10000</v>
      </c>
      <c r="S375" s="95">
        <v>30000</v>
      </c>
      <c r="T375" s="96" t="s">
        <v>1770</v>
      </c>
      <c r="U375" s="88" t="s">
        <v>1771</v>
      </c>
      <c r="V375" s="79" t="s">
        <v>30</v>
      </c>
      <c r="W375" s="79" t="s">
        <v>48</v>
      </c>
      <c r="X375" s="79" t="s">
        <v>48</v>
      </c>
      <c r="Y375" s="79" t="s">
        <v>48</v>
      </c>
      <c r="Z375" s="78" t="s">
        <v>744</v>
      </c>
      <c r="AA375" s="89">
        <v>0</v>
      </c>
      <c r="AB375" s="90">
        <v>2586.1</v>
      </c>
      <c r="AC375" s="89">
        <v>144.86000000000001</v>
      </c>
      <c r="AD375" s="91">
        <v>0.02</v>
      </c>
      <c r="AE375" s="224" t="s">
        <v>1704</v>
      </c>
      <c r="AF375" s="234">
        <v>10261</v>
      </c>
    </row>
    <row r="376" spans="1:32" ht="14.25" customHeight="1">
      <c r="A376" s="76">
        <v>20</v>
      </c>
      <c r="B376" s="77">
        <v>10</v>
      </c>
      <c r="C376" s="78">
        <v>705</v>
      </c>
      <c r="D376" s="78" t="s">
        <v>773</v>
      </c>
      <c r="E376" s="78" t="s">
        <v>56</v>
      </c>
      <c r="F376" s="78" t="s">
        <v>113</v>
      </c>
      <c r="G376" s="79" t="s">
        <v>53</v>
      </c>
      <c r="H376" s="88" t="s">
        <v>734</v>
      </c>
      <c r="I376" s="79" t="s">
        <v>96</v>
      </c>
      <c r="J376" s="78" t="s">
        <v>774</v>
      </c>
      <c r="K376" s="78">
        <v>1252461280</v>
      </c>
      <c r="L376" s="79" t="s">
        <v>195</v>
      </c>
      <c r="M376" s="79" t="s">
        <v>196</v>
      </c>
      <c r="N376" s="83">
        <f>SUMIFS(FIPE!C:C,FIPE!A:A,'FROTA CONT'!F376,FIPE!B:B,'FROTA CONT'!E376)</f>
        <v>168854</v>
      </c>
      <c r="O376" s="84" t="s">
        <v>28</v>
      </c>
      <c r="P376" s="95">
        <v>200000</v>
      </c>
      <c r="Q376" s="95">
        <v>200000</v>
      </c>
      <c r="R376" s="95">
        <v>10000</v>
      </c>
      <c r="S376" s="95">
        <v>30000</v>
      </c>
      <c r="T376" s="96" t="s">
        <v>1770</v>
      </c>
      <c r="U376" s="88" t="s">
        <v>1771</v>
      </c>
      <c r="V376" s="79" t="s">
        <v>30</v>
      </c>
      <c r="W376" s="79" t="s">
        <v>48</v>
      </c>
      <c r="X376" s="79" t="s">
        <v>48</v>
      </c>
      <c r="Y376" s="79" t="s">
        <v>48</v>
      </c>
      <c r="Z376" s="78" t="s">
        <v>759</v>
      </c>
      <c r="AA376" s="89">
        <v>0</v>
      </c>
      <c r="AB376" s="90">
        <v>2586.1</v>
      </c>
      <c r="AC376" s="89">
        <v>144.86000000000001</v>
      </c>
      <c r="AD376" s="91">
        <v>0.02</v>
      </c>
      <c r="AE376" s="224" t="s">
        <v>1704</v>
      </c>
      <c r="AF376" s="234">
        <v>38462</v>
      </c>
    </row>
    <row r="377" spans="1:32" ht="14.25" customHeight="1">
      <c r="A377" s="76">
        <v>20</v>
      </c>
      <c r="B377" s="77">
        <v>5</v>
      </c>
      <c r="C377" s="120">
        <v>831</v>
      </c>
      <c r="D377" s="78" t="s">
        <v>775</v>
      </c>
      <c r="E377" s="78" t="s">
        <v>75</v>
      </c>
      <c r="F377" s="78" t="s">
        <v>37</v>
      </c>
      <c r="G377" s="79" t="s">
        <v>53</v>
      </c>
      <c r="H377" s="88" t="s">
        <v>734</v>
      </c>
      <c r="I377" s="79" t="s">
        <v>60</v>
      </c>
      <c r="J377" s="78" t="s">
        <v>776</v>
      </c>
      <c r="K377" s="78">
        <v>1234168887</v>
      </c>
      <c r="L377" s="79" t="s">
        <v>25</v>
      </c>
      <c r="M377" s="79" t="s">
        <v>26</v>
      </c>
      <c r="N377" s="83">
        <f>SUMIFS(FIPE!C:C,FIPE!A:A,'FROTA CONT'!F377,FIPE!B:B,'FROTA CONT'!E377)</f>
        <v>163265</v>
      </c>
      <c r="O377" s="84" t="s">
        <v>28</v>
      </c>
      <c r="P377" s="95">
        <v>200000</v>
      </c>
      <c r="Q377" s="95">
        <v>200000</v>
      </c>
      <c r="R377" s="95">
        <v>10000</v>
      </c>
      <c r="S377" s="95">
        <v>30000</v>
      </c>
      <c r="T377" s="96" t="s">
        <v>1770</v>
      </c>
      <c r="U377" s="88" t="s">
        <v>1771</v>
      </c>
      <c r="V377" s="79" t="s">
        <v>30</v>
      </c>
      <c r="W377" s="79" t="s">
        <v>48</v>
      </c>
      <c r="X377" s="79" t="s">
        <v>48</v>
      </c>
      <c r="Y377" s="79" t="s">
        <v>48</v>
      </c>
      <c r="Z377" s="78" t="s">
        <v>770</v>
      </c>
      <c r="AA377" s="89">
        <v>0</v>
      </c>
      <c r="AB377" s="90">
        <v>2392.2800000000002</v>
      </c>
      <c r="AC377" s="89">
        <v>144.86000000000001</v>
      </c>
      <c r="AD377" s="91">
        <v>0.02</v>
      </c>
      <c r="AE377" s="224" t="s">
        <v>1704</v>
      </c>
      <c r="AF377" s="228"/>
    </row>
    <row r="378" spans="1:32" ht="14.25" customHeight="1">
      <c r="A378" s="76">
        <v>20</v>
      </c>
      <c r="B378" s="77">
        <v>20</v>
      </c>
      <c r="C378" s="78">
        <v>747</v>
      </c>
      <c r="D378" s="78" t="s">
        <v>777</v>
      </c>
      <c r="E378" s="78" t="s">
        <v>56</v>
      </c>
      <c r="F378" s="78" t="s">
        <v>113</v>
      </c>
      <c r="G378" s="79" t="s">
        <v>53</v>
      </c>
      <c r="H378" s="88" t="s">
        <v>734</v>
      </c>
      <c r="I378" s="81" t="s">
        <v>65</v>
      </c>
      <c r="J378" s="78" t="s">
        <v>778</v>
      </c>
      <c r="K378" s="78">
        <v>1255878999</v>
      </c>
      <c r="L378" s="79" t="s">
        <v>188</v>
      </c>
      <c r="M378" s="79" t="s">
        <v>189</v>
      </c>
      <c r="N378" s="83">
        <f>SUMIFS(FIPE!C:C,FIPE!A:A,'FROTA CONT'!F378,FIPE!B:B,'FROTA CONT'!E378)</f>
        <v>168854</v>
      </c>
      <c r="O378" s="84" t="s">
        <v>28</v>
      </c>
      <c r="P378" s="95">
        <v>200000</v>
      </c>
      <c r="Q378" s="95">
        <v>200000</v>
      </c>
      <c r="R378" s="95">
        <v>10000</v>
      </c>
      <c r="S378" s="95">
        <v>30000</v>
      </c>
      <c r="T378" s="96" t="s">
        <v>1770</v>
      </c>
      <c r="U378" s="88" t="s">
        <v>1771</v>
      </c>
      <c r="V378" s="79" t="s">
        <v>30</v>
      </c>
      <c r="W378" s="79" t="s">
        <v>48</v>
      </c>
      <c r="X378" s="79" t="s">
        <v>48</v>
      </c>
      <c r="Y378" s="79" t="s">
        <v>48</v>
      </c>
      <c r="Z378" s="78" t="s">
        <v>756</v>
      </c>
      <c r="AA378" s="89">
        <v>0</v>
      </c>
      <c r="AB378" s="90">
        <v>2586.1</v>
      </c>
      <c r="AC378" s="89">
        <v>144.86000000000001</v>
      </c>
      <c r="AD378" s="91">
        <v>0.02</v>
      </c>
      <c r="AE378" s="224" t="s">
        <v>1704</v>
      </c>
      <c r="AF378" s="234">
        <v>15054</v>
      </c>
    </row>
    <row r="379" spans="1:32" ht="14.25" customHeight="1">
      <c r="A379" s="76">
        <v>20</v>
      </c>
      <c r="B379" s="77">
        <v>5</v>
      </c>
      <c r="C379" s="120">
        <v>791</v>
      </c>
      <c r="D379" s="78" t="s">
        <v>779</v>
      </c>
      <c r="E379" s="78" t="s">
        <v>75</v>
      </c>
      <c r="F379" s="78" t="s">
        <v>37</v>
      </c>
      <c r="G379" s="79" t="s">
        <v>53</v>
      </c>
      <c r="H379" s="88" t="s">
        <v>734</v>
      </c>
      <c r="I379" s="79" t="s">
        <v>60</v>
      </c>
      <c r="J379" s="78" t="s">
        <v>780</v>
      </c>
      <c r="K379" s="78">
        <v>1234166884</v>
      </c>
      <c r="L379" s="79" t="s">
        <v>25</v>
      </c>
      <c r="M379" s="79" t="s">
        <v>26</v>
      </c>
      <c r="N379" s="83">
        <f>SUMIFS(FIPE!C:C,FIPE!A:A,'FROTA CONT'!F379,FIPE!B:B,'FROTA CONT'!E379)</f>
        <v>163265</v>
      </c>
      <c r="O379" s="84" t="s">
        <v>28</v>
      </c>
      <c r="P379" s="95">
        <v>200000</v>
      </c>
      <c r="Q379" s="95">
        <v>200000</v>
      </c>
      <c r="R379" s="95">
        <v>10000</v>
      </c>
      <c r="S379" s="95">
        <v>30000</v>
      </c>
      <c r="T379" s="96" t="s">
        <v>1770</v>
      </c>
      <c r="U379" s="88" t="s">
        <v>1771</v>
      </c>
      <c r="V379" s="79" t="s">
        <v>30</v>
      </c>
      <c r="W379" s="79" t="s">
        <v>48</v>
      </c>
      <c r="X379" s="79" t="s">
        <v>48</v>
      </c>
      <c r="Y379" s="79" t="s">
        <v>48</v>
      </c>
      <c r="Z379" s="78" t="s">
        <v>109</v>
      </c>
      <c r="AA379" s="89">
        <v>0</v>
      </c>
      <c r="AB379" s="90">
        <v>2392.2800000000002</v>
      </c>
      <c r="AC379" s="89">
        <v>144.86000000000001</v>
      </c>
      <c r="AD379" s="91">
        <v>0.02</v>
      </c>
      <c r="AE379" s="224" t="s">
        <v>1704</v>
      </c>
      <c r="AF379" s="228"/>
    </row>
    <row r="380" spans="1:32" ht="14.25" customHeight="1">
      <c r="A380" s="76">
        <v>20</v>
      </c>
      <c r="B380" s="77">
        <v>20</v>
      </c>
      <c r="C380" s="78">
        <v>741</v>
      </c>
      <c r="D380" s="78" t="s">
        <v>781</v>
      </c>
      <c r="E380" s="78" t="s">
        <v>56</v>
      </c>
      <c r="F380" s="78" t="s">
        <v>113</v>
      </c>
      <c r="G380" s="79" t="s">
        <v>53</v>
      </c>
      <c r="H380" s="88" t="s">
        <v>734</v>
      </c>
      <c r="I380" s="81" t="s">
        <v>65</v>
      </c>
      <c r="J380" s="78" t="s">
        <v>782</v>
      </c>
      <c r="K380" s="78">
        <v>1252456724</v>
      </c>
      <c r="L380" s="79" t="s">
        <v>188</v>
      </c>
      <c r="M380" s="79" t="s">
        <v>189</v>
      </c>
      <c r="N380" s="83">
        <f>SUMIFS(FIPE!C:C,FIPE!A:A,'FROTA CONT'!F380,FIPE!B:B,'FROTA CONT'!E380)</f>
        <v>168854</v>
      </c>
      <c r="O380" s="84" t="s">
        <v>28</v>
      </c>
      <c r="P380" s="95">
        <v>200000</v>
      </c>
      <c r="Q380" s="95">
        <v>200000</v>
      </c>
      <c r="R380" s="95">
        <v>10000</v>
      </c>
      <c r="S380" s="95">
        <v>30000</v>
      </c>
      <c r="T380" s="96" t="s">
        <v>1770</v>
      </c>
      <c r="U380" s="88" t="s">
        <v>1771</v>
      </c>
      <c r="V380" s="79" t="s">
        <v>30</v>
      </c>
      <c r="W380" s="79" t="s">
        <v>48</v>
      </c>
      <c r="X380" s="79" t="s">
        <v>48</v>
      </c>
      <c r="Y380" s="79" t="s">
        <v>48</v>
      </c>
      <c r="Z380" s="78" t="s">
        <v>744</v>
      </c>
      <c r="AA380" s="89">
        <v>0</v>
      </c>
      <c r="AB380" s="90">
        <v>2586.1</v>
      </c>
      <c r="AC380" s="89">
        <v>144.86000000000001</v>
      </c>
      <c r="AD380" s="91">
        <v>0.02</v>
      </c>
      <c r="AE380" s="224" t="s">
        <v>1704</v>
      </c>
      <c r="AF380" s="235">
        <v>11075</v>
      </c>
    </row>
    <row r="381" spans="1:32" ht="14.25" customHeight="1">
      <c r="A381" s="76">
        <v>20</v>
      </c>
      <c r="B381" s="77">
        <v>20</v>
      </c>
      <c r="C381" s="78">
        <v>739</v>
      </c>
      <c r="D381" s="78" t="s">
        <v>783</v>
      </c>
      <c r="E381" s="78" t="s">
        <v>56</v>
      </c>
      <c r="F381" s="78" t="s">
        <v>113</v>
      </c>
      <c r="G381" s="79" t="s">
        <v>53</v>
      </c>
      <c r="H381" s="88" t="s">
        <v>734</v>
      </c>
      <c r="I381" s="81" t="s">
        <v>65</v>
      </c>
      <c r="J381" s="78" t="s">
        <v>784</v>
      </c>
      <c r="K381" s="78">
        <v>1252456490</v>
      </c>
      <c r="L381" s="79" t="s">
        <v>188</v>
      </c>
      <c r="M381" s="79" t="s">
        <v>189</v>
      </c>
      <c r="N381" s="83">
        <f>SUMIFS(FIPE!C:C,FIPE!A:A,'FROTA CONT'!F381,FIPE!B:B,'FROTA CONT'!E381)</f>
        <v>168854</v>
      </c>
      <c r="O381" s="84" t="s">
        <v>28</v>
      </c>
      <c r="P381" s="95">
        <v>200000</v>
      </c>
      <c r="Q381" s="95">
        <v>200000</v>
      </c>
      <c r="R381" s="95">
        <v>10000</v>
      </c>
      <c r="S381" s="95">
        <v>30000</v>
      </c>
      <c r="T381" s="96" t="s">
        <v>1770</v>
      </c>
      <c r="U381" s="88" t="s">
        <v>1771</v>
      </c>
      <c r="V381" s="79" t="s">
        <v>30</v>
      </c>
      <c r="W381" s="79" t="s">
        <v>48</v>
      </c>
      <c r="X381" s="79" t="s">
        <v>48</v>
      </c>
      <c r="Y381" s="79" t="s">
        <v>48</v>
      </c>
      <c r="Z381" s="78" t="s">
        <v>744</v>
      </c>
      <c r="AA381" s="89">
        <v>0</v>
      </c>
      <c r="AB381" s="90">
        <v>2586.1</v>
      </c>
      <c r="AC381" s="89">
        <v>144.86000000000001</v>
      </c>
      <c r="AD381" s="91">
        <v>0.02</v>
      </c>
      <c r="AE381" s="224" t="s">
        <v>1704</v>
      </c>
      <c r="AF381" s="234">
        <v>16144</v>
      </c>
    </row>
    <row r="382" spans="1:32" ht="14.25" customHeight="1">
      <c r="A382" s="76">
        <v>20</v>
      </c>
      <c r="B382" s="77">
        <v>5</v>
      </c>
      <c r="C382" s="120">
        <v>757</v>
      </c>
      <c r="D382" s="78" t="s">
        <v>785</v>
      </c>
      <c r="E382" s="78" t="s">
        <v>75</v>
      </c>
      <c r="F382" s="78" t="s">
        <v>37</v>
      </c>
      <c r="G382" s="79" t="s">
        <v>53</v>
      </c>
      <c r="H382" s="88" t="s">
        <v>734</v>
      </c>
      <c r="I382" s="79" t="s">
        <v>60</v>
      </c>
      <c r="J382" s="78" t="s">
        <v>786</v>
      </c>
      <c r="K382" s="78">
        <v>1234165020</v>
      </c>
      <c r="L382" s="79" t="s">
        <v>25</v>
      </c>
      <c r="M382" s="79" t="s">
        <v>26</v>
      </c>
      <c r="N382" s="83">
        <f>SUMIFS(FIPE!C:C,FIPE!A:A,'FROTA CONT'!F382,FIPE!B:B,'FROTA CONT'!E382)</f>
        <v>163265</v>
      </c>
      <c r="O382" s="84" t="s">
        <v>28</v>
      </c>
      <c r="P382" s="95">
        <v>200000</v>
      </c>
      <c r="Q382" s="95">
        <v>200000</v>
      </c>
      <c r="R382" s="95">
        <v>10000</v>
      </c>
      <c r="S382" s="95">
        <v>30000</v>
      </c>
      <c r="T382" s="96" t="s">
        <v>1770</v>
      </c>
      <c r="U382" s="88" t="s">
        <v>1771</v>
      </c>
      <c r="V382" s="79" t="s">
        <v>30</v>
      </c>
      <c r="W382" s="79" t="s">
        <v>48</v>
      </c>
      <c r="X382" s="79" t="s">
        <v>48</v>
      </c>
      <c r="Y382" s="79" t="s">
        <v>48</v>
      </c>
      <c r="Z382" s="78" t="s">
        <v>787</v>
      </c>
      <c r="AA382" s="89">
        <v>0</v>
      </c>
      <c r="AB382" s="90">
        <v>2392.2800000000002</v>
      </c>
      <c r="AC382" s="89">
        <v>144.86000000000001</v>
      </c>
      <c r="AD382" s="91">
        <v>0.02</v>
      </c>
      <c r="AE382" s="224" t="s">
        <v>1704</v>
      </c>
      <c r="AF382" s="236">
        <v>12526</v>
      </c>
    </row>
    <row r="383" spans="1:32" ht="14.25" customHeight="1">
      <c r="A383" s="76">
        <v>20</v>
      </c>
      <c r="B383" s="77">
        <v>20</v>
      </c>
      <c r="C383" s="78">
        <v>725</v>
      </c>
      <c r="D383" s="78" t="s">
        <v>788</v>
      </c>
      <c r="E383" s="78" t="s">
        <v>56</v>
      </c>
      <c r="F383" s="78" t="s">
        <v>113</v>
      </c>
      <c r="G383" s="79" t="s">
        <v>53</v>
      </c>
      <c r="H383" s="88" t="s">
        <v>734</v>
      </c>
      <c r="I383" s="79" t="s">
        <v>96</v>
      </c>
      <c r="J383" s="78" t="s">
        <v>789</v>
      </c>
      <c r="K383" s="78">
        <v>1252462473</v>
      </c>
      <c r="L383" s="79" t="s">
        <v>195</v>
      </c>
      <c r="M383" s="79" t="s">
        <v>196</v>
      </c>
      <c r="N383" s="83">
        <f>SUMIFS(FIPE!C:C,FIPE!A:A,'FROTA CONT'!F383,FIPE!B:B,'FROTA CONT'!E383)</f>
        <v>168854</v>
      </c>
      <c r="O383" s="84" t="s">
        <v>28</v>
      </c>
      <c r="P383" s="95">
        <v>200000</v>
      </c>
      <c r="Q383" s="95">
        <v>200000</v>
      </c>
      <c r="R383" s="95">
        <v>10000</v>
      </c>
      <c r="S383" s="95">
        <v>30000</v>
      </c>
      <c r="T383" s="96" t="s">
        <v>1770</v>
      </c>
      <c r="U383" s="88" t="s">
        <v>1771</v>
      </c>
      <c r="V383" s="79" t="s">
        <v>30</v>
      </c>
      <c r="W383" s="79" t="s">
        <v>48</v>
      </c>
      <c r="X383" s="79" t="s">
        <v>48</v>
      </c>
      <c r="Y383" s="79" t="s">
        <v>48</v>
      </c>
      <c r="Z383" s="78" t="s">
        <v>790</v>
      </c>
      <c r="AA383" s="89">
        <v>0</v>
      </c>
      <c r="AB383" s="90">
        <v>2586.1</v>
      </c>
      <c r="AC383" s="89">
        <v>144.86000000000001</v>
      </c>
      <c r="AD383" s="91">
        <v>0.02</v>
      </c>
      <c r="AE383" s="224" t="s">
        <v>1704</v>
      </c>
      <c r="AF383" s="236">
        <v>17222</v>
      </c>
    </row>
    <row r="384" spans="1:32" ht="14.25" customHeight="1">
      <c r="A384" s="76">
        <v>20</v>
      </c>
      <c r="B384" s="77">
        <v>20</v>
      </c>
      <c r="C384" s="78">
        <v>713</v>
      </c>
      <c r="D384" s="78" t="s">
        <v>791</v>
      </c>
      <c r="E384" s="78" t="s">
        <v>56</v>
      </c>
      <c r="F384" s="78" t="s">
        <v>113</v>
      </c>
      <c r="G384" s="79" t="s">
        <v>53</v>
      </c>
      <c r="H384" s="88" t="s">
        <v>734</v>
      </c>
      <c r="I384" s="79" t="s">
        <v>96</v>
      </c>
      <c r="J384" s="78" t="s">
        <v>792</v>
      </c>
      <c r="K384" s="78">
        <v>1252461833</v>
      </c>
      <c r="L384" s="79" t="s">
        <v>195</v>
      </c>
      <c r="M384" s="79" t="s">
        <v>196</v>
      </c>
      <c r="N384" s="83">
        <f>SUMIFS(FIPE!C:C,FIPE!A:A,'FROTA CONT'!F384,FIPE!B:B,'FROTA CONT'!E384)</f>
        <v>168854</v>
      </c>
      <c r="O384" s="84" t="s">
        <v>28</v>
      </c>
      <c r="P384" s="95">
        <v>200000</v>
      </c>
      <c r="Q384" s="95">
        <v>200000</v>
      </c>
      <c r="R384" s="95">
        <v>10000</v>
      </c>
      <c r="S384" s="95">
        <v>30000</v>
      </c>
      <c r="T384" s="96" t="s">
        <v>1770</v>
      </c>
      <c r="U384" s="88" t="s">
        <v>1771</v>
      </c>
      <c r="V384" s="79" t="s">
        <v>30</v>
      </c>
      <c r="W384" s="79" t="s">
        <v>48</v>
      </c>
      <c r="X384" s="79" t="s">
        <v>48</v>
      </c>
      <c r="Y384" s="79" t="s">
        <v>48</v>
      </c>
      <c r="Z384" s="78" t="s">
        <v>744</v>
      </c>
      <c r="AA384" s="89">
        <v>0</v>
      </c>
      <c r="AB384" s="90">
        <v>2586.1</v>
      </c>
      <c r="AC384" s="89">
        <v>144.86000000000001</v>
      </c>
      <c r="AD384" s="91">
        <v>0.02</v>
      </c>
      <c r="AE384" s="224" t="s">
        <v>1704</v>
      </c>
      <c r="AF384" s="236">
        <v>10273</v>
      </c>
    </row>
    <row r="385" spans="1:32" ht="14.25" customHeight="1">
      <c r="A385" s="76">
        <v>20</v>
      </c>
      <c r="B385" s="77">
        <v>5</v>
      </c>
      <c r="C385" s="78">
        <v>751</v>
      </c>
      <c r="D385" s="78" t="s">
        <v>793</v>
      </c>
      <c r="E385" s="78" t="s">
        <v>56</v>
      </c>
      <c r="F385" s="78" t="s">
        <v>113</v>
      </c>
      <c r="G385" s="79" t="s">
        <v>53</v>
      </c>
      <c r="H385" s="88" t="s">
        <v>734</v>
      </c>
      <c r="I385" s="81" t="s">
        <v>65</v>
      </c>
      <c r="J385" s="78" t="s">
        <v>794</v>
      </c>
      <c r="K385" s="78">
        <v>1252452303</v>
      </c>
      <c r="L385" s="79" t="s">
        <v>188</v>
      </c>
      <c r="M385" s="79" t="s">
        <v>189</v>
      </c>
      <c r="N385" s="83">
        <f>SUMIFS(FIPE!C:C,FIPE!A:A,'FROTA CONT'!F385,FIPE!B:B,'FROTA CONT'!E385)</f>
        <v>168854</v>
      </c>
      <c r="O385" s="84" t="s">
        <v>28</v>
      </c>
      <c r="P385" s="95">
        <v>200000</v>
      </c>
      <c r="Q385" s="95">
        <v>200000</v>
      </c>
      <c r="R385" s="95">
        <v>10000</v>
      </c>
      <c r="S385" s="95">
        <v>30000</v>
      </c>
      <c r="T385" s="96" t="s">
        <v>1770</v>
      </c>
      <c r="U385" s="88" t="s">
        <v>1771</v>
      </c>
      <c r="V385" s="79" t="s">
        <v>30</v>
      </c>
      <c r="W385" s="79" t="s">
        <v>48</v>
      </c>
      <c r="X385" s="79" t="s">
        <v>48</v>
      </c>
      <c r="Y385" s="79" t="s">
        <v>48</v>
      </c>
      <c r="Z385" s="78" t="s">
        <v>795</v>
      </c>
      <c r="AA385" s="89">
        <v>262.92</v>
      </c>
      <c r="AB385" s="90">
        <v>2586.1</v>
      </c>
      <c r="AC385" s="89">
        <v>144.86000000000001</v>
      </c>
      <c r="AD385" s="91">
        <v>0.02</v>
      </c>
      <c r="AE385" s="224" t="s">
        <v>1704</v>
      </c>
      <c r="AF385" s="234">
        <v>15565</v>
      </c>
    </row>
    <row r="386" spans="1:32" ht="14.25" customHeight="1">
      <c r="A386" s="76">
        <v>20</v>
      </c>
      <c r="B386" s="77">
        <v>5</v>
      </c>
      <c r="C386" s="78">
        <v>737</v>
      </c>
      <c r="D386" s="78" t="s">
        <v>796</v>
      </c>
      <c r="E386" s="78" t="s">
        <v>56</v>
      </c>
      <c r="F386" s="78" t="s">
        <v>113</v>
      </c>
      <c r="G386" s="79" t="s">
        <v>53</v>
      </c>
      <c r="H386" s="88" t="s">
        <v>734</v>
      </c>
      <c r="I386" s="81" t="s">
        <v>65</v>
      </c>
      <c r="J386" s="78" t="s">
        <v>797</v>
      </c>
      <c r="K386" s="78">
        <v>1252451943</v>
      </c>
      <c r="L386" s="79" t="s">
        <v>188</v>
      </c>
      <c r="M386" s="79" t="s">
        <v>189</v>
      </c>
      <c r="N386" s="83">
        <f>SUMIFS(FIPE!C:C,FIPE!A:A,'FROTA CONT'!F386,FIPE!B:B,'FROTA CONT'!E386)</f>
        <v>168854</v>
      </c>
      <c r="O386" s="84" t="s">
        <v>28</v>
      </c>
      <c r="P386" s="95">
        <v>200000</v>
      </c>
      <c r="Q386" s="95">
        <v>200000</v>
      </c>
      <c r="R386" s="95">
        <v>10000</v>
      </c>
      <c r="S386" s="95">
        <v>30000</v>
      </c>
      <c r="T386" s="96" t="s">
        <v>1770</v>
      </c>
      <c r="U386" s="88" t="s">
        <v>1771</v>
      </c>
      <c r="V386" s="79" t="s">
        <v>30</v>
      </c>
      <c r="W386" s="79" t="s">
        <v>48</v>
      </c>
      <c r="X386" s="79" t="s">
        <v>48</v>
      </c>
      <c r="Y386" s="79" t="s">
        <v>48</v>
      </c>
      <c r="Z386" s="78" t="s">
        <v>744</v>
      </c>
      <c r="AA386" s="89">
        <v>0</v>
      </c>
      <c r="AB386" s="90">
        <v>2586.1</v>
      </c>
      <c r="AC386" s="89">
        <v>144.86000000000001</v>
      </c>
      <c r="AD386" s="91">
        <v>0.02</v>
      </c>
      <c r="AE386" s="224" t="s">
        <v>1704</v>
      </c>
      <c r="AF386" s="228"/>
    </row>
    <row r="387" spans="1:32" ht="14.25" customHeight="1">
      <c r="A387" s="76">
        <v>20</v>
      </c>
      <c r="B387" s="77">
        <v>20</v>
      </c>
      <c r="C387" s="78">
        <v>717</v>
      </c>
      <c r="D387" s="78" t="s">
        <v>798</v>
      </c>
      <c r="E387" s="78" t="s">
        <v>56</v>
      </c>
      <c r="F387" s="78" t="s">
        <v>113</v>
      </c>
      <c r="G387" s="79" t="s">
        <v>53</v>
      </c>
      <c r="H387" s="88" t="s">
        <v>734</v>
      </c>
      <c r="I387" s="79" t="s">
        <v>96</v>
      </c>
      <c r="J387" s="78" t="s">
        <v>799</v>
      </c>
      <c r="K387" s="78">
        <v>1252459677</v>
      </c>
      <c r="L387" s="79" t="s">
        <v>195</v>
      </c>
      <c r="M387" s="79" t="s">
        <v>196</v>
      </c>
      <c r="N387" s="83">
        <f>SUMIFS(FIPE!C:C,FIPE!A:A,'FROTA CONT'!F387,FIPE!B:B,'FROTA CONT'!E387)</f>
        <v>168854</v>
      </c>
      <c r="O387" s="84" t="s">
        <v>28</v>
      </c>
      <c r="P387" s="95">
        <v>200000</v>
      </c>
      <c r="Q387" s="95">
        <v>200000</v>
      </c>
      <c r="R387" s="95">
        <v>10000</v>
      </c>
      <c r="S387" s="95">
        <v>30000</v>
      </c>
      <c r="T387" s="96" t="s">
        <v>1770</v>
      </c>
      <c r="U387" s="88" t="s">
        <v>1771</v>
      </c>
      <c r="V387" s="79" t="s">
        <v>30</v>
      </c>
      <c r="W387" s="79" t="s">
        <v>48</v>
      </c>
      <c r="X387" s="79" t="s">
        <v>48</v>
      </c>
      <c r="Y387" s="79" t="s">
        <v>48</v>
      </c>
      <c r="Z387" s="78" t="s">
        <v>747</v>
      </c>
      <c r="AA387" s="89">
        <v>0</v>
      </c>
      <c r="AB387" s="90">
        <v>2586.1</v>
      </c>
      <c r="AC387" s="89">
        <v>144.86000000000001</v>
      </c>
      <c r="AD387" s="91">
        <v>0.02</v>
      </c>
      <c r="AE387" s="224" t="s">
        <v>1704</v>
      </c>
      <c r="AF387" s="234">
        <v>13725</v>
      </c>
    </row>
    <row r="388" spans="1:32" ht="14.25" customHeight="1">
      <c r="A388" s="76">
        <v>20</v>
      </c>
      <c r="B388" s="77">
        <v>20</v>
      </c>
      <c r="C388" s="78">
        <v>745</v>
      </c>
      <c r="D388" s="78" t="s">
        <v>800</v>
      </c>
      <c r="E388" s="78" t="s">
        <v>56</v>
      </c>
      <c r="F388" s="78" t="s">
        <v>113</v>
      </c>
      <c r="G388" s="79" t="s">
        <v>53</v>
      </c>
      <c r="H388" s="88" t="s">
        <v>734</v>
      </c>
      <c r="I388" s="81" t="s">
        <v>65</v>
      </c>
      <c r="J388" s="78" t="s">
        <v>801</v>
      </c>
      <c r="K388" s="78">
        <v>1252458158</v>
      </c>
      <c r="L388" s="79" t="s">
        <v>188</v>
      </c>
      <c r="M388" s="79" t="s">
        <v>189</v>
      </c>
      <c r="N388" s="83">
        <f>SUMIFS(FIPE!C:C,FIPE!A:A,'FROTA CONT'!F388,FIPE!B:B,'FROTA CONT'!E388)</f>
        <v>168854</v>
      </c>
      <c r="O388" s="84" t="s">
        <v>28</v>
      </c>
      <c r="P388" s="95">
        <v>200000</v>
      </c>
      <c r="Q388" s="95">
        <v>200000</v>
      </c>
      <c r="R388" s="95">
        <v>10000</v>
      </c>
      <c r="S388" s="95">
        <v>30000</v>
      </c>
      <c r="T388" s="96" t="s">
        <v>1770</v>
      </c>
      <c r="U388" s="88" t="s">
        <v>1771</v>
      </c>
      <c r="V388" s="79" t="s">
        <v>30</v>
      </c>
      <c r="W388" s="79" t="s">
        <v>48</v>
      </c>
      <c r="X388" s="79" t="s">
        <v>48</v>
      </c>
      <c r="Y388" s="79" t="s">
        <v>48</v>
      </c>
      <c r="Z388" s="78" t="s">
        <v>802</v>
      </c>
      <c r="AA388" s="89">
        <v>0</v>
      </c>
      <c r="AB388" s="90">
        <v>2586.1</v>
      </c>
      <c r="AC388" s="89">
        <v>144.86000000000001</v>
      </c>
      <c r="AD388" s="91">
        <v>0.02</v>
      </c>
      <c r="AE388" s="224" t="s">
        <v>1704</v>
      </c>
      <c r="AF388" s="234">
        <v>11225</v>
      </c>
    </row>
    <row r="389" spans="1:32" ht="14.25" customHeight="1">
      <c r="A389" s="76">
        <v>20</v>
      </c>
      <c r="B389" s="77">
        <v>5</v>
      </c>
      <c r="C389" s="78">
        <v>749</v>
      </c>
      <c r="D389" s="78" t="s">
        <v>803</v>
      </c>
      <c r="E389" s="78" t="s">
        <v>56</v>
      </c>
      <c r="F389" s="78" t="s">
        <v>113</v>
      </c>
      <c r="G389" s="79" t="s">
        <v>53</v>
      </c>
      <c r="H389" s="88" t="s">
        <v>734</v>
      </c>
      <c r="I389" s="81" t="s">
        <v>65</v>
      </c>
      <c r="J389" s="78" t="s">
        <v>804</v>
      </c>
      <c r="K389" s="78">
        <v>1252454497</v>
      </c>
      <c r="L389" s="79" t="s">
        <v>188</v>
      </c>
      <c r="M389" s="79" t="s">
        <v>189</v>
      </c>
      <c r="N389" s="83">
        <f>SUMIFS(FIPE!C:C,FIPE!A:A,'FROTA CONT'!F389,FIPE!B:B,'FROTA CONT'!E389)</f>
        <v>168854</v>
      </c>
      <c r="O389" s="84" t="s">
        <v>28</v>
      </c>
      <c r="P389" s="95">
        <v>200000</v>
      </c>
      <c r="Q389" s="95">
        <v>200000</v>
      </c>
      <c r="R389" s="95">
        <v>10000</v>
      </c>
      <c r="S389" s="95">
        <v>30000</v>
      </c>
      <c r="T389" s="96" t="s">
        <v>1770</v>
      </c>
      <c r="U389" s="88" t="s">
        <v>1771</v>
      </c>
      <c r="V389" s="79" t="s">
        <v>30</v>
      </c>
      <c r="W389" s="79" t="s">
        <v>48</v>
      </c>
      <c r="X389" s="79" t="s">
        <v>48</v>
      </c>
      <c r="Y389" s="79" t="s">
        <v>48</v>
      </c>
      <c r="Z389" s="78" t="s">
        <v>805</v>
      </c>
      <c r="AA389" s="89">
        <v>0</v>
      </c>
      <c r="AB389" s="90">
        <v>2586.1</v>
      </c>
      <c r="AC389" s="89">
        <v>144.86000000000001</v>
      </c>
      <c r="AD389" s="91">
        <v>0.02</v>
      </c>
      <c r="AE389" s="224" t="s">
        <v>1704</v>
      </c>
      <c r="AF389" s="234">
        <v>13218</v>
      </c>
    </row>
    <row r="390" spans="1:32" ht="14.25" customHeight="1">
      <c r="A390" s="76">
        <v>20</v>
      </c>
      <c r="B390" s="77">
        <v>20</v>
      </c>
      <c r="C390" s="78">
        <v>675</v>
      </c>
      <c r="D390" s="78" t="s">
        <v>806</v>
      </c>
      <c r="E390" s="78" t="s">
        <v>75</v>
      </c>
      <c r="F390" s="78" t="s">
        <v>113</v>
      </c>
      <c r="G390" s="79" t="s">
        <v>53</v>
      </c>
      <c r="H390" s="88" t="s">
        <v>734</v>
      </c>
      <c r="I390" s="79" t="s">
        <v>96</v>
      </c>
      <c r="J390" s="78" t="s">
        <v>807</v>
      </c>
      <c r="K390" s="78">
        <v>1241372826</v>
      </c>
      <c r="L390" s="79" t="s">
        <v>45</v>
      </c>
      <c r="M390" s="79" t="s">
        <v>46</v>
      </c>
      <c r="N390" s="83">
        <f>SUMIFS(FIPE!C:C,FIPE!A:A,'FROTA CONT'!F390,FIPE!B:B,'FROTA CONT'!E390)</f>
        <v>184515</v>
      </c>
      <c r="O390" s="84" t="s">
        <v>28</v>
      </c>
      <c r="P390" s="95">
        <v>200000</v>
      </c>
      <c r="Q390" s="95">
        <v>200000</v>
      </c>
      <c r="R390" s="95">
        <v>10000</v>
      </c>
      <c r="S390" s="95">
        <v>30000</v>
      </c>
      <c r="T390" s="96" t="s">
        <v>1770</v>
      </c>
      <c r="U390" s="88" t="s">
        <v>1771</v>
      </c>
      <c r="V390" s="79" t="s">
        <v>30</v>
      </c>
      <c r="W390" s="79" t="s">
        <v>48</v>
      </c>
      <c r="X390" s="79" t="s">
        <v>48</v>
      </c>
      <c r="Y390" s="79" t="s">
        <v>48</v>
      </c>
      <c r="Z390" s="78" t="s">
        <v>115</v>
      </c>
      <c r="AA390" s="89">
        <v>0</v>
      </c>
      <c r="AB390" s="90">
        <v>1866.33</v>
      </c>
      <c r="AC390" s="89">
        <v>144.86000000000001</v>
      </c>
      <c r="AD390" s="91">
        <v>1.4999999999999999E-2</v>
      </c>
      <c r="AE390" s="224" t="s">
        <v>1704</v>
      </c>
      <c r="AF390" s="234">
        <v>65981</v>
      </c>
    </row>
    <row r="391" spans="1:32" ht="14.25" customHeight="1">
      <c r="A391" s="76">
        <v>20</v>
      </c>
      <c r="B391" s="77">
        <v>20</v>
      </c>
      <c r="C391" s="78">
        <v>721</v>
      </c>
      <c r="D391" s="78" t="s">
        <v>808</v>
      </c>
      <c r="E391" s="78" t="s">
        <v>56</v>
      </c>
      <c r="F391" s="78" t="s">
        <v>113</v>
      </c>
      <c r="G391" s="79" t="s">
        <v>53</v>
      </c>
      <c r="H391" s="88" t="s">
        <v>734</v>
      </c>
      <c r="I391" s="79" t="s">
        <v>96</v>
      </c>
      <c r="J391" s="78" t="s">
        <v>809</v>
      </c>
      <c r="K391" s="78">
        <v>1252464700</v>
      </c>
      <c r="L391" s="79" t="s">
        <v>195</v>
      </c>
      <c r="M391" s="79" t="s">
        <v>196</v>
      </c>
      <c r="N391" s="83">
        <f>SUMIFS(FIPE!C:C,FIPE!A:A,'FROTA CONT'!F391,FIPE!B:B,'FROTA CONT'!E391)</f>
        <v>168854</v>
      </c>
      <c r="O391" s="84" t="s">
        <v>28</v>
      </c>
      <c r="P391" s="95">
        <v>200000</v>
      </c>
      <c r="Q391" s="95">
        <v>200000</v>
      </c>
      <c r="R391" s="95">
        <v>10000</v>
      </c>
      <c r="S391" s="95">
        <v>30000</v>
      </c>
      <c r="T391" s="96" t="s">
        <v>1770</v>
      </c>
      <c r="U391" s="88" t="s">
        <v>1771</v>
      </c>
      <c r="V391" s="79" t="s">
        <v>30</v>
      </c>
      <c r="W391" s="79" t="s">
        <v>48</v>
      </c>
      <c r="X391" s="79" t="s">
        <v>48</v>
      </c>
      <c r="Y391" s="79" t="s">
        <v>48</v>
      </c>
      <c r="Z391" s="78" t="s">
        <v>810</v>
      </c>
      <c r="AA391" s="89">
        <v>0</v>
      </c>
      <c r="AB391" s="90">
        <v>2586.1</v>
      </c>
      <c r="AC391" s="89">
        <v>144.86000000000001</v>
      </c>
      <c r="AD391" s="91">
        <v>0.02</v>
      </c>
      <c r="AE391" s="224" t="s">
        <v>1704</v>
      </c>
      <c r="AF391" s="234">
        <v>23619</v>
      </c>
    </row>
    <row r="392" spans="1:32" ht="14.25" customHeight="1">
      <c r="A392" s="76">
        <v>20</v>
      </c>
      <c r="B392" s="77">
        <v>20</v>
      </c>
      <c r="C392" s="78">
        <v>917</v>
      </c>
      <c r="D392" s="78" t="s">
        <v>811</v>
      </c>
      <c r="E392" s="78" t="s">
        <v>56</v>
      </c>
      <c r="F392" s="78" t="s">
        <v>186</v>
      </c>
      <c r="G392" s="79" t="s">
        <v>53</v>
      </c>
      <c r="H392" s="88" t="s">
        <v>734</v>
      </c>
      <c r="I392" s="81" t="s">
        <v>65</v>
      </c>
      <c r="J392" s="78" t="s">
        <v>812</v>
      </c>
      <c r="K392" s="78">
        <v>1262980116</v>
      </c>
      <c r="L392" s="79" t="s">
        <v>188</v>
      </c>
      <c r="M392" s="79" t="s">
        <v>189</v>
      </c>
      <c r="N392" s="83">
        <f>SUMIFS(FIPE!C:C,FIPE!A:A,'FROTA CONT'!F392,FIPE!B:B,'FROTA CONT'!E392)</f>
        <v>176521</v>
      </c>
      <c r="O392" s="84" t="s">
        <v>28</v>
      </c>
      <c r="P392" s="95">
        <v>200000</v>
      </c>
      <c r="Q392" s="95">
        <v>200000</v>
      </c>
      <c r="R392" s="95">
        <v>10000</v>
      </c>
      <c r="S392" s="95">
        <v>30000</v>
      </c>
      <c r="T392" s="96" t="s">
        <v>1770</v>
      </c>
      <c r="U392" s="88" t="s">
        <v>1771</v>
      </c>
      <c r="V392" s="79" t="s">
        <v>30</v>
      </c>
      <c r="W392" s="79" t="s">
        <v>48</v>
      </c>
      <c r="X392" s="79" t="s">
        <v>48</v>
      </c>
      <c r="Y392" s="79" t="s">
        <v>48</v>
      </c>
      <c r="Z392" s="78" t="s">
        <v>813</v>
      </c>
      <c r="AA392" s="89">
        <v>0</v>
      </c>
      <c r="AB392" s="90">
        <v>2977.47</v>
      </c>
      <c r="AC392" s="89">
        <v>144.86000000000001</v>
      </c>
      <c r="AD392" s="91">
        <v>0.02</v>
      </c>
      <c r="AE392" s="224" t="s">
        <v>1704</v>
      </c>
      <c r="AF392" s="234">
        <v>11671</v>
      </c>
    </row>
    <row r="393" spans="1:32" ht="14.25" customHeight="1">
      <c r="A393" s="76">
        <v>20</v>
      </c>
      <c r="B393" s="77">
        <v>20</v>
      </c>
      <c r="C393" s="78">
        <v>719</v>
      </c>
      <c r="D393" s="78" t="s">
        <v>814</v>
      </c>
      <c r="E393" s="78" t="s">
        <v>56</v>
      </c>
      <c r="F393" s="78" t="s">
        <v>113</v>
      </c>
      <c r="G393" s="79" t="s">
        <v>53</v>
      </c>
      <c r="H393" s="88" t="s">
        <v>734</v>
      </c>
      <c r="I393" s="79" t="s">
        <v>96</v>
      </c>
      <c r="J393" s="78" t="s">
        <v>815</v>
      </c>
      <c r="K393" s="78">
        <v>1252463070</v>
      </c>
      <c r="L393" s="79" t="s">
        <v>195</v>
      </c>
      <c r="M393" s="79" t="s">
        <v>196</v>
      </c>
      <c r="N393" s="83">
        <f>SUMIFS(FIPE!C:C,FIPE!A:A,'FROTA CONT'!F393,FIPE!B:B,'FROTA CONT'!E393)</f>
        <v>168854</v>
      </c>
      <c r="O393" s="84" t="s">
        <v>28</v>
      </c>
      <c r="P393" s="95">
        <v>200000</v>
      </c>
      <c r="Q393" s="95">
        <v>200000</v>
      </c>
      <c r="R393" s="95">
        <v>10000</v>
      </c>
      <c r="S393" s="95">
        <v>30000</v>
      </c>
      <c r="T393" s="96" t="s">
        <v>1770</v>
      </c>
      <c r="U393" s="88" t="s">
        <v>1771</v>
      </c>
      <c r="V393" s="79" t="s">
        <v>30</v>
      </c>
      <c r="W393" s="79" t="s">
        <v>48</v>
      </c>
      <c r="X393" s="79" t="s">
        <v>48</v>
      </c>
      <c r="Y393" s="79" t="s">
        <v>48</v>
      </c>
      <c r="Z393" s="78" t="s">
        <v>759</v>
      </c>
      <c r="AA393" s="89">
        <v>0</v>
      </c>
      <c r="AB393" s="90">
        <v>2586.1</v>
      </c>
      <c r="AC393" s="89">
        <v>144.86000000000001</v>
      </c>
      <c r="AD393" s="91">
        <v>0.02</v>
      </c>
      <c r="AE393" s="224" t="s">
        <v>1704</v>
      </c>
      <c r="AF393" s="234">
        <v>30970</v>
      </c>
    </row>
    <row r="394" spans="1:32" ht="14.25" customHeight="1">
      <c r="A394" s="76">
        <v>20</v>
      </c>
      <c r="B394" s="77">
        <v>20</v>
      </c>
      <c r="C394" s="78">
        <v>727</v>
      </c>
      <c r="D394" s="78" t="s">
        <v>816</v>
      </c>
      <c r="E394" s="78" t="s">
        <v>56</v>
      </c>
      <c r="F394" s="78" t="s">
        <v>113</v>
      </c>
      <c r="G394" s="79" t="s">
        <v>53</v>
      </c>
      <c r="H394" s="88" t="s">
        <v>734</v>
      </c>
      <c r="I394" s="79" t="s">
        <v>96</v>
      </c>
      <c r="J394" s="78" t="s">
        <v>817</v>
      </c>
      <c r="K394" s="78">
        <v>1252463771</v>
      </c>
      <c r="L394" s="79" t="s">
        <v>195</v>
      </c>
      <c r="M394" s="79" t="s">
        <v>196</v>
      </c>
      <c r="N394" s="83">
        <f>SUMIFS(FIPE!C:C,FIPE!A:A,'FROTA CONT'!F394,FIPE!B:B,'FROTA CONT'!E394)</f>
        <v>168854</v>
      </c>
      <c r="O394" s="84" t="s">
        <v>28</v>
      </c>
      <c r="P394" s="95">
        <v>200000</v>
      </c>
      <c r="Q394" s="95">
        <v>200000</v>
      </c>
      <c r="R394" s="95">
        <v>10000</v>
      </c>
      <c r="S394" s="95">
        <v>30000</v>
      </c>
      <c r="T394" s="96" t="s">
        <v>1770</v>
      </c>
      <c r="U394" s="88" t="s">
        <v>1771</v>
      </c>
      <c r="V394" s="79" t="s">
        <v>30</v>
      </c>
      <c r="W394" s="79" t="s">
        <v>48</v>
      </c>
      <c r="X394" s="79" t="s">
        <v>48</v>
      </c>
      <c r="Y394" s="79" t="s">
        <v>48</v>
      </c>
      <c r="Z394" s="78" t="s">
        <v>109</v>
      </c>
      <c r="AA394" s="89">
        <v>0</v>
      </c>
      <c r="AB394" s="90">
        <v>2586.1</v>
      </c>
      <c r="AC394" s="89">
        <v>144.86000000000001</v>
      </c>
      <c r="AD394" s="91">
        <v>0.02</v>
      </c>
      <c r="AE394" s="224" t="s">
        <v>1704</v>
      </c>
      <c r="AF394" s="236">
        <v>8039</v>
      </c>
    </row>
    <row r="395" spans="1:32" ht="14.25" customHeight="1">
      <c r="A395" s="76">
        <v>20</v>
      </c>
      <c r="B395" s="77">
        <v>5</v>
      </c>
      <c r="C395" s="78">
        <v>941</v>
      </c>
      <c r="D395" s="78" t="s">
        <v>818</v>
      </c>
      <c r="E395" s="78" t="s">
        <v>68</v>
      </c>
      <c r="F395" s="78" t="s">
        <v>186</v>
      </c>
      <c r="G395" s="79" t="s">
        <v>53</v>
      </c>
      <c r="H395" s="88" t="s">
        <v>734</v>
      </c>
      <c r="I395" s="79" t="s">
        <v>725</v>
      </c>
      <c r="J395" s="78" t="s">
        <v>819</v>
      </c>
      <c r="K395" s="78">
        <v>1256978768</v>
      </c>
      <c r="L395" s="79" t="s">
        <v>727</v>
      </c>
      <c r="M395" s="79" t="s">
        <v>728</v>
      </c>
      <c r="N395" s="83">
        <f>SUMIFS(FIPE!C:C,FIPE!A:A,'FROTA CONT'!F395,FIPE!B:B,'FROTA CONT'!E395)</f>
        <v>187680</v>
      </c>
      <c r="O395" s="106" t="s">
        <v>1775</v>
      </c>
      <c r="P395" s="106" t="s">
        <v>1775</v>
      </c>
      <c r="Q395" s="106" t="s">
        <v>1775</v>
      </c>
      <c r="R395" s="106" t="s">
        <v>1775</v>
      </c>
      <c r="S395" s="106" t="s">
        <v>1775</v>
      </c>
      <c r="T395" s="106" t="s">
        <v>1775</v>
      </c>
      <c r="U395" s="106" t="s">
        <v>1775</v>
      </c>
      <c r="V395" s="79" t="s">
        <v>30</v>
      </c>
      <c r="W395" s="79" t="s">
        <v>48</v>
      </c>
      <c r="X395" s="79" t="s">
        <v>48</v>
      </c>
      <c r="Y395" s="79" t="s">
        <v>48</v>
      </c>
      <c r="Z395" s="78" t="s">
        <v>820</v>
      </c>
      <c r="AA395" s="89" t="s">
        <v>725</v>
      </c>
      <c r="AB395" s="90">
        <v>0</v>
      </c>
      <c r="AC395" s="89">
        <v>0</v>
      </c>
      <c r="AD395" s="103">
        <v>0</v>
      </c>
      <c r="AE395" s="224" t="s">
        <v>1704</v>
      </c>
      <c r="AF395" s="235">
        <v>8119</v>
      </c>
    </row>
    <row r="396" spans="1:32" ht="14.25" customHeight="1">
      <c r="A396" s="76">
        <v>20</v>
      </c>
      <c r="B396" s="77">
        <v>5</v>
      </c>
      <c r="C396" s="78">
        <v>931</v>
      </c>
      <c r="D396" s="78" t="s">
        <v>821</v>
      </c>
      <c r="E396" s="78" t="s">
        <v>68</v>
      </c>
      <c r="F396" s="78" t="s">
        <v>186</v>
      </c>
      <c r="G396" s="79" t="s">
        <v>53</v>
      </c>
      <c r="H396" s="88" t="s">
        <v>734</v>
      </c>
      <c r="I396" s="79" t="s">
        <v>725</v>
      </c>
      <c r="J396" s="78" t="s">
        <v>822</v>
      </c>
      <c r="K396" s="78">
        <v>1257535355</v>
      </c>
      <c r="L396" s="79" t="s">
        <v>727</v>
      </c>
      <c r="M396" s="79" t="s">
        <v>728</v>
      </c>
      <c r="N396" s="83">
        <f>SUMIFS(FIPE!C:C,FIPE!A:A,'FROTA CONT'!F396,FIPE!B:B,'FROTA CONT'!E396)</f>
        <v>187680</v>
      </c>
      <c r="O396" s="106" t="s">
        <v>1775</v>
      </c>
      <c r="P396" s="106" t="s">
        <v>1775</v>
      </c>
      <c r="Q396" s="106" t="s">
        <v>1775</v>
      </c>
      <c r="R396" s="106" t="s">
        <v>1775</v>
      </c>
      <c r="S396" s="106" t="s">
        <v>1775</v>
      </c>
      <c r="T396" s="106" t="s">
        <v>1775</v>
      </c>
      <c r="U396" s="106" t="s">
        <v>1775</v>
      </c>
      <c r="V396" s="79" t="s">
        <v>30</v>
      </c>
      <c r="W396" s="79" t="s">
        <v>48</v>
      </c>
      <c r="X396" s="79" t="s">
        <v>48</v>
      </c>
      <c r="Y396" s="79" t="s">
        <v>48</v>
      </c>
      <c r="Z396" s="78" t="s">
        <v>820</v>
      </c>
      <c r="AA396" s="89" t="s">
        <v>725</v>
      </c>
      <c r="AB396" s="90">
        <v>0</v>
      </c>
      <c r="AC396" s="89">
        <v>0</v>
      </c>
      <c r="AD396" s="103">
        <v>0</v>
      </c>
      <c r="AE396" s="224" t="s">
        <v>1704</v>
      </c>
      <c r="AF396" s="228"/>
    </row>
    <row r="397" spans="1:32" ht="14.25" customHeight="1">
      <c r="A397" s="76">
        <v>20</v>
      </c>
      <c r="B397" s="77">
        <v>5</v>
      </c>
      <c r="C397" s="78">
        <v>933</v>
      </c>
      <c r="D397" s="78" t="s">
        <v>823</v>
      </c>
      <c r="E397" s="78" t="s">
        <v>68</v>
      </c>
      <c r="F397" s="78" t="s">
        <v>186</v>
      </c>
      <c r="G397" s="79" t="s">
        <v>53</v>
      </c>
      <c r="H397" s="88" t="s">
        <v>734</v>
      </c>
      <c r="I397" s="79" t="s">
        <v>725</v>
      </c>
      <c r="J397" s="78" t="s">
        <v>824</v>
      </c>
      <c r="K397" s="78">
        <v>1257535665</v>
      </c>
      <c r="L397" s="79" t="s">
        <v>727</v>
      </c>
      <c r="M397" s="79" t="s">
        <v>728</v>
      </c>
      <c r="N397" s="83">
        <f>SUMIFS(FIPE!C:C,FIPE!A:A,'FROTA CONT'!F397,FIPE!B:B,'FROTA CONT'!E397)</f>
        <v>187680</v>
      </c>
      <c r="O397" s="106" t="s">
        <v>1775</v>
      </c>
      <c r="P397" s="106" t="s">
        <v>1775</v>
      </c>
      <c r="Q397" s="106" t="s">
        <v>1775</v>
      </c>
      <c r="R397" s="106" t="s">
        <v>1775</v>
      </c>
      <c r="S397" s="106" t="s">
        <v>1775</v>
      </c>
      <c r="T397" s="106" t="s">
        <v>1775</v>
      </c>
      <c r="U397" s="106" t="s">
        <v>1775</v>
      </c>
      <c r="V397" s="79" t="s">
        <v>30</v>
      </c>
      <c r="W397" s="79" t="s">
        <v>48</v>
      </c>
      <c r="X397" s="79" t="s">
        <v>48</v>
      </c>
      <c r="Y397" s="79" t="s">
        <v>48</v>
      </c>
      <c r="Z397" s="78" t="s">
        <v>820</v>
      </c>
      <c r="AA397" s="89" t="s">
        <v>725</v>
      </c>
      <c r="AB397" s="90">
        <v>0</v>
      </c>
      <c r="AC397" s="89">
        <v>0</v>
      </c>
      <c r="AD397" s="103">
        <v>0</v>
      </c>
      <c r="AE397" s="224" t="s">
        <v>1704</v>
      </c>
      <c r="AF397" s="234">
        <v>4757</v>
      </c>
    </row>
    <row r="398" spans="1:32" ht="14.25" customHeight="1">
      <c r="A398" s="76">
        <v>20</v>
      </c>
      <c r="B398" s="77">
        <v>5</v>
      </c>
      <c r="C398" s="78">
        <v>923</v>
      </c>
      <c r="D398" s="78" t="s">
        <v>825</v>
      </c>
      <c r="E398" s="78" t="s">
        <v>68</v>
      </c>
      <c r="F398" s="78" t="s">
        <v>186</v>
      </c>
      <c r="G398" s="79" t="s">
        <v>53</v>
      </c>
      <c r="H398" s="88" t="s">
        <v>734</v>
      </c>
      <c r="I398" s="79" t="s">
        <v>725</v>
      </c>
      <c r="J398" s="78" t="s">
        <v>826</v>
      </c>
      <c r="K398" s="78">
        <v>1257533980</v>
      </c>
      <c r="L398" s="79" t="s">
        <v>727</v>
      </c>
      <c r="M398" s="79" t="s">
        <v>728</v>
      </c>
      <c r="N398" s="83">
        <f>SUMIFS(FIPE!C:C,FIPE!A:A,'FROTA CONT'!F398,FIPE!B:B,'FROTA CONT'!E398)</f>
        <v>187680</v>
      </c>
      <c r="O398" s="106" t="s">
        <v>1775</v>
      </c>
      <c r="P398" s="106" t="s">
        <v>1775</v>
      </c>
      <c r="Q398" s="106" t="s">
        <v>1775</v>
      </c>
      <c r="R398" s="106" t="s">
        <v>1775</v>
      </c>
      <c r="S398" s="106" t="s">
        <v>1775</v>
      </c>
      <c r="T398" s="106" t="s">
        <v>1775</v>
      </c>
      <c r="U398" s="106" t="s">
        <v>1775</v>
      </c>
      <c r="V398" s="79" t="s">
        <v>48</v>
      </c>
      <c r="W398" s="79" t="s">
        <v>48</v>
      </c>
      <c r="X398" s="79" t="s">
        <v>48</v>
      </c>
      <c r="Y398" s="79" t="s">
        <v>48</v>
      </c>
      <c r="Z398" s="78" t="s">
        <v>827</v>
      </c>
      <c r="AA398" s="89" t="s">
        <v>725</v>
      </c>
      <c r="AB398" s="90">
        <v>0</v>
      </c>
      <c r="AC398" s="89">
        <v>0</v>
      </c>
      <c r="AD398" s="103">
        <v>0</v>
      </c>
      <c r="AE398" s="224" t="s">
        <v>1704</v>
      </c>
      <c r="AF398" s="234">
        <v>10046</v>
      </c>
    </row>
    <row r="399" spans="1:32" ht="14.25" customHeight="1">
      <c r="A399" s="76">
        <v>20</v>
      </c>
      <c r="B399" s="77">
        <v>5</v>
      </c>
      <c r="C399" s="78">
        <v>943</v>
      </c>
      <c r="D399" s="78" t="s">
        <v>828</v>
      </c>
      <c r="E399" s="78" t="s">
        <v>68</v>
      </c>
      <c r="F399" s="78" t="s">
        <v>186</v>
      </c>
      <c r="G399" s="79" t="s">
        <v>53</v>
      </c>
      <c r="H399" s="88" t="s">
        <v>734</v>
      </c>
      <c r="I399" s="79" t="s">
        <v>725</v>
      </c>
      <c r="J399" s="78" t="s">
        <v>829</v>
      </c>
      <c r="K399" s="78">
        <v>1257534839</v>
      </c>
      <c r="L399" s="79" t="s">
        <v>727</v>
      </c>
      <c r="M399" s="79" t="s">
        <v>728</v>
      </c>
      <c r="N399" s="83">
        <f>SUMIFS(FIPE!C:C,FIPE!A:A,'FROTA CONT'!F399,FIPE!B:B,'FROTA CONT'!E399)</f>
        <v>187680</v>
      </c>
      <c r="O399" s="106" t="s">
        <v>1775</v>
      </c>
      <c r="P399" s="106" t="s">
        <v>1775</v>
      </c>
      <c r="Q399" s="106" t="s">
        <v>1775</v>
      </c>
      <c r="R399" s="106" t="s">
        <v>1775</v>
      </c>
      <c r="S399" s="106" t="s">
        <v>1775</v>
      </c>
      <c r="T399" s="106" t="s">
        <v>1775</v>
      </c>
      <c r="U399" s="106" t="s">
        <v>1775</v>
      </c>
      <c r="V399" s="79" t="s">
        <v>30</v>
      </c>
      <c r="W399" s="79" t="s">
        <v>48</v>
      </c>
      <c r="X399" s="79" t="s">
        <v>48</v>
      </c>
      <c r="Y399" s="79" t="s">
        <v>48</v>
      </c>
      <c r="Z399" s="78" t="s">
        <v>820</v>
      </c>
      <c r="AA399" s="89" t="s">
        <v>725</v>
      </c>
      <c r="AB399" s="90">
        <v>0</v>
      </c>
      <c r="AC399" s="89">
        <v>0</v>
      </c>
      <c r="AD399" s="103">
        <v>0</v>
      </c>
      <c r="AE399" s="224" t="s">
        <v>1704</v>
      </c>
      <c r="AF399" s="234">
        <v>38783</v>
      </c>
    </row>
    <row r="400" spans="1:32" ht="14.25" customHeight="1">
      <c r="A400" s="76">
        <v>20</v>
      </c>
      <c r="B400" s="77">
        <v>5</v>
      </c>
      <c r="C400" s="78">
        <v>939</v>
      </c>
      <c r="D400" s="78" t="s">
        <v>830</v>
      </c>
      <c r="E400" s="78" t="s">
        <v>68</v>
      </c>
      <c r="F400" s="78" t="s">
        <v>186</v>
      </c>
      <c r="G400" s="79" t="s">
        <v>53</v>
      </c>
      <c r="H400" s="88" t="s">
        <v>734</v>
      </c>
      <c r="I400" s="79" t="s">
        <v>725</v>
      </c>
      <c r="J400" s="78" t="s">
        <v>831</v>
      </c>
      <c r="K400" s="78">
        <v>1257540707</v>
      </c>
      <c r="L400" s="79" t="s">
        <v>727</v>
      </c>
      <c r="M400" s="79" t="s">
        <v>728</v>
      </c>
      <c r="N400" s="83">
        <f>SUMIFS(FIPE!C:C,FIPE!A:A,'FROTA CONT'!F400,FIPE!B:B,'FROTA CONT'!E400)</f>
        <v>187680</v>
      </c>
      <c r="O400" s="106" t="s">
        <v>1775</v>
      </c>
      <c r="P400" s="106" t="s">
        <v>1775</v>
      </c>
      <c r="Q400" s="106" t="s">
        <v>1775</v>
      </c>
      <c r="R400" s="106" t="s">
        <v>1775</v>
      </c>
      <c r="S400" s="106" t="s">
        <v>1775</v>
      </c>
      <c r="T400" s="106" t="s">
        <v>1775</v>
      </c>
      <c r="U400" s="106" t="s">
        <v>1775</v>
      </c>
      <c r="V400" s="79" t="s">
        <v>30</v>
      </c>
      <c r="W400" s="79" t="s">
        <v>48</v>
      </c>
      <c r="X400" s="79" t="s">
        <v>48</v>
      </c>
      <c r="Y400" s="79" t="s">
        <v>48</v>
      </c>
      <c r="Z400" s="78" t="s">
        <v>820</v>
      </c>
      <c r="AA400" s="89" t="s">
        <v>725</v>
      </c>
      <c r="AB400" s="90">
        <v>0</v>
      </c>
      <c r="AC400" s="89">
        <v>0</v>
      </c>
      <c r="AD400" s="103">
        <v>0</v>
      </c>
      <c r="AE400" s="224" t="s">
        <v>1704</v>
      </c>
      <c r="AF400" s="228"/>
    </row>
    <row r="401" spans="1:32" ht="14.25" customHeight="1">
      <c r="A401" s="76">
        <v>20</v>
      </c>
      <c r="B401" s="77">
        <v>5</v>
      </c>
      <c r="C401" s="78">
        <v>937</v>
      </c>
      <c r="D401" s="78" t="s">
        <v>832</v>
      </c>
      <c r="E401" s="78" t="s">
        <v>68</v>
      </c>
      <c r="F401" s="78" t="s">
        <v>186</v>
      </c>
      <c r="G401" s="79" t="s">
        <v>53</v>
      </c>
      <c r="H401" s="88" t="s">
        <v>734</v>
      </c>
      <c r="I401" s="79" t="s">
        <v>725</v>
      </c>
      <c r="J401" s="78" t="s">
        <v>833</v>
      </c>
      <c r="K401" s="78">
        <v>1257536130</v>
      </c>
      <c r="L401" s="79" t="s">
        <v>727</v>
      </c>
      <c r="M401" s="79" t="s">
        <v>728</v>
      </c>
      <c r="N401" s="83">
        <f>SUMIFS(FIPE!C:C,FIPE!A:A,'FROTA CONT'!F401,FIPE!B:B,'FROTA CONT'!E401)</f>
        <v>187680</v>
      </c>
      <c r="O401" s="106" t="s">
        <v>1775</v>
      </c>
      <c r="P401" s="106" t="s">
        <v>1775</v>
      </c>
      <c r="Q401" s="106" t="s">
        <v>1775</v>
      </c>
      <c r="R401" s="106" t="s">
        <v>1775</v>
      </c>
      <c r="S401" s="106" t="s">
        <v>1775</v>
      </c>
      <c r="T401" s="106" t="s">
        <v>1775</v>
      </c>
      <c r="U401" s="106" t="s">
        <v>1775</v>
      </c>
      <c r="V401" s="79" t="s">
        <v>30</v>
      </c>
      <c r="W401" s="79" t="s">
        <v>48</v>
      </c>
      <c r="X401" s="79" t="s">
        <v>48</v>
      </c>
      <c r="Y401" s="79" t="s">
        <v>48</v>
      </c>
      <c r="Z401" s="78" t="s">
        <v>820</v>
      </c>
      <c r="AA401" s="89" t="s">
        <v>725</v>
      </c>
      <c r="AB401" s="90">
        <v>0</v>
      </c>
      <c r="AC401" s="89">
        <v>0</v>
      </c>
      <c r="AD401" s="103">
        <v>0</v>
      </c>
      <c r="AE401" s="224" t="s">
        <v>1704</v>
      </c>
      <c r="AF401" s="234">
        <v>938</v>
      </c>
    </row>
    <row r="402" spans="1:32" ht="14.25" customHeight="1">
      <c r="A402" s="76">
        <v>20</v>
      </c>
      <c r="B402" s="77">
        <v>5</v>
      </c>
      <c r="C402" s="78">
        <v>927</v>
      </c>
      <c r="D402" s="78" t="s">
        <v>834</v>
      </c>
      <c r="E402" s="78" t="s">
        <v>68</v>
      </c>
      <c r="F402" s="78" t="s">
        <v>186</v>
      </c>
      <c r="G402" s="79" t="s">
        <v>53</v>
      </c>
      <c r="H402" s="88" t="s">
        <v>734</v>
      </c>
      <c r="I402" s="79" t="s">
        <v>725</v>
      </c>
      <c r="J402" s="78" t="s">
        <v>835</v>
      </c>
      <c r="K402" s="78">
        <v>1257536696</v>
      </c>
      <c r="L402" s="79" t="s">
        <v>727</v>
      </c>
      <c r="M402" s="79" t="s">
        <v>728</v>
      </c>
      <c r="N402" s="83">
        <f>SUMIFS(FIPE!C:C,FIPE!A:A,'FROTA CONT'!F402,FIPE!B:B,'FROTA CONT'!E402)</f>
        <v>187680</v>
      </c>
      <c r="O402" s="106" t="s">
        <v>1775</v>
      </c>
      <c r="P402" s="106" t="s">
        <v>1775</v>
      </c>
      <c r="Q402" s="106" t="s">
        <v>1775</v>
      </c>
      <c r="R402" s="106" t="s">
        <v>1775</v>
      </c>
      <c r="S402" s="106" t="s">
        <v>1775</v>
      </c>
      <c r="T402" s="106" t="s">
        <v>1775</v>
      </c>
      <c r="U402" s="106" t="s">
        <v>1775</v>
      </c>
      <c r="V402" s="79" t="s">
        <v>30</v>
      </c>
      <c r="W402" s="79" t="s">
        <v>48</v>
      </c>
      <c r="X402" s="79" t="s">
        <v>48</v>
      </c>
      <c r="Y402" s="79" t="s">
        <v>48</v>
      </c>
      <c r="Z402" s="78" t="s">
        <v>820</v>
      </c>
      <c r="AA402" s="89" t="s">
        <v>725</v>
      </c>
      <c r="AB402" s="90">
        <v>0</v>
      </c>
      <c r="AC402" s="89">
        <v>0</v>
      </c>
      <c r="AD402" s="103">
        <v>0</v>
      </c>
      <c r="AE402" s="224" t="s">
        <v>1704</v>
      </c>
      <c r="AF402" s="228"/>
    </row>
    <row r="403" spans="1:32" ht="14.25" customHeight="1">
      <c r="A403" s="76">
        <v>20</v>
      </c>
      <c r="B403" s="77">
        <v>5</v>
      </c>
      <c r="C403" s="78">
        <v>929</v>
      </c>
      <c r="D403" s="78" t="s">
        <v>836</v>
      </c>
      <c r="E403" s="78" t="s">
        <v>68</v>
      </c>
      <c r="F403" s="78" t="s">
        <v>186</v>
      </c>
      <c r="G403" s="79" t="s">
        <v>53</v>
      </c>
      <c r="H403" s="88" t="s">
        <v>734</v>
      </c>
      <c r="I403" s="79" t="s">
        <v>725</v>
      </c>
      <c r="J403" s="78" t="s">
        <v>837</v>
      </c>
      <c r="K403" s="78">
        <v>1257539849</v>
      </c>
      <c r="L403" s="79" t="s">
        <v>727</v>
      </c>
      <c r="M403" s="79" t="s">
        <v>728</v>
      </c>
      <c r="N403" s="83">
        <f>SUMIFS(FIPE!C:C,FIPE!A:A,'FROTA CONT'!F403,FIPE!B:B,'FROTA CONT'!E403)</f>
        <v>187680</v>
      </c>
      <c r="O403" s="106" t="s">
        <v>1775</v>
      </c>
      <c r="P403" s="106" t="s">
        <v>1775</v>
      </c>
      <c r="Q403" s="106" t="s">
        <v>1775</v>
      </c>
      <c r="R403" s="106" t="s">
        <v>1775</v>
      </c>
      <c r="S403" s="106" t="s">
        <v>1775</v>
      </c>
      <c r="T403" s="106" t="s">
        <v>1775</v>
      </c>
      <c r="U403" s="106" t="s">
        <v>1775</v>
      </c>
      <c r="V403" s="79" t="s">
        <v>30</v>
      </c>
      <c r="W403" s="79" t="s">
        <v>48</v>
      </c>
      <c r="X403" s="79" t="s">
        <v>48</v>
      </c>
      <c r="Y403" s="79" t="s">
        <v>48</v>
      </c>
      <c r="Z403" s="78" t="s">
        <v>820</v>
      </c>
      <c r="AA403" s="89" t="s">
        <v>725</v>
      </c>
      <c r="AB403" s="90">
        <v>0</v>
      </c>
      <c r="AC403" s="89">
        <v>0</v>
      </c>
      <c r="AD403" s="103">
        <v>0</v>
      </c>
      <c r="AE403" s="224" t="s">
        <v>1704</v>
      </c>
      <c r="AF403" s="234">
        <v>5053</v>
      </c>
    </row>
    <row r="404" spans="1:32" ht="14.25" customHeight="1">
      <c r="A404" s="76">
        <v>20</v>
      </c>
      <c r="B404" s="77">
        <v>5</v>
      </c>
      <c r="C404" s="78">
        <v>935</v>
      </c>
      <c r="D404" s="78" t="s">
        <v>838</v>
      </c>
      <c r="E404" s="78" t="s">
        <v>68</v>
      </c>
      <c r="F404" s="78" t="s">
        <v>186</v>
      </c>
      <c r="G404" s="79" t="s">
        <v>53</v>
      </c>
      <c r="H404" s="88" t="s">
        <v>734</v>
      </c>
      <c r="I404" s="79" t="s">
        <v>725</v>
      </c>
      <c r="J404" s="78" t="s">
        <v>839</v>
      </c>
      <c r="K404" s="78">
        <v>1257538893</v>
      </c>
      <c r="L404" s="79" t="s">
        <v>727</v>
      </c>
      <c r="M404" s="79" t="s">
        <v>728</v>
      </c>
      <c r="N404" s="83">
        <f>SUMIFS(FIPE!C:C,FIPE!A:A,'FROTA CONT'!F404,FIPE!B:B,'FROTA CONT'!E404)</f>
        <v>187680</v>
      </c>
      <c r="O404" s="106" t="s">
        <v>1775</v>
      </c>
      <c r="P404" s="106" t="s">
        <v>1775</v>
      </c>
      <c r="Q404" s="106" t="s">
        <v>1775</v>
      </c>
      <c r="R404" s="106" t="s">
        <v>1775</v>
      </c>
      <c r="S404" s="106" t="s">
        <v>1775</v>
      </c>
      <c r="T404" s="106" t="s">
        <v>1775</v>
      </c>
      <c r="U404" s="106" t="s">
        <v>1775</v>
      </c>
      <c r="V404" s="79" t="s">
        <v>30</v>
      </c>
      <c r="W404" s="79" t="s">
        <v>48</v>
      </c>
      <c r="X404" s="79" t="s">
        <v>48</v>
      </c>
      <c r="Y404" s="79" t="s">
        <v>48</v>
      </c>
      <c r="Z404" s="78" t="s">
        <v>820</v>
      </c>
      <c r="AA404" s="89" t="s">
        <v>725</v>
      </c>
      <c r="AB404" s="90">
        <v>0</v>
      </c>
      <c r="AC404" s="89">
        <v>0</v>
      </c>
      <c r="AD404" s="103">
        <v>0</v>
      </c>
      <c r="AE404" s="224" t="s">
        <v>1704</v>
      </c>
      <c r="AF404" s="228"/>
    </row>
    <row r="405" spans="1:32" ht="14.25" customHeight="1">
      <c r="A405" s="76">
        <v>20</v>
      </c>
      <c r="B405" s="77">
        <v>5</v>
      </c>
      <c r="C405" s="78">
        <v>953</v>
      </c>
      <c r="D405" s="78" t="s">
        <v>840</v>
      </c>
      <c r="E405" s="78" t="s">
        <v>68</v>
      </c>
      <c r="F405" s="78" t="s">
        <v>186</v>
      </c>
      <c r="G405" s="79" t="s">
        <v>53</v>
      </c>
      <c r="H405" s="88" t="s">
        <v>734</v>
      </c>
      <c r="I405" s="79" t="s">
        <v>725</v>
      </c>
      <c r="J405" s="78" t="s">
        <v>841</v>
      </c>
      <c r="K405" s="78">
        <v>1264410597</v>
      </c>
      <c r="L405" s="79" t="s">
        <v>727</v>
      </c>
      <c r="M405" s="79" t="s">
        <v>728</v>
      </c>
      <c r="N405" s="83">
        <f>SUMIFS(FIPE!C:C,FIPE!A:A,'FROTA CONT'!F405,FIPE!B:B,'FROTA CONT'!E405)</f>
        <v>187680</v>
      </c>
      <c r="O405" s="106" t="s">
        <v>1775</v>
      </c>
      <c r="P405" s="106" t="s">
        <v>1775</v>
      </c>
      <c r="Q405" s="106" t="s">
        <v>1775</v>
      </c>
      <c r="R405" s="106" t="s">
        <v>1775</v>
      </c>
      <c r="S405" s="106" t="s">
        <v>1775</v>
      </c>
      <c r="T405" s="106" t="s">
        <v>1775</v>
      </c>
      <c r="U405" s="106" t="s">
        <v>1775</v>
      </c>
      <c r="V405" s="79" t="s">
        <v>48</v>
      </c>
      <c r="W405" s="79" t="s">
        <v>48</v>
      </c>
      <c r="X405" s="79" t="s">
        <v>48</v>
      </c>
      <c r="Y405" s="79" t="s">
        <v>48</v>
      </c>
      <c r="Z405" s="78" t="s">
        <v>820</v>
      </c>
      <c r="AA405" s="89" t="s">
        <v>725</v>
      </c>
      <c r="AB405" s="90">
        <v>0</v>
      </c>
      <c r="AC405" s="89">
        <v>0</v>
      </c>
      <c r="AD405" s="103">
        <v>0</v>
      </c>
      <c r="AE405" s="224" t="s">
        <v>1704</v>
      </c>
      <c r="AF405" s="234">
        <v>10344</v>
      </c>
    </row>
    <row r="406" spans="1:32" ht="14.25" customHeight="1">
      <c r="A406" s="76">
        <v>20</v>
      </c>
      <c r="B406" s="77">
        <v>5</v>
      </c>
      <c r="C406" s="78">
        <v>977</v>
      </c>
      <c r="D406" s="78" t="s">
        <v>842</v>
      </c>
      <c r="E406" s="78" t="s">
        <v>68</v>
      </c>
      <c r="F406" s="78" t="s">
        <v>186</v>
      </c>
      <c r="G406" s="79" t="s">
        <v>53</v>
      </c>
      <c r="H406" s="88" t="s">
        <v>734</v>
      </c>
      <c r="I406" s="79" t="s">
        <v>725</v>
      </c>
      <c r="J406" s="78" t="s">
        <v>843</v>
      </c>
      <c r="K406" s="78">
        <v>1264406352</v>
      </c>
      <c r="L406" s="79" t="s">
        <v>727</v>
      </c>
      <c r="M406" s="79" t="s">
        <v>728</v>
      </c>
      <c r="N406" s="83">
        <f>SUMIFS(FIPE!C:C,FIPE!A:A,'FROTA CONT'!F406,FIPE!B:B,'FROTA CONT'!E406)</f>
        <v>187680</v>
      </c>
      <c r="O406" s="106" t="s">
        <v>1775</v>
      </c>
      <c r="P406" s="106" t="s">
        <v>1775</v>
      </c>
      <c r="Q406" s="106" t="s">
        <v>1775</v>
      </c>
      <c r="R406" s="106" t="s">
        <v>1775</v>
      </c>
      <c r="S406" s="106" t="s">
        <v>1775</v>
      </c>
      <c r="T406" s="106" t="s">
        <v>1775</v>
      </c>
      <c r="U406" s="106" t="s">
        <v>1775</v>
      </c>
      <c r="V406" s="79" t="s">
        <v>48</v>
      </c>
      <c r="W406" s="79" t="s">
        <v>48</v>
      </c>
      <c r="X406" s="79" t="s">
        <v>48</v>
      </c>
      <c r="Y406" s="79" t="s">
        <v>48</v>
      </c>
      <c r="Z406" s="78" t="s">
        <v>820</v>
      </c>
      <c r="AA406" s="89" t="s">
        <v>725</v>
      </c>
      <c r="AB406" s="90">
        <v>0</v>
      </c>
      <c r="AC406" s="89">
        <v>0</v>
      </c>
      <c r="AD406" s="103">
        <v>0</v>
      </c>
      <c r="AE406" s="224" t="s">
        <v>1704</v>
      </c>
      <c r="AF406" s="228"/>
    </row>
    <row r="407" spans="1:32" ht="14.25" customHeight="1">
      <c r="A407" s="76">
        <v>20</v>
      </c>
      <c r="B407" s="77">
        <v>5</v>
      </c>
      <c r="C407" s="78">
        <v>963</v>
      </c>
      <c r="D407" s="78" t="s">
        <v>844</v>
      </c>
      <c r="E407" s="78" t="s">
        <v>68</v>
      </c>
      <c r="F407" s="78" t="s">
        <v>186</v>
      </c>
      <c r="G407" s="79" t="s">
        <v>53</v>
      </c>
      <c r="H407" s="88" t="s">
        <v>734</v>
      </c>
      <c r="I407" s="79" t="s">
        <v>725</v>
      </c>
      <c r="J407" s="78" t="s">
        <v>845</v>
      </c>
      <c r="K407" s="78">
        <v>1264405569</v>
      </c>
      <c r="L407" s="79" t="s">
        <v>727</v>
      </c>
      <c r="M407" s="79" t="s">
        <v>728</v>
      </c>
      <c r="N407" s="83">
        <f>SUMIFS(FIPE!C:C,FIPE!A:A,'FROTA CONT'!F407,FIPE!B:B,'FROTA CONT'!E407)</f>
        <v>187680</v>
      </c>
      <c r="O407" s="106" t="s">
        <v>1775</v>
      </c>
      <c r="P407" s="106" t="s">
        <v>1775</v>
      </c>
      <c r="Q407" s="106" t="s">
        <v>1775</v>
      </c>
      <c r="R407" s="106" t="s">
        <v>1775</v>
      </c>
      <c r="S407" s="106" t="s">
        <v>1775</v>
      </c>
      <c r="T407" s="106" t="s">
        <v>1775</v>
      </c>
      <c r="U407" s="106" t="s">
        <v>1775</v>
      </c>
      <c r="V407" s="79" t="s">
        <v>48</v>
      </c>
      <c r="W407" s="79" t="s">
        <v>48</v>
      </c>
      <c r="X407" s="79" t="s">
        <v>48</v>
      </c>
      <c r="Y407" s="79" t="s">
        <v>48</v>
      </c>
      <c r="Z407" s="78" t="s">
        <v>827</v>
      </c>
      <c r="AA407" s="89" t="s">
        <v>725</v>
      </c>
      <c r="AB407" s="90">
        <v>0</v>
      </c>
      <c r="AC407" s="89">
        <v>0</v>
      </c>
      <c r="AD407" s="103">
        <v>0</v>
      </c>
      <c r="AE407" s="224" t="s">
        <v>1704</v>
      </c>
      <c r="AF407" s="234">
        <v>6621</v>
      </c>
    </row>
    <row r="408" spans="1:32" ht="14.25" customHeight="1">
      <c r="A408" s="76">
        <v>20</v>
      </c>
      <c r="B408" s="77">
        <v>5</v>
      </c>
      <c r="C408" s="78">
        <v>955</v>
      </c>
      <c r="D408" s="78" t="s">
        <v>846</v>
      </c>
      <c r="E408" s="78" t="s">
        <v>68</v>
      </c>
      <c r="F408" s="78" t="s">
        <v>186</v>
      </c>
      <c r="G408" s="79" t="s">
        <v>53</v>
      </c>
      <c r="H408" s="88" t="s">
        <v>734</v>
      </c>
      <c r="I408" s="79" t="s">
        <v>725</v>
      </c>
      <c r="J408" s="78" t="s">
        <v>847</v>
      </c>
      <c r="K408" s="78">
        <v>1264407383</v>
      </c>
      <c r="L408" s="79" t="s">
        <v>727</v>
      </c>
      <c r="M408" s="79" t="s">
        <v>728</v>
      </c>
      <c r="N408" s="83">
        <f>SUMIFS(FIPE!C:C,FIPE!A:A,'FROTA CONT'!F408,FIPE!B:B,'FROTA CONT'!E408)</f>
        <v>187680</v>
      </c>
      <c r="O408" s="106" t="s">
        <v>1775</v>
      </c>
      <c r="P408" s="106" t="s">
        <v>1775</v>
      </c>
      <c r="Q408" s="106" t="s">
        <v>1775</v>
      </c>
      <c r="R408" s="106" t="s">
        <v>1775</v>
      </c>
      <c r="S408" s="106" t="s">
        <v>1775</v>
      </c>
      <c r="T408" s="106" t="s">
        <v>1775</v>
      </c>
      <c r="U408" s="106" t="s">
        <v>1775</v>
      </c>
      <c r="V408" s="79" t="s">
        <v>48</v>
      </c>
      <c r="W408" s="79" t="s">
        <v>48</v>
      </c>
      <c r="X408" s="79" t="s">
        <v>48</v>
      </c>
      <c r="Y408" s="79" t="s">
        <v>48</v>
      </c>
      <c r="Z408" s="78" t="s">
        <v>820</v>
      </c>
      <c r="AA408" s="89" t="s">
        <v>725</v>
      </c>
      <c r="AB408" s="90">
        <v>0</v>
      </c>
      <c r="AC408" s="89">
        <v>0</v>
      </c>
      <c r="AD408" s="103">
        <v>0</v>
      </c>
      <c r="AE408" s="224" t="s">
        <v>1704</v>
      </c>
      <c r="AF408" s="234">
        <v>5622</v>
      </c>
    </row>
    <row r="409" spans="1:32" ht="14.25" customHeight="1">
      <c r="A409" s="76">
        <v>20</v>
      </c>
      <c r="B409" s="77">
        <v>5</v>
      </c>
      <c r="C409" s="78">
        <v>961</v>
      </c>
      <c r="D409" s="78" t="s">
        <v>848</v>
      </c>
      <c r="E409" s="78" t="s">
        <v>68</v>
      </c>
      <c r="F409" s="78" t="s">
        <v>186</v>
      </c>
      <c r="G409" s="79" t="s">
        <v>53</v>
      </c>
      <c r="H409" s="88" t="s">
        <v>734</v>
      </c>
      <c r="I409" s="79" t="s">
        <v>725</v>
      </c>
      <c r="J409" s="78" t="s">
        <v>849</v>
      </c>
      <c r="K409" s="78">
        <v>1264401814</v>
      </c>
      <c r="L409" s="79" t="s">
        <v>727</v>
      </c>
      <c r="M409" s="79" t="s">
        <v>728</v>
      </c>
      <c r="N409" s="83">
        <f>SUMIFS(FIPE!C:C,FIPE!A:A,'FROTA CONT'!F409,FIPE!B:B,'FROTA CONT'!E409)</f>
        <v>187680</v>
      </c>
      <c r="O409" s="106" t="s">
        <v>1775</v>
      </c>
      <c r="P409" s="106" t="s">
        <v>1775</v>
      </c>
      <c r="Q409" s="106" t="s">
        <v>1775</v>
      </c>
      <c r="R409" s="106" t="s">
        <v>1775</v>
      </c>
      <c r="S409" s="106" t="s">
        <v>1775</v>
      </c>
      <c r="T409" s="106" t="s">
        <v>1775</v>
      </c>
      <c r="U409" s="106" t="s">
        <v>1775</v>
      </c>
      <c r="V409" s="79" t="s">
        <v>48</v>
      </c>
      <c r="W409" s="79" t="s">
        <v>48</v>
      </c>
      <c r="X409" s="79" t="s">
        <v>48</v>
      </c>
      <c r="Y409" s="79" t="s">
        <v>48</v>
      </c>
      <c r="Z409" s="78" t="s">
        <v>820</v>
      </c>
      <c r="AA409" s="89" t="s">
        <v>725</v>
      </c>
      <c r="AB409" s="90">
        <v>0</v>
      </c>
      <c r="AC409" s="89">
        <v>0</v>
      </c>
      <c r="AD409" s="103">
        <v>0</v>
      </c>
      <c r="AE409" s="224" t="s">
        <v>1704</v>
      </c>
      <c r="AF409" s="228"/>
    </row>
    <row r="410" spans="1:32" ht="14.25" customHeight="1">
      <c r="A410" s="76">
        <v>20</v>
      </c>
      <c r="B410" s="77">
        <v>5</v>
      </c>
      <c r="C410" s="78">
        <v>959</v>
      </c>
      <c r="D410" s="78" t="s">
        <v>850</v>
      </c>
      <c r="E410" s="78" t="s">
        <v>68</v>
      </c>
      <c r="F410" s="78" t="s">
        <v>186</v>
      </c>
      <c r="G410" s="79" t="s">
        <v>53</v>
      </c>
      <c r="H410" s="88" t="s">
        <v>734</v>
      </c>
      <c r="I410" s="79" t="s">
        <v>725</v>
      </c>
      <c r="J410" s="78" t="s">
        <v>851</v>
      </c>
      <c r="K410" s="78">
        <v>1264401601</v>
      </c>
      <c r="L410" s="79" t="s">
        <v>727</v>
      </c>
      <c r="M410" s="79" t="s">
        <v>728</v>
      </c>
      <c r="N410" s="83">
        <f>SUMIFS(FIPE!C:C,FIPE!A:A,'FROTA CONT'!F410,FIPE!B:B,'FROTA CONT'!E410)</f>
        <v>187680</v>
      </c>
      <c r="O410" s="106" t="s">
        <v>1775</v>
      </c>
      <c r="P410" s="106" t="s">
        <v>1775</v>
      </c>
      <c r="Q410" s="106" t="s">
        <v>1775</v>
      </c>
      <c r="R410" s="106" t="s">
        <v>1775</v>
      </c>
      <c r="S410" s="106" t="s">
        <v>1775</v>
      </c>
      <c r="T410" s="106" t="s">
        <v>1775</v>
      </c>
      <c r="U410" s="106" t="s">
        <v>1775</v>
      </c>
      <c r="V410" s="79" t="s">
        <v>48</v>
      </c>
      <c r="W410" s="79" t="s">
        <v>48</v>
      </c>
      <c r="X410" s="79" t="s">
        <v>48</v>
      </c>
      <c r="Y410" s="79" t="s">
        <v>48</v>
      </c>
      <c r="Z410" s="78" t="s">
        <v>820</v>
      </c>
      <c r="AA410" s="89" t="s">
        <v>725</v>
      </c>
      <c r="AB410" s="90">
        <v>0</v>
      </c>
      <c r="AC410" s="89">
        <v>0</v>
      </c>
      <c r="AD410" s="103">
        <v>0</v>
      </c>
      <c r="AE410" s="224" t="s">
        <v>1704</v>
      </c>
      <c r="AF410" s="234">
        <v>17153</v>
      </c>
    </row>
    <row r="411" spans="1:32" ht="14.25" customHeight="1">
      <c r="A411" s="76">
        <v>20</v>
      </c>
      <c r="B411" s="77">
        <v>5</v>
      </c>
      <c r="C411" s="78">
        <v>951</v>
      </c>
      <c r="D411" s="78" t="s">
        <v>852</v>
      </c>
      <c r="E411" s="78" t="s">
        <v>68</v>
      </c>
      <c r="F411" s="78" t="s">
        <v>186</v>
      </c>
      <c r="G411" s="79" t="s">
        <v>53</v>
      </c>
      <c r="H411" s="88" t="s">
        <v>734</v>
      </c>
      <c r="I411" s="79" t="s">
        <v>725</v>
      </c>
      <c r="J411" s="78" t="s">
        <v>853</v>
      </c>
      <c r="K411" s="78">
        <v>1264302115</v>
      </c>
      <c r="L411" s="79" t="s">
        <v>727</v>
      </c>
      <c r="M411" s="79" t="s">
        <v>728</v>
      </c>
      <c r="N411" s="83">
        <f>SUMIFS(FIPE!C:C,FIPE!A:A,'FROTA CONT'!F411,FIPE!B:B,'FROTA CONT'!E411)</f>
        <v>187680</v>
      </c>
      <c r="O411" s="106" t="s">
        <v>1775</v>
      </c>
      <c r="P411" s="106" t="s">
        <v>1775</v>
      </c>
      <c r="Q411" s="106" t="s">
        <v>1775</v>
      </c>
      <c r="R411" s="106" t="s">
        <v>1775</v>
      </c>
      <c r="S411" s="106" t="s">
        <v>1775</v>
      </c>
      <c r="T411" s="106" t="s">
        <v>1775</v>
      </c>
      <c r="U411" s="106" t="s">
        <v>1775</v>
      </c>
      <c r="V411" s="79" t="s">
        <v>48</v>
      </c>
      <c r="W411" s="79" t="s">
        <v>48</v>
      </c>
      <c r="X411" s="79" t="s">
        <v>48</v>
      </c>
      <c r="Y411" s="79" t="s">
        <v>48</v>
      </c>
      <c r="Z411" s="78" t="s">
        <v>820</v>
      </c>
      <c r="AA411" s="89" t="s">
        <v>725</v>
      </c>
      <c r="AB411" s="90">
        <v>0</v>
      </c>
      <c r="AC411" s="89">
        <v>0</v>
      </c>
      <c r="AD411" s="103">
        <v>0</v>
      </c>
      <c r="AE411" s="224" t="s">
        <v>1704</v>
      </c>
      <c r="AF411" s="234">
        <v>29273</v>
      </c>
    </row>
    <row r="412" spans="1:32" ht="14.25" customHeight="1">
      <c r="A412" s="76">
        <v>20</v>
      </c>
      <c r="B412" s="77">
        <v>5</v>
      </c>
      <c r="C412" s="78">
        <v>957</v>
      </c>
      <c r="D412" s="78" t="s">
        <v>854</v>
      </c>
      <c r="E412" s="78" t="s">
        <v>68</v>
      </c>
      <c r="F412" s="78" t="s">
        <v>186</v>
      </c>
      <c r="G412" s="79" t="s">
        <v>53</v>
      </c>
      <c r="H412" s="88" t="s">
        <v>734</v>
      </c>
      <c r="I412" s="79" t="s">
        <v>725</v>
      </c>
      <c r="J412" s="78" t="s">
        <v>855</v>
      </c>
      <c r="K412" s="78">
        <v>1264401725</v>
      </c>
      <c r="L412" s="79" t="s">
        <v>727</v>
      </c>
      <c r="M412" s="79" t="s">
        <v>728</v>
      </c>
      <c r="N412" s="83">
        <f>SUMIFS(FIPE!C:C,FIPE!A:A,'FROTA CONT'!F412,FIPE!B:B,'FROTA CONT'!E412)</f>
        <v>187680</v>
      </c>
      <c r="O412" s="106" t="s">
        <v>1775</v>
      </c>
      <c r="P412" s="106" t="s">
        <v>1775</v>
      </c>
      <c r="Q412" s="106" t="s">
        <v>1775</v>
      </c>
      <c r="R412" s="106" t="s">
        <v>1775</v>
      </c>
      <c r="S412" s="106" t="s">
        <v>1775</v>
      </c>
      <c r="T412" s="106" t="s">
        <v>1775</v>
      </c>
      <c r="U412" s="106" t="s">
        <v>1775</v>
      </c>
      <c r="V412" s="79" t="s">
        <v>48</v>
      </c>
      <c r="W412" s="79" t="s">
        <v>48</v>
      </c>
      <c r="X412" s="79" t="s">
        <v>48</v>
      </c>
      <c r="Y412" s="79" t="s">
        <v>48</v>
      </c>
      <c r="Z412" s="78" t="s">
        <v>856</v>
      </c>
      <c r="AA412" s="89" t="s">
        <v>725</v>
      </c>
      <c r="AB412" s="90">
        <v>0</v>
      </c>
      <c r="AC412" s="89">
        <v>0</v>
      </c>
      <c r="AD412" s="103">
        <v>0</v>
      </c>
      <c r="AE412" s="224" t="s">
        <v>1704</v>
      </c>
      <c r="AF412" s="228"/>
    </row>
    <row r="413" spans="1:32" ht="14.25" customHeight="1">
      <c r="A413" s="76">
        <v>20</v>
      </c>
      <c r="B413" s="77">
        <v>5</v>
      </c>
      <c r="C413" s="78">
        <v>947</v>
      </c>
      <c r="D413" s="78" t="s">
        <v>857</v>
      </c>
      <c r="E413" s="78" t="s">
        <v>68</v>
      </c>
      <c r="F413" s="78" t="s">
        <v>186</v>
      </c>
      <c r="G413" s="79" t="s">
        <v>53</v>
      </c>
      <c r="H413" s="88" t="s">
        <v>734</v>
      </c>
      <c r="I413" s="79" t="s">
        <v>725</v>
      </c>
      <c r="J413" s="78" t="s">
        <v>858</v>
      </c>
      <c r="K413" s="78">
        <v>1264293388</v>
      </c>
      <c r="L413" s="79" t="s">
        <v>727</v>
      </c>
      <c r="M413" s="79" t="s">
        <v>728</v>
      </c>
      <c r="N413" s="83">
        <f>SUMIFS(FIPE!C:C,FIPE!A:A,'FROTA CONT'!F413,FIPE!B:B,'FROTA CONT'!E413)</f>
        <v>187680</v>
      </c>
      <c r="O413" s="106" t="s">
        <v>1775</v>
      </c>
      <c r="P413" s="106" t="s">
        <v>1775</v>
      </c>
      <c r="Q413" s="106" t="s">
        <v>1775</v>
      </c>
      <c r="R413" s="106" t="s">
        <v>1775</v>
      </c>
      <c r="S413" s="106" t="s">
        <v>1775</v>
      </c>
      <c r="T413" s="106" t="s">
        <v>1775</v>
      </c>
      <c r="U413" s="106" t="s">
        <v>1775</v>
      </c>
      <c r="V413" s="79" t="s">
        <v>48</v>
      </c>
      <c r="W413" s="79" t="s">
        <v>48</v>
      </c>
      <c r="X413" s="79" t="s">
        <v>48</v>
      </c>
      <c r="Y413" s="79" t="s">
        <v>48</v>
      </c>
      <c r="Z413" s="78" t="s">
        <v>859</v>
      </c>
      <c r="AA413" s="89" t="s">
        <v>725</v>
      </c>
      <c r="AB413" s="90">
        <v>0</v>
      </c>
      <c r="AC413" s="89">
        <v>0</v>
      </c>
      <c r="AD413" s="103">
        <v>0</v>
      </c>
      <c r="AE413" s="224" t="s">
        <v>1704</v>
      </c>
      <c r="AF413" s="234">
        <v>23034</v>
      </c>
    </row>
    <row r="414" spans="1:32" ht="14.25" customHeight="1">
      <c r="A414" s="76">
        <v>20</v>
      </c>
      <c r="B414" s="77">
        <v>5</v>
      </c>
      <c r="C414" s="78">
        <v>945</v>
      </c>
      <c r="D414" s="78" t="s">
        <v>860</v>
      </c>
      <c r="E414" s="78" t="s">
        <v>68</v>
      </c>
      <c r="F414" s="78" t="s">
        <v>186</v>
      </c>
      <c r="G414" s="79" t="s">
        <v>53</v>
      </c>
      <c r="H414" s="88" t="s">
        <v>734</v>
      </c>
      <c r="I414" s="79" t="s">
        <v>725</v>
      </c>
      <c r="J414" s="78" t="s">
        <v>861</v>
      </c>
      <c r="K414" s="78">
        <v>1264401300</v>
      </c>
      <c r="L414" s="79" t="s">
        <v>727</v>
      </c>
      <c r="M414" s="79" t="s">
        <v>728</v>
      </c>
      <c r="N414" s="83">
        <f>SUMIFS(FIPE!C:C,FIPE!A:A,'FROTA CONT'!F414,FIPE!B:B,'FROTA CONT'!E414)</f>
        <v>187680</v>
      </c>
      <c r="O414" s="106" t="s">
        <v>1775</v>
      </c>
      <c r="P414" s="106" t="s">
        <v>1775</v>
      </c>
      <c r="Q414" s="106" t="s">
        <v>1775</v>
      </c>
      <c r="R414" s="106" t="s">
        <v>1775</v>
      </c>
      <c r="S414" s="106" t="s">
        <v>1775</v>
      </c>
      <c r="T414" s="106" t="s">
        <v>1775</v>
      </c>
      <c r="U414" s="106" t="s">
        <v>1775</v>
      </c>
      <c r="V414" s="79" t="s">
        <v>48</v>
      </c>
      <c r="W414" s="79" t="s">
        <v>48</v>
      </c>
      <c r="X414" s="79" t="s">
        <v>48</v>
      </c>
      <c r="Y414" s="79" t="s">
        <v>48</v>
      </c>
      <c r="Z414" s="78" t="s">
        <v>859</v>
      </c>
      <c r="AA414" s="89" t="s">
        <v>725</v>
      </c>
      <c r="AB414" s="90">
        <v>0</v>
      </c>
      <c r="AC414" s="89">
        <v>0</v>
      </c>
      <c r="AD414" s="103">
        <v>0</v>
      </c>
      <c r="AE414" s="224" t="s">
        <v>1704</v>
      </c>
      <c r="AF414" s="234">
        <v>20491</v>
      </c>
    </row>
    <row r="415" spans="1:32" ht="14.25" customHeight="1">
      <c r="A415" s="76">
        <v>20</v>
      </c>
      <c r="B415" s="77">
        <v>5</v>
      </c>
      <c r="C415" s="78">
        <v>949</v>
      </c>
      <c r="D415" s="78" t="s">
        <v>862</v>
      </c>
      <c r="E415" s="78" t="s">
        <v>68</v>
      </c>
      <c r="F415" s="78" t="s">
        <v>186</v>
      </c>
      <c r="G415" s="79" t="s">
        <v>53</v>
      </c>
      <c r="H415" s="88" t="s">
        <v>734</v>
      </c>
      <c r="I415" s="79" t="s">
        <v>725</v>
      </c>
      <c r="J415" s="78" t="s">
        <v>863</v>
      </c>
      <c r="K415" s="78">
        <v>1264303650</v>
      </c>
      <c r="L415" s="79" t="s">
        <v>727</v>
      </c>
      <c r="M415" s="79" t="s">
        <v>728</v>
      </c>
      <c r="N415" s="83">
        <f>SUMIFS(FIPE!C:C,FIPE!A:A,'FROTA CONT'!F415,FIPE!B:B,'FROTA CONT'!E415)</f>
        <v>187680</v>
      </c>
      <c r="O415" s="106" t="s">
        <v>1775</v>
      </c>
      <c r="P415" s="106" t="s">
        <v>1775</v>
      </c>
      <c r="Q415" s="106" t="s">
        <v>1775</v>
      </c>
      <c r="R415" s="106" t="s">
        <v>1775</v>
      </c>
      <c r="S415" s="106" t="s">
        <v>1775</v>
      </c>
      <c r="T415" s="106" t="s">
        <v>1775</v>
      </c>
      <c r="U415" s="106" t="s">
        <v>1775</v>
      </c>
      <c r="V415" s="79" t="s">
        <v>48</v>
      </c>
      <c r="W415" s="79" t="s">
        <v>48</v>
      </c>
      <c r="X415" s="79" t="s">
        <v>48</v>
      </c>
      <c r="Y415" s="79" t="s">
        <v>48</v>
      </c>
      <c r="Z415" s="78" t="s">
        <v>827</v>
      </c>
      <c r="AA415" s="89" t="s">
        <v>725</v>
      </c>
      <c r="AB415" s="90">
        <v>0</v>
      </c>
      <c r="AC415" s="89">
        <v>0</v>
      </c>
      <c r="AD415" s="103">
        <v>0</v>
      </c>
      <c r="AE415" s="224" t="s">
        <v>1704</v>
      </c>
      <c r="AF415" s="234">
        <v>6350</v>
      </c>
    </row>
    <row r="416" spans="1:32" ht="14.25" customHeight="1">
      <c r="A416" s="76">
        <v>20</v>
      </c>
      <c r="B416" s="77">
        <v>5</v>
      </c>
      <c r="C416" s="78">
        <v>969</v>
      </c>
      <c r="D416" s="78" t="s">
        <v>864</v>
      </c>
      <c r="E416" s="78" t="s">
        <v>68</v>
      </c>
      <c r="F416" s="78" t="s">
        <v>186</v>
      </c>
      <c r="G416" s="79" t="s">
        <v>53</v>
      </c>
      <c r="H416" s="88" t="s">
        <v>734</v>
      </c>
      <c r="I416" s="79" t="s">
        <v>725</v>
      </c>
      <c r="J416" s="78" t="s">
        <v>865</v>
      </c>
      <c r="K416" s="78">
        <v>1264406913</v>
      </c>
      <c r="L416" s="79" t="s">
        <v>727</v>
      </c>
      <c r="M416" s="79" t="s">
        <v>728</v>
      </c>
      <c r="N416" s="83">
        <f>SUMIFS(FIPE!C:C,FIPE!A:A,'FROTA CONT'!F416,FIPE!B:B,'FROTA CONT'!E416)</f>
        <v>187680</v>
      </c>
      <c r="O416" s="106" t="s">
        <v>1775</v>
      </c>
      <c r="P416" s="106" t="s">
        <v>1775</v>
      </c>
      <c r="Q416" s="106" t="s">
        <v>1775</v>
      </c>
      <c r="R416" s="106" t="s">
        <v>1775</v>
      </c>
      <c r="S416" s="106" t="s">
        <v>1775</v>
      </c>
      <c r="T416" s="106" t="s">
        <v>1775</v>
      </c>
      <c r="U416" s="106" t="s">
        <v>1775</v>
      </c>
      <c r="V416" s="79" t="s">
        <v>48</v>
      </c>
      <c r="W416" s="79" t="s">
        <v>48</v>
      </c>
      <c r="X416" s="79" t="s">
        <v>48</v>
      </c>
      <c r="Y416" s="79" t="s">
        <v>48</v>
      </c>
      <c r="Z416" s="78" t="s">
        <v>118</v>
      </c>
      <c r="AA416" s="89" t="s">
        <v>725</v>
      </c>
      <c r="AB416" s="90">
        <v>0</v>
      </c>
      <c r="AC416" s="89">
        <v>0</v>
      </c>
      <c r="AD416" s="103">
        <v>0</v>
      </c>
      <c r="AE416" s="224" t="s">
        <v>1704</v>
      </c>
      <c r="AF416" s="234">
        <v>19345</v>
      </c>
    </row>
    <row r="417" spans="1:32" ht="14.25" customHeight="1">
      <c r="A417" s="76">
        <v>20</v>
      </c>
      <c r="B417" s="77">
        <v>5</v>
      </c>
      <c r="C417" s="78">
        <v>971</v>
      </c>
      <c r="D417" s="78" t="s">
        <v>866</v>
      </c>
      <c r="E417" s="78" t="s">
        <v>68</v>
      </c>
      <c r="F417" s="78" t="s">
        <v>186</v>
      </c>
      <c r="G417" s="79" t="s">
        <v>53</v>
      </c>
      <c r="H417" s="88" t="s">
        <v>734</v>
      </c>
      <c r="I417" s="79" t="s">
        <v>725</v>
      </c>
      <c r="J417" s="78" t="s">
        <v>867</v>
      </c>
      <c r="K417" s="78">
        <v>1264408916</v>
      </c>
      <c r="L417" s="79" t="s">
        <v>727</v>
      </c>
      <c r="M417" s="79" t="s">
        <v>728</v>
      </c>
      <c r="N417" s="83">
        <f>SUMIFS(FIPE!C:C,FIPE!A:A,'FROTA CONT'!F417,FIPE!B:B,'FROTA CONT'!E417)</f>
        <v>187680</v>
      </c>
      <c r="O417" s="106" t="s">
        <v>1775</v>
      </c>
      <c r="P417" s="106" t="s">
        <v>1775</v>
      </c>
      <c r="Q417" s="106" t="s">
        <v>1775</v>
      </c>
      <c r="R417" s="106" t="s">
        <v>1775</v>
      </c>
      <c r="S417" s="106" t="s">
        <v>1775</v>
      </c>
      <c r="T417" s="106" t="s">
        <v>1775</v>
      </c>
      <c r="U417" s="106" t="s">
        <v>1775</v>
      </c>
      <c r="V417" s="79" t="s">
        <v>48</v>
      </c>
      <c r="W417" s="79" t="s">
        <v>48</v>
      </c>
      <c r="X417" s="79" t="s">
        <v>48</v>
      </c>
      <c r="Y417" s="79" t="s">
        <v>48</v>
      </c>
      <c r="Z417" s="78" t="s">
        <v>868</v>
      </c>
      <c r="AA417" s="89" t="s">
        <v>725</v>
      </c>
      <c r="AB417" s="90">
        <v>0</v>
      </c>
      <c r="AC417" s="89">
        <v>0</v>
      </c>
      <c r="AD417" s="103">
        <v>0</v>
      </c>
      <c r="AE417" s="224" t="s">
        <v>1704</v>
      </c>
      <c r="AF417" s="234">
        <v>4225</v>
      </c>
    </row>
    <row r="418" spans="1:32" ht="14.25" customHeight="1">
      <c r="A418" s="76">
        <v>20</v>
      </c>
      <c r="B418" s="77">
        <v>5</v>
      </c>
      <c r="C418" s="78">
        <v>967</v>
      </c>
      <c r="D418" s="78" t="s">
        <v>869</v>
      </c>
      <c r="E418" s="78" t="s">
        <v>68</v>
      </c>
      <c r="F418" s="78" t="s">
        <v>186</v>
      </c>
      <c r="G418" s="79" t="s">
        <v>53</v>
      </c>
      <c r="H418" s="88" t="s">
        <v>734</v>
      </c>
      <c r="I418" s="79" t="s">
        <v>725</v>
      </c>
      <c r="J418" s="78" t="s">
        <v>870</v>
      </c>
      <c r="K418" s="78">
        <v>1264405097</v>
      </c>
      <c r="L418" s="79" t="s">
        <v>727</v>
      </c>
      <c r="M418" s="79" t="s">
        <v>728</v>
      </c>
      <c r="N418" s="83">
        <f>SUMIFS(FIPE!C:C,FIPE!A:A,'FROTA CONT'!F418,FIPE!B:B,'FROTA CONT'!E418)</f>
        <v>187680</v>
      </c>
      <c r="O418" s="106" t="s">
        <v>1775</v>
      </c>
      <c r="P418" s="106" t="s">
        <v>1775</v>
      </c>
      <c r="Q418" s="106" t="s">
        <v>1775</v>
      </c>
      <c r="R418" s="106" t="s">
        <v>1775</v>
      </c>
      <c r="S418" s="106" t="s">
        <v>1775</v>
      </c>
      <c r="T418" s="106" t="s">
        <v>1775</v>
      </c>
      <c r="U418" s="106" t="s">
        <v>1775</v>
      </c>
      <c r="V418" s="79" t="s">
        <v>48</v>
      </c>
      <c r="W418" s="79" t="s">
        <v>48</v>
      </c>
      <c r="X418" s="79" t="s">
        <v>48</v>
      </c>
      <c r="Y418" s="79" t="s">
        <v>48</v>
      </c>
      <c r="Z418" s="78" t="s">
        <v>827</v>
      </c>
      <c r="AA418" s="89" t="s">
        <v>725</v>
      </c>
      <c r="AB418" s="90">
        <v>0</v>
      </c>
      <c r="AC418" s="89">
        <v>0</v>
      </c>
      <c r="AD418" s="103">
        <v>0</v>
      </c>
      <c r="AE418" s="224" t="s">
        <v>1704</v>
      </c>
      <c r="AF418" s="234">
        <v>9730</v>
      </c>
    </row>
    <row r="419" spans="1:32" ht="14.25" customHeight="1">
      <c r="A419" s="76">
        <v>20</v>
      </c>
      <c r="B419" s="77">
        <v>5</v>
      </c>
      <c r="C419" s="78">
        <v>1011</v>
      </c>
      <c r="D419" s="78" t="s">
        <v>871</v>
      </c>
      <c r="E419" s="78" t="s">
        <v>68</v>
      </c>
      <c r="F419" s="78" t="s">
        <v>186</v>
      </c>
      <c r="G419" s="79" t="s">
        <v>53</v>
      </c>
      <c r="H419" s="88" t="s">
        <v>734</v>
      </c>
      <c r="I419" s="79" t="s">
        <v>725</v>
      </c>
      <c r="J419" s="78" t="s">
        <v>872</v>
      </c>
      <c r="K419" s="78"/>
      <c r="L419" s="79" t="s">
        <v>727</v>
      </c>
      <c r="M419" s="79" t="s">
        <v>728</v>
      </c>
      <c r="N419" s="83">
        <f>SUMIFS(FIPE!C:C,FIPE!A:A,'FROTA CONT'!F419,FIPE!B:B,'FROTA CONT'!E419)</f>
        <v>187680</v>
      </c>
      <c r="O419" s="106" t="s">
        <v>1775</v>
      </c>
      <c r="P419" s="106" t="s">
        <v>1775</v>
      </c>
      <c r="Q419" s="106" t="s">
        <v>1775</v>
      </c>
      <c r="R419" s="106" t="s">
        <v>1775</v>
      </c>
      <c r="S419" s="106" t="s">
        <v>1775</v>
      </c>
      <c r="T419" s="106" t="s">
        <v>1775</v>
      </c>
      <c r="U419" s="106" t="s">
        <v>1775</v>
      </c>
      <c r="V419" s="79" t="s">
        <v>48</v>
      </c>
      <c r="W419" s="79" t="s">
        <v>48</v>
      </c>
      <c r="X419" s="79" t="s">
        <v>48</v>
      </c>
      <c r="Y419" s="79" t="s">
        <v>48</v>
      </c>
      <c r="Z419" s="78" t="s">
        <v>868</v>
      </c>
      <c r="AA419" s="89" t="s">
        <v>725</v>
      </c>
      <c r="AB419" s="90">
        <v>0</v>
      </c>
      <c r="AC419" s="89">
        <v>0</v>
      </c>
      <c r="AD419" s="103">
        <v>0</v>
      </c>
      <c r="AE419" s="224" t="s">
        <v>1704</v>
      </c>
      <c r="AF419" s="234">
        <v>9306</v>
      </c>
    </row>
    <row r="420" spans="1:32" ht="14.25" customHeight="1">
      <c r="A420" s="76">
        <v>20</v>
      </c>
      <c r="B420" s="77">
        <v>5</v>
      </c>
      <c r="C420" s="78">
        <v>965</v>
      </c>
      <c r="D420" s="78" t="s">
        <v>873</v>
      </c>
      <c r="E420" s="78" t="s">
        <v>68</v>
      </c>
      <c r="F420" s="78" t="s">
        <v>186</v>
      </c>
      <c r="G420" s="79" t="s">
        <v>53</v>
      </c>
      <c r="H420" s="88" t="s">
        <v>734</v>
      </c>
      <c r="I420" s="79" t="s">
        <v>725</v>
      </c>
      <c r="J420" s="78" t="s">
        <v>874</v>
      </c>
      <c r="K420" s="78">
        <v>1264405771</v>
      </c>
      <c r="L420" s="79" t="s">
        <v>727</v>
      </c>
      <c r="M420" s="79" t="s">
        <v>728</v>
      </c>
      <c r="N420" s="83">
        <f>SUMIFS(FIPE!C:C,FIPE!A:A,'FROTA CONT'!F420,FIPE!B:B,'FROTA CONT'!E420)</f>
        <v>187680</v>
      </c>
      <c r="O420" s="106" t="s">
        <v>1775</v>
      </c>
      <c r="P420" s="106" t="s">
        <v>1775</v>
      </c>
      <c r="Q420" s="106" t="s">
        <v>1775</v>
      </c>
      <c r="R420" s="106" t="s">
        <v>1775</v>
      </c>
      <c r="S420" s="106" t="s">
        <v>1775</v>
      </c>
      <c r="T420" s="106" t="s">
        <v>1775</v>
      </c>
      <c r="U420" s="106" t="s">
        <v>1775</v>
      </c>
      <c r="V420" s="79" t="s">
        <v>48</v>
      </c>
      <c r="W420" s="79" t="s">
        <v>48</v>
      </c>
      <c r="X420" s="79" t="s">
        <v>48</v>
      </c>
      <c r="Y420" s="79" t="s">
        <v>48</v>
      </c>
      <c r="Z420" s="78" t="s">
        <v>827</v>
      </c>
      <c r="AA420" s="89" t="s">
        <v>725</v>
      </c>
      <c r="AB420" s="90">
        <v>0</v>
      </c>
      <c r="AC420" s="89">
        <v>0</v>
      </c>
      <c r="AD420" s="103">
        <v>0</v>
      </c>
      <c r="AE420" s="224" t="s">
        <v>1704</v>
      </c>
      <c r="AF420" s="234">
        <v>12451</v>
      </c>
    </row>
    <row r="421" spans="1:32" ht="14.25" customHeight="1">
      <c r="A421" s="76">
        <v>20</v>
      </c>
      <c r="B421" s="77">
        <v>5</v>
      </c>
      <c r="C421" s="78">
        <v>973</v>
      </c>
      <c r="D421" s="78" t="s">
        <v>875</v>
      </c>
      <c r="E421" s="78" t="s">
        <v>68</v>
      </c>
      <c r="F421" s="78" t="s">
        <v>186</v>
      </c>
      <c r="G421" s="79" t="s">
        <v>53</v>
      </c>
      <c r="H421" s="88" t="s">
        <v>734</v>
      </c>
      <c r="I421" s="79" t="s">
        <v>725</v>
      </c>
      <c r="J421" s="78" t="s">
        <v>876</v>
      </c>
      <c r="K421" s="78">
        <v>1264410481</v>
      </c>
      <c r="L421" s="79" t="s">
        <v>727</v>
      </c>
      <c r="M421" s="79" t="s">
        <v>728</v>
      </c>
      <c r="N421" s="83">
        <f>SUMIFS(FIPE!C:C,FIPE!A:A,'FROTA CONT'!F421,FIPE!B:B,'FROTA CONT'!E421)</f>
        <v>187680</v>
      </c>
      <c r="O421" s="106" t="s">
        <v>1775</v>
      </c>
      <c r="P421" s="106" t="s">
        <v>1775</v>
      </c>
      <c r="Q421" s="106" t="s">
        <v>1775</v>
      </c>
      <c r="R421" s="106" t="s">
        <v>1775</v>
      </c>
      <c r="S421" s="106" t="s">
        <v>1775</v>
      </c>
      <c r="T421" s="106" t="s">
        <v>1775</v>
      </c>
      <c r="U421" s="106" t="s">
        <v>1775</v>
      </c>
      <c r="V421" s="79" t="s">
        <v>48</v>
      </c>
      <c r="W421" s="79" t="s">
        <v>48</v>
      </c>
      <c r="X421" s="79" t="s">
        <v>48</v>
      </c>
      <c r="Y421" s="79" t="s">
        <v>48</v>
      </c>
      <c r="Z421" s="78" t="s">
        <v>868</v>
      </c>
      <c r="AA421" s="89" t="s">
        <v>725</v>
      </c>
      <c r="AB421" s="90">
        <v>0</v>
      </c>
      <c r="AC421" s="89">
        <v>0</v>
      </c>
      <c r="AD421" s="103">
        <v>0</v>
      </c>
      <c r="AE421" s="224" t="s">
        <v>1704</v>
      </c>
      <c r="AF421" s="234">
        <v>12831</v>
      </c>
    </row>
    <row r="422" spans="1:32" ht="14.25" customHeight="1">
      <c r="A422" s="76">
        <v>20</v>
      </c>
      <c r="B422" s="77">
        <v>5</v>
      </c>
      <c r="C422" s="78">
        <v>975</v>
      </c>
      <c r="D422" s="78" t="s">
        <v>877</v>
      </c>
      <c r="E422" s="78" t="s">
        <v>68</v>
      </c>
      <c r="F422" s="78" t="s">
        <v>186</v>
      </c>
      <c r="G422" s="79" t="s">
        <v>53</v>
      </c>
      <c r="H422" s="88" t="s">
        <v>734</v>
      </c>
      <c r="I422" s="79" t="s">
        <v>725</v>
      </c>
      <c r="J422" s="78" t="s">
        <v>878</v>
      </c>
      <c r="K422" s="78">
        <v>1264406190</v>
      </c>
      <c r="L422" s="79" t="s">
        <v>727</v>
      </c>
      <c r="M422" s="79" t="s">
        <v>728</v>
      </c>
      <c r="N422" s="83">
        <f>SUMIFS(FIPE!C:C,FIPE!A:A,'FROTA CONT'!F422,FIPE!B:B,'FROTA CONT'!E422)</f>
        <v>187680</v>
      </c>
      <c r="O422" s="106" t="s">
        <v>1775</v>
      </c>
      <c r="P422" s="106" t="s">
        <v>1775</v>
      </c>
      <c r="Q422" s="106" t="s">
        <v>1775</v>
      </c>
      <c r="R422" s="106" t="s">
        <v>1775</v>
      </c>
      <c r="S422" s="106" t="s">
        <v>1775</v>
      </c>
      <c r="T422" s="106" t="s">
        <v>1775</v>
      </c>
      <c r="U422" s="106" t="s">
        <v>1775</v>
      </c>
      <c r="V422" s="79" t="s">
        <v>48</v>
      </c>
      <c r="W422" s="79" t="s">
        <v>48</v>
      </c>
      <c r="X422" s="79" t="s">
        <v>48</v>
      </c>
      <c r="Y422" s="79" t="s">
        <v>48</v>
      </c>
      <c r="Z422" s="78" t="s">
        <v>820</v>
      </c>
      <c r="AA422" s="89" t="s">
        <v>725</v>
      </c>
      <c r="AB422" s="90">
        <v>0</v>
      </c>
      <c r="AC422" s="89">
        <v>0</v>
      </c>
      <c r="AD422" s="103">
        <v>0</v>
      </c>
      <c r="AE422" s="224" t="s">
        <v>1704</v>
      </c>
      <c r="AF422" s="228"/>
    </row>
    <row r="423" spans="1:32" ht="14.25" customHeight="1">
      <c r="A423" s="76">
        <v>20</v>
      </c>
      <c r="B423" s="77">
        <v>5</v>
      </c>
      <c r="C423" s="78">
        <v>979</v>
      </c>
      <c r="D423" s="78" t="s">
        <v>879</v>
      </c>
      <c r="E423" s="78" t="s">
        <v>68</v>
      </c>
      <c r="F423" s="78" t="s">
        <v>186</v>
      </c>
      <c r="G423" s="79" t="s">
        <v>53</v>
      </c>
      <c r="H423" s="88" t="s">
        <v>734</v>
      </c>
      <c r="I423" s="79" t="s">
        <v>725</v>
      </c>
      <c r="J423" s="78" t="s">
        <v>880</v>
      </c>
      <c r="K423" s="78">
        <v>1264405283</v>
      </c>
      <c r="L423" s="79" t="s">
        <v>727</v>
      </c>
      <c r="M423" s="79" t="s">
        <v>728</v>
      </c>
      <c r="N423" s="83">
        <f>SUMIFS(FIPE!C:C,FIPE!A:A,'FROTA CONT'!F423,FIPE!B:B,'FROTA CONT'!E423)</f>
        <v>187680</v>
      </c>
      <c r="O423" s="106" t="s">
        <v>1775</v>
      </c>
      <c r="P423" s="106" t="s">
        <v>1775</v>
      </c>
      <c r="Q423" s="106" t="s">
        <v>1775</v>
      </c>
      <c r="R423" s="106" t="s">
        <v>1775</v>
      </c>
      <c r="S423" s="106" t="s">
        <v>1775</v>
      </c>
      <c r="T423" s="106" t="s">
        <v>1775</v>
      </c>
      <c r="U423" s="106" t="s">
        <v>1775</v>
      </c>
      <c r="V423" s="79" t="s">
        <v>48</v>
      </c>
      <c r="W423" s="79" t="s">
        <v>48</v>
      </c>
      <c r="X423" s="79" t="s">
        <v>48</v>
      </c>
      <c r="Y423" s="79" t="s">
        <v>48</v>
      </c>
      <c r="Z423" s="78" t="s">
        <v>827</v>
      </c>
      <c r="AA423" s="89" t="s">
        <v>725</v>
      </c>
      <c r="AB423" s="90">
        <v>0</v>
      </c>
      <c r="AC423" s="89">
        <v>0</v>
      </c>
      <c r="AD423" s="103">
        <v>0</v>
      </c>
      <c r="AE423" s="224" t="s">
        <v>1704</v>
      </c>
      <c r="AF423" s="234">
        <v>8233</v>
      </c>
    </row>
    <row r="424" spans="1:32" ht="14.25" customHeight="1">
      <c r="A424" s="76">
        <v>20</v>
      </c>
      <c r="B424" s="77">
        <v>5</v>
      </c>
      <c r="C424" s="78">
        <v>981</v>
      </c>
      <c r="D424" s="78" t="s">
        <v>881</v>
      </c>
      <c r="E424" s="78" t="s">
        <v>68</v>
      </c>
      <c r="F424" s="78" t="s">
        <v>186</v>
      </c>
      <c r="G424" s="79" t="s">
        <v>53</v>
      </c>
      <c r="H424" s="88" t="s">
        <v>734</v>
      </c>
      <c r="I424" s="79" t="s">
        <v>725</v>
      </c>
      <c r="J424" s="78" t="s">
        <v>882</v>
      </c>
      <c r="K424" s="78">
        <v>1264408100</v>
      </c>
      <c r="L424" s="79" t="s">
        <v>727</v>
      </c>
      <c r="M424" s="79" t="s">
        <v>728</v>
      </c>
      <c r="N424" s="83">
        <f>SUMIFS(FIPE!C:C,FIPE!A:A,'FROTA CONT'!F424,FIPE!B:B,'FROTA CONT'!E424)</f>
        <v>187680</v>
      </c>
      <c r="O424" s="106" t="s">
        <v>1775</v>
      </c>
      <c r="P424" s="106" t="s">
        <v>1775</v>
      </c>
      <c r="Q424" s="106" t="s">
        <v>1775</v>
      </c>
      <c r="R424" s="106" t="s">
        <v>1775</v>
      </c>
      <c r="S424" s="106" t="s">
        <v>1775</v>
      </c>
      <c r="T424" s="106" t="s">
        <v>1775</v>
      </c>
      <c r="U424" s="106" t="s">
        <v>1775</v>
      </c>
      <c r="V424" s="79" t="s">
        <v>48</v>
      </c>
      <c r="W424" s="79" t="s">
        <v>48</v>
      </c>
      <c r="X424" s="79" t="s">
        <v>48</v>
      </c>
      <c r="Y424" s="79" t="s">
        <v>48</v>
      </c>
      <c r="Z424" s="78" t="s">
        <v>827</v>
      </c>
      <c r="AA424" s="89" t="s">
        <v>725</v>
      </c>
      <c r="AB424" s="90">
        <v>0</v>
      </c>
      <c r="AC424" s="89">
        <v>0</v>
      </c>
      <c r="AD424" s="103">
        <v>0</v>
      </c>
      <c r="AE424" s="224" t="s">
        <v>1704</v>
      </c>
      <c r="AF424" s="234">
        <v>10809</v>
      </c>
    </row>
    <row r="425" spans="1:32" ht="14.25" customHeight="1">
      <c r="A425" s="76">
        <v>20</v>
      </c>
      <c r="B425" s="77">
        <v>5</v>
      </c>
      <c r="C425" s="78">
        <v>983</v>
      </c>
      <c r="D425" s="78" t="s">
        <v>883</v>
      </c>
      <c r="E425" s="78" t="s">
        <v>68</v>
      </c>
      <c r="F425" s="78" t="s">
        <v>186</v>
      </c>
      <c r="G425" s="79" t="s">
        <v>53</v>
      </c>
      <c r="H425" s="88" t="s">
        <v>734</v>
      </c>
      <c r="I425" s="79" t="s">
        <v>725</v>
      </c>
      <c r="J425" s="78" t="s">
        <v>884</v>
      </c>
      <c r="K425" s="78">
        <v>1264404066</v>
      </c>
      <c r="L425" s="79" t="s">
        <v>727</v>
      </c>
      <c r="M425" s="79" t="s">
        <v>728</v>
      </c>
      <c r="N425" s="83">
        <f>SUMIFS(FIPE!C:C,FIPE!A:A,'FROTA CONT'!F425,FIPE!B:B,'FROTA CONT'!E425)</f>
        <v>187680</v>
      </c>
      <c r="O425" s="106" t="s">
        <v>1775</v>
      </c>
      <c r="P425" s="106" t="s">
        <v>1775</v>
      </c>
      <c r="Q425" s="106" t="s">
        <v>1775</v>
      </c>
      <c r="R425" s="106" t="s">
        <v>1775</v>
      </c>
      <c r="S425" s="106" t="s">
        <v>1775</v>
      </c>
      <c r="T425" s="106" t="s">
        <v>1775</v>
      </c>
      <c r="U425" s="106" t="s">
        <v>1775</v>
      </c>
      <c r="V425" s="79" t="s">
        <v>48</v>
      </c>
      <c r="W425" s="79" t="s">
        <v>48</v>
      </c>
      <c r="X425" s="79" t="s">
        <v>48</v>
      </c>
      <c r="Y425" s="79" t="s">
        <v>48</v>
      </c>
      <c r="Z425" s="78" t="s">
        <v>827</v>
      </c>
      <c r="AA425" s="89" t="s">
        <v>725</v>
      </c>
      <c r="AB425" s="90">
        <v>0</v>
      </c>
      <c r="AC425" s="89">
        <v>0</v>
      </c>
      <c r="AD425" s="103">
        <v>0</v>
      </c>
      <c r="AE425" s="224" t="s">
        <v>1704</v>
      </c>
      <c r="AF425" s="234">
        <v>5702</v>
      </c>
    </row>
    <row r="426" spans="1:32" ht="14.25" customHeight="1">
      <c r="A426" s="76">
        <v>20</v>
      </c>
      <c r="B426" s="77">
        <v>5</v>
      </c>
      <c r="C426" s="78">
        <v>985</v>
      </c>
      <c r="D426" s="78" t="s">
        <v>885</v>
      </c>
      <c r="E426" s="78" t="s">
        <v>68</v>
      </c>
      <c r="F426" s="78" t="s">
        <v>186</v>
      </c>
      <c r="G426" s="79" t="s">
        <v>53</v>
      </c>
      <c r="H426" s="88" t="s">
        <v>734</v>
      </c>
      <c r="I426" s="79" t="s">
        <v>725</v>
      </c>
      <c r="J426" s="78" t="s">
        <v>886</v>
      </c>
      <c r="K426" s="78">
        <v>1264409700</v>
      </c>
      <c r="L426" s="79" t="s">
        <v>727</v>
      </c>
      <c r="M426" s="79" t="s">
        <v>728</v>
      </c>
      <c r="N426" s="83">
        <f>SUMIFS(FIPE!C:C,FIPE!A:A,'FROTA CONT'!F426,FIPE!B:B,'FROTA CONT'!E426)</f>
        <v>187680</v>
      </c>
      <c r="O426" s="106" t="s">
        <v>1775</v>
      </c>
      <c r="P426" s="106" t="s">
        <v>1775</v>
      </c>
      <c r="Q426" s="106" t="s">
        <v>1775</v>
      </c>
      <c r="R426" s="106" t="s">
        <v>1775</v>
      </c>
      <c r="S426" s="106" t="s">
        <v>1775</v>
      </c>
      <c r="T426" s="106" t="s">
        <v>1775</v>
      </c>
      <c r="U426" s="106" t="s">
        <v>1775</v>
      </c>
      <c r="V426" s="79" t="s">
        <v>48</v>
      </c>
      <c r="W426" s="79" t="s">
        <v>48</v>
      </c>
      <c r="X426" s="79" t="s">
        <v>48</v>
      </c>
      <c r="Y426" s="79" t="s">
        <v>48</v>
      </c>
      <c r="Z426" s="78" t="s">
        <v>827</v>
      </c>
      <c r="AA426" s="89" t="s">
        <v>725</v>
      </c>
      <c r="AB426" s="90">
        <v>0</v>
      </c>
      <c r="AC426" s="89">
        <v>0</v>
      </c>
      <c r="AD426" s="103">
        <v>0</v>
      </c>
      <c r="AE426" s="224" t="s">
        <v>1704</v>
      </c>
      <c r="AF426" s="234">
        <v>4592</v>
      </c>
    </row>
    <row r="427" spans="1:32" ht="14.25" customHeight="1">
      <c r="A427" s="76">
        <v>20</v>
      </c>
      <c r="B427" s="77">
        <v>5</v>
      </c>
      <c r="C427" s="78">
        <v>987</v>
      </c>
      <c r="D427" s="78" t="s">
        <v>887</v>
      </c>
      <c r="E427" s="78" t="s">
        <v>68</v>
      </c>
      <c r="F427" s="78" t="s">
        <v>186</v>
      </c>
      <c r="G427" s="79" t="s">
        <v>53</v>
      </c>
      <c r="H427" s="88" t="s">
        <v>734</v>
      </c>
      <c r="I427" s="79" t="s">
        <v>725</v>
      </c>
      <c r="J427" s="78" t="s">
        <v>888</v>
      </c>
      <c r="K427" s="78">
        <v>1264200320</v>
      </c>
      <c r="L427" s="79" t="s">
        <v>727</v>
      </c>
      <c r="M427" s="79" t="s">
        <v>728</v>
      </c>
      <c r="N427" s="83">
        <f>SUMIFS(FIPE!C:C,FIPE!A:A,'FROTA CONT'!F427,FIPE!B:B,'FROTA CONT'!E427)</f>
        <v>187680</v>
      </c>
      <c r="O427" s="106" t="s">
        <v>1775</v>
      </c>
      <c r="P427" s="106" t="s">
        <v>1775</v>
      </c>
      <c r="Q427" s="106" t="s">
        <v>1775</v>
      </c>
      <c r="R427" s="106" t="s">
        <v>1775</v>
      </c>
      <c r="S427" s="106" t="s">
        <v>1775</v>
      </c>
      <c r="T427" s="106" t="s">
        <v>1775</v>
      </c>
      <c r="U427" s="106" t="s">
        <v>1775</v>
      </c>
      <c r="V427" s="79" t="s">
        <v>48</v>
      </c>
      <c r="W427" s="79" t="s">
        <v>48</v>
      </c>
      <c r="X427" s="79" t="s">
        <v>48</v>
      </c>
      <c r="Y427" s="79" t="s">
        <v>48</v>
      </c>
      <c r="Z427" s="78" t="s">
        <v>889</v>
      </c>
      <c r="AA427" s="89" t="s">
        <v>725</v>
      </c>
      <c r="AB427" s="90">
        <v>0</v>
      </c>
      <c r="AC427" s="89">
        <v>0</v>
      </c>
      <c r="AD427" s="103">
        <v>0</v>
      </c>
      <c r="AE427" s="224" t="s">
        <v>1704</v>
      </c>
      <c r="AF427" s="234">
        <v>4007</v>
      </c>
    </row>
    <row r="428" spans="1:32" ht="14.25" customHeight="1">
      <c r="A428" s="76">
        <v>20</v>
      </c>
      <c r="B428" s="77">
        <v>5</v>
      </c>
      <c r="C428" s="78">
        <v>989</v>
      </c>
      <c r="D428" s="78" t="s">
        <v>890</v>
      </c>
      <c r="E428" s="78" t="s">
        <v>68</v>
      </c>
      <c r="F428" s="78" t="s">
        <v>186</v>
      </c>
      <c r="G428" s="79" t="s">
        <v>53</v>
      </c>
      <c r="H428" s="88" t="s">
        <v>734</v>
      </c>
      <c r="I428" s="79" t="s">
        <v>725</v>
      </c>
      <c r="J428" s="78" t="s">
        <v>891</v>
      </c>
      <c r="K428" s="78">
        <v>1264409416</v>
      </c>
      <c r="L428" s="79" t="s">
        <v>727</v>
      </c>
      <c r="M428" s="79" t="s">
        <v>728</v>
      </c>
      <c r="N428" s="83">
        <f>SUMIFS(FIPE!C:C,FIPE!A:A,'FROTA CONT'!F428,FIPE!B:B,'FROTA CONT'!E428)</f>
        <v>187680</v>
      </c>
      <c r="O428" s="106" t="s">
        <v>1775</v>
      </c>
      <c r="P428" s="106" t="s">
        <v>1775</v>
      </c>
      <c r="Q428" s="106" t="s">
        <v>1775</v>
      </c>
      <c r="R428" s="106" t="s">
        <v>1775</v>
      </c>
      <c r="S428" s="106" t="s">
        <v>1775</v>
      </c>
      <c r="T428" s="106" t="s">
        <v>1775</v>
      </c>
      <c r="U428" s="106" t="s">
        <v>1775</v>
      </c>
      <c r="V428" s="79" t="s">
        <v>48</v>
      </c>
      <c r="W428" s="79" t="s">
        <v>48</v>
      </c>
      <c r="X428" s="79" t="s">
        <v>48</v>
      </c>
      <c r="Y428" s="79" t="s">
        <v>48</v>
      </c>
      <c r="Z428" s="78" t="s">
        <v>827</v>
      </c>
      <c r="AA428" s="89" t="s">
        <v>725</v>
      </c>
      <c r="AB428" s="90">
        <v>0</v>
      </c>
      <c r="AC428" s="89">
        <v>0</v>
      </c>
      <c r="AD428" s="103">
        <v>0</v>
      </c>
      <c r="AE428" s="224" t="s">
        <v>1704</v>
      </c>
      <c r="AF428" s="234">
        <v>10373</v>
      </c>
    </row>
    <row r="429" spans="1:32" ht="14.25" customHeight="1">
      <c r="A429" s="76">
        <v>20</v>
      </c>
      <c r="B429" s="77">
        <v>5</v>
      </c>
      <c r="C429" s="78">
        <v>991</v>
      </c>
      <c r="D429" s="78" t="s">
        <v>892</v>
      </c>
      <c r="E429" s="78" t="s">
        <v>68</v>
      </c>
      <c r="F429" s="78" t="s">
        <v>186</v>
      </c>
      <c r="G429" s="79" t="s">
        <v>53</v>
      </c>
      <c r="H429" s="88" t="s">
        <v>734</v>
      </c>
      <c r="I429" s="79" t="s">
        <v>725</v>
      </c>
      <c r="J429" s="78" t="s">
        <v>893</v>
      </c>
      <c r="K429" s="78">
        <v>1267323741</v>
      </c>
      <c r="L429" s="79" t="s">
        <v>727</v>
      </c>
      <c r="M429" s="79" t="s">
        <v>728</v>
      </c>
      <c r="N429" s="83">
        <f>SUMIFS(FIPE!C:C,FIPE!A:A,'FROTA CONT'!F429,FIPE!B:B,'FROTA CONT'!E429)</f>
        <v>187680</v>
      </c>
      <c r="O429" s="106" t="s">
        <v>1775</v>
      </c>
      <c r="P429" s="106" t="s">
        <v>1775</v>
      </c>
      <c r="Q429" s="106" t="s">
        <v>1775</v>
      </c>
      <c r="R429" s="106" t="s">
        <v>1775</v>
      </c>
      <c r="S429" s="106" t="s">
        <v>1775</v>
      </c>
      <c r="T429" s="106" t="s">
        <v>1775</v>
      </c>
      <c r="U429" s="106" t="s">
        <v>1775</v>
      </c>
      <c r="V429" s="79" t="s">
        <v>48</v>
      </c>
      <c r="W429" s="79" t="s">
        <v>48</v>
      </c>
      <c r="X429" s="79" t="s">
        <v>48</v>
      </c>
      <c r="Y429" s="79" t="s">
        <v>48</v>
      </c>
      <c r="Z429" s="78" t="s">
        <v>827</v>
      </c>
      <c r="AA429" s="89" t="s">
        <v>725</v>
      </c>
      <c r="AB429" s="90">
        <v>0</v>
      </c>
      <c r="AC429" s="89">
        <v>0</v>
      </c>
      <c r="AD429" s="103">
        <v>0</v>
      </c>
      <c r="AE429" s="224" t="s">
        <v>1704</v>
      </c>
      <c r="AF429" s="234">
        <v>12530</v>
      </c>
    </row>
    <row r="430" spans="1:32" ht="14.25" customHeight="1">
      <c r="A430" s="76">
        <v>20</v>
      </c>
      <c r="B430" s="77">
        <v>5</v>
      </c>
      <c r="C430" s="78">
        <v>993</v>
      </c>
      <c r="D430" s="78" t="s">
        <v>894</v>
      </c>
      <c r="E430" s="78" t="s">
        <v>68</v>
      </c>
      <c r="F430" s="78" t="s">
        <v>186</v>
      </c>
      <c r="G430" s="79" t="s">
        <v>53</v>
      </c>
      <c r="H430" s="88" t="s">
        <v>734</v>
      </c>
      <c r="I430" s="79" t="s">
        <v>725</v>
      </c>
      <c r="J430" s="78" t="s">
        <v>895</v>
      </c>
      <c r="K430" s="78">
        <v>1264411631</v>
      </c>
      <c r="L430" s="79" t="s">
        <v>727</v>
      </c>
      <c r="M430" s="79" t="s">
        <v>728</v>
      </c>
      <c r="N430" s="83">
        <f>SUMIFS(FIPE!C:C,FIPE!A:A,'FROTA CONT'!F430,FIPE!B:B,'FROTA CONT'!E430)</f>
        <v>187680</v>
      </c>
      <c r="O430" s="106" t="s">
        <v>1775</v>
      </c>
      <c r="P430" s="106" t="s">
        <v>1775</v>
      </c>
      <c r="Q430" s="106" t="s">
        <v>1775</v>
      </c>
      <c r="R430" s="106" t="s">
        <v>1775</v>
      </c>
      <c r="S430" s="106" t="s">
        <v>1775</v>
      </c>
      <c r="T430" s="106" t="s">
        <v>1775</v>
      </c>
      <c r="U430" s="106" t="s">
        <v>1775</v>
      </c>
      <c r="V430" s="79" t="s">
        <v>48</v>
      </c>
      <c r="W430" s="79" t="s">
        <v>48</v>
      </c>
      <c r="X430" s="79" t="s">
        <v>48</v>
      </c>
      <c r="Y430" s="79" t="s">
        <v>48</v>
      </c>
      <c r="Z430" s="78" t="s">
        <v>827</v>
      </c>
      <c r="AA430" s="89" t="s">
        <v>725</v>
      </c>
      <c r="AB430" s="90">
        <v>0</v>
      </c>
      <c r="AC430" s="89">
        <v>0</v>
      </c>
      <c r="AD430" s="103">
        <v>0</v>
      </c>
      <c r="AE430" s="224" t="s">
        <v>1704</v>
      </c>
      <c r="AF430" s="234">
        <v>6144</v>
      </c>
    </row>
    <row r="431" spans="1:32" ht="14.25" customHeight="1">
      <c r="A431" s="76">
        <v>20</v>
      </c>
      <c r="B431" s="77">
        <v>5</v>
      </c>
      <c r="C431" s="78">
        <v>995</v>
      </c>
      <c r="D431" s="78" t="s">
        <v>896</v>
      </c>
      <c r="E431" s="78" t="s">
        <v>68</v>
      </c>
      <c r="F431" s="78" t="s">
        <v>186</v>
      </c>
      <c r="G431" s="79" t="s">
        <v>53</v>
      </c>
      <c r="H431" s="88" t="s">
        <v>734</v>
      </c>
      <c r="I431" s="79" t="s">
        <v>725</v>
      </c>
      <c r="J431" s="78" t="s">
        <v>897</v>
      </c>
      <c r="K431" s="78">
        <v>1264410260</v>
      </c>
      <c r="L431" s="79" t="s">
        <v>727</v>
      </c>
      <c r="M431" s="79" t="s">
        <v>728</v>
      </c>
      <c r="N431" s="83">
        <f>SUMIFS(FIPE!C:C,FIPE!A:A,'FROTA CONT'!F431,FIPE!B:B,'FROTA CONT'!E431)</f>
        <v>187680</v>
      </c>
      <c r="O431" s="106" t="s">
        <v>1775</v>
      </c>
      <c r="P431" s="106" t="s">
        <v>1775</v>
      </c>
      <c r="Q431" s="106" t="s">
        <v>1775</v>
      </c>
      <c r="R431" s="106" t="s">
        <v>1775</v>
      </c>
      <c r="S431" s="106" t="s">
        <v>1775</v>
      </c>
      <c r="T431" s="106" t="s">
        <v>1775</v>
      </c>
      <c r="U431" s="106" t="s">
        <v>1775</v>
      </c>
      <c r="V431" s="79" t="s">
        <v>48</v>
      </c>
      <c r="W431" s="79" t="s">
        <v>48</v>
      </c>
      <c r="X431" s="79" t="s">
        <v>48</v>
      </c>
      <c r="Y431" s="79" t="s">
        <v>48</v>
      </c>
      <c r="Z431" s="78" t="s">
        <v>827</v>
      </c>
      <c r="AA431" s="89" t="s">
        <v>725</v>
      </c>
      <c r="AB431" s="90">
        <v>0</v>
      </c>
      <c r="AC431" s="89">
        <v>0</v>
      </c>
      <c r="AD431" s="103">
        <v>0</v>
      </c>
      <c r="AE431" s="224" t="s">
        <v>1704</v>
      </c>
      <c r="AF431" s="234">
        <v>4247</v>
      </c>
    </row>
    <row r="432" spans="1:32" ht="14.25" customHeight="1">
      <c r="A432" s="76">
        <v>20</v>
      </c>
      <c r="B432" s="77">
        <v>5</v>
      </c>
      <c r="C432" s="78">
        <v>997</v>
      </c>
      <c r="D432" s="78" t="s">
        <v>898</v>
      </c>
      <c r="E432" s="78" t="s">
        <v>68</v>
      </c>
      <c r="F432" s="78" t="s">
        <v>186</v>
      </c>
      <c r="G432" s="79" t="s">
        <v>53</v>
      </c>
      <c r="H432" s="88" t="s">
        <v>734</v>
      </c>
      <c r="I432" s="79" t="s">
        <v>725</v>
      </c>
      <c r="J432" s="78" t="s">
        <v>899</v>
      </c>
      <c r="K432" s="78">
        <v>1264411038</v>
      </c>
      <c r="L432" s="79" t="s">
        <v>727</v>
      </c>
      <c r="M432" s="79" t="s">
        <v>728</v>
      </c>
      <c r="N432" s="83">
        <f>SUMIFS(FIPE!C:C,FIPE!A:A,'FROTA CONT'!F432,FIPE!B:B,'FROTA CONT'!E432)</f>
        <v>187680</v>
      </c>
      <c r="O432" s="106" t="s">
        <v>1775</v>
      </c>
      <c r="P432" s="106" t="s">
        <v>1775</v>
      </c>
      <c r="Q432" s="106" t="s">
        <v>1775</v>
      </c>
      <c r="R432" s="106" t="s">
        <v>1775</v>
      </c>
      <c r="S432" s="106" t="s">
        <v>1775</v>
      </c>
      <c r="T432" s="106" t="s">
        <v>1775</v>
      </c>
      <c r="U432" s="106" t="s">
        <v>1775</v>
      </c>
      <c r="V432" s="79" t="s">
        <v>48</v>
      </c>
      <c r="W432" s="79" t="s">
        <v>48</v>
      </c>
      <c r="X432" s="79" t="s">
        <v>48</v>
      </c>
      <c r="Y432" s="79" t="s">
        <v>48</v>
      </c>
      <c r="Z432" s="78" t="s">
        <v>827</v>
      </c>
      <c r="AA432" s="89" t="s">
        <v>725</v>
      </c>
      <c r="AB432" s="90">
        <v>0</v>
      </c>
      <c r="AC432" s="89">
        <v>0</v>
      </c>
      <c r="AD432" s="103">
        <v>0</v>
      </c>
      <c r="AE432" s="224" t="s">
        <v>1704</v>
      </c>
      <c r="AF432" s="234">
        <v>5232</v>
      </c>
    </row>
    <row r="433" spans="1:32" ht="14.25" customHeight="1">
      <c r="A433" s="76">
        <v>20</v>
      </c>
      <c r="B433" s="77">
        <v>5</v>
      </c>
      <c r="C433" s="78">
        <v>999</v>
      </c>
      <c r="D433" s="78" t="s">
        <v>900</v>
      </c>
      <c r="E433" s="78" t="s">
        <v>68</v>
      </c>
      <c r="F433" s="78" t="s">
        <v>186</v>
      </c>
      <c r="G433" s="79" t="s">
        <v>53</v>
      </c>
      <c r="H433" s="88" t="s">
        <v>734</v>
      </c>
      <c r="I433" s="79" t="s">
        <v>725</v>
      </c>
      <c r="J433" s="78" t="s">
        <v>901</v>
      </c>
      <c r="K433" s="78">
        <v>1264411240</v>
      </c>
      <c r="L433" s="79" t="s">
        <v>727</v>
      </c>
      <c r="M433" s="79" t="s">
        <v>728</v>
      </c>
      <c r="N433" s="83">
        <f>SUMIFS(FIPE!C:C,FIPE!A:A,'FROTA CONT'!F433,FIPE!B:B,'FROTA CONT'!E433)</f>
        <v>187680</v>
      </c>
      <c r="O433" s="106" t="s">
        <v>1775</v>
      </c>
      <c r="P433" s="106" t="s">
        <v>1775</v>
      </c>
      <c r="Q433" s="106" t="s">
        <v>1775</v>
      </c>
      <c r="R433" s="106" t="s">
        <v>1775</v>
      </c>
      <c r="S433" s="106" t="s">
        <v>1775</v>
      </c>
      <c r="T433" s="106" t="s">
        <v>1775</v>
      </c>
      <c r="U433" s="106" t="s">
        <v>1775</v>
      </c>
      <c r="V433" s="79" t="s">
        <v>48</v>
      </c>
      <c r="W433" s="79" t="s">
        <v>48</v>
      </c>
      <c r="X433" s="79" t="s">
        <v>48</v>
      </c>
      <c r="Y433" s="79" t="s">
        <v>48</v>
      </c>
      <c r="Z433" s="78" t="s">
        <v>868</v>
      </c>
      <c r="AA433" s="89" t="s">
        <v>725</v>
      </c>
      <c r="AB433" s="90">
        <v>0</v>
      </c>
      <c r="AC433" s="89">
        <v>0</v>
      </c>
      <c r="AD433" s="103">
        <v>0</v>
      </c>
      <c r="AE433" s="224" t="s">
        <v>1704</v>
      </c>
      <c r="AF433" s="234">
        <v>6128</v>
      </c>
    </row>
    <row r="434" spans="1:32" ht="14.25" customHeight="1">
      <c r="A434" s="76">
        <v>20</v>
      </c>
      <c r="B434" s="77">
        <v>5</v>
      </c>
      <c r="C434" s="78">
        <v>1001</v>
      </c>
      <c r="D434" s="78" t="s">
        <v>902</v>
      </c>
      <c r="E434" s="78" t="s">
        <v>68</v>
      </c>
      <c r="F434" s="78" t="s">
        <v>186</v>
      </c>
      <c r="G434" s="79" t="s">
        <v>53</v>
      </c>
      <c r="H434" s="88" t="s">
        <v>734</v>
      </c>
      <c r="I434" s="79" t="s">
        <v>725</v>
      </c>
      <c r="J434" s="78" t="s">
        <v>903</v>
      </c>
      <c r="K434" s="78">
        <v>1264408690</v>
      </c>
      <c r="L434" s="79" t="s">
        <v>727</v>
      </c>
      <c r="M434" s="79" t="s">
        <v>728</v>
      </c>
      <c r="N434" s="83">
        <f>SUMIFS(FIPE!C:C,FIPE!A:A,'FROTA CONT'!F434,FIPE!B:B,'FROTA CONT'!E434)</f>
        <v>187680</v>
      </c>
      <c r="O434" s="106" t="s">
        <v>1775</v>
      </c>
      <c r="P434" s="106" t="s">
        <v>1775</v>
      </c>
      <c r="Q434" s="106" t="s">
        <v>1775</v>
      </c>
      <c r="R434" s="106" t="s">
        <v>1775</v>
      </c>
      <c r="S434" s="106" t="s">
        <v>1775</v>
      </c>
      <c r="T434" s="106" t="s">
        <v>1775</v>
      </c>
      <c r="U434" s="106" t="s">
        <v>1775</v>
      </c>
      <c r="V434" s="79" t="s">
        <v>48</v>
      </c>
      <c r="W434" s="79" t="s">
        <v>48</v>
      </c>
      <c r="X434" s="79" t="s">
        <v>48</v>
      </c>
      <c r="Y434" s="79" t="s">
        <v>48</v>
      </c>
      <c r="Z434" s="78" t="s">
        <v>859</v>
      </c>
      <c r="AA434" s="89" t="s">
        <v>725</v>
      </c>
      <c r="AB434" s="90">
        <v>0</v>
      </c>
      <c r="AC434" s="89">
        <v>0</v>
      </c>
      <c r="AD434" s="103">
        <v>0</v>
      </c>
      <c r="AE434" s="224" t="s">
        <v>1704</v>
      </c>
      <c r="AF434" s="234">
        <v>5300</v>
      </c>
    </row>
    <row r="435" spans="1:32" ht="14.25" customHeight="1">
      <c r="A435" s="76">
        <v>20</v>
      </c>
      <c r="B435" s="77">
        <v>5</v>
      </c>
      <c r="C435" s="78">
        <v>1003</v>
      </c>
      <c r="D435" s="78" t="s">
        <v>904</v>
      </c>
      <c r="E435" s="78" t="s">
        <v>68</v>
      </c>
      <c r="F435" s="78" t="s">
        <v>186</v>
      </c>
      <c r="G435" s="79" t="s">
        <v>53</v>
      </c>
      <c r="H435" s="88" t="s">
        <v>734</v>
      </c>
      <c r="I435" s="79" t="s">
        <v>725</v>
      </c>
      <c r="J435" s="78" t="s">
        <v>905</v>
      </c>
      <c r="K435" s="78">
        <v>1264407987</v>
      </c>
      <c r="L435" s="79" t="s">
        <v>727</v>
      </c>
      <c r="M435" s="79" t="s">
        <v>728</v>
      </c>
      <c r="N435" s="83">
        <f>SUMIFS(FIPE!C:C,FIPE!A:A,'FROTA CONT'!F435,FIPE!B:B,'FROTA CONT'!E435)</f>
        <v>187680</v>
      </c>
      <c r="O435" s="106" t="s">
        <v>1775</v>
      </c>
      <c r="P435" s="106" t="s">
        <v>1775</v>
      </c>
      <c r="Q435" s="106" t="s">
        <v>1775</v>
      </c>
      <c r="R435" s="106" t="s">
        <v>1775</v>
      </c>
      <c r="S435" s="106" t="s">
        <v>1775</v>
      </c>
      <c r="T435" s="106" t="s">
        <v>1775</v>
      </c>
      <c r="U435" s="106" t="s">
        <v>1775</v>
      </c>
      <c r="V435" s="79" t="s">
        <v>48</v>
      </c>
      <c r="W435" s="79" t="s">
        <v>48</v>
      </c>
      <c r="X435" s="79" t="s">
        <v>48</v>
      </c>
      <c r="Y435" s="79" t="s">
        <v>48</v>
      </c>
      <c r="Z435" s="78" t="s">
        <v>868</v>
      </c>
      <c r="AA435" s="89" t="s">
        <v>725</v>
      </c>
      <c r="AB435" s="90">
        <v>0</v>
      </c>
      <c r="AC435" s="89">
        <v>0</v>
      </c>
      <c r="AD435" s="103">
        <v>0</v>
      </c>
      <c r="AE435" s="224" t="s">
        <v>1704</v>
      </c>
      <c r="AF435" s="234">
        <v>3968</v>
      </c>
    </row>
    <row r="436" spans="1:32" ht="14.25" customHeight="1">
      <c r="A436" s="76">
        <v>20</v>
      </c>
      <c r="B436" s="77">
        <v>5</v>
      </c>
      <c r="C436" s="78">
        <v>1005</v>
      </c>
      <c r="D436" s="78" t="s">
        <v>906</v>
      </c>
      <c r="E436" s="78" t="s">
        <v>68</v>
      </c>
      <c r="F436" s="78" t="s">
        <v>186</v>
      </c>
      <c r="G436" s="79" t="s">
        <v>53</v>
      </c>
      <c r="H436" s="88" t="s">
        <v>734</v>
      </c>
      <c r="I436" s="79" t="s">
        <v>725</v>
      </c>
      <c r="J436" s="78" t="s">
        <v>907</v>
      </c>
      <c r="K436" s="78">
        <v>1264409262</v>
      </c>
      <c r="L436" s="79" t="s">
        <v>727</v>
      </c>
      <c r="M436" s="79" t="s">
        <v>728</v>
      </c>
      <c r="N436" s="83">
        <f>SUMIFS(FIPE!C:C,FIPE!A:A,'FROTA CONT'!F436,FIPE!B:B,'FROTA CONT'!E436)</f>
        <v>187680</v>
      </c>
      <c r="O436" s="106" t="s">
        <v>1775</v>
      </c>
      <c r="P436" s="106" t="s">
        <v>1775</v>
      </c>
      <c r="Q436" s="106" t="s">
        <v>1775</v>
      </c>
      <c r="R436" s="106" t="s">
        <v>1775</v>
      </c>
      <c r="S436" s="106" t="s">
        <v>1775</v>
      </c>
      <c r="T436" s="106" t="s">
        <v>1775</v>
      </c>
      <c r="U436" s="106" t="s">
        <v>1775</v>
      </c>
      <c r="V436" s="79" t="s">
        <v>48</v>
      </c>
      <c r="W436" s="79" t="s">
        <v>48</v>
      </c>
      <c r="X436" s="79" t="s">
        <v>48</v>
      </c>
      <c r="Y436" s="79" t="s">
        <v>48</v>
      </c>
      <c r="Z436" s="78" t="s">
        <v>868</v>
      </c>
      <c r="AA436" s="89" t="s">
        <v>725</v>
      </c>
      <c r="AB436" s="90">
        <v>0</v>
      </c>
      <c r="AC436" s="89">
        <v>0</v>
      </c>
      <c r="AD436" s="103">
        <v>0</v>
      </c>
      <c r="AE436" s="224" t="s">
        <v>1704</v>
      </c>
      <c r="AF436" s="234">
        <v>5092</v>
      </c>
    </row>
    <row r="437" spans="1:32" ht="14.25" customHeight="1">
      <c r="A437" s="76">
        <v>20</v>
      </c>
      <c r="B437" s="77">
        <v>5</v>
      </c>
      <c r="C437" s="78">
        <v>1007</v>
      </c>
      <c r="D437" s="78" t="s">
        <v>908</v>
      </c>
      <c r="E437" s="78" t="s">
        <v>68</v>
      </c>
      <c r="F437" s="78" t="s">
        <v>186</v>
      </c>
      <c r="G437" s="79" t="s">
        <v>53</v>
      </c>
      <c r="H437" s="88" t="s">
        <v>734</v>
      </c>
      <c r="I437" s="79" t="s">
        <v>725</v>
      </c>
      <c r="J437" s="78" t="s">
        <v>909</v>
      </c>
      <c r="K437" s="78">
        <v>1264495932</v>
      </c>
      <c r="L437" s="79" t="s">
        <v>727</v>
      </c>
      <c r="M437" s="79" t="s">
        <v>728</v>
      </c>
      <c r="N437" s="83">
        <f>SUMIFS(FIPE!C:C,FIPE!A:A,'FROTA CONT'!F437,FIPE!B:B,'FROTA CONT'!E437)</f>
        <v>187680</v>
      </c>
      <c r="O437" s="106" t="s">
        <v>1775</v>
      </c>
      <c r="P437" s="106" t="s">
        <v>1775</v>
      </c>
      <c r="Q437" s="106" t="s">
        <v>1775</v>
      </c>
      <c r="R437" s="106" t="s">
        <v>1775</v>
      </c>
      <c r="S437" s="106" t="s">
        <v>1775</v>
      </c>
      <c r="T437" s="106" t="s">
        <v>1775</v>
      </c>
      <c r="U437" s="106" t="s">
        <v>1775</v>
      </c>
      <c r="V437" s="79" t="s">
        <v>48</v>
      </c>
      <c r="W437" s="79" t="s">
        <v>48</v>
      </c>
      <c r="X437" s="79" t="s">
        <v>48</v>
      </c>
      <c r="Y437" s="79" t="s">
        <v>48</v>
      </c>
      <c r="Z437" s="78" t="s">
        <v>118</v>
      </c>
      <c r="AA437" s="89" t="s">
        <v>725</v>
      </c>
      <c r="AB437" s="90">
        <v>0</v>
      </c>
      <c r="AC437" s="89">
        <v>0</v>
      </c>
      <c r="AD437" s="103">
        <v>0</v>
      </c>
      <c r="AE437" s="224" t="s">
        <v>1704</v>
      </c>
      <c r="AF437" s="234">
        <v>13168</v>
      </c>
    </row>
    <row r="438" spans="1:32" ht="14.25" customHeight="1">
      <c r="A438" s="76">
        <v>20</v>
      </c>
      <c r="B438" s="77">
        <v>5</v>
      </c>
      <c r="C438" s="78">
        <v>1009</v>
      </c>
      <c r="D438" s="78" t="s">
        <v>910</v>
      </c>
      <c r="E438" s="78" t="s">
        <v>68</v>
      </c>
      <c r="F438" s="78" t="s">
        <v>186</v>
      </c>
      <c r="G438" s="79" t="s">
        <v>53</v>
      </c>
      <c r="H438" s="88" t="s">
        <v>734</v>
      </c>
      <c r="I438" s="79" t="s">
        <v>725</v>
      </c>
      <c r="J438" s="78" t="s">
        <v>911</v>
      </c>
      <c r="K438" s="78">
        <v>1264410872</v>
      </c>
      <c r="L438" s="79" t="s">
        <v>727</v>
      </c>
      <c r="M438" s="79" t="s">
        <v>728</v>
      </c>
      <c r="N438" s="83">
        <f>SUMIFS(FIPE!C:C,FIPE!A:A,'FROTA CONT'!F438,FIPE!B:B,'FROTA CONT'!E438)</f>
        <v>187680</v>
      </c>
      <c r="O438" s="106" t="s">
        <v>1775</v>
      </c>
      <c r="P438" s="106" t="s">
        <v>1775</v>
      </c>
      <c r="Q438" s="106" t="s">
        <v>1775</v>
      </c>
      <c r="R438" s="106" t="s">
        <v>1775</v>
      </c>
      <c r="S438" s="106" t="s">
        <v>1775</v>
      </c>
      <c r="T438" s="106" t="s">
        <v>1775</v>
      </c>
      <c r="U438" s="106" t="s">
        <v>1775</v>
      </c>
      <c r="V438" s="79" t="s">
        <v>48</v>
      </c>
      <c r="W438" s="79" t="s">
        <v>48</v>
      </c>
      <c r="X438" s="79" t="s">
        <v>48</v>
      </c>
      <c r="Y438" s="79" t="s">
        <v>48</v>
      </c>
      <c r="Z438" s="78" t="s">
        <v>912</v>
      </c>
      <c r="AA438" s="89" t="s">
        <v>725</v>
      </c>
      <c r="AB438" s="90">
        <v>0</v>
      </c>
      <c r="AC438" s="89">
        <v>0</v>
      </c>
      <c r="AD438" s="103">
        <v>0</v>
      </c>
      <c r="AE438" s="224" t="s">
        <v>1704</v>
      </c>
      <c r="AF438" s="234">
        <v>17305</v>
      </c>
    </row>
    <row r="439" spans="1:32" ht="14.25" customHeight="1">
      <c r="A439" s="76">
        <v>20</v>
      </c>
      <c r="B439" s="77">
        <v>5</v>
      </c>
      <c r="C439" s="78">
        <v>1013</v>
      </c>
      <c r="D439" s="78" t="s">
        <v>913</v>
      </c>
      <c r="E439" s="78" t="s">
        <v>68</v>
      </c>
      <c r="F439" s="78" t="s">
        <v>186</v>
      </c>
      <c r="G439" s="79" t="s">
        <v>53</v>
      </c>
      <c r="H439" s="88" t="s">
        <v>734</v>
      </c>
      <c r="I439" s="79" t="s">
        <v>725</v>
      </c>
      <c r="J439" s="78" t="s">
        <v>1659</v>
      </c>
      <c r="K439" s="78">
        <v>1264406557</v>
      </c>
      <c r="L439" s="79" t="s">
        <v>727</v>
      </c>
      <c r="M439" s="79" t="s">
        <v>728</v>
      </c>
      <c r="N439" s="83">
        <f>SUMIFS(FIPE!C:C,FIPE!A:A,'FROTA CONT'!F439,FIPE!B:B,'FROTA CONT'!E439)</f>
        <v>187680</v>
      </c>
      <c r="O439" s="106" t="s">
        <v>1775</v>
      </c>
      <c r="P439" s="106" t="s">
        <v>1775</v>
      </c>
      <c r="Q439" s="106" t="s">
        <v>1775</v>
      </c>
      <c r="R439" s="106" t="s">
        <v>1775</v>
      </c>
      <c r="S439" s="106" t="s">
        <v>1775</v>
      </c>
      <c r="T439" s="106" t="s">
        <v>1775</v>
      </c>
      <c r="U439" s="106" t="s">
        <v>1775</v>
      </c>
      <c r="V439" s="79" t="s">
        <v>48</v>
      </c>
      <c r="W439" s="79" t="s">
        <v>48</v>
      </c>
      <c r="X439" s="79" t="s">
        <v>48</v>
      </c>
      <c r="Y439" s="79" t="s">
        <v>48</v>
      </c>
      <c r="Z439" s="78" t="s">
        <v>859</v>
      </c>
      <c r="AA439" s="89" t="s">
        <v>725</v>
      </c>
      <c r="AB439" s="90">
        <v>0</v>
      </c>
      <c r="AC439" s="89">
        <v>0</v>
      </c>
      <c r="AD439" s="103">
        <v>0</v>
      </c>
      <c r="AE439" s="224" t="s">
        <v>1704</v>
      </c>
      <c r="AF439" s="234">
        <v>6507</v>
      </c>
    </row>
    <row r="440" spans="1:32" ht="14.25" customHeight="1">
      <c r="A440" s="76">
        <v>20</v>
      </c>
      <c r="B440" s="77">
        <v>5</v>
      </c>
      <c r="C440" s="78">
        <v>1039</v>
      </c>
      <c r="D440" s="78" t="s">
        <v>914</v>
      </c>
      <c r="E440" s="78" t="s">
        <v>68</v>
      </c>
      <c r="F440" s="78" t="s">
        <v>186</v>
      </c>
      <c r="G440" s="79" t="s">
        <v>53</v>
      </c>
      <c r="H440" s="88" t="s">
        <v>734</v>
      </c>
      <c r="I440" s="79" t="s">
        <v>725</v>
      </c>
      <c r="J440" s="78"/>
      <c r="K440" s="78"/>
      <c r="L440" s="79" t="s">
        <v>727</v>
      </c>
      <c r="M440" s="79" t="s">
        <v>728</v>
      </c>
      <c r="N440" s="83">
        <f>SUMIFS(FIPE!C:C,FIPE!A:A,'FROTA CONT'!F440,FIPE!B:B,'FROTA CONT'!E440)</f>
        <v>187680</v>
      </c>
      <c r="O440" s="106" t="s">
        <v>1775</v>
      </c>
      <c r="P440" s="106" t="s">
        <v>1775</v>
      </c>
      <c r="Q440" s="106" t="s">
        <v>1775</v>
      </c>
      <c r="R440" s="106" t="s">
        <v>1775</v>
      </c>
      <c r="S440" s="106" t="s">
        <v>1775</v>
      </c>
      <c r="T440" s="106" t="s">
        <v>1775</v>
      </c>
      <c r="U440" s="106" t="s">
        <v>1775</v>
      </c>
      <c r="V440" s="79" t="s">
        <v>48</v>
      </c>
      <c r="W440" s="79" t="s">
        <v>48</v>
      </c>
      <c r="X440" s="79" t="s">
        <v>48</v>
      </c>
      <c r="Y440" s="79" t="s">
        <v>48</v>
      </c>
      <c r="Z440" s="78" t="s">
        <v>125</v>
      </c>
      <c r="AA440" s="89" t="s">
        <v>725</v>
      </c>
      <c r="AB440" s="90">
        <v>0</v>
      </c>
      <c r="AC440" s="89">
        <v>0</v>
      </c>
      <c r="AD440" s="103">
        <v>0</v>
      </c>
      <c r="AE440" s="224" t="s">
        <v>1704</v>
      </c>
      <c r="AF440" s="234">
        <v>14358</v>
      </c>
    </row>
    <row r="441" spans="1:32" ht="14.25" customHeight="1">
      <c r="A441" s="76">
        <v>20</v>
      </c>
      <c r="B441" s="77">
        <v>5</v>
      </c>
      <c r="C441" s="78">
        <v>1041</v>
      </c>
      <c r="D441" s="78" t="s">
        <v>915</v>
      </c>
      <c r="E441" s="78" t="s">
        <v>68</v>
      </c>
      <c r="F441" s="78" t="s">
        <v>186</v>
      </c>
      <c r="G441" s="79" t="s">
        <v>53</v>
      </c>
      <c r="H441" s="88" t="s">
        <v>734</v>
      </c>
      <c r="I441" s="79" t="s">
        <v>725</v>
      </c>
      <c r="J441" s="78" t="s">
        <v>1660</v>
      </c>
      <c r="K441" s="78">
        <v>1264404589</v>
      </c>
      <c r="L441" s="79" t="s">
        <v>727</v>
      </c>
      <c r="M441" s="79" t="s">
        <v>728</v>
      </c>
      <c r="N441" s="83">
        <f>SUMIFS(FIPE!C:C,FIPE!A:A,'FROTA CONT'!F441,FIPE!B:B,'FROTA CONT'!E441)</f>
        <v>187680</v>
      </c>
      <c r="O441" s="106" t="s">
        <v>1775</v>
      </c>
      <c r="P441" s="106" t="s">
        <v>1775</v>
      </c>
      <c r="Q441" s="106" t="s">
        <v>1775</v>
      </c>
      <c r="R441" s="106" t="s">
        <v>1775</v>
      </c>
      <c r="S441" s="106" t="s">
        <v>1775</v>
      </c>
      <c r="T441" s="106" t="s">
        <v>1775</v>
      </c>
      <c r="U441" s="106" t="s">
        <v>1775</v>
      </c>
      <c r="V441" s="79" t="s">
        <v>48</v>
      </c>
      <c r="W441" s="79" t="s">
        <v>48</v>
      </c>
      <c r="X441" s="79" t="s">
        <v>48</v>
      </c>
      <c r="Y441" s="79" t="s">
        <v>48</v>
      </c>
      <c r="Z441" s="78"/>
      <c r="AA441" s="89" t="s">
        <v>725</v>
      </c>
      <c r="AB441" s="90">
        <v>0</v>
      </c>
      <c r="AC441" s="89">
        <v>0</v>
      </c>
      <c r="AD441" s="103">
        <v>0</v>
      </c>
      <c r="AE441" s="224" t="s">
        <v>1704</v>
      </c>
      <c r="AF441" s="234">
        <v>8182</v>
      </c>
    </row>
    <row r="442" spans="1:32" ht="14.25" customHeight="1">
      <c r="A442" s="76">
        <v>20</v>
      </c>
      <c r="B442" s="77">
        <v>5</v>
      </c>
      <c r="C442" s="78">
        <v>1043</v>
      </c>
      <c r="D442" s="78" t="s">
        <v>916</v>
      </c>
      <c r="E442" s="78" t="s">
        <v>68</v>
      </c>
      <c r="F442" s="78" t="s">
        <v>186</v>
      </c>
      <c r="G442" s="79" t="s">
        <v>53</v>
      </c>
      <c r="H442" s="88" t="s">
        <v>734</v>
      </c>
      <c r="I442" s="79" t="s">
        <v>725</v>
      </c>
      <c r="J442" s="78" t="s">
        <v>1661</v>
      </c>
      <c r="K442" s="78">
        <v>1264406719</v>
      </c>
      <c r="L442" s="79" t="s">
        <v>727</v>
      </c>
      <c r="M442" s="79" t="s">
        <v>728</v>
      </c>
      <c r="N442" s="83">
        <f>SUMIFS(FIPE!C:C,FIPE!A:A,'FROTA CONT'!F442,FIPE!B:B,'FROTA CONT'!E442)</f>
        <v>187680</v>
      </c>
      <c r="O442" s="106" t="s">
        <v>1775</v>
      </c>
      <c r="P442" s="106" t="s">
        <v>1775</v>
      </c>
      <c r="Q442" s="106" t="s">
        <v>1775</v>
      </c>
      <c r="R442" s="106" t="s">
        <v>1775</v>
      </c>
      <c r="S442" s="106" t="s">
        <v>1775</v>
      </c>
      <c r="T442" s="106" t="s">
        <v>1775</v>
      </c>
      <c r="U442" s="106" t="s">
        <v>1775</v>
      </c>
      <c r="V442" s="79" t="s">
        <v>48</v>
      </c>
      <c r="W442" s="79" t="s">
        <v>48</v>
      </c>
      <c r="X442" s="79" t="s">
        <v>48</v>
      </c>
      <c r="Y442" s="79" t="s">
        <v>48</v>
      </c>
      <c r="Z442" s="78"/>
      <c r="AA442" s="89" t="s">
        <v>725</v>
      </c>
      <c r="AB442" s="90">
        <v>0</v>
      </c>
      <c r="AC442" s="89">
        <v>0</v>
      </c>
      <c r="AD442" s="103">
        <v>0</v>
      </c>
      <c r="AE442" s="224" t="s">
        <v>1704</v>
      </c>
      <c r="AF442" s="234">
        <v>9926</v>
      </c>
    </row>
    <row r="443" spans="1:32" ht="14.25" customHeight="1">
      <c r="A443" s="76">
        <v>20</v>
      </c>
      <c r="B443" s="77">
        <v>5</v>
      </c>
      <c r="C443" s="78">
        <v>1045</v>
      </c>
      <c r="D443" s="78" t="s">
        <v>917</v>
      </c>
      <c r="E443" s="78" t="s">
        <v>68</v>
      </c>
      <c r="F443" s="78" t="s">
        <v>186</v>
      </c>
      <c r="G443" s="79" t="s">
        <v>53</v>
      </c>
      <c r="H443" s="88" t="s">
        <v>734</v>
      </c>
      <c r="I443" s="79" t="s">
        <v>725</v>
      </c>
      <c r="J443" s="78" t="s">
        <v>1662</v>
      </c>
      <c r="K443" s="78">
        <v>1264407782</v>
      </c>
      <c r="L443" s="79" t="s">
        <v>727</v>
      </c>
      <c r="M443" s="79" t="s">
        <v>728</v>
      </c>
      <c r="N443" s="83">
        <f>SUMIFS(FIPE!C:C,FIPE!A:A,'FROTA CONT'!F443,FIPE!B:B,'FROTA CONT'!E443)</f>
        <v>187680</v>
      </c>
      <c r="O443" s="106" t="s">
        <v>1775</v>
      </c>
      <c r="P443" s="106" t="s">
        <v>1775</v>
      </c>
      <c r="Q443" s="106" t="s">
        <v>1775</v>
      </c>
      <c r="R443" s="106" t="s">
        <v>1775</v>
      </c>
      <c r="S443" s="106" t="s">
        <v>1775</v>
      </c>
      <c r="T443" s="106" t="s">
        <v>1775</v>
      </c>
      <c r="U443" s="106" t="s">
        <v>1775</v>
      </c>
      <c r="V443" s="79" t="s">
        <v>48</v>
      </c>
      <c r="W443" s="79" t="s">
        <v>48</v>
      </c>
      <c r="X443" s="79" t="s">
        <v>48</v>
      </c>
      <c r="Y443" s="79" t="s">
        <v>48</v>
      </c>
      <c r="Z443" s="78"/>
      <c r="AA443" s="89" t="s">
        <v>725</v>
      </c>
      <c r="AB443" s="90">
        <v>0</v>
      </c>
      <c r="AC443" s="89">
        <v>0</v>
      </c>
      <c r="AD443" s="103">
        <v>0</v>
      </c>
      <c r="AE443" s="224" t="s">
        <v>1704</v>
      </c>
      <c r="AF443" s="234">
        <v>10990</v>
      </c>
    </row>
    <row r="444" spans="1:32" ht="14.25" customHeight="1">
      <c r="A444" s="76">
        <v>20</v>
      </c>
      <c r="B444" s="77">
        <v>5</v>
      </c>
      <c r="C444" s="78">
        <v>1047</v>
      </c>
      <c r="D444" s="78" t="s">
        <v>918</v>
      </c>
      <c r="E444" s="78" t="s">
        <v>68</v>
      </c>
      <c r="F444" s="78" t="s">
        <v>186</v>
      </c>
      <c r="G444" s="79" t="s">
        <v>53</v>
      </c>
      <c r="H444" s="88" t="s">
        <v>734</v>
      </c>
      <c r="I444" s="79" t="s">
        <v>725</v>
      </c>
      <c r="J444" s="92" t="s">
        <v>1663</v>
      </c>
      <c r="K444" s="92">
        <v>1264409017</v>
      </c>
      <c r="L444" s="79" t="s">
        <v>727</v>
      </c>
      <c r="M444" s="79" t="s">
        <v>728</v>
      </c>
      <c r="N444" s="83">
        <f>SUMIFS(FIPE!C:C,FIPE!A:A,'FROTA CONT'!F444,FIPE!B:B,'FROTA CONT'!E444)</f>
        <v>187680</v>
      </c>
      <c r="O444" s="106" t="s">
        <v>1775</v>
      </c>
      <c r="P444" s="106" t="s">
        <v>1775</v>
      </c>
      <c r="Q444" s="106" t="s">
        <v>1775</v>
      </c>
      <c r="R444" s="106" t="s">
        <v>1775</v>
      </c>
      <c r="S444" s="106" t="s">
        <v>1775</v>
      </c>
      <c r="T444" s="106" t="s">
        <v>1775</v>
      </c>
      <c r="U444" s="106" t="s">
        <v>1775</v>
      </c>
      <c r="V444" s="79" t="s">
        <v>48</v>
      </c>
      <c r="W444" s="79" t="s">
        <v>48</v>
      </c>
      <c r="X444" s="79" t="s">
        <v>48</v>
      </c>
      <c r="Y444" s="79" t="s">
        <v>48</v>
      </c>
      <c r="Z444" s="78"/>
      <c r="AA444" s="89" t="s">
        <v>725</v>
      </c>
      <c r="AB444" s="90">
        <v>0</v>
      </c>
      <c r="AC444" s="89">
        <v>0</v>
      </c>
      <c r="AD444" s="103">
        <v>0</v>
      </c>
      <c r="AE444" s="224" t="s">
        <v>1704</v>
      </c>
      <c r="AF444" s="234">
        <v>11310</v>
      </c>
    </row>
    <row r="445" spans="1:32" ht="14.25" customHeight="1">
      <c r="A445" s="76">
        <v>20</v>
      </c>
      <c r="B445" s="77">
        <v>5</v>
      </c>
      <c r="C445" s="78">
        <v>1049</v>
      </c>
      <c r="D445" s="78" t="s">
        <v>919</v>
      </c>
      <c r="E445" s="78" t="s">
        <v>68</v>
      </c>
      <c r="F445" s="78" t="s">
        <v>186</v>
      </c>
      <c r="G445" s="79" t="s">
        <v>53</v>
      </c>
      <c r="H445" s="88" t="s">
        <v>734</v>
      </c>
      <c r="I445" s="79" t="s">
        <v>725</v>
      </c>
      <c r="J445" s="92" t="s">
        <v>1664</v>
      </c>
      <c r="K445" s="92">
        <v>1264541381</v>
      </c>
      <c r="L445" s="79" t="s">
        <v>727</v>
      </c>
      <c r="M445" s="79" t="s">
        <v>728</v>
      </c>
      <c r="N445" s="83">
        <f>SUMIFS(FIPE!C:C,FIPE!A:A,'FROTA CONT'!F445,FIPE!B:B,'FROTA CONT'!E445)</f>
        <v>187680</v>
      </c>
      <c r="O445" s="106" t="s">
        <v>1775</v>
      </c>
      <c r="P445" s="106" t="s">
        <v>1775</v>
      </c>
      <c r="Q445" s="106" t="s">
        <v>1775</v>
      </c>
      <c r="R445" s="106" t="s">
        <v>1775</v>
      </c>
      <c r="S445" s="106" t="s">
        <v>1775</v>
      </c>
      <c r="T445" s="106" t="s">
        <v>1775</v>
      </c>
      <c r="U445" s="106" t="s">
        <v>1775</v>
      </c>
      <c r="V445" s="79" t="s">
        <v>48</v>
      </c>
      <c r="W445" s="79" t="s">
        <v>48</v>
      </c>
      <c r="X445" s="79" t="s">
        <v>48</v>
      </c>
      <c r="Y445" s="79" t="s">
        <v>48</v>
      </c>
      <c r="Z445" s="78" t="s">
        <v>750</v>
      </c>
      <c r="AA445" s="89" t="s">
        <v>725</v>
      </c>
      <c r="AB445" s="90">
        <v>0</v>
      </c>
      <c r="AC445" s="89">
        <v>0</v>
      </c>
      <c r="AD445" s="103">
        <v>0</v>
      </c>
      <c r="AE445" s="224" t="s">
        <v>1704</v>
      </c>
      <c r="AF445" s="234">
        <v>7619</v>
      </c>
    </row>
    <row r="446" spans="1:32" ht="14.25" customHeight="1">
      <c r="A446" s="79"/>
      <c r="B446" s="113"/>
      <c r="C446" s="78"/>
      <c r="D446" s="78"/>
      <c r="E446" s="78"/>
      <c r="F446" s="78"/>
      <c r="G446" s="79"/>
      <c r="H446" s="79"/>
      <c r="I446" s="79"/>
      <c r="J446" s="78"/>
      <c r="K446" s="78"/>
      <c r="L446" s="79"/>
      <c r="M446" s="79"/>
      <c r="N446" s="100"/>
      <c r="O446" s="79"/>
      <c r="P446" s="106"/>
      <c r="Q446" s="106"/>
      <c r="R446" s="106"/>
      <c r="S446" s="106"/>
      <c r="T446" s="107"/>
      <c r="U446" s="79"/>
      <c r="V446" s="79"/>
      <c r="W446" s="79"/>
      <c r="X446" s="79"/>
      <c r="Y446" s="79"/>
      <c r="Z446" s="78"/>
      <c r="AA446" s="89"/>
      <c r="AB446" s="102"/>
      <c r="AC446" s="102"/>
      <c r="AD446" s="103"/>
      <c r="AE446" s="224"/>
      <c r="AF446" s="228"/>
    </row>
    <row r="447" spans="1:32" ht="14.25" customHeight="1">
      <c r="A447" s="194" t="s">
        <v>0</v>
      </c>
      <c r="B447" s="195" t="s">
        <v>1757</v>
      </c>
      <c r="C447" s="196" t="s">
        <v>1</v>
      </c>
      <c r="D447" s="196" t="s">
        <v>2</v>
      </c>
      <c r="E447" s="196" t="s">
        <v>3</v>
      </c>
      <c r="F447" s="196" t="s">
        <v>4</v>
      </c>
      <c r="G447" s="194" t="s">
        <v>5</v>
      </c>
      <c r="H447" s="194" t="s">
        <v>6</v>
      </c>
      <c r="I447" s="194" t="s">
        <v>1665</v>
      </c>
      <c r="J447" s="196" t="s">
        <v>7</v>
      </c>
      <c r="K447" s="196" t="s">
        <v>8</v>
      </c>
      <c r="L447" s="194" t="s">
        <v>9</v>
      </c>
      <c r="M447" s="194" t="s">
        <v>10</v>
      </c>
      <c r="N447" s="197" t="s">
        <v>1737</v>
      </c>
      <c r="O447" s="72" t="s">
        <v>1629</v>
      </c>
      <c r="P447" s="73" t="s">
        <v>11</v>
      </c>
      <c r="Q447" s="73" t="s">
        <v>12</v>
      </c>
      <c r="R447" s="73" t="s">
        <v>13</v>
      </c>
      <c r="S447" s="73" t="s">
        <v>14</v>
      </c>
      <c r="T447" s="73" t="s">
        <v>15</v>
      </c>
      <c r="U447" s="72" t="s">
        <v>1628</v>
      </c>
      <c r="V447" s="190" t="s">
        <v>16</v>
      </c>
      <c r="W447" s="190" t="s">
        <v>17</v>
      </c>
      <c r="X447" s="189" t="s">
        <v>1800</v>
      </c>
      <c r="Y447" s="189" t="s">
        <v>1801</v>
      </c>
      <c r="Z447" s="196" t="s">
        <v>1627</v>
      </c>
      <c r="AA447" s="198" t="s">
        <v>1712</v>
      </c>
      <c r="AB447" s="199" t="s">
        <v>1674</v>
      </c>
      <c r="AC447" s="194" t="s">
        <v>1633</v>
      </c>
      <c r="AD447" s="194" t="s">
        <v>1635</v>
      </c>
      <c r="AE447" s="223" t="s">
        <v>1696</v>
      </c>
      <c r="AF447" s="227" t="s">
        <v>1716</v>
      </c>
    </row>
    <row r="448" spans="1:32" ht="14.25" customHeight="1">
      <c r="A448" s="76">
        <v>20</v>
      </c>
      <c r="B448" s="77">
        <v>5</v>
      </c>
      <c r="C448" s="78">
        <v>209</v>
      </c>
      <c r="D448" s="78" t="s">
        <v>992</v>
      </c>
      <c r="E448" s="78" t="s">
        <v>68</v>
      </c>
      <c r="F448" s="78" t="s">
        <v>59</v>
      </c>
      <c r="G448" s="79" t="s">
        <v>53</v>
      </c>
      <c r="H448" s="88" t="s">
        <v>993</v>
      </c>
      <c r="I448" s="81" t="s">
        <v>69</v>
      </c>
      <c r="J448" s="78" t="s">
        <v>994</v>
      </c>
      <c r="K448" s="78">
        <v>1137127365</v>
      </c>
      <c r="L448" s="79" t="s">
        <v>25</v>
      </c>
      <c r="M448" s="79" t="s">
        <v>26</v>
      </c>
      <c r="N448" s="83">
        <f>SUMIFS(FIPE!C:C,FIPE!A:A,'FROTA CONT'!F448,FIPE!B:B,'FROTA CONT'!E448)</f>
        <v>142955</v>
      </c>
      <c r="O448" s="84" t="s">
        <v>28</v>
      </c>
      <c r="P448" s="95">
        <v>200000</v>
      </c>
      <c r="Q448" s="95">
        <v>200000</v>
      </c>
      <c r="R448" s="95">
        <v>10000</v>
      </c>
      <c r="S448" s="95">
        <v>30000</v>
      </c>
      <c r="T448" s="96" t="s">
        <v>1770</v>
      </c>
      <c r="U448" s="88" t="s">
        <v>45</v>
      </c>
      <c r="V448" s="79" t="s">
        <v>30</v>
      </c>
      <c r="W448" s="79" t="s">
        <v>48</v>
      </c>
      <c r="X448" s="79" t="s">
        <v>48</v>
      </c>
      <c r="Y448" s="79" t="s">
        <v>48</v>
      </c>
      <c r="Z448" s="78" t="s">
        <v>1692</v>
      </c>
      <c r="AA448" s="89">
        <v>197.18</v>
      </c>
      <c r="AB448" s="90">
        <v>1545.76</v>
      </c>
      <c r="AC448" s="89">
        <v>144.86000000000001</v>
      </c>
      <c r="AD448" s="91">
        <v>0.02</v>
      </c>
      <c r="AE448" s="224" t="s">
        <v>1705</v>
      </c>
      <c r="AF448" s="228"/>
    </row>
    <row r="449" spans="1:32" ht="14.25" customHeight="1">
      <c r="A449" s="76">
        <v>20</v>
      </c>
      <c r="B449" s="77">
        <v>5</v>
      </c>
      <c r="C449" s="78">
        <v>215</v>
      </c>
      <c r="D449" s="78" t="s">
        <v>995</v>
      </c>
      <c r="E449" s="78" t="s">
        <v>68</v>
      </c>
      <c r="F449" s="78" t="s">
        <v>59</v>
      </c>
      <c r="G449" s="79" t="s">
        <v>53</v>
      </c>
      <c r="H449" s="88" t="s">
        <v>993</v>
      </c>
      <c r="I449" s="81" t="s">
        <v>69</v>
      </c>
      <c r="J449" s="78" t="s">
        <v>996</v>
      </c>
      <c r="K449" s="78">
        <v>1137125974</v>
      </c>
      <c r="L449" s="79" t="s">
        <v>25</v>
      </c>
      <c r="M449" s="79" t="s">
        <v>26</v>
      </c>
      <c r="N449" s="83">
        <f>SUMIFS(FIPE!C:C,FIPE!A:A,'FROTA CONT'!F449,FIPE!B:B,'FROTA CONT'!E449)</f>
        <v>142955</v>
      </c>
      <c r="O449" s="84" t="s">
        <v>28</v>
      </c>
      <c r="P449" s="95">
        <v>200000</v>
      </c>
      <c r="Q449" s="95">
        <v>200000</v>
      </c>
      <c r="R449" s="95">
        <v>10000</v>
      </c>
      <c r="S449" s="95">
        <v>30000</v>
      </c>
      <c r="T449" s="96" t="s">
        <v>1770</v>
      </c>
      <c r="U449" s="88" t="s">
        <v>45</v>
      </c>
      <c r="V449" s="79" t="s">
        <v>30</v>
      </c>
      <c r="W449" s="79" t="s">
        <v>48</v>
      </c>
      <c r="X449" s="79" t="s">
        <v>48</v>
      </c>
      <c r="Y449" s="79" t="s">
        <v>48</v>
      </c>
      <c r="Z449" s="78" t="s">
        <v>1692</v>
      </c>
      <c r="AA449" s="89">
        <v>197.18</v>
      </c>
      <c r="AB449" s="90">
        <v>1545.76</v>
      </c>
      <c r="AC449" s="89">
        <v>144.86000000000001</v>
      </c>
      <c r="AD449" s="91">
        <v>0.02</v>
      </c>
      <c r="AE449" s="224" t="s">
        <v>1705</v>
      </c>
      <c r="AF449" s="228"/>
    </row>
    <row r="450" spans="1:32" ht="14.25" customHeight="1">
      <c r="A450" s="79"/>
      <c r="B450" s="113"/>
      <c r="C450" s="78"/>
      <c r="D450" s="78"/>
      <c r="E450" s="78"/>
      <c r="F450" s="78"/>
      <c r="G450" s="79"/>
      <c r="H450" s="79"/>
      <c r="I450" s="79"/>
      <c r="J450" s="78"/>
      <c r="K450" s="78"/>
      <c r="L450" s="79"/>
      <c r="M450" s="79"/>
      <c r="N450" s="100"/>
      <c r="O450" s="79"/>
      <c r="P450" s="106"/>
      <c r="Q450" s="106"/>
      <c r="R450" s="106"/>
      <c r="S450" s="106"/>
      <c r="T450" s="107"/>
      <c r="U450" s="79"/>
      <c r="V450" s="79"/>
      <c r="W450" s="79"/>
      <c r="X450" s="79"/>
      <c r="Y450" s="79"/>
      <c r="Z450" s="78"/>
      <c r="AA450" s="89"/>
      <c r="AB450" s="102"/>
      <c r="AC450" s="102"/>
      <c r="AD450" s="103"/>
      <c r="AE450" s="224"/>
      <c r="AF450" s="228"/>
    </row>
    <row r="451" spans="1:32" ht="14.25" customHeight="1">
      <c r="A451" s="194" t="s">
        <v>0</v>
      </c>
      <c r="B451" s="195" t="s">
        <v>1757</v>
      </c>
      <c r="C451" s="196" t="s">
        <v>1</v>
      </c>
      <c r="D451" s="196" t="s">
        <v>2</v>
      </c>
      <c r="E451" s="196" t="s">
        <v>3</v>
      </c>
      <c r="F451" s="196" t="s">
        <v>4</v>
      </c>
      <c r="G451" s="194" t="s">
        <v>5</v>
      </c>
      <c r="H451" s="194" t="s">
        <v>6</v>
      </c>
      <c r="I451" s="194" t="s">
        <v>1665</v>
      </c>
      <c r="J451" s="196" t="s">
        <v>7</v>
      </c>
      <c r="K451" s="196" t="s">
        <v>8</v>
      </c>
      <c r="L451" s="194" t="s">
        <v>9</v>
      </c>
      <c r="M451" s="194" t="s">
        <v>10</v>
      </c>
      <c r="N451" s="197" t="s">
        <v>1737</v>
      </c>
      <c r="O451" s="72" t="s">
        <v>1629</v>
      </c>
      <c r="P451" s="73" t="s">
        <v>11</v>
      </c>
      <c r="Q451" s="73" t="s">
        <v>12</v>
      </c>
      <c r="R451" s="73" t="s">
        <v>13</v>
      </c>
      <c r="S451" s="73" t="s">
        <v>14</v>
      </c>
      <c r="T451" s="73" t="s">
        <v>15</v>
      </c>
      <c r="U451" s="72" t="s">
        <v>1628</v>
      </c>
      <c r="V451" s="190" t="s">
        <v>16</v>
      </c>
      <c r="W451" s="190" t="s">
        <v>17</v>
      </c>
      <c r="X451" s="189" t="s">
        <v>1800</v>
      </c>
      <c r="Y451" s="189" t="s">
        <v>1801</v>
      </c>
      <c r="Z451" s="196" t="s">
        <v>1627</v>
      </c>
      <c r="AA451" s="198" t="s">
        <v>1712</v>
      </c>
      <c r="AB451" s="199" t="s">
        <v>1674</v>
      </c>
      <c r="AC451" s="194" t="s">
        <v>1633</v>
      </c>
      <c r="AD451" s="194" t="s">
        <v>1635</v>
      </c>
      <c r="AE451" s="223" t="s">
        <v>1696</v>
      </c>
      <c r="AF451" s="227" t="s">
        <v>1716</v>
      </c>
    </row>
    <row r="452" spans="1:32" ht="14.25" customHeight="1">
      <c r="A452" s="76">
        <v>20</v>
      </c>
      <c r="B452" s="77">
        <v>5</v>
      </c>
      <c r="C452" s="78">
        <v>911</v>
      </c>
      <c r="D452" s="78" t="s">
        <v>997</v>
      </c>
      <c r="E452" s="78" t="s">
        <v>56</v>
      </c>
      <c r="F452" s="78" t="s">
        <v>186</v>
      </c>
      <c r="G452" s="79" t="s">
        <v>53</v>
      </c>
      <c r="H452" s="88" t="s">
        <v>998</v>
      </c>
      <c r="I452" s="81" t="s">
        <v>65</v>
      </c>
      <c r="J452" s="78" t="s">
        <v>999</v>
      </c>
      <c r="K452" s="78">
        <v>1262980604</v>
      </c>
      <c r="L452" s="79" t="s">
        <v>45</v>
      </c>
      <c r="M452" s="79" t="s">
        <v>46</v>
      </c>
      <c r="N452" s="83">
        <f>SUMIFS(FIPE!C:C,FIPE!A:A,'FROTA CONT'!F452,FIPE!B:B,'FROTA CONT'!E452)</f>
        <v>176521</v>
      </c>
      <c r="O452" s="84" t="s">
        <v>28</v>
      </c>
      <c r="P452" s="95">
        <v>300000</v>
      </c>
      <c r="Q452" s="95">
        <v>700000</v>
      </c>
      <c r="R452" s="95">
        <v>100000</v>
      </c>
      <c r="S452" s="95">
        <v>30000</v>
      </c>
      <c r="T452" s="96" t="s">
        <v>48</v>
      </c>
      <c r="U452" s="88" t="s">
        <v>25</v>
      </c>
      <c r="V452" s="79" t="s">
        <v>30</v>
      </c>
      <c r="W452" s="79" t="s">
        <v>48</v>
      </c>
      <c r="X452" s="79" t="s">
        <v>48</v>
      </c>
      <c r="Y452" s="79" t="s">
        <v>48</v>
      </c>
      <c r="Z452" s="78" t="s">
        <v>1693</v>
      </c>
      <c r="AA452" s="89">
        <v>696.92</v>
      </c>
      <c r="AB452" s="90">
        <v>2977.47</v>
      </c>
      <c r="AC452" s="89">
        <v>144.86000000000001</v>
      </c>
      <c r="AD452" s="91">
        <v>0.02</v>
      </c>
      <c r="AE452" s="224" t="s">
        <v>1080</v>
      </c>
      <c r="AF452" s="228"/>
    </row>
    <row r="453" spans="1:32" ht="14.25" customHeight="1">
      <c r="A453" s="76">
        <v>20</v>
      </c>
      <c r="B453" s="76">
        <v>5</v>
      </c>
      <c r="C453" s="78">
        <v>829</v>
      </c>
      <c r="D453" s="78" t="s">
        <v>1205</v>
      </c>
      <c r="E453" s="78" t="s">
        <v>75</v>
      </c>
      <c r="F453" s="78" t="s">
        <v>37</v>
      </c>
      <c r="G453" s="79" t="s">
        <v>53</v>
      </c>
      <c r="H453" s="88" t="s">
        <v>998</v>
      </c>
      <c r="I453" s="79" t="s">
        <v>60</v>
      </c>
      <c r="J453" s="78" t="s">
        <v>1206</v>
      </c>
      <c r="K453" s="78">
        <v>1234168836</v>
      </c>
      <c r="L453" s="79" t="s">
        <v>25</v>
      </c>
      <c r="M453" s="79" t="s">
        <v>26</v>
      </c>
      <c r="N453" s="108">
        <f>SUMIFS(FIPE!C:C,FIPE!A:A,'ZERO KM'!F13,FIPE!B:B,'ZERO KM'!E13)</f>
        <v>0</v>
      </c>
      <c r="O453" s="84" t="s">
        <v>28</v>
      </c>
      <c r="P453" s="95">
        <v>200000</v>
      </c>
      <c r="Q453" s="95">
        <v>200000</v>
      </c>
      <c r="R453" s="95">
        <v>10000</v>
      </c>
      <c r="S453" s="95">
        <v>30000</v>
      </c>
      <c r="T453" s="96" t="s">
        <v>1770</v>
      </c>
      <c r="U453" s="88" t="s">
        <v>1771</v>
      </c>
      <c r="V453" s="79" t="s">
        <v>30</v>
      </c>
      <c r="W453" s="79" t="s">
        <v>48</v>
      </c>
      <c r="X453" s="79" t="s">
        <v>48</v>
      </c>
      <c r="Y453" s="79" t="s">
        <v>48</v>
      </c>
      <c r="Z453" s="78" t="s">
        <v>164</v>
      </c>
      <c r="AA453" s="89">
        <v>0</v>
      </c>
      <c r="AB453" s="90">
        <v>2392.2800000000002</v>
      </c>
      <c r="AC453" s="89">
        <v>144.86000000000001</v>
      </c>
      <c r="AD453" s="91">
        <v>0.02</v>
      </c>
      <c r="AE453" s="224" t="s">
        <v>1709</v>
      </c>
      <c r="AF453" s="228">
        <v>5225</v>
      </c>
    </row>
    <row r="454" spans="1:32" ht="14.25" customHeight="1">
      <c r="A454" s="79"/>
      <c r="B454" s="113"/>
      <c r="C454" s="78"/>
      <c r="D454" s="78"/>
      <c r="E454" s="78"/>
      <c r="F454" s="78"/>
      <c r="G454" s="79"/>
      <c r="H454" s="79"/>
      <c r="I454" s="79"/>
      <c r="J454" s="78"/>
      <c r="K454" s="78"/>
      <c r="L454" s="79"/>
      <c r="M454" s="79"/>
      <c r="N454" s="100"/>
      <c r="O454" s="79"/>
      <c r="P454" s="106"/>
      <c r="Q454" s="106"/>
      <c r="R454" s="106"/>
      <c r="S454" s="106"/>
      <c r="T454" s="107"/>
      <c r="U454" s="79"/>
      <c r="V454" s="79"/>
      <c r="W454" s="79"/>
      <c r="X454" s="79"/>
      <c r="Y454" s="79"/>
      <c r="Z454" s="78"/>
      <c r="AA454" s="89"/>
      <c r="AB454" s="102"/>
      <c r="AC454" s="102"/>
      <c r="AD454" s="103"/>
      <c r="AE454" s="224"/>
      <c r="AF454" s="228"/>
    </row>
    <row r="455" spans="1:32" ht="14.25" customHeight="1">
      <c r="A455" s="194" t="s">
        <v>0</v>
      </c>
      <c r="B455" s="195" t="s">
        <v>1757</v>
      </c>
      <c r="C455" s="196" t="s">
        <v>1</v>
      </c>
      <c r="D455" s="196" t="s">
        <v>2</v>
      </c>
      <c r="E455" s="196" t="s">
        <v>3</v>
      </c>
      <c r="F455" s="196" t="s">
        <v>4</v>
      </c>
      <c r="G455" s="194" t="s">
        <v>5</v>
      </c>
      <c r="H455" s="194" t="s">
        <v>6</v>
      </c>
      <c r="I455" s="194" t="s">
        <v>1665</v>
      </c>
      <c r="J455" s="196" t="s">
        <v>7</v>
      </c>
      <c r="K455" s="196" t="s">
        <v>8</v>
      </c>
      <c r="L455" s="194" t="s">
        <v>9</v>
      </c>
      <c r="M455" s="194" t="s">
        <v>10</v>
      </c>
      <c r="N455" s="197" t="s">
        <v>1737</v>
      </c>
      <c r="O455" s="72" t="s">
        <v>1629</v>
      </c>
      <c r="P455" s="73" t="s">
        <v>11</v>
      </c>
      <c r="Q455" s="73" t="s">
        <v>12</v>
      </c>
      <c r="R455" s="73" t="s">
        <v>13</v>
      </c>
      <c r="S455" s="73" t="s">
        <v>14</v>
      </c>
      <c r="T455" s="73" t="s">
        <v>15</v>
      </c>
      <c r="U455" s="72" t="s">
        <v>1628</v>
      </c>
      <c r="V455" s="190" t="s">
        <v>16</v>
      </c>
      <c r="W455" s="190" t="s">
        <v>17</v>
      </c>
      <c r="X455" s="189" t="s">
        <v>1800</v>
      </c>
      <c r="Y455" s="189" t="s">
        <v>1801</v>
      </c>
      <c r="Z455" s="196" t="s">
        <v>1627</v>
      </c>
      <c r="AA455" s="198" t="s">
        <v>1712</v>
      </c>
      <c r="AB455" s="199" t="s">
        <v>1674</v>
      </c>
      <c r="AC455" s="194" t="s">
        <v>1633</v>
      </c>
      <c r="AD455" s="194" t="s">
        <v>1635</v>
      </c>
      <c r="AE455" s="223" t="s">
        <v>1696</v>
      </c>
      <c r="AF455" s="227" t="s">
        <v>1716</v>
      </c>
    </row>
    <row r="456" spans="1:32" ht="14.25" customHeight="1">
      <c r="A456" s="76">
        <v>20</v>
      </c>
      <c r="B456" s="77">
        <v>20</v>
      </c>
      <c r="C456" s="78">
        <v>859</v>
      </c>
      <c r="D456" s="78" t="s">
        <v>1000</v>
      </c>
      <c r="E456" s="78" t="s">
        <v>75</v>
      </c>
      <c r="F456" s="78" t="s">
        <v>186</v>
      </c>
      <c r="G456" s="79" t="s">
        <v>53</v>
      </c>
      <c r="H456" s="88" t="s">
        <v>1001</v>
      </c>
      <c r="I456" s="79" t="s">
        <v>193</v>
      </c>
      <c r="J456" s="78" t="s">
        <v>1002</v>
      </c>
      <c r="K456" s="78">
        <v>1262372507</v>
      </c>
      <c r="L456" s="79" t="s">
        <v>195</v>
      </c>
      <c r="M456" s="79" t="s">
        <v>196</v>
      </c>
      <c r="N456" s="83">
        <f>SUMIFS(FIPE!C:C,FIPE!A:A,'FROTA CONT'!F456,FIPE!B:B,'FROTA CONT'!E456)</f>
        <v>207845</v>
      </c>
      <c r="O456" s="84" t="s">
        <v>28</v>
      </c>
      <c r="P456" s="95">
        <v>300000</v>
      </c>
      <c r="Q456" s="95">
        <v>700000</v>
      </c>
      <c r="R456" s="95">
        <v>100000</v>
      </c>
      <c r="S456" s="95">
        <v>30000</v>
      </c>
      <c r="T456" s="96" t="s">
        <v>48</v>
      </c>
      <c r="U456" s="88" t="s">
        <v>25</v>
      </c>
      <c r="V456" s="79" t="s">
        <v>30</v>
      </c>
      <c r="W456" s="79" t="s">
        <v>30</v>
      </c>
      <c r="X456" s="81" t="s">
        <v>48</v>
      </c>
      <c r="Y456" s="81" t="s">
        <v>30</v>
      </c>
      <c r="Z456" s="78" t="s">
        <v>1694</v>
      </c>
      <c r="AA456" s="89">
        <v>728.84</v>
      </c>
      <c r="AB456" s="90">
        <v>2049</v>
      </c>
      <c r="AC456" s="89">
        <v>144.86000000000001</v>
      </c>
      <c r="AD456" s="91">
        <v>1.4999999999999999E-2</v>
      </c>
      <c r="AE456" s="224" t="s">
        <v>1706</v>
      </c>
      <c r="AF456" s="234">
        <v>19907</v>
      </c>
    </row>
    <row r="457" spans="1:32" ht="14.25" customHeight="1">
      <c r="A457" s="76">
        <v>20</v>
      </c>
      <c r="B457" s="77">
        <v>20</v>
      </c>
      <c r="C457" s="78">
        <v>881</v>
      </c>
      <c r="D457" s="78" t="s">
        <v>1003</v>
      </c>
      <c r="E457" s="78" t="s">
        <v>75</v>
      </c>
      <c r="F457" s="78" t="s">
        <v>186</v>
      </c>
      <c r="G457" s="79" t="s">
        <v>53</v>
      </c>
      <c r="H457" s="88" t="s">
        <v>1001</v>
      </c>
      <c r="I457" s="79" t="s">
        <v>193</v>
      </c>
      <c r="J457" s="78" t="s">
        <v>1004</v>
      </c>
      <c r="K457" s="78">
        <v>1260523141</v>
      </c>
      <c r="L457" s="79" t="s">
        <v>195</v>
      </c>
      <c r="M457" s="79" t="s">
        <v>196</v>
      </c>
      <c r="N457" s="83">
        <f>SUMIFS(FIPE!C:C,FIPE!A:A,'FROTA CONT'!F457,FIPE!B:B,'FROTA CONT'!E457)</f>
        <v>207845</v>
      </c>
      <c r="O457" s="84" t="s">
        <v>28</v>
      </c>
      <c r="P457" s="67">
        <v>300000</v>
      </c>
      <c r="Q457" s="95">
        <v>700000</v>
      </c>
      <c r="R457" s="95">
        <v>100000</v>
      </c>
      <c r="S457" s="95">
        <v>30000</v>
      </c>
      <c r="T457" s="96" t="s">
        <v>48</v>
      </c>
      <c r="U457" s="88" t="s">
        <v>25</v>
      </c>
      <c r="V457" s="79" t="s">
        <v>30</v>
      </c>
      <c r="W457" s="79" t="s">
        <v>30</v>
      </c>
      <c r="X457" s="81" t="s">
        <v>48</v>
      </c>
      <c r="Y457" s="81" t="s">
        <v>30</v>
      </c>
      <c r="Z457" s="78" t="s">
        <v>1694</v>
      </c>
      <c r="AA457" s="89">
        <v>1301.5</v>
      </c>
      <c r="AB457" s="90">
        <v>2049</v>
      </c>
      <c r="AC457" s="89">
        <v>144.86000000000001</v>
      </c>
      <c r="AD457" s="91">
        <v>1.4999999999999999E-2</v>
      </c>
      <c r="AE457" s="224" t="s">
        <v>1706</v>
      </c>
      <c r="AF457" s="235">
        <v>17275</v>
      </c>
    </row>
    <row r="458" spans="1:32" ht="14.25" customHeight="1">
      <c r="A458" s="76">
        <v>20</v>
      </c>
      <c r="B458" s="77">
        <v>20</v>
      </c>
      <c r="C458" s="78">
        <v>347</v>
      </c>
      <c r="D458" s="78" t="s">
        <v>1005</v>
      </c>
      <c r="E458" s="78" t="s">
        <v>84</v>
      </c>
      <c r="F458" s="78" t="s">
        <v>95</v>
      </c>
      <c r="G458" s="79" t="s">
        <v>53</v>
      </c>
      <c r="H458" s="88" t="s">
        <v>1001</v>
      </c>
      <c r="I458" s="81" t="s">
        <v>69</v>
      </c>
      <c r="J458" s="78" t="s">
        <v>1006</v>
      </c>
      <c r="K458" s="78">
        <v>1170997772</v>
      </c>
      <c r="L458" s="79" t="s">
        <v>195</v>
      </c>
      <c r="M458" s="79" t="s">
        <v>196</v>
      </c>
      <c r="N458" s="83">
        <f>SUMIFS(FIPE!C:C,FIPE!A:A,'FROTA CONT'!F458,FIPE!B:B,'FROTA CONT'!E458)</f>
        <v>196401</v>
      </c>
      <c r="O458" s="84" t="s">
        <v>28</v>
      </c>
      <c r="P458" s="95">
        <v>200000</v>
      </c>
      <c r="Q458" s="95">
        <v>200000</v>
      </c>
      <c r="R458" s="95">
        <v>10000</v>
      </c>
      <c r="S458" s="95">
        <v>30000</v>
      </c>
      <c r="T458" s="96" t="s">
        <v>1770</v>
      </c>
      <c r="U458" s="88" t="s">
        <v>45</v>
      </c>
      <c r="V458" s="79" t="s">
        <v>30</v>
      </c>
      <c r="W458" s="79" t="s">
        <v>30</v>
      </c>
      <c r="X458" s="81" t="s">
        <v>48</v>
      </c>
      <c r="Y458" s="81" t="s">
        <v>30</v>
      </c>
      <c r="Z458" s="78" t="s">
        <v>1694</v>
      </c>
      <c r="AA458" s="89">
        <v>749.02</v>
      </c>
      <c r="AB458" s="90">
        <v>1329.31</v>
      </c>
      <c r="AC458" s="89">
        <v>144.86000000000001</v>
      </c>
      <c r="AD458" s="91">
        <v>1.4999999999999999E-2</v>
      </c>
      <c r="AE458" s="224" t="s">
        <v>1706</v>
      </c>
      <c r="AF458" s="228"/>
    </row>
    <row r="459" spans="1:32" ht="14.25" customHeight="1">
      <c r="A459" s="79"/>
      <c r="B459" s="113"/>
      <c r="C459" s="78"/>
      <c r="D459" s="78"/>
      <c r="E459" s="78"/>
      <c r="F459" s="78"/>
      <c r="G459" s="79"/>
      <c r="H459" s="79"/>
      <c r="I459" s="79"/>
      <c r="J459" s="78"/>
      <c r="K459" s="78"/>
      <c r="L459" s="79"/>
      <c r="M459" s="79"/>
      <c r="N459" s="100"/>
      <c r="O459" s="79"/>
      <c r="P459" s="106"/>
      <c r="Q459" s="106"/>
      <c r="R459" s="106"/>
      <c r="S459" s="106"/>
      <c r="T459" s="107"/>
      <c r="U459" s="79"/>
      <c r="V459" s="79"/>
      <c r="W459" s="79"/>
      <c r="X459" s="79"/>
      <c r="Y459" s="79"/>
      <c r="Z459" s="78"/>
      <c r="AA459" s="89"/>
      <c r="AB459" s="102"/>
      <c r="AC459" s="102"/>
      <c r="AD459" s="103"/>
      <c r="AE459" s="224"/>
      <c r="AF459" s="228"/>
    </row>
    <row r="460" spans="1:32" ht="14.25" customHeight="1">
      <c r="A460" s="194" t="s">
        <v>0</v>
      </c>
      <c r="B460" s="195" t="s">
        <v>1757</v>
      </c>
      <c r="C460" s="196" t="s">
        <v>1</v>
      </c>
      <c r="D460" s="196" t="s">
        <v>2</v>
      </c>
      <c r="E460" s="196" t="s">
        <v>3</v>
      </c>
      <c r="F460" s="196" t="s">
        <v>4</v>
      </c>
      <c r="G460" s="194" t="s">
        <v>5</v>
      </c>
      <c r="H460" s="194" t="s">
        <v>6</v>
      </c>
      <c r="I460" s="194" t="s">
        <v>1665</v>
      </c>
      <c r="J460" s="196" t="s">
        <v>7</v>
      </c>
      <c r="K460" s="196" t="s">
        <v>8</v>
      </c>
      <c r="L460" s="194" t="s">
        <v>9</v>
      </c>
      <c r="M460" s="194" t="s">
        <v>10</v>
      </c>
      <c r="N460" s="197" t="s">
        <v>1737</v>
      </c>
      <c r="O460" s="72" t="s">
        <v>1629</v>
      </c>
      <c r="P460" s="73" t="s">
        <v>11</v>
      </c>
      <c r="Q460" s="73" t="s">
        <v>12</v>
      </c>
      <c r="R460" s="73" t="s">
        <v>13</v>
      </c>
      <c r="S460" s="73" t="s">
        <v>14</v>
      </c>
      <c r="T460" s="73" t="s">
        <v>15</v>
      </c>
      <c r="U460" s="72" t="s">
        <v>1628</v>
      </c>
      <c r="V460" s="190" t="s">
        <v>16</v>
      </c>
      <c r="W460" s="190" t="s">
        <v>17</v>
      </c>
      <c r="X460" s="189" t="s">
        <v>1800</v>
      </c>
      <c r="Y460" s="189" t="s">
        <v>1801</v>
      </c>
      <c r="Z460" s="196" t="s">
        <v>1627</v>
      </c>
      <c r="AA460" s="198" t="s">
        <v>1712</v>
      </c>
      <c r="AB460" s="199" t="s">
        <v>1674</v>
      </c>
      <c r="AC460" s="194" t="s">
        <v>1633</v>
      </c>
      <c r="AD460" s="194" t="s">
        <v>1635</v>
      </c>
      <c r="AE460" s="223" t="s">
        <v>1696</v>
      </c>
      <c r="AF460" s="227" t="s">
        <v>1716</v>
      </c>
    </row>
    <row r="461" spans="1:32" ht="14.25" customHeight="1">
      <c r="A461" s="76">
        <v>20</v>
      </c>
      <c r="B461" s="77">
        <v>5</v>
      </c>
      <c r="C461" s="78">
        <v>871</v>
      </c>
      <c r="D461" s="78" t="s">
        <v>1007</v>
      </c>
      <c r="E461" s="78" t="s">
        <v>68</v>
      </c>
      <c r="F461" s="78" t="s">
        <v>113</v>
      </c>
      <c r="G461" s="79" t="s">
        <v>53</v>
      </c>
      <c r="H461" s="88" t="s">
        <v>1008</v>
      </c>
      <c r="I461" s="79" t="s">
        <v>96</v>
      </c>
      <c r="J461" s="78" t="s">
        <v>1009</v>
      </c>
      <c r="K461" s="78">
        <v>1259895189</v>
      </c>
      <c r="L461" s="79" t="s">
        <v>195</v>
      </c>
      <c r="M461" s="79" t="s">
        <v>196</v>
      </c>
      <c r="N461" s="83">
        <f>SUMIFS(FIPE!C:C,FIPE!A:A,'FROTA CONT'!F461,FIPE!B:B,'FROTA CONT'!E461)</f>
        <v>176587</v>
      </c>
      <c r="O461" s="84" t="s">
        <v>28</v>
      </c>
      <c r="P461" s="95">
        <v>300000</v>
      </c>
      <c r="Q461" s="95">
        <v>700000</v>
      </c>
      <c r="R461" s="95">
        <v>100000</v>
      </c>
      <c r="S461" s="95">
        <v>30000</v>
      </c>
      <c r="T461" s="96" t="s">
        <v>1770</v>
      </c>
      <c r="U461" s="88" t="s">
        <v>195</v>
      </c>
      <c r="V461" s="79" t="s">
        <v>48</v>
      </c>
      <c r="W461" s="79" t="s">
        <v>48</v>
      </c>
      <c r="X461" s="81" t="s">
        <v>48</v>
      </c>
      <c r="Y461" s="81" t="s">
        <v>30</v>
      </c>
      <c r="Z461" s="78" t="s">
        <v>1020</v>
      </c>
      <c r="AA461" s="89">
        <v>104.12</v>
      </c>
      <c r="AB461" s="90">
        <v>3216.67</v>
      </c>
      <c r="AC461" s="89">
        <v>144.86000000000001</v>
      </c>
      <c r="AD461" s="91">
        <v>0.02</v>
      </c>
      <c r="AE461" s="224" t="s">
        <v>1710</v>
      </c>
      <c r="AF461" s="234">
        <v>20750</v>
      </c>
    </row>
    <row r="462" spans="1:32" ht="14.25" customHeight="1">
      <c r="A462" s="76">
        <v>20</v>
      </c>
      <c r="B462" s="77">
        <v>5</v>
      </c>
      <c r="C462" s="78">
        <v>873</v>
      </c>
      <c r="D462" s="78" t="s">
        <v>1010</v>
      </c>
      <c r="E462" s="78" t="s">
        <v>68</v>
      </c>
      <c r="F462" s="78" t="s">
        <v>113</v>
      </c>
      <c r="G462" s="79" t="s">
        <v>53</v>
      </c>
      <c r="H462" s="88" t="s">
        <v>1008</v>
      </c>
      <c r="I462" s="79" t="s">
        <v>96</v>
      </c>
      <c r="J462" s="78" t="s">
        <v>1011</v>
      </c>
      <c r="K462" s="78">
        <v>1259894751</v>
      </c>
      <c r="L462" s="79" t="s">
        <v>195</v>
      </c>
      <c r="M462" s="79" t="s">
        <v>196</v>
      </c>
      <c r="N462" s="83">
        <f>SUMIFS(FIPE!C:C,FIPE!A:A,'FROTA CONT'!F462,FIPE!B:B,'FROTA CONT'!E462)</f>
        <v>176587</v>
      </c>
      <c r="O462" s="84" t="s">
        <v>28</v>
      </c>
      <c r="P462" s="95">
        <v>300000</v>
      </c>
      <c r="Q462" s="95">
        <v>700000</v>
      </c>
      <c r="R462" s="95">
        <v>100000</v>
      </c>
      <c r="S462" s="95">
        <v>30000</v>
      </c>
      <c r="T462" s="96" t="s">
        <v>1770</v>
      </c>
      <c r="U462" s="88" t="s">
        <v>195</v>
      </c>
      <c r="V462" s="79" t="s">
        <v>48</v>
      </c>
      <c r="W462" s="79" t="s">
        <v>48</v>
      </c>
      <c r="X462" s="81" t="s">
        <v>48</v>
      </c>
      <c r="Y462" s="81" t="s">
        <v>30</v>
      </c>
      <c r="Z462" s="78" t="s">
        <v>1020</v>
      </c>
      <c r="AA462" s="89">
        <v>0</v>
      </c>
      <c r="AB462" s="90">
        <v>3216.67</v>
      </c>
      <c r="AC462" s="89">
        <v>144.86000000000001</v>
      </c>
      <c r="AD462" s="91">
        <v>0.02</v>
      </c>
      <c r="AE462" s="224" t="s">
        <v>1710</v>
      </c>
      <c r="AF462" s="234">
        <v>11444</v>
      </c>
    </row>
    <row r="463" spans="1:32" ht="14.25" customHeight="1">
      <c r="A463" s="79"/>
      <c r="B463" s="113"/>
      <c r="C463" s="78"/>
      <c r="D463" s="78"/>
      <c r="E463" s="78"/>
      <c r="F463" s="78"/>
      <c r="G463" s="79"/>
      <c r="H463" s="79"/>
      <c r="I463" s="79"/>
      <c r="J463" s="78"/>
      <c r="K463" s="78"/>
      <c r="L463" s="79"/>
      <c r="M463" s="79"/>
      <c r="N463" s="100"/>
      <c r="O463" s="79"/>
      <c r="P463" s="106"/>
      <c r="Q463" s="106"/>
      <c r="R463" s="106"/>
      <c r="S463" s="106"/>
      <c r="T463" s="107"/>
      <c r="U463" s="79"/>
      <c r="V463" s="79"/>
      <c r="W463" s="79"/>
      <c r="X463" s="79"/>
      <c r="Y463" s="79"/>
      <c r="Z463" s="78"/>
      <c r="AA463" s="89"/>
      <c r="AB463" s="102"/>
      <c r="AC463" s="102"/>
      <c r="AD463" s="103"/>
      <c r="AE463" s="224"/>
      <c r="AF463" s="228"/>
    </row>
    <row r="464" spans="1:32" ht="14.25" customHeight="1">
      <c r="A464" s="194" t="s">
        <v>0</v>
      </c>
      <c r="B464" s="195" t="s">
        <v>1757</v>
      </c>
      <c r="C464" s="196" t="s">
        <v>1</v>
      </c>
      <c r="D464" s="196" t="s">
        <v>2</v>
      </c>
      <c r="E464" s="196" t="s">
        <v>3</v>
      </c>
      <c r="F464" s="196" t="s">
        <v>4</v>
      </c>
      <c r="G464" s="194" t="s">
        <v>5</v>
      </c>
      <c r="H464" s="194" t="s">
        <v>6</v>
      </c>
      <c r="I464" s="194" t="s">
        <v>1665</v>
      </c>
      <c r="J464" s="196" t="s">
        <v>7</v>
      </c>
      <c r="K464" s="196" t="s">
        <v>8</v>
      </c>
      <c r="L464" s="194" t="s">
        <v>9</v>
      </c>
      <c r="M464" s="194" t="s">
        <v>10</v>
      </c>
      <c r="N464" s="197" t="s">
        <v>1737</v>
      </c>
      <c r="O464" s="72" t="s">
        <v>1629</v>
      </c>
      <c r="P464" s="73" t="s">
        <v>11</v>
      </c>
      <c r="Q464" s="73" t="s">
        <v>12</v>
      </c>
      <c r="R464" s="73" t="s">
        <v>13</v>
      </c>
      <c r="S464" s="73" t="s">
        <v>14</v>
      </c>
      <c r="T464" s="73" t="s">
        <v>15</v>
      </c>
      <c r="U464" s="72" t="s">
        <v>1628</v>
      </c>
      <c r="V464" s="190" t="s">
        <v>16</v>
      </c>
      <c r="W464" s="190" t="s">
        <v>17</v>
      </c>
      <c r="X464" s="189" t="s">
        <v>1800</v>
      </c>
      <c r="Y464" s="189" t="s">
        <v>1801</v>
      </c>
      <c r="Z464" s="196" t="s">
        <v>1627</v>
      </c>
      <c r="AA464" s="198" t="s">
        <v>1712</v>
      </c>
      <c r="AB464" s="199" t="s">
        <v>1674</v>
      </c>
      <c r="AC464" s="194" t="s">
        <v>1633</v>
      </c>
      <c r="AD464" s="194" t="s">
        <v>1635</v>
      </c>
      <c r="AE464" s="223" t="s">
        <v>1696</v>
      </c>
      <c r="AF464" s="227" t="s">
        <v>1716</v>
      </c>
    </row>
    <row r="465" spans="1:32" ht="14.25" customHeight="1">
      <c r="A465" s="76">
        <v>20</v>
      </c>
      <c r="B465" s="77">
        <v>5</v>
      </c>
      <c r="C465" s="121">
        <v>179</v>
      </c>
      <c r="D465" s="122" t="s">
        <v>1644</v>
      </c>
      <c r="E465" s="78" t="s">
        <v>135</v>
      </c>
      <c r="F465" s="78" t="s">
        <v>52</v>
      </c>
      <c r="G465" s="79" t="s">
        <v>53</v>
      </c>
      <c r="H465" s="88" t="s">
        <v>1650</v>
      </c>
      <c r="I465" s="79" t="s">
        <v>355</v>
      </c>
      <c r="J465" s="78" t="s">
        <v>1645</v>
      </c>
      <c r="K465" s="78">
        <v>1071016935</v>
      </c>
      <c r="L465" s="78" t="s">
        <v>1646</v>
      </c>
      <c r="M465" s="79" t="s">
        <v>1647</v>
      </c>
      <c r="N465" s="83">
        <f>SUMIFS(FIPE!C:C,FIPE!A:A,'FROTA CONT'!F465,FIPE!B:B,'FROTA CONT'!E465)</f>
        <v>92186</v>
      </c>
      <c r="O465" s="84" t="s">
        <v>28</v>
      </c>
      <c r="P465" s="87">
        <v>300000</v>
      </c>
      <c r="Q465" s="87">
        <v>700000</v>
      </c>
      <c r="R465" s="87">
        <v>100000</v>
      </c>
      <c r="S465" s="87">
        <v>30000</v>
      </c>
      <c r="T465" s="88" t="s">
        <v>1770</v>
      </c>
      <c r="U465" s="88" t="s">
        <v>195</v>
      </c>
      <c r="V465" s="79" t="s">
        <v>48</v>
      </c>
      <c r="W465" s="79" t="s">
        <v>30</v>
      </c>
      <c r="X465" s="81" t="s">
        <v>48</v>
      </c>
      <c r="Y465" s="81" t="s">
        <v>30</v>
      </c>
      <c r="Z465" s="78" t="s">
        <v>1695</v>
      </c>
      <c r="AA465" s="89">
        <v>0</v>
      </c>
      <c r="AB465" s="90">
        <v>0</v>
      </c>
      <c r="AC465" s="89">
        <v>144.86000000000001</v>
      </c>
      <c r="AD465" s="91"/>
      <c r="AE465" s="224" t="s">
        <v>1707</v>
      </c>
      <c r="AF465" s="228"/>
    </row>
    <row r="466" spans="1:32" ht="14.25" customHeight="1">
      <c r="A466" s="76">
        <v>20</v>
      </c>
      <c r="B466" s="77">
        <v>5</v>
      </c>
      <c r="C466" s="78">
        <v>571</v>
      </c>
      <c r="D466" s="78" t="s">
        <v>1551</v>
      </c>
      <c r="E466" s="78" t="s">
        <v>84</v>
      </c>
      <c r="F466" s="78" t="s">
        <v>95</v>
      </c>
      <c r="G466" s="79" t="s">
        <v>53</v>
      </c>
      <c r="H466" s="88" t="s">
        <v>1650</v>
      </c>
      <c r="I466" s="79" t="s">
        <v>355</v>
      </c>
      <c r="J466" s="78" t="s">
        <v>1648</v>
      </c>
      <c r="K466" s="78">
        <v>1197546224</v>
      </c>
      <c r="L466" s="78" t="s">
        <v>1646</v>
      </c>
      <c r="M466" s="79" t="s">
        <v>1647</v>
      </c>
      <c r="N466" s="83">
        <f>SUMIFS(FIPE!C:C,FIPE!A:A,'FROTA CONT'!F466,FIPE!B:B,'FROTA CONT'!E466)</f>
        <v>196401</v>
      </c>
      <c r="O466" s="84" t="s">
        <v>28</v>
      </c>
      <c r="P466" s="95">
        <v>300000</v>
      </c>
      <c r="Q466" s="95">
        <v>700000</v>
      </c>
      <c r="R466" s="95">
        <v>100000</v>
      </c>
      <c r="S466" s="95">
        <v>30000</v>
      </c>
      <c r="T466" s="96" t="s">
        <v>1770</v>
      </c>
      <c r="U466" s="88" t="s">
        <v>195</v>
      </c>
      <c r="V466" s="79" t="s">
        <v>48</v>
      </c>
      <c r="W466" s="79" t="s">
        <v>30</v>
      </c>
      <c r="X466" s="81" t="s">
        <v>48</v>
      </c>
      <c r="Y466" s="81" t="s">
        <v>30</v>
      </c>
      <c r="Z466" s="78" t="s">
        <v>1695</v>
      </c>
      <c r="AA466" s="89"/>
      <c r="AB466" s="90">
        <v>0</v>
      </c>
      <c r="AC466" s="89">
        <v>144.86000000000001</v>
      </c>
      <c r="AD466" s="91"/>
      <c r="AE466" s="224" t="s">
        <v>1707</v>
      </c>
      <c r="AF466" s="228"/>
    </row>
    <row r="467" spans="1:32" ht="14.25" customHeight="1">
      <c r="A467" s="76">
        <v>20</v>
      </c>
      <c r="B467" s="77">
        <v>5</v>
      </c>
      <c r="C467" s="78">
        <v>573</v>
      </c>
      <c r="D467" s="78" t="s">
        <v>1552</v>
      </c>
      <c r="E467" s="78" t="s">
        <v>84</v>
      </c>
      <c r="F467" s="78" t="s">
        <v>248</v>
      </c>
      <c r="G467" s="79" t="s">
        <v>53</v>
      </c>
      <c r="H467" s="88" t="s">
        <v>1650</v>
      </c>
      <c r="I467" s="79" t="s">
        <v>355</v>
      </c>
      <c r="J467" s="78" t="s">
        <v>1649</v>
      </c>
      <c r="K467" s="78">
        <v>1221245330</v>
      </c>
      <c r="L467" s="78" t="s">
        <v>1646</v>
      </c>
      <c r="M467" s="79" t="s">
        <v>1647</v>
      </c>
      <c r="N467" s="83">
        <f>SUMIFS(FIPE!C:C,FIPE!A:A,'FROTA CONT'!F467,FIPE!B:B,'FROTA CONT'!E467)</f>
        <v>196401</v>
      </c>
      <c r="O467" s="84" t="s">
        <v>28</v>
      </c>
      <c r="P467" s="95">
        <v>300000</v>
      </c>
      <c r="Q467" s="95">
        <v>700000</v>
      </c>
      <c r="R467" s="95">
        <v>100000</v>
      </c>
      <c r="S467" s="95">
        <v>30000</v>
      </c>
      <c r="T467" s="96" t="s">
        <v>1770</v>
      </c>
      <c r="U467" s="88" t="s">
        <v>195</v>
      </c>
      <c r="V467" s="79" t="s">
        <v>48</v>
      </c>
      <c r="W467" s="79" t="s">
        <v>30</v>
      </c>
      <c r="X467" s="81" t="s">
        <v>48</v>
      </c>
      <c r="Y467" s="81" t="s">
        <v>30</v>
      </c>
      <c r="Z467" s="78" t="s">
        <v>1695</v>
      </c>
      <c r="AA467" s="89"/>
      <c r="AB467" s="90">
        <v>0</v>
      </c>
      <c r="AC467" s="89">
        <v>144.86000000000001</v>
      </c>
      <c r="AD467" s="91"/>
      <c r="AE467" s="224" t="s">
        <v>1707</v>
      </c>
      <c r="AF467" s="228"/>
    </row>
    <row r="468" spans="1:32" ht="14.25" customHeight="1">
      <c r="A468" s="79"/>
      <c r="B468" s="113"/>
      <c r="C468" s="78"/>
      <c r="D468" s="78"/>
      <c r="E468" s="78"/>
      <c r="F468" s="78"/>
      <c r="G468" s="79"/>
      <c r="H468" s="79"/>
      <c r="I468" s="79"/>
      <c r="J468" s="78"/>
      <c r="K468" s="78"/>
      <c r="L468" s="79"/>
      <c r="M468" s="79"/>
      <c r="N468" s="100"/>
      <c r="O468" s="79"/>
      <c r="P468" s="106"/>
      <c r="Q468" s="106"/>
      <c r="R468" s="106"/>
      <c r="S468" s="106"/>
      <c r="T468" s="107"/>
      <c r="U468" s="79"/>
      <c r="V468" s="79"/>
      <c r="W468" s="79"/>
      <c r="X468" s="79"/>
      <c r="Y468" s="79"/>
      <c r="Z468" s="78"/>
      <c r="AA468" s="89"/>
      <c r="AB468" s="102"/>
      <c r="AC468" s="102"/>
      <c r="AD468" s="103"/>
      <c r="AE468" s="224"/>
      <c r="AF468" s="228"/>
    </row>
    <row r="469" spans="1:32" ht="14.25" customHeight="1">
      <c r="A469" s="194" t="s">
        <v>0</v>
      </c>
      <c r="B469" s="195" t="s">
        <v>1757</v>
      </c>
      <c r="C469" s="196" t="s">
        <v>1</v>
      </c>
      <c r="D469" s="196" t="s">
        <v>2</v>
      </c>
      <c r="E469" s="196" t="s">
        <v>3</v>
      </c>
      <c r="F469" s="196" t="s">
        <v>4</v>
      </c>
      <c r="G469" s="194" t="s">
        <v>5</v>
      </c>
      <c r="H469" s="194" t="s">
        <v>6</v>
      </c>
      <c r="I469" s="194" t="s">
        <v>1665</v>
      </c>
      <c r="J469" s="196" t="s">
        <v>7</v>
      </c>
      <c r="K469" s="196" t="s">
        <v>8</v>
      </c>
      <c r="L469" s="194" t="s">
        <v>9</v>
      </c>
      <c r="M469" s="194" t="s">
        <v>10</v>
      </c>
      <c r="N469" s="197" t="s">
        <v>1737</v>
      </c>
      <c r="O469" s="72" t="s">
        <v>1629</v>
      </c>
      <c r="P469" s="73" t="s">
        <v>11</v>
      </c>
      <c r="Q469" s="73" t="s">
        <v>12</v>
      </c>
      <c r="R469" s="73" t="s">
        <v>13</v>
      </c>
      <c r="S469" s="73" t="s">
        <v>14</v>
      </c>
      <c r="T469" s="73" t="s">
        <v>15</v>
      </c>
      <c r="U469" s="72" t="s">
        <v>1628</v>
      </c>
      <c r="V469" s="190" t="s">
        <v>16</v>
      </c>
      <c r="W469" s="190" t="s">
        <v>17</v>
      </c>
      <c r="X469" s="189" t="s">
        <v>1800</v>
      </c>
      <c r="Y469" s="189" t="s">
        <v>1801</v>
      </c>
      <c r="Z469" s="196" t="s">
        <v>1627</v>
      </c>
      <c r="AA469" s="198" t="s">
        <v>1712</v>
      </c>
      <c r="AB469" s="199" t="s">
        <v>1674</v>
      </c>
      <c r="AC469" s="194" t="s">
        <v>1633</v>
      </c>
      <c r="AD469" s="194" t="s">
        <v>1635</v>
      </c>
      <c r="AE469" s="223" t="s">
        <v>1696</v>
      </c>
      <c r="AF469" s="227" t="s">
        <v>1716</v>
      </c>
    </row>
    <row r="470" spans="1:32" ht="14.25" customHeight="1">
      <c r="A470" s="76">
        <v>20</v>
      </c>
      <c r="B470" s="77">
        <v>5</v>
      </c>
      <c r="C470" s="78">
        <v>907</v>
      </c>
      <c r="D470" s="78" t="s">
        <v>1012</v>
      </c>
      <c r="E470" s="78" t="s">
        <v>56</v>
      </c>
      <c r="F470" s="78" t="s">
        <v>186</v>
      </c>
      <c r="G470" s="79" t="s">
        <v>53</v>
      </c>
      <c r="H470" s="88" t="s">
        <v>1013</v>
      </c>
      <c r="I470" s="81" t="s">
        <v>65</v>
      </c>
      <c r="J470" s="78" t="s">
        <v>1014</v>
      </c>
      <c r="K470" s="78">
        <v>1262054971</v>
      </c>
      <c r="L470" s="79" t="s">
        <v>188</v>
      </c>
      <c r="M470" s="79" t="s">
        <v>189</v>
      </c>
      <c r="N470" s="83">
        <f>SUMIFS(FIPE!C:C,FIPE!A:A,'FROTA CONT'!F470,FIPE!B:B,'FROTA CONT'!E470)</f>
        <v>176521</v>
      </c>
      <c r="O470" s="79"/>
      <c r="P470" s="106"/>
      <c r="Q470" s="106"/>
      <c r="R470" s="106"/>
      <c r="S470" s="106"/>
      <c r="T470" s="107"/>
      <c r="U470" s="79"/>
      <c r="V470" s="79" t="s">
        <v>30</v>
      </c>
      <c r="W470" s="79" t="s">
        <v>48</v>
      </c>
      <c r="X470" s="79" t="s">
        <v>48</v>
      </c>
      <c r="Y470" s="79" t="s">
        <v>48</v>
      </c>
      <c r="Z470" s="78" t="s">
        <v>1013</v>
      </c>
      <c r="AA470" s="89">
        <v>0</v>
      </c>
      <c r="AB470" s="90">
        <v>2977.47</v>
      </c>
      <c r="AC470" s="89">
        <v>144.86000000000001</v>
      </c>
      <c r="AD470" s="91">
        <v>0.02</v>
      </c>
      <c r="AE470" s="224" t="s">
        <v>1708</v>
      </c>
      <c r="AF470" s="228"/>
    </row>
    <row r="471" spans="1:32" ht="14.25" customHeight="1">
      <c r="A471" s="76">
        <v>20</v>
      </c>
      <c r="B471" s="77">
        <v>5</v>
      </c>
      <c r="C471" s="78">
        <v>909</v>
      </c>
      <c r="D471" s="78" t="s">
        <v>1015</v>
      </c>
      <c r="E471" s="78" t="s">
        <v>56</v>
      </c>
      <c r="F471" s="78" t="s">
        <v>186</v>
      </c>
      <c r="G471" s="79" t="s">
        <v>53</v>
      </c>
      <c r="H471" s="88" t="s">
        <v>1013</v>
      </c>
      <c r="I471" s="81" t="s">
        <v>65</v>
      </c>
      <c r="J471" s="78" t="s">
        <v>1016</v>
      </c>
      <c r="K471" s="78">
        <v>1262373333</v>
      </c>
      <c r="L471" s="79" t="s">
        <v>188</v>
      </c>
      <c r="M471" s="79" t="s">
        <v>189</v>
      </c>
      <c r="N471" s="83">
        <f>SUMIFS(FIPE!C:C,FIPE!A:A,'FROTA CONT'!F471,FIPE!B:B,'FROTA CONT'!E471)</f>
        <v>176521</v>
      </c>
      <c r="O471" s="79"/>
      <c r="P471" s="106"/>
      <c r="Q471" s="106"/>
      <c r="R471" s="106"/>
      <c r="S471" s="106"/>
      <c r="T471" s="107"/>
      <c r="U471" s="79"/>
      <c r="V471" s="79" t="s">
        <v>30</v>
      </c>
      <c r="W471" s="79" t="s">
        <v>48</v>
      </c>
      <c r="X471" s="79" t="s">
        <v>48</v>
      </c>
      <c r="Y471" s="79" t="s">
        <v>48</v>
      </c>
      <c r="Z471" s="78" t="s">
        <v>1013</v>
      </c>
      <c r="AA471" s="89">
        <v>0</v>
      </c>
      <c r="AB471" s="90">
        <v>2977.47</v>
      </c>
      <c r="AC471" s="89">
        <v>144.86000000000001</v>
      </c>
      <c r="AD471" s="91">
        <v>0.02</v>
      </c>
      <c r="AE471" s="224" t="s">
        <v>1708</v>
      </c>
      <c r="AF471" s="228"/>
    </row>
    <row r="472" spans="1:32" ht="14.25" customHeight="1">
      <c r="A472" s="79"/>
      <c r="B472" s="113"/>
      <c r="C472" s="78"/>
      <c r="D472" s="78"/>
      <c r="E472" s="78"/>
      <c r="F472" s="78"/>
      <c r="G472" s="79"/>
      <c r="H472" s="79"/>
      <c r="I472" s="79"/>
      <c r="J472" s="78"/>
      <c r="K472" s="78"/>
      <c r="L472" s="79"/>
      <c r="M472" s="79"/>
      <c r="N472" s="100"/>
      <c r="O472" s="79"/>
      <c r="P472" s="106"/>
      <c r="Q472" s="106"/>
      <c r="R472" s="106"/>
      <c r="S472" s="106"/>
      <c r="T472" s="107"/>
      <c r="U472" s="79"/>
      <c r="V472" s="79"/>
      <c r="W472" s="79"/>
      <c r="X472" s="79"/>
      <c r="Y472" s="79"/>
      <c r="Z472" s="78"/>
      <c r="AA472" s="89"/>
      <c r="AB472" s="102"/>
      <c r="AC472" s="102"/>
      <c r="AD472" s="103"/>
      <c r="AE472" s="224"/>
      <c r="AF472" s="228"/>
    </row>
    <row r="473" spans="1:32" ht="14.25" customHeight="1">
      <c r="A473" s="194" t="s">
        <v>0</v>
      </c>
      <c r="B473" s="195" t="s">
        <v>1757</v>
      </c>
      <c r="C473" s="196" t="s">
        <v>1</v>
      </c>
      <c r="D473" s="196" t="s">
        <v>2</v>
      </c>
      <c r="E473" s="196" t="s">
        <v>3</v>
      </c>
      <c r="F473" s="196" t="s">
        <v>4</v>
      </c>
      <c r="G473" s="194" t="s">
        <v>5</v>
      </c>
      <c r="H473" s="194" t="s">
        <v>6</v>
      </c>
      <c r="I473" s="194" t="s">
        <v>1665</v>
      </c>
      <c r="J473" s="196" t="s">
        <v>7</v>
      </c>
      <c r="K473" s="196" t="s">
        <v>8</v>
      </c>
      <c r="L473" s="194" t="s">
        <v>9</v>
      </c>
      <c r="M473" s="194" t="s">
        <v>10</v>
      </c>
      <c r="N473" s="197" t="s">
        <v>1737</v>
      </c>
      <c r="O473" s="72" t="s">
        <v>1629</v>
      </c>
      <c r="P473" s="73" t="s">
        <v>11</v>
      </c>
      <c r="Q473" s="73" t="s">
        <v>12</v>
      </c>
      <c r="R473" s="73" t="s">
        <v>13</v>
      </c>
      <c r="S473" s="73" t="s">
        <v>14</v>
      </c>
      <c r="T473" s="73" t="s">
        <v>15</v>
      </c>
      <c r="U473" s="72" t="s">
        <v>1628</v>
      </c>
      <c r="V473" s="190" t="s">
        <v>16</v>
      </c>
      <c r="W473" s="190" t="s">
        <v>17</v>
      </c>
      <c r="X473" s="189" t="s">
        <v>1800</v>
      </c>
      <c r="Y473" s="189" t="s">
        <v>1801</v>
      </c>
      <c r="Z473" s="196" t="s">
        <v>1627</v>
      </c>
      <c r="AA473" s="198" t="s">
        <v>1712</v>
      </c>
      <c r="AB473" s="199" t="s">
        <v>1674</v>
      </c>
      <c r="AC473" s="194" t="s">
        <v>1633</v>
      </c>
      <c r="AD473" s="194" t="s">
        <v>1635</v>
      </c>
      <c r="AE473" s="223" t="s">
        <v>1696</v>
      </c>
      <c r="AF473" s="227" t="s">
        <v>1716</v>
      </c>
    </row>
    <row r="474" spans="1:32" ht="14.25" customHeight="1">
      <c r="A474" s="76">
        <v>20</v>
      </c>
      <c r="B474" s="77">
        <v>20</v>
      </c>
      <c r="C474" s="78">
        <v>853</v>
      </c>
      <c r="D474" s="78" t="s">
        <v>1017</v>
      </c>
      <c r="E474" s="78" t="s">
        <v>75</v>
      </c>
      <c r="F474" s="78" t="s">
        <v>186</v>
      </c>
      <c r="G474" s="79" t="s">
        <v>53</v>
      </c>
      <c r="H474" s="88" t="s">
        <v>1755</v>
      </c>
      <c r="I474" s="79" t="s">
        <v>193</v>
      </c>
      <c r="J474" s="78" t="s">
        <v>1019</v>
      </c>
      <c r="K474" s="78">
        <v>1262372027</v>
      </c>
      <c r="L474" s="79" t="s">
        <v>195</v>
      </c>
      <c r="M474" s="79" t="s">
        <v>196</v>
      </c>
      <c r="N474" s="83">
        <f>SUMIFS(FIPE!C:C,FIPE!A:A,'FROTA CONT'!F474,FIPE!B:B,'FROTA CONT'!E474)</f>
        <v>207845</v>
      </c>
      <c r="O474" s="79"/>
      <c r="P474" s="106"/>
      <c r="Q474" s="106"/>
      <c r="R474" s="106"/>
      <c r="S474" s="106"/>
      <c r="T474" s="107"/>
      <c r="U474" s="79"/>
      <c r="V474" s="79" t="s">
        <v>30</v>
      </c>
      <c r="W474" s="79" t="s">
        <v>48</v>
      </c>
      <c r="X474" s="79" t="s">
        <v>48</v>
      </c>
      <c r="Y474" s="79" t="s">
        <v>48</v>
      </c>
      <c r="Z474" s="78" t="s">
        <v>1020</v>
      </c>
      <c r="AA474" s="89">
        <v>0</v>
      </c>
      <c r="AB474" s="90">
        <v>2049</v>
      </c>
      <c r="AC474" s="89">
        <v>144.86000000000001</v>
      </c>
      <c r="AD474" s="91">
        <v>1.4999999999999999E-2</v>
      </c>
      <c r="AE474" s="224" t="s">
        <v>1699</v>
      </c>
      <c r="AF474" s="234">
        <v>4115</v>
      </c>
    </row>
    <row r="475" spans="1:32" ht="14.25" customHeight="1">
      <c r="A475" s="76">
        <v>20</v>
      </c>
      <c r="B475" s="77">
        <v>20</v>
      </c>
      <c r="C475" s="78">
        <v>855</v>
      </c>
      <c r="D475" s="78" t="s">
        <v>1021</v>
      </c>
      <c r="E475" s="78" t="s">
        <v>75</v>
      </c>
      <c r="F475" s="78" t="s">
        <v>186</v>
      </c>
      <c r="G475" s="79" t="s">
        <v>53</v>
      </c>
      <c r="H475" s="88" t="s">
        <v>1755</v>
      </c>
      <c r="I475" s="79" t="s">
        <v>193</v>
      </c>
      <c r="J475" s="78" t="s">
        <v>1022</v>
      </c>
      <c r="K475" s="78">
        <v>1262371780</v>
      </c>
      <c r="L475" s="79" t="s">
        <v>195</v>
      </c>
      <c r="M475" s="79" t="s">
        <v>196</v>
      </c>
      <c r="N475" s="83">
        <f>SUMIFS(FIPE!C:C,FIPE!A:A,'FROTA CONT'!F475,FIPE!B:B,'FROTA CONT'!E475)</f>
        <v>207845</v>
      </c>
      <c r="O475" s="79"/>
      <c r="P475" s="106"/>
      <c r="Q475" s="106"/>
      <c r="R475" s="106"/>
      <c r="S475" s="106"/>
      <c r="T475" s="107"/>
      <c r="U475" s="79"/>
      <c r="V475" s="79" t="s">
        <v>30</v>
      </c>
      <c r="W475" s="79" t="s">
        <v>48</v>
      </c>
      <c r="X475" s="79" t="s">
        <v>48</v>
      </c>
      <c r="Y475" s="79" t="s">
        <v>48</v>
      </c>
      <c r="Z475" s="123" t="s">
        <v>164</v>
      </c>
      <c r="AA475" s="89">
        <v>0</v>
      </c>
      <c r="AB475" s="90">
        <v>2049</v>
      </c>
      <c r="AC475" s="89">
        <v>144.86000000000001</v>
      </c>
      <c r="AD475" s="91">
        <v>1.4999999999999999E-2</v>
      </c>
      <c r="AE475" s="224" t="s">
        <v>1699</v>
      </c>
      <c r="AF475" s="234">
        <v>5539</v>
      </c>
    </row>
    <row r="476" spans="1:32" ht="14.25" customHeight="1">
      <c r="A476" s="76">
        <v>20</v>
      </c>
      <c r="B476" s="77">
        <v>20</v>
      </c>
      <c r="C476" s="78">
        <v>861</v>
      </c>
      <c r="D476" s="78" t="s">
        <v>1023</v>
      </c>
      <c r="E476" s="78" t="s">
        <v>75</v>
      </c>
      <c r="F476" s="78" t="s">
        <v>186</v>
      </c>
      <c r="G476" s="79" t="s">
        <v>53</v>
      </c>
      <c r="H476" s="88" t="s">
        <v>1755</v>
      </c>
      <c r="I476" s="79" t="s">
        <v>193</v>
      </c>
      <c r="J476" s="78" t="s">
        <v>1024</v>
      </c>
      <c r="K476" s="78">
        <v>1262372280</v>
      </c>
      <c r="L476" s="79" t="s">
        <v>195</v>
      </c>
      <c r="M476" s="79" t="s">
        <v>196</v>
      </c>
      <c r="N476" s="83">
        <f>SUMIFS(FIPE!C:C,FIPE!A:A,'FROTA CONT'!F476,FIPE!B:B,'FROTA CONT'!E476)</f>
        <v>207845</v>
      </c>
      <c r="O476" s="79"/>
      <c r="P476" s="106"/>
      <c r="Q476" s="106"/>
      <c r="R476" s="106"/>
      <c r="S476" s="106"/>
      <c r="T476" s="107"/>
      <c r="U476" s="79"/>
      <c r="V476" s="79" t="s">
        <v>30</v>
      </c>
      <c r="W476" s="79" t="s">
        <v>48</v>
      </c>
      <c r="X476" s="79" t="s">
        <v>48</v>
      </c>
      <c r="Y476" s="79" t="s">
        <v>48</v>
      </c>
      <c r="Z476" s="123" t="s">
        <v>164</v>
      </c>
      <c r="AA476" s="89">
        <v>0</v>
      </c>
      <c r="AB476" s="90">
        <v>2049</v>
      </c>
      <c r="AC476" s="89">
        <v>144.86000000000001</v>
      </c>
      <c r="AD476" s="91">
        <v>1.4999999999999999E-2</v>
      </c>
      <c r="AE476" s="224" t="s">
        <v>1699</v>
      </c>
      <c r="AF476" s="234">
        <v>12525</v>
      </c>
    </row>
    <row r="477" spans="1:32" ht="14.25" customHeight="1">
      <c r="A477" s="76">
        <v>20</v>
      </c>
      <c r="B477" s="77">
        <v>20</v>
      </c>
      <c r="C477" s="78">
        <v>877</v>
      </c>
      <c r="D477" s="78" t="s">
        <v>1027</v>
      </c>
      <c r="E477" s="78" t="s">
        <v>75</v>
      </c>
      <c r="F477" s="78" t="s">
        <v>186</v>
      </c>
      <c r="G477" s="79" t="s">
        <v>53</v>
      </c>
      <c r="H477" s="88" t="s">
        <v>1755</v>
      </c>
      <c r="I477" s="79" t="s">
        <v>193</v>
      </c>
      <c r="J477" s="78" t="s">
        <v>1028</v>
      </c>
      <c r="K477" s="78">
        <v>1260520851</v>
      </c>
      <c r="L477" s="79" t="s">
        <v>195</v>
      </c>
      <c r="M477" s="79" t="s">
        <v>196</v>
      </c>
      <c r="N477" s="83">
        <f>SUMIFS(FIPE!C:C,FIPE!A:A,'FROTA CONT'!F477,FIPE!B:B,'FROTA CONT'!E477)</f>
        <v>207845</v>
      </c>
      <c r="O477" s="79"/>
      <c r="P477" s="106"/>
      <c r="Q477" s="106"/>
      <c r="R477" s="106"/>
      <c r="S477" s="106"/>
      <c r="T477" s="107"/>
      <c r="U477" s="79"/>
      <c r="V477" s="79" t="s">
        <v>30</v>
      </c>
      <c r="W477" s="79" t="s">
        <v>48</v>
      </c>
      <c r="X477" s="79" t="s">
        <v>48</v>
      </c>
      <c r="Y477" s="79" t="s">
        <v>48</v>
      </c>
      <c r="Z477" s="123" t="s">
        <v>164</v>
      </c>
      <c r="AA477" s="89">
        <v>0</v>
      </c>
      <c r="AB477" s="90">
        <v>2049</v>
      </c>
      <c r="AC477" s="89">
        <v>144.86000000000001</v>
      </c>
      <c r="AD477" s="91">
        <v>1.4999999999999999E-2</v>
      </c>
      <c r="AE477" s="224" t="s">
        <v>1699</v>
      </c>
      <c r="AF477" s="234">
        <v>9370</v>
      </c>
    </row>
    <row r="478" spans="1:32" ht="14.25" customHeight="1">
      <c r="A478" s="76">
        <v>20</v>
      </c>
      <c r="B478" s="77">
        <v>20</v>
      </c>
      <c r="C478" s="78">
        <v>879</v>
      </c>
      <c r="D478" s="78" t="s">
        <v>1029</v>
      </c>
      <c r="E478" s="78" t="s">
        <v>75</v>
      </c>
      <c r="F478" s="78" t="s">
        <v>186</v>
      </c>
      <c r="G478" s="79" t="s">
        <v>53</v>
      </c>
      <c r="H478" s="88" t="s">
        <v>1755</v>
      </c>
      <c r="I478" s="79" t="s">
        <v>193</v>
      </c>
      <c r="J478" s="78" t="s">
        <v>1030</v>
      </c>
      <c r="K478" s="78">
        <v>1260522366</v>
      </c>
      <c r="L478" s="79" t="s">
        <v>195</v>
      </c>
      <c r="M478" s="79" t="s">
        <v>196</v>
      </c>
      <c r="N478" s="83">
        <f>SUMIFS(FIPE!C:C,FIPE!A:A,'FROTA CONT'!F478,FIPE!B:B,'FROTA CONT'!E478)</f>
        <v>207845</v>
      </c>
      <c r="O478" s="79"/>
      <c r="P478" s="106"/>
      <c r="Q478" s="106"/>
      <c r="R478" s="106"/>
      <c r="S478" s="106"/>
      <c r="T478" s="107"/>
      <c r="U478" s="79"/>
      <c r="V478" s="79" t="s">
        <v>30</v>
      </c>
      <c r="W478" s="79" t="s">
        <v>48</v>
      </c>
      <c r="X478" s="79" t="s">
        <v>48</v>
      </c>
      <c r="Y478" s="79" t="s">
        <v>48</v>
      </c>
      <c r="Z478" s="123" t="s">
        <v>164</v>
      </c>
      <c r="AA478" s="89">
        <v>0</v>
      </c>
      <c r="AB478" s="90">
        <v>2049</v>
      </c>
      <c r="AC478" s="89">
        <v>144.86000000000001</v>
      </c>
      <c r="AD478" s="91">
        <v>1.4999999999999999E-2</v>
      </c>
      <c r="AE478" s="224" t="s">
        <v>1699</v>
      </c>
      <c r="AF478" s="234">
        <v>6452</v>
      </c>
    </row>
    <row r="479" spans="1:32" ht="14.25" customHeight="1">
      <c r="A479" s="76">
        <v>20</v>
      </c>
      <c r="B479" s="77">
        <v>20</v>
      </c>
      <c r="C479" s="78">
        <v>883</v>
      </c>
      <c r="D479" s="78" t="s">
        <v>1031</v>
      </c>
      <c r="E479" s="78" t="s">
        <v>75</v>
      </c>
      <c r="F479" s="78" t="s">
        <v>186</v>
      </c>
      <c r="G479" s="79" t="s">
        <v>53</v>
      </c>
      <c r="H479" s="88" t="s">
        <v>1755</v>
      </c>
      <c r="I479" s="79" t="s">
        <v>193</v>
      </c>
      <c r="J479" s="78" t="s">
        <v>1032</v>
      </c>
      <c r="K479" s="78">
        <v>1260523532</v>
      </c>
      <c r="L479" s="79" t="s">
        <v>195</v>
      </c>
      <c r="M479" s="79" t="s">
        <v>196</v>
      </c>
      <c r="N479" s="83">
        <f>SUMIFS(FIPE!C:C,FIPE!A:A,'FROTA CONT'!F479,FIPE!B:B,'FROTA CONT'!E479)</f>
        <v>207845</v>
      </c>
      <c r="O479" s="79"/>
      <c r="P479" s="106"/>
      <c r="Q479" s="106"/>
      <c r="R479" s="106"/>
      <c r="S479" s="106"/>
      <c r="T479" s="107"/>
      <c r="U479" s="79"/>
      <c r="V479" s="79" t="s">
        <v>30</v>
      </c>
      <c r="W479" s="79" t="s">
        <v>48</v>
      </c>
      <c r="X479" s="79" t="s">
        <v>48</v>
      </c>
      <c r="Y479" s="79" t="s">
        <v>48</v>
      </c>
      <c r="Z479" s="78" t="s">
        <v>1020</v>
      </c>
      <c r="AA479" s="89">
        <v>312.36</v>
      </c>
      <c r="AB479" s="90">
        <v>2049</v>
      </c>
      <c r="AC479" s="89">
        <v>144.86000000000001</v>
      </c>
      <c r="AD479" s="91">
        <v>1.4999999999999999E-2</v>
      </c>
      <c r="AE479" s="224" t="s">
        <v>1699</v>
      </c>
      <c r="AF479" s="234">
        <v>8530</v>
      </c>
    </row>
    <row r="480" spans="1:32" ht="14.25" customHeight="1">
      <c r="A480" s="76">
        <v>20</v>
      </c>
      <c r="B480" s="77">
        <v>20</v>
      </c>
      <c r="C480" s="78">
        <v>885</v>
      </c>
      <c r="D480" s="78" t="s">
        <v>1033</v>
      </c>
      <c r="E480" s="78" t="s">
        <v>75</v>
      </c>
      <c r="F480" s="78" t="s">
        <v>186</v>
      </c>
      <c r="G480" s="79" t="s">
        <v>53</v>
      </c>
      <c r="H480" s="88" t="s">
        <v>1755</v>
      </c>
      <c r="I480" s="79" t="s">
        <v>193</v>
      </c>
      <c r="J480" s="78" t="s">
        <v>1034</v>
      </c>
      <c r="K480" s="78">
        <v>1260522889</v>
      </c>
      <c r="L480" s="79" t="s">
        <v>195</v>
      </c>
      <c r="M480" s="79" t="s">
        <v>196</v>
      </c>
      <c r="N480" s="83">
        <f>SUMIFS(FIPE!C:C,FIPE!A:A,'FROTA CONT'!F480,FIPE!B:B,'FROTA CONT'!E480)</f>
        <v>207845</v>
      </c>
      <c r="O480" s="79"/>
      <c r="P480" s="106"/>
      <c r="Q480" s="106"/>
      <c r="R480" s="106"/>
      <c r="S480" s="106"/>
      <c r="T480" s="107"/>
      <c r="U480" s="79"/>
      <c r="V480" s="79" t="s">
        <v>30</v>
      </c>
      <c r="W480" s="79" t="s">
        <v>48</v>
      </c>
      <c r="X480" s="79" t="s">
        <v>48</v>
      </c>
      <c r="Y480" s="79" t="s">
        <v>48</v>
      </c>
      <c r="Z480" s="123" t="s">
        <v>164</v>
      </c>
      <c r="AA480" s="89">
        <v>0</v>
      </c>
      <c r="AB480" s="90">
        <v>2049</v>
      </c>
      <c r="AC480" s="89">
        <v>144.86000000000001</v>
      </c>
      <c r="AD480" s="91">
        <v>1.4999999999999999E-2</v>
      </c>
      <c r="AE480" s="224" t="s">
        <v>1699</v>
      </c>
      <c r="AF480" s="234">
        <v>10030</v>
      </c>
    </row>
    <row r="481" spans="1:32" ht="14.25" customHeight="1">
      <c r="A481" s="76">
        <v>20</v>
      </c>
      <c r="B481" s="77">
        <v>20</v>
      </c>
      <c r="C481" s="78">
        <v>889</v>
      </c>
      <c r="D481" s="78" t="s">
        <v>1035</v>
      </c>
      <c r="E481" s="78" t="s">
        <v>75</v>
      </c>
      <c r="F481" s="78" t="s">
        <v>186</v>
      </c>
      <c r="G481" s="79" t="s">
        <v>53</v>
      </c>
      <c r="H481" s="88" t="s">
        <v>1755</v>
      </c>
      <c r="I481" s="79" t="s">
        <v>193</v>
      </c>
      <c r="J481" s="78" t="s">
        <v>1036</v>
      </c>
      <c r="K481" s="78">
        <v>1260521718</v>
      </c>
      <c r="L481" s="79" t="s">
        <v>195</v>
      </c>
      <c r="M481" s="79" t="s">
        <v>196</v>
      </c>
      <c r="N481" s="83">
        <f>SUMIFS(FIPE!C:C,FIPE!A:A,'FROTA CONT'!F481,FIPE!B:B,'FROTA CONT'!E481)</f>
        <v>207845</v>
      </c>
      <c r="O481" s="79"/>
      <c r="P481" s="106"/>
      <c r="Q481" s="106"/>
      <c r="R481" s="106"/>
      <c r="S481" s="106"/>
      <c r="T481" s="107"/>
      <c r="U481" s="79"/>
      <c r="V481" s="79" t="s">
        <v>30</v>
      </c>
      <c r="W481" s="79" t="s">
        <v>48</v>
      </c>
      <c r="X481" s="79" t="s">
        <v>48</v>
      </c>
      <c r="Y481" s="79" t="s">
        <v>48</v>
      </c>
      <c r="Z481" s="123" t="s">
        <v>164</v>
      </c>
      <c r="AA481" s="89">
        <v>0</v>
      </c>
      <c r="AB481" s="90">
        <v>2049</v>
      </c>
      <c r="AC481" s="89">
        <v>144.86000000000001</v>
      </c>
      <c r="AD481" s="91">
        <v>1.4999999999999999E-2</v>
      </c>
      <c r="AE481" s="224" t="s">
        <v>1699</v>
      </c>
      <c r="AF481" s="234">
        <v>7573</v>
      </c>
    </row>
    <row r="482" spans="1:32" ht="14.25" customHeight="1">
      <c r="A482" s="76">
        <v>20</v>
      </c>
      <c r="B482" s="77">
        <v>20</v>
      </c>
      <c r="C482" s="78">
        <v>891</v>
      </c>
      <c r="D482" s="78" t="s">
        <v>1037</v>
      </c>
      <c r="E482" s="78" t="s">
        <v>75</v>
      </c>
      <c r="F482" s="78" t="s">
        <v>186</v>
      </c>
      <c r="G482" s="79" t="s">
        <v>53</v>
      </c>
      <c r="H482" s="88" t="s">
        <v>1755</v>
      </c>
      <c r="I482" s="79" t="s">
        <v>193</v>
      </c>
      <c r="J482" s="78" t="s">
        <v>1038</v>
      </c>
      <c r="K482" s="78">
        <v>1260522153</v>
      </c>
      <c r="L482" s="79" t="s">
        <v>195</v>
      </c>
      <c r="M482" s="79" t="s">
        <v>196</v>
      </c>
      <c r="N482" s="83">
        <f>SUMIFS(FIPE!C:C,FIPE!A:A,'FROTA CONT'!F482,FIPE!B:B,'FROTA CONT'!E482)</f>
        <v>207845</v>
      </c>
      <c r="O482" s="79"/>
      <c r="P482" s="106"/>
      <c r="Q482" s="106"/>
      <c r="R482" s="106"/>
      <c r="S482" s="106"/>
      <c r="T482" s="107"/>
      <c r="U482" s="79"/>
      <c r="V482" s="79" t="s">
        <v>30</v>
      </c>
      <c r="W482" s="79" t="s">
        <v>48</v>
      </c>
      <c r="X482" s="79" t="s">
        <v>48</v>
      </c>
      <c r="Y482" s="79" t="s">
        <v>48</v>
      </c>
      <c r="Z482" s="123" t="s">
        <v>164</v>
      </c>
      <c r="AA482" s="89">
        <v>0</v>
      </c>
      <c r="AB482" s="90">
        <v>2049</v>
      </c>
      <c r="AC482" s="89">
        <v>144.86000000000001</v>
      </c>
      <c r="AD482" s="91">
        <v>1.4999999999999999E-2</v>
      </c>
      <c r="AE482" s="224" t="s">
        <v>1699</v>
      </c>
      <c r="AF482" s="234">
        <v>9403</v>
      </c>
    </row>
    <row r="483" spans="1:32" ht="14.25" customHeight="1">
      <c r="A483" s="76">
        <v>20</v>
      </c>
      <c r="B483" s="77">
        <v>20</v>
      </c>
      <c r="C483" s="78">
        <v>893</v>
      </c>
      <c r="D483" s="78" t="s">
        <v>1039</v>
      </c>
      <c r="E483" s="78" t="s">
        <v>75</v>
      </c>
      <c r="F483" s="78" t="s">
        <v>186</v>
      </c>
      <c r="G483" s="79" t="s">
        <v>53</v>
      </c>
      <c r="H483" s="88" t="s">
        <v>1755</v>
      </c>
      <c r="I483" s="79" t="s">
        <v>193</v>
      </c>
      <c r="J483" s="78" t="s">
        <v>1040</v>
      </c>
      <c r="K483" s="78">
        <v>1260847303</v>
      </c>
      <c r="L483" s="79" t="s">
        <v>195</v>
      </c>
      <c r="M483" s="79" t="s">
        <v>196</v>
      </c>
      <c r="N483" s="83">
        <f>SUMIFS(FIPE!C:C,FIPE!A:A,'FROTA CONT'!F483,FIPE!B:B,'FROTA CONT'!E483)</f>
        <v>207845</v>
      </c>
      <c r="O483" s="79"/>
      <c r="P483" s="106"/>
      <c r="Q483" s="106"/>
      <c r="R483" s="106"/>
      <c r="S483" s="106"/>
      <c r="T483" s="107"/>
      <c r="U483" s="79"/>
      <c r="V483" s="79" t="s">
        <v>30</v>
      </c>
      <c r="W483" s="79" t="s">
        <v>48</v>
      </c>
      <c r="X483" s="79" t="s">
        <v>48</v>
      </c>
      <c r="Y483" s="79" t="s">
        <v>48</v>
      </c>
      <c r="Z483" s="78" t="s">
        <v>1020</v>
      </c>
      <c r="AA483" s="89">
        <v>0</v>
      </c>
      <c r="AB483" s="90">
        <v>2049</v>
      </c>
      <c r="AC483" s="89">
        <v>144.86000000000001</v>
      </c>
      <c r="AD483" s="91">
        <v>1.4999999999999999E-2</v>
      </c>
      <c r="AE483" s="224" t="s">
        <v>1699</v>
      </c>
      <c r="AF483" s="234">
        <v>3947</v>
      </c>
    </row>
    <row r="484" spans="1:32" ht="14.25" customHeight="1">
      <c r="A484" s="76">
        <v>20</v>
      </c>
      <c r="B484" s="77">
        <v>20</v>
      </c>
      <c r="C484" s="78">
        <v>895</v>
      </c>
      <c r="D484" s="78" t="s">
        <v>1041</v>
      </c>
      <c r="E484" s="78" t="s">
        <v>75</v>
      </c>
      <c r="F484" s="78" t="s">
        <v>186</v>
      </c>
      <c r="G484" s="79" t="s">
        <v>53</v>
      </c>
      <c r="H484" s="88" t="s">
        <v>1755</v>
      </c>
      <c r="I484" s="79" t="s">
        <v>193</v>
      </c>
      <c r="J484" s="78" t="s">
        <v>1042</v>
      </c>
      <c r="K484" s="78">
        <v>1260521980</v>
      </c>
      <c r="L484" s="79" t="s">
        <v>195</v>
      </c>
      <c r="M484" s="79" t="s">
        <v>196</v>
      </c>
      <c r="N484" s="83">
        <f>SUMIFS(FIPE!C:C,FIPE!A:A,'FROTA CONT'!F484,FIPE!B:B,'FROTA CONT'!E484)</f>
        <v>207845</v>
      </c>
      <c r="O484" s="79"/>
      <c r="P484" s="106"/>
      <c r="Q484" s="106"/>
      <c r="R484" s="106"/>
      <c r="S484" s="106"/>
      <c r="T484" s="107"/>
      <c r="U484" s="79"/>
      <c r="V484" s="79" t="s">
        <v>30</v>
      </c>
      <c r="W484" s="79" t="s">
        <v>48</v>
      </c>
      <c r="X484" s="79" t="s">
        <v>48</v>
      </c>
      <c r="Y484" s="79" t="s">
        <v>48</v>
      </c>
      <c r="Z484" s="78" t="s">
        <v>1020</v>
      </c>
      <c r="AA484" s="89">
        <v>0</v>
      </c>
      <c r="AB484" s="90">
        <v>2049</v>
      </c>
      <c r="AC484" s="89">
        <v>144.86000000000001</v>
      </c>
      <c r="AD484" s="91">
        <v>1.4999999999999999E-2</v>
      </c>
      <c r="AE484" s="224" t="s">
        <v>1699</v>
      </c>
      <c r="AF484" s="234">
        <v>9079</v>
      </c>
    </row>
    <row r="485" spans="1:32" ht="14.25" customHeight="1">
      <c r="A485" s="79"/>
      <c r="B485" s="113"/>
      <c r="C485" s="78"/>
      <c r="D485" s="78"/>
      <c r="E485" s="78"/>
      <c r="F485" s="78"/>
      <c r="G485" s="79"/>
      <c r="H485" s="79"/>
      <c r="I485" s="79"/>
      <c r="J485" s="78"/>
      <c r="K485" s="78"/>
      <c r="L485" s="79"/>
      <c r="M485" s="79"/>
      <c r="N485" s="100"/>
      <c r="O485" s="79"/>
      <c r="P485" s="106"/>
      <c r="Q485" s="106"/>
      <c r="R485" s="106"/>
      <c r="S485" s="106"/>
      <c r="T485" s="107"/>
      <c r="U485" s="79"/>
      <c r="V485" s="79"/>
      <c r="W485" s="79"/>
      <c r="X485" s="79"/>
      <c r="Y485" s="79"/>
      <c r="Z485" s="78"/>
      <c r="AA485" s="89"/>
      <c r="AB485" s="102"/>
      <c r="AC485" s="102"/>
      <c r="AD485" s="103"/>
      <c r="AE485" s="224"/>
      <c r="AF485" s="228"/>
    </row>
    <row r="486" spans="1:32" ht="14.25" customHeight="1">
      <c r="A486" s="194" t="s">
        <v>0</v>
      </c>
      <c r="B486" s="195" t="s">
        <v>1757</v>
      </c>
      <c r="C486" s="196" t="s">
        <v>1</v>
      </c>
      <c r="D486" s="196" t="s">
        <v>2</v>
      </c>
      <c r="E486" s="196" t="s">
        <v>3</v>
      </c>
      <c r="F486" s="196" t="s">
        <v>4</v>
      </c>
      <c r="G486" s="194" t="s">
        <v>5</v>
      </c>
      <c r="H486" s="194" t="s">
        <v>6</v>
      </c>
      <c r="I486" s="194" t="s">
        <v>1665</v>
      </c>
      <c r="J486" s="196" t="s">
        <v>7</v>
      </c>
      <c r="K486" s="196" t="s">
        <v>8</v>
      </c>
      <c r="L486" s="194" t="s">
        <v>9</v>
      </c>
      <c r="M486" s="194" t="s">
        <v>10</v>
      </c>
      <c r="N486" s="197" t="s">
        <v>1737</v>
      </c>
      <c r="O486" s="72" t="s">
        <v>1629</v>
      </c>
      <c r="P486" s="73" t="s">
        <v>11</v>
      </c>
      <c r="Q486" s="73" t="s">
        <v>12</v>
      </c>
      <c r="R486" s="73" t="s">
        <v>13</v>
      </c>
      <c r="S486" s="73" t="s">
        <v>14</v>
      </c>
      <c r="T486" s="73" t="s">
        <v>15</v>
      </c>
      <c r="U486" s="72" t="s">
        <v>1628</v>
      </c>
      <c r="V486" s="190" t="s">
        <v>16</v>
      </c>
      <c r="W486" s="190" t="s">
        <v>17</v>
      </c>
      <c r="X486" s="189" t="s">
        <v>1800</v>
      </c>
      <c r="Y486" s="189" t="s">
        <v>1801</v>
      </c>
      <c r="Z486" s="196" t="s">
        <v>1627</v>
      </c>
      <c r="AA486" s="198" t="s">
        <v>1712</v>
      </c>
      <c r="AB486" s="199" t="s">
        <v>1674</v>
      </c>
      <c r="AC486" s="194" t="s">
        <v>1633</v>
      </c>
      <c r="AD486" s="194" t="s">
        <v>1635</v>
      </c>
      <c r="AE486" s="223" t="s">
        <v>1696</v>
      </c>
      <c r="AF486" s="227" t="s">
        <v>1716</v>
      </c>
    </row>
    <row r="487" spans="1:32" ht="14.25" customHeight="1">
      <c r="A487" s="76">
        <v>20</v>
      </c>
      <c r="B487" s="77">
        <v>5</v>
      </c>
      <c r="C487" s="78">
        <v>601</v>
      </c>
      <c r="D487" s="78" t="s">
        <v>1077</v>
      </c>
      <c r="E487" s="78" t="s">
        <v>1078</v>
      </c>
      <c r="F487" s="78" t="s">
        <v>42</v>
      </c>
      <c r="G487" s="79" t="s">
        <v>64</v>
      </c>
      <c r="H487" s="88" t="s">
        <v>1715</v>
      </c>
      <c r="I487" s="81" t="s">
        <v>65</v>
      </c>
      <c r="J487" s="78" t="s">
        <v>1079</v>
      </c>
      <c r="K487" s="78">
        <v>1229034487</v>
      </c>
      <c r="L487" s="79" t="s">
        <v>45</v>
      </c>
      <c r="M487" s="79" t="s">
        <v>46</v>
      </c>
      <c r="N487" s="83">
        <f>SUMIFS(FIPE!C:C,FIPE!A:A,'FROTA CONT'!F487,FIPE!B:B,'FROTA CONT'!E487)</f>
        <v>71602</v>
      </c>
      <c r="O487" s="84" t="s">
        <v>28</v>
      </c>
      <c r="P487" s="95">
        <v>300000</v>
      </c>
      <c r="Q487" s="95">
        <v>700000</v>
      </c>
      <c r="R487" s="95">
        <v>100000</v>
      </c>
      <c r="S487" s="95">
        <v>30000</v>
      </c>
      <c r="T487" s="96" t="s">
        <v>48</v>
      </c>
      <c r="U487" s="88" t="s">
        <v>152</v>
      </c>
      <c r="V487" s="79" t="s">
        <v>30</v>
      </c>
      <c r="W487" s="79" t="s">
        <v>48</v>
      </c>
      <c r="X487" s="79" t="s">
        <v>48</v>
      </c>
      <c r="Y487" s="79" t="s">
        <v>48</v>
      </c>
      <c r="Z487" s="78" t="s">
        <v>1080</v>
      </c>
      <c r="AA487" s="89">
        <v>1504.32</v>
      </c>
      <c r="AB487" s="90">
        <v>1554.44</v>
      </c>
      <c r="AC487" s="89">
        <v>144.86000000000001</v>
      </c>
      <c r="AD487" s="91">
        <v>0.02</v>
      </c>
      <c r="AE487" s="224" t="s">
        <v>1697</v>
      </c>
      <c r="AF487" s="228"/>
    </row>
    <row r="488" spans="1:32" ht="14.25" customHeight="1">
      <c r="A488" s="76">
        <v>20</v>
      </c>
      <c r="B488" s="77">
        <v>20</v>
      </c>
      <c r="C488" s="78">
        <v>605</v>
      </c>
      <c r="D488" s="78" t="s">
        <v>1081</v>
      </c>
      <c r="E488" s="78" t="s">
        <v>1078</v>
      </c>
      <c r="F488" s="78" t="s">
        <v>42</v>
      </c>
      <c r="G488" s="79" t="s">
        <v>64</v>
      </c>
      <c r="H488" s="88" t="s">
        <v>1715</v>
      </c>
      <c r="I488" s="81" t="s">
        <v>65</v>
      </c>
      <c r="J488" s="78" t="s">
        <v>1082</v>
      </c>
      <c r="K488" s="78">
        <v>1229034037</v>
      </c>
      <c r="L488" s="79" t="s">
        <v>45</v>
      </c>
      <c r="M488" s="79" t="s">
        <v>46</v>
      </c>
      <c r="N488" s="83">
        <f>SUMIFS(FIPE!C:C,FIPE!A:A,'FROTA CONT'!F488,FIPE!B:B,'FROTA CONT'!E488)</f>
        <v>71602</v>
      </c>
      <c r="O488" s="84" t="s">
        <v>28</v>
      </c>
      <c r="P488" s="95">
        <v>300000</v>
      </c>
      <c r="Q488" s="95">
        <v>700000</v>
      </c>
      <c r="R488" s="95">
        <v>100000</v>
      </c>
      <c r="S488" s="95">
        <v>30000</v>
      </c>
      <c r="T488" s="96" t="s">
        <v>48</v>
      </c>
      <c r="U488" s="88" t="s">
        <v>152</v>
      </c>
      <c r="V488" s="79" t="s">
        <v>30</v>
      </c>
      <c r="W488" s="79" t="s">
        <v>48</v>
      </c>
      <c r="X488" s="79" t="s">
        <v>48</v>
      </c>
      <c r="Y488" s="79" t="s">
        <v>48</v>
      </c>
      <c r="Z488" s="78" t="s">
        <v>128</v>
      </c>
      <c r="AA488" s="89">
        <v>902.59</v>
      </c>
      <c r="AB488" s="90">
        <v>1554.44</v>
      </c>
      <c r="AC488" s="89">
        <v>144.86000000000001</v>
      </c>
      <c r="AD488" s="91">
        <v>0.02</v>
      </c>
      <c r="AE488" s="224" t="s">
        <v>1697</v>
      </c>
      <c r="AF488" s="228"/>
    </row>
    <row r="489" spans="1:32" ht="14.25" customHeight="1">
      <c r="A489" s="76">
        <v>20</v>
      </c>
      <c r="B489" s="77">
        <v>20</v>
      </c>
      <c r="C489" s="78">
        <v>597</v>
      </c>
      <c r="D489" s="78" t="s">
        <v>1083</v>
      </c>
      <c r="E489" s="78" t="s">
        <v>1078</v>
      </c>
      <c r="F489" s="78" t="s">
        <v>42</v>
      </c>
      <c r="G489" s="79" t="s">
        <v>64</v>
      </c>
      <c r="H489" s="88" t="s">
        <v>1715</v>
      </c>
      <c r="I489" s="81" t="s">
        <v>65</v>
      </c>
      <c r="J489" s="78" t="s">
        <v>1084</v>
      </c>
      <c r="K489" s="78">
        <v>1229034975</v>
      </c>
      <c r="L489" s="79" t="s">
        <v>45</v>
      </c>
      <c r="M489" s="79" t="s">
        <v>46</v>
      </c>
      <c r="N489" s="83">
        <f>SUMIFS(FIPE!C:C,FIPE!A:A,'FROTA CONT'!F489,FIPE!B:B,'FROTA CONT'!E489)</f>
        <v>71602</v>
      </c>
      <c r="O489" s="84" t="s">
        <v>28</v>
      </c>
      <c r="P489" s="95">
        <v>300000</v>
      </c>
      <c r="Q489" s="95">
        <v>700000</v>
      </c>
      <c r="R489" s="95">
        <v>100000</v>
      </c>
      <c r="S489" s="95">
        <v>30000</v>
      </c>
      <c r="T489" s="96" t="s">
        <v>48</v>
      </c>
      <c r="U489" s="88" t="s">
        <v>152</v>
      </c>
      <c r="V489" s="79" t="s">
        <v>30</v>
      </c>
      <c r="W489" s="79" t="s">
        <v>48</v>
      </c>
      <c r="X489" s="79" t="s">
        <v>48</v>
      </c>
      <c r="Y489" s="79" t="s">
        <v>48</v>
      </c>
      <c r="Z489" s="78" t="s">
        <v>49</v>
      </c>
      <c r="AA489" s="89">
        <v>0</v>
      </c>
      <c r="AB489" s="90">
        <v>1554.44</v>
      </c>
      <c r="AC489" s="89">
        <v>144.86000000000001</v>
      </c>
      <c r="AD489" s="91">
        <v>0.02</v>
      </c>
      <c r="AE489" s="224" t="s">
        <v>1697</v>
      </c>
      <c r="AF489" s="228"/>
    </row>
    <row r="490" spans="1:32" ht="14.25" customHeight="1">
      <c r="A490" s="76">
        <v>20</v>
      </c>
      <c r="B490" s="77">
        <v>20</v>
      </c>
      <c r="C490" s="78">
        <v>603</v>
      </c>
      <c r="D490" s="78" t="s">
        <v>1085</v>
      </c>
      <c r="E490" s="78" t="s">
        <v>1078</v>
      </c>
      <c r="F490" s="78" t="s">
        <v>42</v>
      </c>
      <c r="G490" s="79" t="s">
        <v>64</v>
      </c>
      <c r="H490" s="88" t="s">
        <v>1715</v>
      </c>
      <c r="I490" s="81" t="s">
        <v>65</v>
      </c>
      <c r="J490" s="78" t="s">
        <v>1086</v>
      </c>
      <c r="K490" s="78">
        <v>1229034290</v>
      </c>
      <c r="L490" s="79" t="s">
        <v>45</v>
      </c>
      <c r="M490" s="79" t="s">
        <v>46</v>
      </c>
      <c r="N490" s="83">
        <f>SUMIFS(FIPE!C:C,FIPE!A:A,'FROTA CONT'!F490,FIPE!B:B,'FROTA CONT'!E490)</f>
        <v>71602</v>
      </c>
      <c r="O490" s="84" t="s">
        <v>28</v>
      </c>
      <c r="P490" s="95">
        <v>300000</v>
      </c>
      <c r="Q490" s="95">
        <v>700000</v>
      </c>
      <c r="R490" s="95">
        <v>100000</v>
      </c>
      <c r="S490" s="95">
        <v>30000</v>
      </c>
      <c r="T490" s="96" t="s">
        <v>48</v>
      </c>
      <c r="U490" s="88" t="s">
        <v>152</v>
      </c>
      <c r="V490" s="79" t="s">
        <v>30</v>
      </c>
      <c r="W490" s="79" t="s">
        <v>48</v>
      </c>
      <c r="X490" s="79" t="s">
        <v>48</v>
      </c>
      <c r="Y490" s="79" t="s">
        <v>48</v>
      </c>
      <c r="Z490" s="78" t="s">
        <v>49</v>
      </c>
      <c r="AA490" s="89">
        <v>0</v>
      </c>
      <c r="AB490" s="90">
        <v>1554.44</v>
      </c>
      <c r="AC490" s="89">
        <v>144.86000000000001</v>
      </c>
      <c r="AD490" s="91">
        <v>0.02</v>
      </c>
      <c r="AE490" s="224" t="s">
        <v>1697</v>
      </c>
      <c r="AF490" s="228"/>
    </row>
    <row r="491" spans="1:32" ht="14.25" customHeight="1">
      <c r="A491" s="76">
        <v>20</v>
      </c>
      <c r="B491" s="77">
        <v>20</v>
      </c>
      <c r="C491" s="78">
        <v>595</v>
      </c>
      <c r="D491" s="78" t="s">
        <v>1087</v>
      </c>
      <c r="E491" s="78" t="s">
        <v>1078</v>
      </c>
      <c r="F491" s="78" t="s">
        <v>42</v>
      </c>
      <c r="G491" s="79" t="s">
        <v>64</v>
      </c>
      <c r="H491" s="88" t="s">
        <v>1715</v>
      </c>
      <c r="I491" s="81" t="s">
        <v>65</v>
      </c>
      <c r="J491" s="78" t="s">
        <v>1088</v>
      </c>
      <c r="K491" s="78">
        <v>1229033715</v>
      </c>
      <c r="L491" s="79" t="s">
        <v>45</v>
      </c>
      <c r="M491" s="79" t="s">
        <v>46</v>
      </c>
      <c r="N491" s="83">
        <f>SUMIFS(FIPE!C:C,FIPE!A:A,'FROTA CONT'!F491,FIPE!B:B,'FROTA CONT'!E491)</f>
        <v>71602</v>
      </c>
      <c r="O491" s="84" t="s">
        <v>28</v>
      </c>
      <c r="P491" s="95">
        <v>300000</v>
      </c>
      <c r="Q491" s="95">
        <v>700000</v>
      </c>
      <c r="R491" s="95">
        <v>100000</v>
      </c>
      <c r="S491" s="95">
        <v>30000</v>
      </c>
      <c r="T491" s="96" t="s">
        <v>48</v>
      </c>
      <c r="U491" s="88" t="s">
        <v>152</v>
      </c>
      <c r="V491" s="79" t="s">
        <v>30</v>
      </c>
      <c r="W491" s="79" t="s">
        <v>48</v>
      </c>
      <c r="X491" s="79" t="s">
        <v>48</v>
      </c>
      <c r="Y491" s="79" t="s">
        <v>48</v>
      </c>
      <c r="Z491" s="78" t="s">
        <v>49</v>
      </c>
      <c r="AA491" s="89">
        <v>0</v>
      </c>
      <c r="AB491" s="90">
        <v>1554.44</v>
      </c>
      <c r="AC491" s="89">
        <v>144.86000000000001</v>
      </c>
      <c r="AD491" s="91">
        <v>0.02</v>
      </c>
      <c r="AE491" s="224" t="s">
        <v>1697</v>
      </c>
      <c r="AF491" s="228"/>
    </row>
    <row r="492" spans="1:32" ht="14.25" customHeight="1">
      <c r="A492" s="76"/>
      <c r="B492" s="77"/>
      <c r="C492" s="78"/>
      <c r="D492" s="78"/>
      <c r="E492" s="78"/>
      <c r="F492" s="78"/>
      <c r="G492" s="79"/>
      <c r="H492" s="79"/>
      <c r="I492" s="81"/>
      <c r="J492" s="78"/>
      <c r="K492" s="78"/>
      <c r="L492" s="79"/>
      <c r="M492" s="79"/>
      <c r="N492" s="83"/>
      <c r="O492" s="79"/>
      <c r="P492" s="106"/>
      <c r="Q492" s="106"/>
      <c r="R492" s="106"/>
      <c r="S492" s="106"/>
      <c r="T492" s="107"/>
      <c r="U492" s="79"/>
      <c r="V492" s="79"/>
      <c r="W492" s="79"/>
      <c r="X492" s="79"/>
      <c r="Y492" s="79"/>
      <c r="Z492" s="78"/>
      <c r="AA492" s="89"/>
      <c r="AB492" s="90"/>
      <c r="AC492" s="89"/>
      <c r="AD492" s="91"/>
      <c r="AE492" s="224"/>
      <c r="AF492" s="228"/>
    </row>
    <row r="493" spans="1:32" ht="14.25" customHeight="1">
      <c r="A493" s="194" t="s">
        <v>0</v>
      </c>
      <c r="B493" s="195" t="s">
        <v>1757</v>
      </c>
      <c r="C493" s="196" t="s">
        <v>1</v>
      </c>
      <c r="D493" s="196" t="s">
        <v>2</v>
      </c>
      <c r="E493" s="196" t="s">
        <v>3</v>
      </c>
      <c r="F493" s="196" t="s">
        <v>4</v>
      </c>
      <c r="G493" s="194" t="s">
        <v>5</v>
      </c>
      <c r="H493" s="194" t="s">
        <v>6</v>
      </c>
      <c r="I493" s="194" t="s">
        <v>1665</v>
      </c>
      <c r="J493" s="196" t="s">
        <v>7</v>
      </c>
      <c r="K493" s="196" t="s">
        <v>8</v>
      </c>
      <c r="L493" s="194" t="s">
        <v>9</v>
      </c>
      <c r="M493" s="194" t="s">
        <v>10</v>
      </c>
      <c r="N493" s="197" t="s">
        <v>1737</v>
      </c>
      <c r="O493" s="72" t="s">
        <v>1629</v>
      </c>
      <c r="P493" s="73" t="s">
        <v>11</v>
      </c>
      <c r="Q493" s="73" t="s">
        <v>12</v>
      </c>
      <c r="R493" s="73" t="s">
        <v>13</v>
      </c>
      <c r="S493" s="73" t="s">
        <v>14</v>
      </c>
      <c r="T493" s="73" t="s">
        <v>15</v>
      </c>
      <c r="U493" s="72" t="s">
        <v>1628</v>
      </c>
      <c r="V493" s="190" t="s">
        <v>16</v>
      </c>
      <c r="W493" s="190" t="s">
        <v>17</v>
      </c>
      <c r="X493" s="189" t="s">
        <v>1800</v>
      </c>
      <c r="Y493" s="189" t="s">
        <v>1801</v>
      </c>
      <c r="Z493" s="196" t="s">
        <v>1627</v>
      </c>
      <c r="AA493" s="198" t="s">
        <v>1712</v>
      </c>
      <c r="AB493" s="199" t="s">
        <v>1674</v>
      </c>
      <c r="AC493" s="194" t="s">
        <v>1633</v>
      </c>
      <c r="AD493" s="194" t="s">
        <v>1635</v>
      </c>
      <c r="AE493" s="223" t="s">
        <v>1696</v>
      </c>
      <c r="AF493" s="227" t="s">
        <v>1716</v>
      </c>
    </row>
    <row r="494" spans="1:32" ht="14.25" customHeight="1">
      <c r="A494" s="76">
        <v>20</v>
      </c>
      <c r="B494" s="77">
        <v>5</v>
      </c>
      <c r="C494" s="78">
        <v>665</v>
      </c>
      <c r="D494" s="78" t="s">
        <v>1168</v>
      </c>
      <c r="E494" s="78" t="s">
        <v>56</v>
      </c>
      <c r="F494" s="78" t="s">
        <v>113</v>
      </c>
      <c r="G494" s="79" t="s">
        <v>53</v>
      </c>
      <c r="H494" s="88" t="s">
        <v>1717</v>
      </c>
      <c r="I494" s="79" t="s">
        <v>96</v>
      </c>
      <c r="J494" s="78" t="s">
        <v>1169</v>
      </c>
      <c r="K494" s="78">
        <v>1231925660</v>
      </c>
      <c r="L494" s="79" t="s">
        <v>45</v>
      </c>
      <c r="M494" s="79" t="s">
        <v>46</v>
      </c>
      <c r="N494" s="83">
        <f>SUMIFS(FIPE!C:C,FIPE!A:A,'FROTA CONT'!F494,FIPE!B:B,'FROTA CONT'!E494)</f>
        <v>168854</v>
      </c>
      <c r="O494" s="79"/>
      <c r="P494" s="106"/>
      <c r="Q494" s="106"/>
      <c r="R494" s="106"/>
      <c r="S494" s="106"/>
      <c r="T494" s="107"/>
      <c r="U494" s="79"/>
      <c r="V494" s="79" t="s">
        <v>30</v>
      </c>
      <c r="W494" s="79" t="s">
        <v>48</v>
      </c>
      <c r="X494" s="81" t="s">
        <v>30</v>
      </c>
      <c r="Y494" s="81" t="s">
        <v>30</v>
      </c>
      <c r="Z494" s="78" t="s">
        <v>49</v>
      </c>
      <c r="AA494" s="89">
        <v>3865.64</v>
      </c>
      <c r="AB494" s="90">
        <v>2586.1</v>
      </c>
      <c r="AC494" s="89">
        <v>144.86000000000001</v>
      </c>
      <c r="AD494" s="91">
        <v>0.02</v>
      </c>
      <c r="AE494" s="224" t="s">
        <v>1709</v>
      </c>
      <c r="AF494" s="234">
        <v>105564</v>
      </c>
    </row>
    <row r="495" spans="1:32" ht="14.25" customHeight="1">
      <c r="A495" s="76">
        <v>20</v>
      </c>
      <c r="B495" s="77">
        <v>5</v>
      </c>
      <c r="C495" s="78">
        <v>921</v>
      </c>
      <c r="D495" s="78" t="s">
        <v>1170</v>
      </c>
      <c r="E495" s="78" t="s">
        <v>56</v>
      </c>
      <c r="F495" s="78" t="s">
        <v>186</v>
      </c>
      <c r="G495" s="79" t="s">
        <v>53</v>
      </c>
      <c r="H495" s="88" t="s">
        <v>1717</v>
      </c>
      <c r="I495" s="79" t="s">
        <v>193</v>
      </c>
      <c r="J495" s="78" t="s">
        <v>1171</v>
      </c>
      <c r="K495" s="78">
        <v>1262980310</v>
      </c>
      <c r="L495" s="79" t="s">
        <v>195</v>
      </c>
      <c r="M495" s="79" t="s">
        <v>196</v>
      </c>
      <c r="N495" s="83">
        <f>SUMIFS(FIPE!C:C,FIPE!A:A,'FROTA CONT'!F495,FIPE!B:B,'FROTA CONT'!E495)</f>
        <v>176521</v>
      </c>
      <c r="O495" s="79"/>
      <c r="P495" s="106"/>
      <c r="Q495" s="106"/>
      <c r="R495" s="106"/>
      <c r="S495" s="106"/>
      <c r="T495" s="107"/>
      <c r="U495" s="79"/>
      <c r="V495" s="79" t="s">
        <v>30</v>
      </c>
      <c r="W495" s="79" t="s">
        <v>48</v>
      </c>
      <c r="X495" s="81" t="s">
        <v>30</v>
      </c>
      <c r="Y495" s="81" t="s">
        <v>30</v>
      </c>
      <c r="Z495" s="78" t="s">
        <v>1678</v>
      </c>
      <c r="AA495" s="89">
        <v>156.18</v>
      </c>
      <c r="AB495" s="90">
        <v>2977.47</v>
      </c>
      <c r="AC495" s="89">
        <v>144.86000000000001</v>
      </c>
      <c r="AD495" s="91">
        <v>0.02</v>
      </c>
      <c r="AE495" s="224" t="s">
        <v>1709</v>
      </c>
      <c r="AF495" s="228">
        <v>26717</v>
      </c>
    </row>
    <row r="496" spans="1:32" ht="14.25" customHeight="1">
      <c r="A496" s="76">
        <v>20</v>
      </c>
      <c r="B496" s="77">
        <v>5</v>
      </c>
      <c r="C496" s="78">
        <v>117</v>
      </c>
      <c r="D496" s="78" t="s">
        <v>1176</v>
      </c>
      <c r="E496" s="78" t="s">
        <v>56</v>
      </c>
      <c r="F496" s="78" t="s">
        <v>95</v>
      </c>
      <c r="G496" s="79" t="s">
        <v>53</v>
      </c>
      <c r="H496" s="88" t="s">
        <v>1717</v>
      </c>
      <c r="I496" s="81" t="s">
        <v>69</v>
      </c>
      <c r="J496" s="78" t="s">
        <v>1177</v>
      </c>
      <c r="K496" s="78">
        <v>1165412907</v>
      </c>
      <c r="L496" s="79" t="s">
        <v>195</v>
      </c>
      <c r="M496" s="79" t="s">
        <v>196</v>
      </c>
      <c r="N496" s="83">
        <f>SUMIFS(FIPE!C:C,FIPE!A:A,'FROTA CONT'!F496,FIPE!B:B,'FROTA CONT'!E496)</f>
        <v>151052</v>
      </c>
      <c r="O496" s="84" t="s">
        <v>28</v>
      </c>
      <c r="P496" s="95">
        <v>300000</v>
      </c>
      <c r="Q496" s="95">
        <v>700000</v>
      </c>
      <c r="R496" s="95">
        <v>100000</v>
      </c>
      <c r="S496" s="95">
        <v>30000</v>
      </c>
      <c r="T496" s="96" t="s">
        <v>48</v>
      </c>
      <c r="U496" s="88" t="s">
        <v>25</v>
      </c>
      <c r="V496" s="79" t="s">
        <v>30</v>
      </c>
      <c r="W496" s="79" t="s">
        <v>30</v>
      </c>
      <c r="X496" s="81" t="s">
        <v>30</v>
      </c>
      <c r="Y496" s="81" t="s">
        <v>30</v>
      </c>
      <c r="Z496" s="78" t="s">
        <v>1143</v>
      </c>
      <c r="AA496" s="89">
        <v>981.54</v>
      </c>
      <c r="AB496" s="90">
        <v>1744.38</v>
      </c>
      <c r="AC496" s="89">
        <v>144.86000000000001</v>
      </c>
      <c r="AD496" s="91">
        <v>0.02</v>
      </c>
      <c r="AE496" s="224" t="s">
        <v>1709</v>
      </c>
      <c r="AF496" s="234">
        <v>117566</v>
      </c>
    </row>
    <row r="497" spans="1:32" ht="14.25" customHeight="1">
      <c r="A497" s="76"/>
      <c r="B497" s="77"/>
      <c r="C497" s="78"/>
      <c r="D497" s="78"/>
      <c r="E497" s="78"/>
      <c r="F497" s="78"/>
      <c r="G497" s="79"/>
      <c r="H497" s="79"/>
      <c r="I497" s="79"/>
      <c r="J497" s="78"/>
      <c r="K497" s="78"/>
      <c r="L497" s="79"/>
      <c r="M497" s="79"/>
      <c r="N497" s="83"/>
      <c r="O497" s="79"/>
      <c r="P497" s="106"/>
      <c r="Q497" s="106"/>
      <c r="R497" s="106"/>
      <c r="S497" s="106"/>
      <c r="T497" s="107"/>
      <c r="U497" s="79"/>
      <c r="V497" s="79"/>
      <c r="W497" s="79"/>
      <c r="X497" s="79"/>
      <c r="Y497" s="79"/>
      <c r="Z497" s="78"/>
      <c r="AA497" s="89"/>
      <c r="AB497" s="90"/>
      <c r="AC497" s="89"/>
      <c r="AD497" s="91"/>
      <c r="AE497" s="224"/>
      <c r="AF497" s="228"/>
    </row>
    <row r="498" spans="1:32" ht="14.25" customHeight="1">
      <c r="A498" s="194" t="s">
        <v>0</v>
      </c>
      <c r="B498" s="195" t="s">
        <v>1757</v>
      </c>
      <c r="C498" s="196" t="s">
        <v>1</v>
      </c>
      <c r="D498" s="196" t="s">
        <v>2</v>
      </c>
      <c r="E498" s="196" t="s">
        <v>3</v>
      </c>
      <c r="F498" s="196" t="s">
        <v>4</v>
      </c>
      <c r="G498" s="194" t="s">
        <v>5</v>
      </c>
      <c r="H498" s="194" t="s">
        <v>6</v>
      </c>
      <c r="I498" s="194" t="s">
        <v>1665</v>
      </c>
      <c r="J498" s="196" t="s">
        <v>7</v>
      </c>
      <c r="K498" s="196" t="s">
        <v>8</v>
      </c>
      <c r="L498" s="194" t="s">
        <v>9</v>
      </c>
      <c r="M498" s="194" t="s">
        <v>10</v>
      </c>
      <c r="N498" s="197" t="s">
        <v>1737</v>
      </c>
      <c r="O498" s="72" t="s">
        <v>1629</v>
      </c>
      <c r="P498" s="73" t="s">
        <v>11</v>
      </c>
      <c r="Q498" s="73" t="s">
        <v>12</v>
      </c>
      <c r="R498" s="73" t="s">
        <v>13</v>
      </c>
      <c r="S498" s="73" t="s">
        <v>14</v>
      </c>
      <c r="T498" s="73" t="s">
        <v>15</v>
      </c>
      <c r="U498" s="72" t="s">
        <v>1628</v>
      </c>
      <c r="V498" s="190" t="s">
        <v>16</v>
      </c>
      <c r="W498" s="190" t="s">
        <v>17</v>
      </c>
      <c r="X498" s="189" t="s">
        <v>1800</v>
      </c>
      <c r="Y498" s="189" t="s">
        <v>1801</v>
      </c>
      <c r="Z498" s="196" t="s">
        <v>1627</v>
      </c>
      <c r="AA498" s="198" t="s">
        <v>1712</v>
      </c>
      <c r="AB498" s="199" t="s">
        <v>1674</v>
      </c>
      <c r="AC498" s="194" t="s">
        <v>1633</v>
      </c>
      <c r="AD498" s="194" t="s">
        <v>1635</v>
      </c>
      <c r="AE498" s="223" t="s">
        <v>1696</v>
      </c>
      <c r="AF498" s="227" t="s">
        <v>1716</v>
      </c>
    </row>
    <row r="499" spans="1:32" ht="14.25" customHeight="1">
      <c r="A499" s="76">
        <v>20</v>
      </c>
      <c r="B499" s="77">
        <v>20</v>
      </c>
      <c r="C499" s="78">
        <v>869</v>
      </c>
      <c r="D499" s="78" t="s">
        <v>1059</v>
      </c>
      <c r="E499" s="78" t="s">
        <v>68</v>
      </c>
      <c r="F499" s="78" t="s">
        <v>113</v>
      </c>
      <c r="G499" s="79" t="s">
        <v>53</v>
      </c>
      <c r="H499" s="88" t="s">
        <v>1728</v>
      </c>
      <c r="I499" s="79" t="s">
        <v>96</v>
      </c>
      <c r="J499" s="78" t="s">
        <v>1060</v>
      </c>
      <c r="K499" s="78">
        <v>1259894956</v>
      </c>
      <c r="L499" s="79" t="s">
        <v>195</v>
      </c>
      <c r="M499" s="79" t="s">
        <v>196</v>
      </c>
      <c r="N499" s="83">
        <f>SUMIFS(FIPE!C:C,FIPE!A:A,'FROTA CONT'!F499,FIPE!B:B,'FROTA CONT'!E499)</f>
        <v>176587</v>
      </c>
      <c r="O499" s="84" t="s">
        <v>28</v>
      </c>
      <c r="P499" s="95">
        <v>300000</v>
      </c>
      <c r="Q499" s="95">
        <v>700000</v>
      </c>
      <c r="R499" s="95">
        <v>100000</v>
      </c>
      <c r="S499" s="95">
        <v>30000</v>
      </c>
      <c r="T499" s="96" t="s">
        <v>48</v>
      </c>
      <c r="U499" s="88" t="s">
        <v>152</v>
      </c>
      <c r="V499" s="79" t="s">
        <v>30</v>
      </c>
      <c r="W499" s="79" t="s">
        <v>48</v>
      </c>
      <c r="X499" s="79" t="s">
        <v>48</v>
      </c>
      <c r="Y499" s="79" t="s">
        <v>48</v>
      </c>
      <c r="Z499" s="78" t="s">
        <v>1080</v>
      </c>
      <c r="AA499" s="89">
        <v>0</v>
      </c>
      <c r="AB499" s="90">
        <v>3216.67</v>
      </c>
      <c r="AC499" s="89">
        <v>144.86000000000001</v>
      </c>
      <c r="AD499" s="91">
        <v>0.02</v>
      </c>
      <c r="AE499" s="224" t="s">
        <v>1080</v>
      </c>
      <c r="AF499" s="228"/>
    </row>
    <row r="500" spans="1:32" ht="14.25" customHeight="1">
      <c r="A500" s="76"/>
      <c r="B500" s="77"/>
      <c r="C500" s="78"/>
      <c r="D500" s="78"/>
      <c r="E500" s="78"/>
      <c r="F500" s="78"/>
      <c r="G500" s="79"/>
      <c r="H500" s="79"/>
      <c r="I500" s="79"/>
      <c r="J500" s="78"/>
      <c r="K500" s="78"/>
      <c r="L500" s="79"/>
      <c r="M500" s="79"/>
      <c r="N500" s="83"/>
      <c r="O500" s="79"/>
      <c r="P500" s="106"/>
      <c r="Q500" s="106"/>
      <c r="R500" s="106"/>
      <c r="S500" s="106"/>
      <c r="T500" s="107"/>
      <c r="U500" s="79"/>
      <c r="V500" s="79"/>
      <c r="W500" s="79"/>
      <c r="X500" s="79"/>
      <c r="Y500" s="79"/>
      <c r="Z500" s="78"/>
      <c r="AA500" s="89"/>
      <c r="AB500" s="90"/>
      <c r="AC500" s="89"/>
      <c r="AD500" s="91"/>
      <c r="AE500" s="224"/>
      <c r="AF500" s="228"/>
    </row>
    <row r="501" spans="1:32" ht="14.25" customHeight="1">
      <c r="A501" s="194" t="s">
        <v>0</v>
      </c>
      <c r="B501" s="195" t="s">
        <v>1757</v>
      </c>
      <c r="C501" s="196" t="s">
        <v>1</v>
      </c>
      <c r="D501" s="196" t="s">
        <v>2</v>
      </c>
      <c r="E501" s="196" t="s">
        <v>3</v>
      </c>
      <c r="F501" s="196" t="s">
        <v>4</v>
      </c>
      <c r="G501" s="194" t="s">
        <v>5</v>
      </c>
      <c r="H501" s="194" t="s">
        <v>6</v>
      </c>
      <c r="I501" s="194" t="s">
        <v>1665</v>
      </c>
      <c r="J501" s="196" t="s">
        <v>7</v>
      </c>
      <c r="K501" s="196" t="s">
        <v>8</v>
      </c>
      <c r="L501" s="194" t="s">
        <v>9</v>
      </c>
      <c r="M501" s="194" t="s">
        <v>10</v>
      </c>
      <c r="N501" s="197" t="s">
        <v>1737</v>
      </c>
      <c r="O501" s="72" t="s">
        <v>1629</v>
      </c>
      <c r="P501" s="73" t="s">
        <v>11</v>
      </c>
      <c r="Q501" s="73" t="s">
        <v>12</v>
      </c>
      <c r="R501" s="73" t="s">
        <v>13</v>
      </c>
      <c r="S501" s="73" t="s">
        <v>14</v>
      </c>
      <c r="T501" s="73" t="s">
        <v>15</v>
      </c>
      <c r="U501" s="72" t="s">
        <v>1628</v>
      </c>
      <c r="V501" s="190" t="s">
        <v>16</v>
      </c>
      <c r="W501" s="190" t="s">
        <v>17</v>
      </c>
      <c r="X501" s="189" t="s">
        <v>1800</v>
      </c>
      <c r="Y501" s="189" t="s">
        <v>1801</v>
      </c>
      <c r="Z501" s="196" t="s">
        <v>1627</v>
      </c>
      <c r="AA501" s="198" t="s">
        <v>1712</v>
      </c>
      <c r="AB501" s="199" t="s">
        <v>1674</v>
      </c>
      <c r="AC501" s="194" t="s">
        <v>1633</v>
      </c>
      <c r="AD501" s="194" t="s">
        <v>1635</v>
      </c>
      <c r="AE501" s="223" t="s">
        <v>1696</v>
      </c>
      <c r="AF501" s="227" t="s">
        <v>1716</v>
      </c>
    </row>
    <row r="502" spans="1:32" ht="14.25" customHeight="1">
      <c r="A502" s="76">
        <v>20</v>
      </c>
      <c r="B502" s="77">
        <v>20</v>
      </c>
      <c r="C502" s="78">
        <v>371</v>
      </c>
      <c r="D502" s="78" t="s">
        <v>1103</v>
      </c>
      <c r="E502" s="78" t="s">
        <v>84</v>
      </c>
      <c r="F502" s="78" t="s">
        <v>95</v>
      </c>
      <c r="G502" s="79" t="s">
        <v>53</v>
      </c>
      <c r="H502" s="88" t="s">
        <v>1735</v>
      </c>
      <c r="I502" s="79" t="s">
        <v>1641</v>
      </c>
      <c r="J502" s="78" t="s">
        <v>1104</v>
      </c>
      <c r="K502" s="78">
        <v>1190750799</v>
      </c>
      <c r="L502" s="79" t="s">
        <v>45</v>
      </c>
      <c r="M502" s="79" t="s">
        <v>46</v>
      </c>
      <c r="N502" s="83">
        <f>SUMIFS(FIPE!C:C,FIPE!A:A,'FROTA CONT'!F502,FIPE!B:B,'FROTA CONT'!E502)</f>
        <v>196401</v>
      </c>
      <c r="O502" s="79"/>
      <c r="P502" s="106"/>
      <c r="Q502" s="106"/>
      <c r="R502" s="106"/>
      <c r="S502" s="106"/>
      <c r="T502" s="107"/>
      <c r="U502" s="79"/>
      <c r="V502" s="79" t="s">
        <v>30</v>
      </c>
      <c r="W502" s="79" t="s">
        <v>48</v>
      </c>
      <c r="X502" s="79" t="s">
        <v>48</v>
      </c>
      <c r="Y502" s="79" t="s">
        <v>48</v>
      </c>
      <c r="Z502" s="78" t="s">
        <v>49</v>
      </c>
      <c r="AA502" s="89">
        <v>1283.5899999999999</v>
      </c>
      <c r="AB502" s="90">
        <v>1329.31</v>
      </c>
      <c r="AC502" s="89">
        <v>144.86000000000001</v>
      </c>
      <c r="AD502" s="91">
        <v>1.4999999999999999E-2</v>
      </c>
      <c r="AE502" s="224" t="s">
        <v>1709</v>
      </c>
      <c r="AF502" s="228"/>
    </row>
    <row r="503" spans="1:32" ht="14.25" customHeight="1">
      <c r="A503" s="76">
        <v>20</v>
      </c>
      <c r="B503" s="77">
        <v>5</v>
      </c>
      <c r="C503" s="78">
        <v>363</v>
      </c>
      <c r="D503" s="78" t="s">
        <v>1105</v>
      </c>
      <c r="E503" s="78" t="s">
        <v>84</v>
      </c>
      <c r="F503" s="78" t="s">
        <v>95</v>
      </c>
      <c r="G503" s="79" t="s">
        <v>53</v>
      </c>
      <c r="H503" s="88" t="s">
        <v>1735</v>
      </c>
      <c r="I503" s="81" t="s">
        <v>69</v>
      </c>
      <c r="J503" s="78" t="s">
        <v>1106</v>
      </c>
      <c r="K503" s="78">
        <v>1190751841</v>
      </c>
      <c r="L503" s="79" t="s">
        <v>45</v>
      </c>
      <c r="M503" s="79" t="s">
        <v>46</v>
      </c>
      <c r="N503" s="83">
        <f>SUMIFS(FIPE!C:C,FIPE!A:A,'FROTA CONT'!F503,FIPE!B:B,'FROTA CONT'!E503)</f>
        <v>196401</v>
      </c>
      <c r="O503" s="79"/>
      <c r="P503" s="106"/>
      <c r="Q503" s="106"/>
      <c r="R503" s="106"/>
      <c r="S503" s="106"/>
      <c r="T503" s="107"/>
      <c r="U503" s="79"/>
      <c r="V503" s="79" t="s">
        <v>30</v>
      </c>
      <c r="W503" s="79" t="s">
        <v>48</v>
      </c>
      <c r="X503" s="79" t="s">
        <v>48</v>
      </c>
      <c r="Y503" s="79" t="s">
        <v>48</v>
      </c>
      <c r="Z503" s="78" t="s">
        <v>49</v>
      </c>
      <c r="AA503" s="89">
        <v>668.03</v>
      </c>
      <c r="AB503" s="90">
        <v>1329.31</v>
      </c>
      <c r="AC503" s="89">
        <v>144.86000000000001</v>
      </c>
      <c r="AD503" s="91">
        <v>1.4999999999999999E-2</v>
      </c>
      <c r="AE503" s="224" t="s">
        <v>1709</v>
      </c>
      <c r="AF503" s="228"/>
    </row>
    <row r="504" spans="1:32" ht="14.25" customHeight="1">
      <c r="A504" s="20"/>
      <c r="B504" s="35"/>
      <c r="C504" s="30"/>
      <c r="D504" s="31"/>
      <c r="E504" s="31"/>
      <c r="F504" s="31"/>
      <c r="G504" s="30"/>
      <c r="H504" s="30"/>
      <c r="I504" s="30"/>
      <c r="J504" s="30"/>
      <c r="K504" s="30"/>
      <c r="L504" s="20"/>
      <c r="M504" s="30"/>
      <c r="N504" s="21"/>
      <c r="O504" s="20"/>
      <c r="P504" s="20"/>
      <c r="Q504" s="20"/>
      <c r="R504" s="20"/>
      <c r="S504" s="20"/>
      <c r="T504" s="20"/>
      <c r="U504" s="20"/>
      <c r="V504" s="20"/>
      <c r="W504" s="30"/>
      <c r="X504" s="30"/>
      <c r="Y504" s="30"/>
      <c r="Z504" s="20"/>
      <c r="AA504" s="32"/>
      <c r="AE504" s="23"/>
      <c r="AF504" s="231"/>
    </row>
    <row r="505" spans="1:32" ht="14.25" customHeight="1">
      <c r="A505" s="258" t="s">
        <v>1638</v>
      </c>
      <c r="B505" s="258"/>
      <c r="C505" s="258"/>
      <c r="D505" s="258"/>
      <c r="G505" s="262" t="s">
        <v>1733</v>
      </c>
      <c r="H505" s="262"/>
      <c r="I505" s="262"/>
      <c r="J505" s="1"/>
      <c r="K505" s="1"/>
      <c r="L505" s="1"/>
      <c r="M505" s="20"/>
      <c r="N505" s="20"/>
      <c r="O505" s="21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1"/>
      <c r="AA505" s="33">
        <f>SUM(AA4:AA504)</f>
        <v>435219.24000000028</v>
      </c>
      <c r="AB505" s="33">
        <f>SUM(AB4:AB504)</f>
        <v>619684.10999999905</v>
      </c>
      <c r="AC505" s="33">
        <f>SUM(AC4:AC504)</f>
        <v>59006.080000000111</v>
      </c>
      <c r="AE505" s="23"/>
      <c r="AF505" s="232"/>
    </row>
    <row r="506" spans="1:32" ht="14.25" customHeight="1">
      <c r="A506" s="259">
        <f>COUNTA(C4:C503)-COUNTIF(C4:C503,"FROTA")</f>
        <v>402</v>
      </c>
      <c r="B506" s="259"/>
      <c r="C506" s="259"/>
      <c r="D506" s="259"/>
      <c r="G506" s="262"/>
      <c r="H506" s="262"/>
      <c r="I506" s="262"/>
      <c r="J506" s="1"/>
      <c r="K506" s="1"/>
      <c r="L506" s="1"/>
      <c r="M506" s="20"/>
      <c r="N506" s="20"/>
      <c r="O506" s="21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1"/>
      <c r="AA506" s="22"/>
      <c r="AE506" s="23"/>
      <c r="AF506" s="233"/>
    </row>
    <row r="507" spans="1:32" ht="14.25" customHeight="1">
      <c r="A507" s="261"/>
      <c r="B507" s="261"/>
      <c r="C507" s="261"/>
      <c r="D507" s="261"/>
      <c r="I507" s="1"/>
      <c r="J507" s="1"/>
      <c r="K507" s="1"/>
      <c r="L507" s="1"/>
      <c r="M507" s="20"/>
      <c r="N507" s="20"/>
      <c r="O507" s="21"/>
      <c r="P507" s="65"/>
      <c r="Q507" s="65"/>
      <c r="R507" s="65"/>
      <c r="S507" s="65"/>
      <c r="T507" s="65"/>
      <c r="U507" s="65"/>
      <c r="V507" s="20"/>
      <c r="W507" s="20"/>
      <c r="X507" s="20"/>
      <c r="Y507" s="20"/>
      <c r="Z507" s="1"/>
      <c r="AA507" s="25" t="s">
        <v>1712</v>
      </c>
      <c r="AE507" s="23"/>
      <c r="AF507" s="237"/>
    </row>
    <row r="508" spans="1:32" ht="14.25" customHeight="1">
      <c r="A508" s="260" t="s">
        <v>0</v>
      </c>
      <c r="B508" s="260"/>
      <c r="C508" s="260"/>
      <c r="D508" s="260"/>
      <c r="L508" s="1"/>
      <c r="M508" s="20"/>
      <c r="N508" s="20"/>
      <c r="O508" s="21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1"/>
      <c r="AA508" s="22"/>
      <c r="AE508" s="23"/>
    </row>
    <row r="509" spans="1:32" ht="14.25" customHeight="1">
      <c r="A509" s="217">
        <f>COUNTIF(A$4:A$503,20)</f>
        <v>402</v>
      </c>
      <c r="B509" s="218"/>
      <c r="C509" s="257">
        <v>20</v>
      </c>
      <c r="D509" s="257"/>
      <c r="L509" s="1"/>
      <c r="M509" s="20"/>
      <c r="N509" s="20"/>
      <c r="O509" s="21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1"/>
      <c r="AA509" s="22"/>
      <c r="AE509" s="23"/>
    </row>
    <row r="510" spans="1:32" ht="14.25" customHeight="1">
      <c r="A510" s="217">
        <f>COUNTIF(A$4:A$503,5)</f>
        <v>0</v>
      </c>
      <c r="B510" s="218"/>
      <c r="C510" s="257">
        <v>5</v>
      </c>
      <c r="D510" s="257"/>
      <c r="L510" s="1"/>
      <c r="M510" s="20"/>
      <c r="N510" s="20"/>
      <c r="O510" s="21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1"/>
      <c r="AA510" s="22"/>
      <c r="AE510" s="23"/>
    </row>
    <row r="511" spans="1:32" ht="14.25" customHeight="1">
      <c r="A511" s="37"/>
      <c r="B511" s="38"/>
      <c r="C511" s="4"/>
      <c r="D511" s="4"/>
      <c r="L511" s="1"/>
      <c r="M511" s="20"/>
      <c r="N511" s="20"/>
      <c r="O511" s="21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1"/>
      <c r="AA511" s="22"/>
      <c r="AE511" s="23"/>
    </row>
    <row r="512" spans="1:32" ht="14.25" customHeight="1">
      <c r="A512" s="260" t="s">
        <v>0</v>
      </c>
      <c r="B512" s="260"/>
      <c r="C512" s="260"/>
      <c r="D512" s="260"/>
      <c r="L512" s="1"/>
      <c r="M512" s="20"/>
      <c r="N512" s="20"/>
      <c r="O512" s="21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1"/>
      <c r="AA512" s="22"/>
      <c r="AE512" s="23"/>
    </row>
    <row r="513" spans="1:31" ht="14.25" customHeight="1">
      <c r="A513" s="217">
        <f>COUNTIF(B$4:B$503,20)</f>
        <v>130</v>
      </c>
      <c r="B513" s="218"/>
      <c r="C513" s="257">
        <v>20</v>
      </c>
      <c r="D513" s="257"/>
      <c r="L513" s="1"/>
      <c r="M513" s="20"/>
      <c r="N513" s="20"/>
      <c r="O513" s="21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1"/>
      <c r="AA513" s="22"/>
      <c r="AE513" s="23"/>
    </row>
    <row r="514" spans="1:31" ht="14.25" customHeight="1">
      <c r="A514" s="217">
        <f>COUNTIF(B$4:B$503,5)</f>
        <v>271</v>
      </c>
      <c r="B514" s="218"/>
      <c r="C514" s="257">
        <v>5</v>
      </c>
      <c r="D514" s="257"/>
      <c r="L514" s="1"/>
      <c r="M514" s="20"/>
      <c r="N514" s="20"/>
      <c r="O514" s="21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1"/>
      <c r="AA514" s="22"/>
      <c r="AE514" s="23"/>
    </row>
    <row r="515" spans="1:31" ht="14.25" customHeight="1">
      <c r="A515" s="261"/>
      <c r="B515" s="261"/>
      <c r="C515" s="261"/>
      <c r="D515" s="261"/>
      <c r="L515" s="1"/>
      <c r="M515" s="20"/>
      <c r="N515" s="20"/>
      <c r="O515" s="21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1"/>
      <c r="AA515" s="22"/>
      <c r="AE515" s="23"/>
    </row>
    <row r="516" spans="1:31" ht="14.25" customHeight="1">
      <c r="A516" s="260" t="s">
        <v>1639</v>
      </c>
      <c r="B516" s="260"/>
      <c r="C516" s="260"/>
      <c r="D516" s="260"/>
      <c r="L516" s="1"/>
      <c r="M516" s="20"/>
      <c r="N516" s="20"/>
      <c r="O516" s="21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1"/>
      <c r="AA516" s="22"/>
      <c r="AE516" s="23"/>
    </row>
    <row r="517" spans="1:31" ht="14.25" customHeight="1">
      <c r="A517" s="217">
        <f>COUNTIF(W$4:W$499,"SIM")</f>
        <v>130</v>
      </c>
      <c r="B517" s="218"/>
      <c r="C517" s="257">
        <v>20</v>
      </c>
      <c r="D517" s="257"/>
      <c r="L517" s="1"/>
      <c r="M517" s="20"/>
      <c r="N517" s="20"/>
      <c r="O517" s="21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1"/>
      <c r="AA517" s="22"/>
      <c r="AE517" s="23"/>
    </row>
    <row r="518" spans="1:31" ht="14.25" customHeight="1">
      <c r="A518" s="217">
        <f>COUNTIF(W$4:W$499,"NÃO")</f>
        <v>270</v>
      </c>
      <c r="B518" s="218"/>
      <c r="C518" s="257">
        <v>5</v>
      </c>
      <c r="D518" s="257"/>
      <c r="L518" s="1"/>
      <c r="M518" s="20"/>
      <c r="N518" s="20"/>
      <c r="O518" s="21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1"/>
      <c r="AA518" s="22"/>
      <c r="AE518" s="23"/>
    </row>
    <row r="519" spans="1:31" ht="14.25" customHeight="1">
      <c r="A519" s="261"/>
      <c r="B519" s="261"/>
      <c r="C519" s="261"/>
      <c r="D519" s="261"/>
      <c r="L519" s="1"/>
      <c r="M519" s="20"/>
      <c r="N519" s="20"/>
      <c r="O519" s="21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1"/>
      <c r="AA519" s="22"/>
      <c r="AE519" s="23"/>
    </row>
    <row r="520" spans="1:31" ht="14.25" customHeight="1">
      <c r="A520" s="260" t="s">
        <v>1640</v>
      </c>
      <c r="B520" s="260"/>
      <c r="C520" s="260"/>
      <c r="D520" s="260"/>
      <c r="L520" s="1"/>
      <c r="M520" s="20"/>
      <c r="N520" s="20"/>
      <c r="O520" s="21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1"/>
      <c r="AA520" s="22"/>
      <c r="AE520" s="23"/>
    </row>
    <row r="521" spans="1:31" ht="14.25" customHeight="1">
      <c r="A521" s="217">
        <f>COUNTIF(V$4:V$503,"SIM")</f>
        <v>351</v>
      </c>
      <c r="B521" s="218"/>
      <c r="C521" s="257">
        <v>20</v>
      </c>
      <c r="D521" s="257"/>
      <c r="L521" s="1"/>
      <c r="M521" s="20"/>
      <c r="N521" s="20"/>
      <c r="O521" s="21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1"/>
      <c r="AA521" s="22"/>
      <c r="AE521" s="23"/>
    </row>
    <row r="522" spans="1:31" ht="14.25" customHeight="1">
      <c r="A522" s="217">
        <f>COUNTIF(V$4:V$503,"NÃO")</f>
        <v>47</v>
      </c>
      <c r="B522" s="218"/>
      <c r="C522" s="257">
        <v>5</v>
      </c>
      <c r="D522" s="257"/>
      <c r="L522" s="1"/>
      <c r="M522" s="20"/>
      <c r="N522" s="20"/>
      <c r="O522" s="21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1"/>
      <c r="AA522" s="22"/>
      <c r="AE522" s="23"/>
    </row>
    <row r="523" spans="1:31" ht="14.25" customHeight="1">
      <c r="L523" s="1"/>
      <c r="M523" s="20"/>
      <c r="N523" s="20"/>
      <c r="O523" s="21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1"/>
      <c r="AA523" s="22"/>
      <c r="AE523" s="23"/>
    </row>
    <row r="524" spans="1:31" ht="14.25" customHeight="1">
      <c r="A524" s="260" t="s">
        <v>1246</v>
      </c>
      <c r="B524" s="260"/>
      <c r="C524" s="260"/>
      <c r="D524" s="219" t="s">
        <v>1643</v>
      </c>
      <c r="E524" s="217" t="s">
        <v>1247</v>
      </c>
      <c r="L524" s="2"/>
      <c r="M524" s="20"/>
      <c r="N524" s="20"/>
      <c r="O524" s="21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"/>
      <c r="AA524" s="22"/>
      <c r="AE524" s="23"/>
    </row>
    <row r="525" spans="1:31" ht="14.25" customHeight="1">
      <c r="A525" s="264" t="s">
        <v>43</v>
      </c>
      <c r="B525" s="264"/>
      <c r="C525" s="264"/>
      <c r="D525" s="5">
        <f t="shared" ref="D525:D536" si="0">COUNTIF($I$3:$I$499,A525)</f>
        <v>0</v>
      </c>
      <c r="E525" s="3">
        <f t="shared" ref="E525:E536" si="1">D525/$D$537</f>
        <v>0</v>
      </c>
      <c r="L525" s="2"/>
      <c r="M525" s="20"/>
      <c r="N525" s="20"/>
      <c r="O525" s="21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"/>
      <c r="AA525" s="22"/>
      <c r="AE525" s="23"/>
    </row>
    <row r="526" spans="1:31" ht="14.25" customHeight="1">
      <c r="A526" s="256" t="s">
        <v>175</v>
      </c>
      <c r="B526" s="256"/>
      <c r="C526" s="256"/>
      <c r="D526" s="5">
        <f t="shared" si="0"/>
        <v>0</v>
      </c>
      <c r="E526" s="3">
        <f t="shared" si="1"/>
        <v>0</v>
      </c>
      <c r="L526" s="3"/>
      <c r="M526" s="20"/>
      <c r="N526" s="20"/>
      <c r="O526" s="21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"/>
      <c r="AA526" s="22"/>
      <c r="AE526" s="23"/>
    </row>
    <row r="527" spans="1:31" ht="14.25" customHeight="1">
      <c r="A527" s="256" t="s">
        <v>209</v>
      </c>
      <c r="B527" s="256"/>
      <c r="C527" s="256"/>
      <c r="D527" s="5">
        <f t="shared" si="0"/>
        <v>10</v>
      </c>
      <c r="E527" s="3">
        <f t="shared" si="1"/>
        <v>2.5000000000000001E-2</v>
      </c>
      <c r="L527" s="3"/>
      <c r="M527" s="20"/>
      <c r="N527" s="20"/>
      <c r="O527" s="21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3"/>
      <c r="AA527" s="22"/>
      <c r="AE527" s="23"/>
    </row>
    <row r="528" spans="1:31" ht="14.25" customHeight="1">
      <c r="A528" s="265" t="s">
        <v>23</v>
      </c>
      <c r="B528" s="265"/>
      <c r="C528" s="265"/>
      <c r="D528" s="5">
        <f t="shared" si="0"/>
        <v>6</v>
      </c>
      <c r="E528" s="3">
        <f t="shared" si="1"/>
        <v>1.4999999999999999E-2</v>
      </c>
      <c r="G528" s="3"/>
      <c r="H528" s="3"/>
      <c r="I528" s="3"/>
      <c r="J528" s="3"/>
      <c r="K528" s="3"/>
      <c r="L528" s="3"/>
      <c r="M528" s="20"/>
      <c r="N528" s="20"/>
      <c r="O528" s="21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3"/>
      <c r="AA528" s="22"/>
      <c r="AE528" s="23"/>
    </row>
    <row r="529" spans="1:31" ht="14.25" customHeight="1">
      <c r="A529" s="256" t="s">
        <v>193</v>
      </c>
      <c r="B529" s="256"/>
      <c r="C529" s="256"/>
      <c r="D529" s="5">
        <f t="shared" si="0"/>
        <v>18</v>
      </c>
      <c r="E529" s="3">
        <f t="shared" si="1"/>
        <v>4.4999999999999998E-2</v>
      </c>
      <c r="G529" s="3"/>
      <c r="H529" s="3"/>
      <c r="I529" s="3"/>
      <c r="J529" s="3"/>
      <c r="K529" s="3"/>
      <c r="L529" s="3"/>
      <c r="M529" s="20"/>
      <c r="N529" s="20"/>
      <c r="O529" s="21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3"/>
      <c r="AA529" s="22"/>
      <c r="AE529" s="23"/>
    </row>
    <row r="530" spans="1:31" ht="14.25" customHeight="1">
      <c r="A530" s="256" t="s">
        <v>355</v>
      </c>
      <c r="B530" s="256"/>
      <c r="C530" s="256"/>
      <c r="D530" s="5">
        <f t="shared" si="0"/>
        <v>40</v>
      </c>
      <c r="E530" s="3">
        <f t="shared" si="1"/>
        <v>0.1</v>
      </c>
      <c r="G530" s="2"/>
      <c r="H530" s="2"/>
      <c r="I530" s="2"/>
      <c r="J530" s="2"/>
      <c r="K530" s="2"/>
      <c r="L530" s="2"/>
      <c r="M530" s="20"/>
      <c r="N530" s="20"/>
      <c r="O530" s="21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"/>
      <c r="AA530" s="20"/>
      <c r="AE530" s="23"/>
    </row>
    <row r="531" spans="1:31" ht="14.25" customHeight="1">
      <c r="A531" s="265" t="s">
        <v>60</v>
      </c>
      <c r="B531" s="265"/>
      <c r="C531" s="265"/>
      <c r="D531" s="5">
        <f t="shared" si="0"/>
        <v>40</v>
      </c>
      <c r="E531" s="3">
        <f t="shared" si="1"/>
        <v>0.1</v>
      </c>
      <c r="F531" s="2"/>
      <c r="G531" s="2"/>
      <c r="H531" s="2"/>
      <c r="I531" s="2"/>
      <c r="J531" s="2"/>
      <c r="K531" s="2"/>
      <c r="L531" s="2"/>
      <c r="M531" s="20"/>
      <c r="N531" s="20"/>
      <c r="O531" s="21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"/>
      <c r="AA531" s="20"/>
      <c r="AE531" s="23"/>
    </row>
    <row r="532" spans="1:31" ht="14.25" customHeight="1">
      <c r="A532" s="256" t="s">
        <v>1641</v>
      </c>
      <c r="B532" s="256"/>
      <c r="C532" s="256"/>
      <c r="D532" s="5">
        <f t="shared" si="0"/>
        <v>6</v>
      </c>
      <c r="E532" s="3">
        <f t="shared" si="1"/>
        <v>1.4999999999999999E-2</v>
      </c>
      <c r="F532" s="2"/>
      <c r="G532" s="2"/>
      <c r="H532" s="2"/>
      <c r="I532" s="2"/>
      <c r="J532" s="2"/>
      <c r="K532" s="2"/>
      <c r="L532" s="2"/>
      <c r="M532" s="20"/>
      <c r="N532" s="20"/>
      <c r="O532" s="21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"/>
      <c r="AA532" s="20"/>
      <c r="AE532" s="23"/>
    </row>
    <row r="533" spans="1:31" ht="14.25" customHeight="1">
      <c r="A533" s="256" t="s">
        <v>725</v>
      </c>
      <c r="B533" s="256"/>
      <c r="C533" s="256"/>
      <c r="D533" s="5">
        <f t="shared" si="0"/>
        <v>54</v>
      </c>
      <c r="E533" s="3">
        <f t="shared" si="1"/>
        <v>0.13500000000000001</v>
      </c>
      <c r="F533" s="2"/>
      <c r="G533" s="2"/>
      <c r="H533" s="2"/>
      <c r="I533" s="2"/>
      <c r="J533" s="2"/>
      <c r="K533" s="2"/>
      <c r="L533" s="2"/>
      <c r="M533" s="20"/>
      <c r="N533" s="20"/>
      <c r="O533" s="21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"/>
      <c r="AA533" s="20"/>
      <c r="AE533" s="23"/>
    </row>
    <row r="534" spans="1:31" ht="14.25" customHeight="1">
      <c r="A534" s="265" t="s">
        <v>96</v>
      </c>
      <c r="B534" s="265"/>
      <c r="C534" s="265"/>
      <c r="D534" s="5">
        <f t="shared" si="0"/>
        <v>63</v>
      </c>
      <c r="E534" s="3">
        <f t="shared" si="1"/>
        <v>0.1575</v>
      </c>
      <c r="F534" s="2"/>
      <c r="G534" s="2"/>
      <c r="H534" s="2"/>
      <c r="I534" s="2"/>
      <c r="J534" s="2"/>
      <c r="K534" s="2"/>
      <c r="L534" s="2"/>
      <c r="M534" s="20"/>
      <c r="N534" s="20"/>
      <c r="O534" s="21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"/>
      <c r="AA534" s="20"/>
      <c r="AE534" s="23"/>
    </row>
    <row r="535" spans="1:31" ht="14.25" customHeight="1">
      <c r="A535" s="265" t="s">
        <v>65</v>
      </c>
      <c r="B535" s="265"/>
      <c r="C535" s="265"/>
      <c r="D535" s="5">
        <f t="shared" si="0"/>
        <v>82</v>
      </c>
      <c r="E535" s="3">
        <f t="shared" si="1"/>
        <v>0.20499999999999999</v>
      </c>
      <c r="AE535" s="23"/>
    </row>
    <row r="536" spans="1:31" ht="14.25" customHeight="1">
      <c r="A536" s="264" t="s">
        <v>69</v>
      </c>
      <c r="B536" s="264"/>
      <c r="C536" s="264"/>
      <c r="D536" s="5">
        <f t="shared" si="0"/>
        <v>81</v>
      </c>
      <c r="E536" s="3">
        <f t="shared" si="1"/>
        <v>0.20250000000000001</v>
      </c>
      <c r="AE536" s="23"/>
    </row>
    <row r="537" spans="1:31" ht="14.25" customHeight="1">
      <c r="A537" s="263" t="s">
        <v>1642</v>
      </c>
      <c r="B537" s="263"/>
      <c r="C537" s="263"/>
      <c r="D537" s="217">
        <f>SUM(D525:D536)</f>
        <v>400</v>
      </c>
      <c r="E537" s="220">
        <f>SUM(E525:E536)</f>
        <v>1</v>
      </c>
      <c r="AE537" s="23"/>
    </row>
    <row r="538" spans="1:31" ht="14.25" customHeight="1">
      <c r="AE538" s="23"/>
    </row>
    <row r="539" spans="1:31" ht="14.25" customHeight="1">
      <c r="E539" s="221" t="s">
        <v>6</v>
      </c>
      <c r="AE539" s="23"/>
    </row>
    <row r="540" spans="1:31" ht="14.25" customHeight="1">
      <c r="E540" s="7" t="s">
        <v>22</v>
      </c>
      <c r="AE540" s="23"/>
    </row>
    <row r="541" spans="1:31" ht="14.25" customHeight="1">
      <c r="E541" s="7" t="s">
        <v>86</v>
      </c>
      <c r="AE541" s="23"/>
    </row>
    <row r="542" spans="1:31" ht="14.25" customHeight="1">
      <c r="E542" s="6" t="s">
        <v>101</v>
      </c>
      <c r="AE542" s="23"/>
    </row>
    <row r="543" spans="1:31" ht="14.25" customHeight="1">
      <c r="E543" s="6" t="s">
        <v>130</v>
      </c>
      <c r="AE543" s="23"/>
    </row>
    <row r="544" spans="1:31" ht="14.25" customHeight="1">
      <c r="E544" s="6" t="s">
        <v>139</v>
      </c>
      <c r="AE544" s="23"/>
    </row>
    <row r="545" spans="5:31" ht="14.25" customHeight="1">
      <c r="E545" s="6" t="s">
        <v>142</v>
      </c>
      <c r="AE545" s="23"/>
    </row>
    <row r="546" spans="5:31" ht="14.25" customHeight="1">
      <c r="E546" s="6" t="s">
        <v>150</v>
      </c>
      <c r="AE546" s="23"/>
    </row>
    <row r="547" spans="5:31" ht="14.25" customHeight="1">
      <c r="E547" s="6" t="s">
        <v>155</v>
      </c>
      <c r="AE547" s="23"/>
    </row>
    <row r="548" spans="5:31" ht="14.25" customHeight="1">
      <c r="E548" s="6" t="s">
        <v>147</v>
      </c>
      <c r="AE548" s="23"/>
    </row>
    <row r="549" spans="5:31" ht="14.25" customHeight="1">
      <c r="E549" s="6" t="s">
        <v>174</v>
      </c>
      <c r="AE549" s="23"/>
    </row>
    <row r="550" spans="5:31" ht="14.25" customHeight="1">
      <c r="E550" s="6" t="s">
        <v>1634</v>
      </c>
      <c r="AE550" s="23"/>
    </row>
    <row r="551" spans="5:31" ht="14.25" customHeight="1">
      <c r="E551" s="6" t="s">
        <v>198</v>
      </c>
      <c r="AE551" s="23"/>
    </row>
    <row r="552" spans="5:31" ht="14.25" customHeight="1">
      <c r="E552" s="6" t="s">
        <v>202</v>
      </c>
      <c r="AE552" s="23"/>
    </row>
    <row r="553" spans="5:31" ht="14.25" customHeight="1">
      <c r="E553" s="6" t="s">
        <v>205</v>
      </c>
      <c r="AE553" s="23"/>
    </row>
    <row r="554" spans="5:31" ht="14.25" customHeight="1">
      <c r="E554" s="6" t="s">
        <v>208</v>
      </c>
      <c r="AE554" s="23"/>
    </row>
    <row r="555" spans="5:31" ht="14.25" customHeight="1">
      <c r="E555" s="6" t="s">
        <v>212</v>
      </c>
      <c r="AE555" s="23"/>
    </row>
    <row r="556" spans="5:31" ht="14.25" customHeight="1">
      <c r="E556" s="6" t="s">
        <v>215</v>
      </c>
      <c r="AE556" s="23"/>
    </row>
    <row r="557" spans="5:31" ht="14.25" customHeight="1">
      <c r="E557" s="6" t="s">
        <v>218</v>
      </c>
      <c r="AE557" s="23"/>
    </row>
    <row r="558" spans="5:31" ht="14.25" customHeight="1">
      <c r="E558" s="6" t="s">
        <v>221</v>
      </c>
      <c r="AE558" s="23"/>
    </row>
    <row r="559" spans="5:31" ht="14.25" customHeight="1">
      <c r="E559" s="6" t="s">
        <v>225</v>
      </c>
      <c r="AE559" s="23"/>
    </row>
    <row r="560" spans="5:31" ht="14.25" customHeight="1">
      <c r="E560" s="6" t="s">
        <v>240</v>
      </c>
      <c r="AE560" s="23"/>
    </row>
    <row r="561" spans="5:31" ht="14.25" customHeight="1">
      <c r="E561" s="6" t="s">
        <v>243</v>
      </c>
      <c r="AE561" s="23"/>
    </row>
    <row r="562" spans="5:31" ht="14.25" customHeight="1">
      <c r="E562" s="6" t="s">
        <v>273</v>
      </c>
      <c r="AE562" s="23"/>
    </row>
    <row r="563" spans="5:31" ht="14.25" customHeight="1">
      <c r="E563" s="6" t="s">
        <v>289</v>
      </c>
      <c r="AE563" s="23"/>
    </row>
    <row r="564" spans="5:31" ht="14.25" customHeight="1">
      <c r="E564" s="6" t="s">
        <v>314</v>
      </c>
      <c r="AE564" s="23"/>
    </row>
    <row r="565" spans="5:31" ht="14.25" customHeight="1">
      <c r="E565" s="6" t="s">
        <v>341</v>
      </c>
      <c r="AE565" s="23"/>
    </row>
    <row r="566" spans="5:31" ht="14.25" customHeight="1">
      <c r="E566" s="6" t="s">
        <v>353</v>
      </c>
      <c r="AE566" s="23"/>
    </row>
    <row r="567" spans="5:31" ht="14.25" customHeight="1">
      <c r="E567" s="6" t="s">
        <v>453</v>
      </c>
      <c r="AE567" s="23"/>
    </row>
    <row r="568" spans="5:31" ht="14.25" customHeight="1">
      <c r="E568" s="6" t="s">
        <v>458</v>
      </c>
      <c r="AE568" s="23"/>
    </row>
    <row r="569" spans="5:31" ht="14.25" customHeight="1">
      <c r="E569" s="6" t="s">
        <v>520</v>
      </c>
      <c r="AE569" s="23"/>
    </row>
    <row r="570" spans="5:31" ht="14.25" customHeight="1">
      <c r="E570" s="6" t="s">
        <v>564</v>
      </c>
      <c r="AE570" s="23"/>
    </row>
    <row r="571" spans="5:31" ht="14.25" customHeight="1">
      <c r="E571" s="6" t="s">
        <v>579</v>
      </c>
      <c r="AE571" s="23"/>
    </row>
    <row r="572" spans="5:31" ht="14.25" customHeight="1">
      <c r="E572" s="6" t="s">
        <v>584</v>
      </c>
      <c r="AE572" s="23"/>
    </row>
    <row r="573" spans="5:31" ht="14.25" customHeight="1">
      <c r="E573" s="6" t="s">
        <v>599</v>
      </c>
      <c r="AE573" s="23"/>
    </row>
    <row r="574" spans="5:31" ht="14.25" customHeight="1">
      <c r="E574" s="6" t="s">
        <v>611</v>
      </c>
      <c r="AE574" s="23"/>
    </row>
    <row r="575" spans="5:31" ht="14.25" customHeight="1">
      <c r="E575" s="6" t="s">
        <v>646</v>
      </c>
      <c r="AE575" s="23"/>
    </row>
    <row r="576" spans="5:31" ht="14.25" customHeight="1">
      <c r="E576" s="6" t="s">
        <v>703</v>
      </c>
      <c r="AE576" s="23"/>
    </row>
    <row r="577" spans="5:31" ht="14.25" customHeight="1">
      <c r="E577" s="6" t="s">
        <v>1651</v>
      </c>
      <c r="AE577" s="23"/>
    </row>
    <row r="578" spans="5:31" ht="14.25" customHeight="1">
      <c r="E578" s="6" t="s">
        <v>716</v>
      </c>
      <c r="AE578" s="23"/>
    </row>
    <row r="579" spans="5:31" ht="14.25" customHeight="1">
      <c r="E579" s="6" t="s">
        <v>734</v>
      </c>
      <c r="AE579" s="23"/>
    </row>
    <row r="580" spans="5:31" ht="14.25" customHeight="1">
      <c r="E580" s="6" t="s">
        <v>993</v>
      </c>
      <c r="AE580" s="23"/>
    </row>
    <row r="581" spans="5:31" ht="14.25" customHeight="1">
      <c r="E581" s="6" t="s">
        <v>998</v>
      </c>
      <c r="AE581" s="23"/>
    </row>
    <row r="582" spans="5:31" ht="14.25" customHeight="1">
      <c r="E582" s="6" t="s">
        <v>1001</v>
      </c>
      <c r="AE582" s="23"/>
    </row>
    <row r="583" spans="5:31" ht="14.25" customHeight="1">
      <c r="E583" s="6" t="s">
        <v>1008</v>
      </c>
      <c r="AE583" s="23"/>
    </row>
    <row r="584" spans="5:31" ht="14.25" customHeight="1">
      <c r="E584" s="6" t="s">
        <v>1650</v>
      </c>
      <c r="AE584" s="23"/>
    </row>
    <row r="585" spans="5:31" ht="14.25" customHeight="1">
      <c r="E585" s="6" t="s">
        <v>1013</v>
      </c>
      <c r="AE585" s="23"/>
    </row>
    <row r="586" spans="5:31" ht="14.25" customHeight="1">
      <c r="E586" s="6" t="s">
        <v>1018</v>
      </c>
      <c r="AE586" s="23"/>
    </row>
    <row r="587" spans="5:31" ht="14.25" customHeight="1">
      <c r="E587" s="6" t="s">
        <v>1654</v>
      </c>
      <c r="AE587" s="23"/>
    </row>
    <row r="588" spans="5:31" ht="14.25" customHeight="1">
      <c r="E588" s="6" t="s">
        <v>1653</v>
      </c>
      <c r="AE588" s="23"/>
    </row>
    <row r="589" spans="5:31" ht="14.25" customHeight="1">
      <c r="E589" s="6" t="s">
        <v>1657</v>
      </c>
      <c r="AE589" s="23"/>
    </row>
    <row r="590" spans="5:31" ht="14.25" customHeight="1">
      <c r="E590" s="6" t="s">
        <v>1063</v>
      </c>
      <c r="AE590" s="23"/>
    </row>
    <row r="591" spans="5:31" ht="14.25" customHeight="1">
      <c r="E591" s="6" t="s">
        <v>1655</v>
      </c>
      <c r="AE591" s="23"/>
    </row>
    <row r="592" spans="5:31" ht="14.25" customHeight="1">
      <c r="E592" s="6" t="s">
        <v>1666</v>
      </c>
      <c r="AE592" s="23"/>
    </row>
    <row r="593" spans="5:31" ht="14.25" customHeight="1">
      <c r="E593" s="6" t="s">
        <v>1217</v>
      </c>
      <c r="AE593" s="23"/>
    </row>
    <row r="594" spans="5:31" ht="14.25" customHeight="1">
      <c r="E594" s="6" t="s">
        <v>1667</v>
      </c>
      <c r="AE594" s="23"/>
    </row>
    <row r="595" spans="5:31" ht="14.25" customHeight="1">
      <c r="E595" s="6" t="s">
        <v>1244</v>
      </c>
      <c r="AE595" s="23"/>
    </row>
    <row r="596" spans="5:31" ht="14.25" customHeight="1">
      <c r="AE596" s="23"/>
    </row>
    <row r="597" spans="5:31" ht="14.25" customHeight="1">
      <c r="AE597" s="23"/>
    </row>
    <row r="598" spans="5:31" ht="14.25" customHeight="1">
      <c r="AE598" s="23"/>
    </row>
    <row r="599" spans="5:31" ht="14.25" customHeight="1">
      <c r="AE599" s="23"/>
    </row>
    <row r="600" spans="5:31" ht="14.25" customHeight="1">
      <c r="AE600" s="23"/>
    </row>
    <row r="601" spans="5:31" ht="14.25" customHeight="1">
      <c r="AE601" s="23"/>
    </row>
    <row r="602" spans="5:31" ht="14.25" customHeight="1">
      <c r="AE602" s="23"/>
    </row>
    <row r="603" spans="5:31" ht="14.25" customHeight="1">
      <c r="AE603" s="23"/>
    </row>
    <row r="604" spans="5:31" ht="14.25" customHeight="1">
      <c r="AE604" s="23"/>
    </row>
    <row r="605" spans="5:31" ht="14.25" customHeight="1">
      <c r="AE605" s="23"/>
    </row>
    <row r="606" spans="5:31" ht="14.25" customHeight="1">
      <c r="AE606" s="23"/>
    </row>
    <row r="607" spans="5:31" ht="14.25" customHeight="1">
      <c r="AE607" s="23"/>
    </row>
    <row r="608" spans="5:31" ht="14.25" customHeight="1">
      <c r="AE608" s="23"/>
    </row>
    <row r="609" spans="31:31" ht="14.25" customHeight="1">
      <c r="AE609" s="23"/>
    </row>
    <row r="610" spans="31:31" ht="14.25" customHeight="1">
      <c r="AE610" s="23"/>
    </row>
    <row r="611" spans="31:31" ht="14.25" customHeight="1">
      <c r="AE611" s="23"/>
    </row>
    <row r="612" spans="31:31" ht="14.25" customHeight="1">
      <c r="AE612" s="23"/>
    </row>
    <row r="613" spans="31:31" ht="14.25" customHeight="1">
      <c r="AE613" s="23"/>
    </row>
    <row r="614" spans="31:31" ht="14.25" customHeight="1">
      <c r="AE614" s="23"/>
    </row>
    <row r="615" spans="31:31" ht="14.25" customHeight="1">
      <c r="AE615" s="23"/>
    </row>
    <row r="616" spans="31:31" ht="14.25" customHeight="1">
      <c r="AE616" s="23"/>
    </row>
    <row r="617" spans="31:31" ht="14.25" customHeight="1">
      <c r="AE617" s="23"/>
    </row>
    <row r="618" spans="31:31" ht="14.25" customHeight="1">
      <c r="AE618" s="23"/>
    </row>
    <row r="619" spans="31:31" ht="14.25" customHeight="1">
      <c r="AE619" s="23"/>
    </row>
    <row r="620" spans="31:31" ht="14.25" customHeight="1">
      <c r="AE620" s="23"/>
    </row>
    <row r="621" spans="31:31" ht="14.25" customHeight="1">
      <c r="AE621" s="23"/>
    </row>
    <row r="622" spans="31:31" ht="14.25" customHeight="1">
      <c r="AE622" s="23"/>
    </row>
    <row r="623" spans="31:31" ht="14.25" customHeight="1">
      <c r="AE623" s="23"/>
    </row>
    <row r="624" spans="31:31" ht="14.25" customHeight="1">
      <c r="AE624" s="23"/>
    </row>
    <row r="625" spans="31:31" ht="14.25" customHeight="1">
      <c r="AE625" s="23"/>
    </row>
    <row r="626" spans="31:31" ht="14.25" customHeight="1">
      <c r="AE626" s="23"/>
    </row>
    <row r="627" spans="31:31" ht="14.25" customHeight="1">
      <c r="AE627" s="23"/>
    </row>
    <row r="628" spans="31:31" ht="14.25" customHeight="1">
      <c r="AE628" s="23"/>
    </row>
    <row r="629" spans="31:31" ht="14.25" customHeight="1">
      <c r="AE629" s="23"/>
    </row>
    <row r="630" spans="31:31" ht="14.25" customHeight="1">
      <c r="AE630" s="23"/>
    </row>
    <row r="631" spans="31:31" ht="14.25" customHeight="1">
      <c r="AE631" s="23"/>
    </row>
    <row r="632" spans="31:31" ht="14.25" customHeight="1">
      <c r="AE632" s="23"/>
    </row>
    <row r="633" spans="31:31" ht="14.25" customHeight="1">
      <c r="AE633" s="23"/>
    </row>
    <row r="634" spans="31:31" ht="14.25" customHeight="1">
      <c r="AE634" s="23"/>
    </row>
    <row r="635" spans="31:31" ht="14.25" customHeight="1">
      <c r="AE635" s="23"/>
    </row>
    <row r="636" spans="31:31" ht="14.25" customHeight="1">
      <c r="AE636" s="23"/>
    </row>
    <row r="637" spans="31:31" ht="14.25" customHeight="1">
      <c r="AE637" s="23"/>
    </row>
    <row r="638" spans="31:31" ht="14.25" customHeight="1">
      <c r="AE638" s="23"/>
    </row>
    <row r="639" spans="31:31" ht="14.25" customHeight="1">
      <c r="AE639" s="23"/>
    </row>
    <row r="640" spans="31:31" ht="14.25" customHeight="1">
      <c r="AE640" s="23"/>
    </row>
    <row r="641" spans="31:31" ht="14.25" customHeight="1">
      <c r="AE641" s="23"/>
    </row>
    <row r="642" spans="31:31" ht="14.25" customHeight="1">
      <c r="AE642" s="23"/>
    </row>
    <row r="643" spans="31:31" ht="14.25" customHeight="1">
      <c r="AE643" s="23"/>
    </row>
    <row r="644" spans="31:31" ht="14.25" customHeight="1">
      <c r="AE644" s="23"/>
    </row>
    <row r="645" spans="31:31" ht="14.25" customHeight="1">
      <c r="AE645" s="23"/>
    </row>
    <row r="646" spans="31:31" ht="14.25" customHeight="1">
      <c r="AE646" s="23"/>
    </row>
    <row r="647" spans="31:31" ht="14.25" customHeight="1">
      <c r="AE647" s="23"/>
    </row>
    <row r="648" spans="31:31" ht="14.25" customHeight="1">
      <c r="AE648" s="23"/>
    </row>
    <row r="649" spans="31:31" ht="14.25" customHeight="1">
      <c r="AE649" s="23"/>
    </row>
    <row r="650" spans="31:31" ht="14.25" customHeight="1">
      <c r="AE650" s="23"/>
    </row>
    <row r="651" spans="31:31" ht="14.25" customHeight="1">
      <c r="AE651" s="23"/>
    </row>
    <row r="652" spans="31:31" ht="14.25" customHeight="1">
      <c r="AE652" s="23"/>
    </row>
    <row r="653" spans="31:31" ht="14.25" customHeight="1">
      <c r="AE653" s="23"/>
    </row>
    <row r="654" spans="31:31" ht="14.25" customHeight="1">
      <c r="AE654" s="23"/>
    </row>
    <row r="655" spans="31:31" ht="14.25" customHeight="1">
      <c r="AE655" s="23"/>
    </row>
    <row r="656" spans="31:31" ht="14.25" customHeight="1">
      <c r="AE656" s="23"/>
    </row>
    <row r="657" spans="31:31" ht="14.25" customHeight="1">
      <c r="AE657" s="23"/>
    </row>
    <row r="658" spans="31:31" ht="14.25" customHeight="1">
      <c r="AE658" s="23"/>
    </row>
    <row r="659" spans="31:31" ht="14.25" customHeight="1">
      <c r="AE659" s="23"/>
    </row>
    <row r="660" spans="31:31" ht="14.25" customHeight="1">
      <c r="AE660" s="23"/>
    </row>
    <row r="661" spans="31:31" ht="14.25" customHeight="1">
      <c r="AE661" s="23"/>
    </row>
    <row r="662" spans="31:31" ht="14.25" customHeight="1">
      <c r="AE662" s="23"/>
    </row>
    <row r="663" spans="31:31" ht="14.25" customHeight="1">
      <c r="AE663" s="23"/>
    </row>
    <row r="664" spans="31:31" ht="14.25" customHeight="1">
      <c r="AE664" s="23"/>
    </row>
    <row r="665" spans="31:31" ht="14.25" customHeight="1">
      <c r="AE665" s="23"/>
    </row>
    <row r="666" spans="31:31" ht="14.25" customHeight="1">
      <c r="AE666" s="23"/>
    </row>
    <row r="667" spans="31:31" ht="14.25" customHeight="1">
      <c r="AE667" s="23"/>
    </row>
    <row r="668" spans="31:31" ht="14.25" customHeight="1">
      <c r="AE668" s="23"/>
    </row>
    <row r="669" spans="31:31" ht="14.25" customHeight="1">
      <c r="AE669" s="23"/>
    </row>
    <row r="670" spans="31:31" ht="14.25" customHeight="1">
      <c r="AE670" s="23"/>
    </row>
    <row r="671" spans="31:31" ht="14.25" customHeight="1">
      <c r="AE671" s="23"/>
    </row>
    <row r="672" spans="31:31" ht="14.25" customHeight="1">
      <c r="AE672" s="23"/>
    </row>
    <row r="673" spans="31:31" ht="14.25" customHeight="1">
      <c r="AE673" s="23"/>
    </row>
    <row r="674" spans="31:31" ht="14.25" customHeight="1">
      <c r="AE674" s="23"/>
    </row>
    <row r="675" spans="31:31" ht="14.25" customHeight="1">
      <c r="AE675" s="23"/>
    </row>
    <row r="676" spans="31:31" ht="14.25" customHeight="1">
      <c r="AE676" s="23"/>
    </row>
    <row r="677" spans="31:31" ht="14.25" customHeight="1">
      <c r="AE677" s="23"/>
    </row>
    <row r="678" spans="31:31" ht="14.25" customHeight="1">
      <c r="AE678" s="23"/>
    </row>
    <row r="679" spans="31:31" ht="14.25" customHeight="1">
      <c r="AE679" s="23"/>
    </row>
    <row r="680" spans="31:31" ht="14.25" customHeight="1">
      <c r="AE680" s="23"/>
    </row>
    <row r="681" spans="31:31" ht="14.25" customHeight="1">
      <c r="AE681" s="23"/>
    </row>
    <row r="682" spans="31:31" ht="14.25" customHeight="1">
      <c r="AE682" s="23"/>
    </row>
    <row r="683" spans="31:31" ht="14.25" customHeight="1">
      <c r="AE683" s="23"/>
    </row>
    <row r="684" spans="31:31" ht="14.25" customHeight="1">
      <c r="AE684" s="23"/>
    </row>
    <row r="685" spans="31:31" ht="14.25" customHeight="1">
      <c r="AE685" s="23"/>
    </row>
    <row r="686" spans="31:31" ht="14.25" customHeight="1">
      <c r="AE686" s="23"/>
    </row>
    <row r="687" spans="31:31" ht="14.25" customHeight="1">
      <c r="AE687" s="23"/>
    </row>
    <row r="688" spans="31:31" ht="14.25" customHeight="1">
      <c r="AE688" s="23"/>
    </row>
    <row r="689" spans="31:31" ht="14.25" customHeight="1">
      <c r="AE689" s="23"/>
    </row>
    <row r="690" spans="31:31" ht="14.25" customHeight="1">
      <c r="AE690" s="23"/>
    </row>
    <row r="691" spans="31:31" ht="14.25" customHeight="1">
      <c r="AE691" s="23"/>
    </row>
    <row r="692" spans="31:31" ht="14.25" customHeight="1">
      <c r="AE692" s="23"/>
    </row>
    <row r="693" spans="31:31" ht="14.25" customHeight="1">
      <c r="AE693" s="23"/>
    </row>
    <row r="694" spans="31:31" ht="14.25" customHeight="1">
      <c r="AE694" s="23"/>
    </row>
    <row r="695" spans="31:31" ht="14.25" customHeight="1">
      <c r="AE695" s="23"/>
    </row>
    <row r="696" spans="31:31" ht="14.25" customHeight="1">
      <c r="AE696" s="23"/>
    </row>
    <row r="697" spans="31:31" ht="14.25" customHeight="1">
      <c r="AE697" s="23"/>
    </row>
    <row r="698" spans="31:31" ht="14.25" customHeight="1">
      <c r="AE698" s="23"/>
    </row>
    <row r="699" spans="31:31" ht="14.25" customHeight="1">
      <c r="AE699" s="23"/>
    </row>
    <row r="700" spans="31:31" ht="14.25" customHeight="1">
      <c r="AE700" s="23"/>
    </row>
    <row r="701" spans="31:31" ht="14.25" customHeight="1">
      <c r="AE701" s="23"/>
    </row>
    <row r="702" spans="31:31" ht="14.25" customHeight="1">
      <c r="AE702" s="23"/>
    </row>
    <row r="703" spans="31:31" ht="14.25" customHeight="1">
      <c r="AE703" s="23"/>
    </row>
    <row r="704" spans="31:31" ht="14.25" customHeight="1">
      <c r="AE704" s="23"/>
    </row>
    <row r="705" spans="31:31" ht="14.25" customHeight="1">
      <c r="AE705" s="23"/>
    </row>
    <row r="706" spans="31:31" ht="14.25" customHeight="1">
      <c r="AE706" s="23"/>
    </row>
    <row r="707" spans="31:31" ht="14.25" customHeight="1">
      <c r="AE707" s="23"/>
    </row>
    <row r="708" spans="31:31" ht="14.25" customHeight="1">
      <c r="AE708" s="23"/>
    </row>
    <row r="709" spans="31:31" ht="14.25" customHeight="1">
      <c r="AE709" s="23"/>
    </row>
    <row r="710" spans="31:31" ht="14.25" customHeight="1">
      <c r="AE710" s="23"/>
    </row>
    <row r="711" spans="31:31" ht="14.25" customHeight="1">
      <c r="AE711" s="23"/>
    </row>
    <row r="712" spans="31:31" ht="14.25" customHeight="1">
      <c r="AE712" s="23"/>
    </row>
    <row r="713" spans="31:31" ht="14.25" customHeight="1">
      <c r="AE713" s="23"/>
    </row>
    <row r="714" spans="31:31" ht="14.25" customHeight="1">
      <c r="AE714" s="23"/>
    </row>
    <row r="715" spans="31:31" ht="14.25" customHeight="1">
      <c r="AE715" s="23"/>
    </row>
    <row r="716" spans="31:31" ht="14.25" customHeight="1">
      <c r="AE716" s="23"/>
    </row>
    <row r="717" spans="31:31" ht="14.25" customHeight="1">
      <c r="AE717" s="23"/>
    </row>
    <row r="718" spans="31:31" ht="14.25" customHeight="1">
      <c r="AE718" s="23"/>
    </row>
    <row r="719" spans="31:31" ht="14.25" customHeight="1">
      <c r="AE719" s="23"/>
    </row>
    <row r="720" spans="31:31" ht="14.25" customHeight="1">
      <c r="AE720" s="23"/>
    </row>
    <row r="721" spans="31:31" ht="14.25" customHeight="1">
      <c r="AE721" s="23"/>
    </row>
    <row r="722" spans="31:31" ht="14.25" customHeight="1">
      <c r="AE722" s="23"/>
    </row>
    <row r="723" spans="31:31" ht="14.25" customHeight="1">
      <c r="AE723" s="23"/>
    </row>
    <row r="724" spans="31:31" ht="14.25" customHeight="1">
      <c r="AE724" s="23"/>
    </row>
    <row r="725" spans="31:31" ht="14.25" customHeight="1">
      <c r="AE725" s="23"/>
    </row>
    <row r="726" spans="31:31" ht="14.25" customHeight="1">
      <c r="AE726" s="23"/>
    </row>
    <row r="727" spans="31:31" ht="14.25" customHeight="1">
      <c r="AE727" s="23"/>
    </row>
    <row r="728" spans="31:31" ht="14.25" customHeight="1">
      <c r="AE728" s="23"/>
    </row>
    <row r="729" spans="31:31" ht="14.25" customHeight="1">
      <c r="AE729" s="23"/>
    </row>
    <row r="730" spans="31:31" ht="14.25" customHeight="1">
      <c r="AE730" s="23"/>
    </row>
    <row r="731" spans="31:31" ht="14.25" customHeight="1">
      <c r="AE731" s="23"/>
    </row>
    <row r="732" spans="31:31" ht="14.25" customHeight="1">
      <c r="AE732" s="23"/>
    </row>
    <row r="733" spans="31:31" ht="14.25" customHeight="1">
      <c r="AE733" s="23"/>
    </row>
    <row r="734" spans="31:31" ht="14.25" customHeight="1">
      <c r="AE734" s="23"/>
    </row>
    <row r="735" spans="31:31" ht="14.25" customHeight="1">
      <c r="AE735" s="23"/>
    </row>
    <row r="736" spans="31:31" ht="14.25" customHeight="1">
      <c r="AE736" s="23"/>
    </row>
    <row r="737" spans="31:31" ht="14.25" customHeight="1">
      <c r="AE737" s="23"/>
    </row>
    <row r="738" spans="31:31" ht="14.25" customHeight="1">
      <c r="AE738" s="23"/>
    </row>
    <row r="739" spans="31:31" ht="14.25" customHeight="1">
      <c r="AE739" s="23"/>
    </row>
    <row r="740" spans="31:31" ht="14.25" customHeight="1">
      <c r="AE740" s="23"/>
    </row>
    <row r="741" spans="31:31" ht="14.25" customHeight="1">
      <c r="AE741" s="23"/>
    </row>
    <row r="742" spans="31:31" ht="14.25" customHeight="1">
      <c r="AE742" s="23"/>
    </row>
    <row r="743" spans="31:31" ht="14.25" customHeight="1">
      <c r="AE743" s="23"/>
    </row>
    <row r="744" spans="31:31" ht="14.25" customHeight="1">
      <c r="AE744" s="23"/>
    </row>
    <row r="745" spans="31:31" ht="14.25" customHeight="1">
      <c r="AE745" s="23"/>
    </row>
    <row r="746" spans="31:31" ht="14.25" customHeight="1">
      <c r="AE746" s="23"/>
    </row>
    <row r="747" spans="31:31" ht="14.25" customHeight="1">
      <c r="AE747" s="23"/>
    </row>
    <row r="748" spans="31:31" ht="14.25" customHeight="1">
      <c r="AE748" s="23"/>
    </row>
    <row r="749" spans="31:31" ht="14.25" customHeight="1">
      <c r="AE749" s="23"/>
    </row>
    <row r="750" spans="31:31" ht="14.25" customHeight="1">
      <c r="AE750" s="23"/>
    </row>
    <row r="751" spans="31:31" ht="14.25" customHeight="1">
      <c r="AE751" s="23"/>
    </row>
    <row r="752" spans="31:31" ht="14.25" customHeight="1">
      <c r="AE752" s="23"/>
    </row>
    <row r="753" spans="31:31" ht="14.25" customHeight="1">
      <c r="AE753" s="23"/>
    </row>
    <row r="754" spans="31:31" ht="14.25" customHeight="1">
      <c r="AE754" s="23"/>
    </row>
    <row r="755" spans="31:31" ht="14.25" customHeight="1">
      <c r="AE755" s="23"/>
    </row>
    <row r="756" spans="31:31" ht="14.25" customHeight="1">
      <c r="AE756" s="23"/>
    </row>
    <row r="757" spans="31:31" ht="14.25" customHeight="1">
      <c r="AE757" s="23"/>
    </row>
    <row r="758" spans="31:31" ht="14.25" customHeight="1">
      <c r="AE758" s="23"/>
    </row>
    <row r="759" spans="31:31" ht="14.25" customHeight="1">
      <c r="AE759" s="23"/>
    </row>
    <row r="760" spans="31:31" ht="14.25" customHeight="1">
      <c r="AE760" s="23"/>
    </row>
    <row r="761" spans="31:31" ht="14.25" customHeight="1">
      <c r="AE761" s="23"/>
    </row>
    <row r="762" spans="31:31" ht="14.25" customHeight="1">
      <c r="AE762" s="23"/>
    </row>
    <row r="763" spans="31:31" ht="14.25" customHeight="1">
      <c r="AE763" s="23"/>
    </row>
    <row r="764" spans="31:31" ht="14.25" customHeight="1">
      <c r="AE764" s="23"/>
    </row>
    <row r="765" spans="31:31" ht="14.25" customHeight="1">
      <c r="AE765" s="23"/>
    </row>
    <row r="766" spans="31:31" ht="14.25" customHeight="1">
      <c r="AE766" s="23"/>
    </row>
    <row r="767" spans="31:31" ht="14.25" customHeight="1">
      <c r="AE767" s="23"/>
    </row>
    <row r="768" spans="31:31" ht="14.25" customHeight="1">
      <c r="AE768" s="23"/>
    </row>
    <row r="769" spans="31:31" ht="14.25" customHeight="1">
      <c r="AE769" s="23"/>
    </row>
    <row r="770" spans="31:31" ht="14.25" customHeight="1">
      <c r="AE770" s="23"/>
    </row>
    <row r="771" spans="31:31" ht="14.25" customHeight="1">
      <c r="AE771" s="23"/>
    </row>
    <row r="772" spans="31:31" ht="14.25" customHeight="1">
      <c r="AE772" s="23"/>
    </row>
    <row r="773" spans="31:31" ht="14.25" customHeight="1">
      <c r="AE773" s="23"/>
    </row>
    <row r="774" spans="31:31" ht="14.25" customHeight="1">
      <c r="AE774" s="23"/>
    </row>
    <row r="775" spans="31:31" ht="14.25" customHeight="1">
      <c r="AE775" s="23"/>
    </row>
    <row r="776" spans="31:31" ht="14.25" customHeight="1">
      <c r="AE776" s="23"/>
    </row>
    <row r="777" spans="31:31" ht="14.25" customHeight="1">
      <c r="AE777" s="23"/>
    </row>
    <row r="778" spans="31:31" ht="14.25" customHeight="1">
      <c r="AE778" s="23"/>
    </row>
    <row r="779" spans="31:31" ht="14.25" customHeight="1">
      <c r="AE779" s="23"/>
    </row>
    <row r="780" spans="31:31" ht="14.25" customHeight="1">
      <c r="AE780" s="23"/>
    </row>
    <row r="781" spans="31:31" ht="14.25" customHeight="1">
      <c r="AE781" s="23"/>
    </row>
    <row r="782" spans="31:31" ht="14.25" customHeight="1">
      <c r="AE782" s="23"/>
    </row>
    <row r="783" spans="31:31" ht="14.25" customHeight="1">
      <c r="AE783" s="23"/>
    </row>
    <row r="784" spans="31:31" ht="14.25" customHeight="1">
      <c r="AE784" s="23"/>
    </row>
    <row r="785" spans="31:31" ht="14.25" customHeight="1">
      <c r="AE785" s="23"/>
    </row>
    <row r="786" spans="31:31" ht="14.25" customHeight="1">
      <c r="AE786" s="23"/>
    </row>
    <row r="787" spans="31:31" ht="14.25" customHeight="1">
      <c r="AE787" s="23"/>
    </row>
    <row r="788" spans="31:31" ht="14.25" customHeight="1">
      <c r="AE788" s="23"/>
    </row>
    <row r="789" spans="31:31" ht="14.25" customHeight="1">
      <c r="AE789" s="23"/>
    </row>
    <row r="790" spans="31:31" ht="14.25" customHeight="1">
      <c r="AE790" s="23"/>
    </row>
    <row r="791" spans="31:31" ht="14.25" customHeight="1">
      <c r="AE791" s="23"/>
    </row>
    <row r="792" spans="31:31" ht="14.25" customHeight="1">
      <c r="AE792" s="23"/>
    </row>
    <row r="793" spans="31:31" ht="14.25" customHeight="1">
      <c r="AE793" s="23"/>
    </row>
    <row r="794" spans="31:31" ht="14.25" customHeight="1">
      <c r="AE794" s="23"/>
    </row>
    <row r="795" spans="31:31" ht="14.25" customHeight="1">
      <c r="AE795" s="23"/>
    </row>
    <row r="796" spans="31:31" ht="14.25" customHeight="1">
      <c r="AE796" s="23"/>
    </row>
    <row r="797" spans="31:31" ht="14.25" customHeight="1">
      <c r="AE797" s="23"/>
    </row>
    <row r="798" spans="31:31" ht="14.25" customHeight="1">
      <c r="AE798" s="23"/>
    </row>
    <row r="799" spans="31:31" ht="14.25" customHeight="1">
      <c r="AE799" s="23"/>
    </row>
    <row r="800" spans="31:31" ht="14.25" customHeight="1">
      <c r="AE800" s="23"/>
    </row>
    <row r="801" spans="31:31" ht="14.25" customHeight="1">
      <c r="AE801" s="23"/>
    </row>
    <row r="802" spans="31:31" ht="14.25" customHeight="1">
      <c r="AE802" s="23"/>
    </row>
    <row r="803" spans="31:31" ht="14.25" customHeight="1">
      <c r="AE803" s="23"/>
    </row>
    <row r="804" spans="31:31" ht="14.25" customHeight="1">
      <c r="AE804" s="23"/>
    </row>
    <row r="805" spans="31:31" ht="14.25" customHeight="1">
      <c r="AE805" s="23"/>
    </row>
    <row r="806" spans="31:31" ht="14.25" customHeight="1">
      <c r="AE806" s="23"/>
    </row>
    <row r="807" spans="31:31" ht="14.25" customHeight="1">
      <c r="AE807" s="23"/>
    </row>
    <row r="808" spans="31:31" ht="14.25" customHeight="1">
      <c r="AE808" s="23"/>
    </row>
    <row r="809" spans="31:31" ht="14.25" customHeight="1">
      <c r="AE809" s="23"/>
    </row>
    <row r="810" spans="31:31" ht="14.25" customHeight="1">
      <c r="AE810" s="23"/>
    </row>
    <row r="811" spans="31:31" ht="14.25" customHeight="1">
      <c r="AE811" s="23"/>
    </row>
    <row r="812" spans="31:31" ht="14.25" customHeight="1">
      <c r="AE812" s="23"/>
    </row>
    <row r="813" spans="31:31" ht="14.25" customHeight="1">
      <c r="AE813" s="23"/>
    </row>
    <row r="814" spans="31:31" ht="14.25" customHeight="1">
      <c r="AE814" s="23"/>
    </row>
    <row r="815" spans="31:31" ht="14.25" customHeight="1">
      <c r="AE815" s="23"/>
    </row>
    <row r="816" spans="31:31" ht="14.25" customHeight="1">
      <c r="AE816" s="23"/>
    </row>
    <row r="817" spans="31:31" ht="14.25" customHeight="1">
      <c r="AE817" s="23"/>
    </row>
    <row r="818" spans="31:31" ht="14.25" customHeight="1">
      <c r="AE818" s="23"/>
    </row>
    <row r="819" spans="31:31" ht="14.25" customHeight="1">
      <c r="AE819" s="23"/>
    </row>
    <row r="820" spans="31:31" ht="14.25" customHeight="1">
      <c r="AE820" s="23"/>
    </row>
    <row r="821" spans="31:31" ht="14.25" customHeight="1">
      <c r="AE821" s="23"/>
    </row>
    <row r="822" spans="31:31" ht="14.25" customHeight="1">
      <c r="AE822" s="23"/>
    </row>
    <row r="823" spans="31:31" ht="14.25" customHeight="1">
      <c r="AE823" s="23"/>
    </row>
    <row r="824" spans="31:31" ht="14.25" customHeight="1">
      <c r="AE824" s="23"/>
    </row>
    <row r="825" spans="31:31" ht="14.25" customHeight="1">
      <c r="AE825" s="23"/>
    </row>
    <row r="826" spans="31:31" ht="14.25" customHeight="1">
      <c r="AE826" s="23"/>
    </row>
    <row r="827" spans="31:31" ht="14.25" customHeight="1">
      <c r="AE827" s="23"/>
    </row>
    <row r="828" spans="31:31" ht="14.25" customHeight="1">
      <c r="AE828" s="23"/>
    </row>
    <row r="829" spans="31:31" ht="14.25" customHeight="1">
      <c r="AE829" s="23"/>
    </row>
    <row r="830" spans="31:31" ht="14.25" customHeight="1">
      <c r="AE830" s="23"/>
    </row>
    <row r="831" spans="31:31" ht="14.25" customHeight="1">
      <c r="AE831" s="23"/>
    </row>
    <row r="832" spans="31:31" ht="14.25" customHeight="1">
      <c r="AE832" s="23"/>
    </row>
    <row r="833" spans="31:31" ht="14.25" customHeight="1">
      <c r="AE833" s="23"/>
    </row>
    <row r="834" spans="31:31" ht="14.25" customHeight="1">
      <c r="AE834" s="23"/>
    </row>
    <row r="835" spans="31:31" ht="14.25" customHeight="1">
      <c r="AE835" s="23"/>
    </row>
    <row r="836" spans="31:31" ht="14.25" customHeight="1">
      <c r="AE836" s="23"/>
    </row>
    <row r="837" spans="31:31" ht="14.25" customHeight="1">
      <c r="AE837" s="23"/>
    </row>
    <row r="838" spans="31:31" ht="14.25" customHeight="1">
      <c r="AE838" s="23"/>
    </row>
    <row r="839" spans="31:31" ht="14.25" customHeight="1">
      <c r="AE839" s="23"/>
    </row>
    <row r="840" spans="31:31" ht="14.25" customHeight="1">
      <c r="AE840" s="23"/>
    </row>
    <row r="841" spans="31:31" ht="14.25" customHeight="1">
      <c r="AE841" s="23"/>
    </row>
    <row r="842" spans="31:31" ht="14.25" customHeight="1">
      <c r="AE842" s="23"/>
    </row>
    <row r="843" spans="31:31" ht="14.25" customHeight="1">
      <c r="AE843" s="23"/>
    </row>
    <row r="844" spans="31:31" ht="14.25" customHeight="1">
      <c r="AE844" s="23"/>
    </row>
    <row r="845" spans="31:31" ht="14.25" customHeight="1">
      <c r="AE845" s="23"/>
    </row>
    <row r="846" spans="31:31" ht="14.25" customHeight="1">
      <c r="AE846" s="23"/>
    </row>
    <row r="847" spans="31:31" ht="14.25" customHeight="1">
      <c r="AE847" s="23"/>
    </row>
    <row r="848" spans="31:31" ht="14.25" customHeight="1">
      <c r="AE848" s="23"/>
    </row>
    <row r="849" spans="31:31" ht="14.25" customHeight="1">
      <c r="AE849" s="23"/>
    </row>
    <row r="850" spans="31:31" ht="14.25" customHeight="1">
      <c r="AE850" s="23"/>
    </row>
    <row r="851" spans="31:31" ht="14.25" customHeight="1">
      <c r="AE851" s="23"/>
    </row>
    <row r="852" spans="31:31" ht="14.25" customHeight="1">
      <c r="AE852" s="23"/>
    </row>
    <row r="853" spans="31:31" ht="14.25" customHeight="1">
      <c r="AE853" s="23"/>
    </row>
    <row r="854" spans="31:31" ht="14.25" customHeight="1">
      <c r="AE854" s="23"/>
    </row>
    <row r="855" spans="31:31" ht="14.25" customHeight="1">
      <c r="AE855" s="23"/>
    </row>
    <row r="856" spans="31:31" ht="14.25" customHeight="1">
      <c r="AE856" s="23"/>
    </row>
    <row r="857" spans="31:31" ht="14.25" customHeight="1">
      <c r="AE857" s="23"/>
    </row>
    <row r="858" spans="31:31" ht="14.25" customHeight="1">
      <c r="AE858" s="23"/>
    </row>
    <row r="859" spans="31:31" ht="14.25" customHeight="1">
      <c r="AE859" s="23"/>
    </row>
    <row r="860" spans="31:31" ht="14.25" customHeight="1">
      <c r="AE860" s="23"/>
    </row>
    <row r="861" spans="31:31" ht="14.25" customHeight="1">
      <c r="AE861" s="23"/>
    </row>
    <row r="862" spans="31:31" ht="14.25" customHeight="1">
      <c r="AE862" s="23"/>
    </row>
    <row r="863" spans="31:31" ht="14.25" customHeight="1">
      <c r="AE863" s="23"/>
    </row>
    <row r="864" spans="31:31" ht="14.25" customHeight="1">
      <c r="AE864" s="23"/>
    </row>
    <row r="865" spans="31:31" ht="14.25" customHeight="1">
      <c r="AE865" s="23"/>
    </row>
    <row r="866" spans="31:31" ht="14.25" customHeight="1">
      <c r="AE866" s="23"/>
    </row>
    <row r="867" spans="31:31" ht="14.25" customHeight="1">
      <c r="AE867" s="23"/>
    </row>
    <row r="868" spans="31:31" ht="14.25" customHeight="1">
      <c r="AE868" s="23"/>
    </row>
    <row r="869" spans="31:31" ht="14.25" customHeight="1">
      <c r="AE869" s="23"/>
    </row>
    <row r="870" spans="31:31" ht="14.25" customHeight="1">
      <c r="AE870" s="23"/>
    </row>
    <row r="871" spans="31:31" ht="14.25" customHeight="1">
      <c r="AE871" s="23"/>
    </row>
    <row r="872" spans="31:31" ht="14.25" customHeight="1">
      <c r="AE872" s="23"/>
    </row>
    <row r="873" spans="31:31" ht="14.25" customHeight="1">
      <c r="AE873" s="23"/>
    </row>
    <row r="874" spans="31:31" ht="14.25" customHeight="1">
      <c r="AE874" s="23"/>
    </row>
    <row r="875" spans="31:31" ht="14.25" customHeight="1">
      <c r="AE875" s="23"/>
    </row>
    <row r="876" spans="31:31" ht="14.25" customHeight="1">
      <c r="AE876" s="23"/>
    </row>
    <row r="877" spans="31:31" ht="14.25" customHeight="1">
      <c r="AE877" s="23"/>
    </row>
    <row r="878" spans="31:31" ht="14.25" customHeight="1">
      <c r="AE878" s="23"/>
    </row>
    <row r="879" spans="31:31" ht="14.25" customHeight="1">
      <c r="AE879" s="23"/>
    </row>
    <row r="880" spans="31:31" ht="14.25" customHeight="1">
      <c r="AE880" s="23"/>
    </row>
    <row r="881" spans="31:31" ht="14.25" customHeight="1">
      <c r="AE881" s="23"/>
    </row>
    <row r="882" spans="31:31" ht="14.25" customHeight="1">
      <c r="AE882" s="23"/>
    </row>
    <row r="883" spans="31:31" ht="14.25" customHeight="1">
      <c r="AE883" s="23"/>
    </row>
    <row r="884" spans="31:31" ht="14.25" customHeight="1">
      <c r="AE884" s="23"/>
    </row>
    <row r="885" spans="31:31" ht="14.25" customHeight="1">
      <c r="AE885" s="23"/>
    </row>
    <row r="886" spans="31:31" ht="14.25" customHeight="1">
      <c r="AE886" s="23"/>
    </row>
    <row r="887" spans="31:31" ht="14.25" customHeight="1">
      <c r="AE887" s="23"/>
    </row>
    <row r="888" spans="31:31" ht="14.25" customHeight="1">
      <c r="AE888" s="23"/>
    </row>
    <row r="889" spans="31:31" ht="14.25" customHeight="1">
      <c r="AE889" s="23"/>
    </row>
    <row r="890" spans="31:31" ht="14.25" customHeight="1">
      <c r="AE890" s="23"/>
    </row>
    <row r="891" spans="31:31" ht="14.25" customHeight="1">
      <c r="AE891" s="23"/>
    </row>
    <row r="892" spans="31:31" ht="14.25" customHeight="1">
      <c r="AE892" s="23"/>
    </row>
    <row r="893" spans="31:31" ht="14.25" customHeight="1">
      <c r="AE893" s="23"/>
    </row>
    <row r="894" spans="31:31" ht="14.25" customHeight="1">
      <c r="AE894" s="23"/>
    </row>
    <row r="895" spans="31:31" ht="14.25" customHeight="1">
      <c r="AE895" s="23"/>
    </row>
    <row r="896" spans="31:31" ht="14.25" customHeight="1">
      <c r="AE896" s="23"/>
    </row>
    <row r="897" spans="31:31" ht="14.25" customHeight="1">
      <c r="AE897" s="23"/>
    </row>
    <row r="898" spans="31:31" ht="14.25" customHeight="1">
      <c r="AE898" s="23"/>
    </row>
    <row r="899" spans="31:31" ht="14.25" customHeight="1">
      <c r="AE899" s="23"/>
    </row>
    <row r="900" spans="31:31" ht="14.25" customHeight="1">
      <c r="AE900" s="23"/>
    </row>
    <row r="901" spans="31:31" ht="14.25" customHeight="1">
      <c r="AE901" s="23"/>
    </row>
    <row r="902" spans="31:31" ht="14.25" customHeight="1">
      <c r="AE902" s="23"/>
    </row>
    <row r="903" spans="31:31" ht="14.25" customHeight="1">
      <c r="AE903" s="23"/>
    </row>
    <row r="904" spans="31:31" ht="14.25" customHeight="1">
      <c r="AE904" s="23"/>
    </row>
    <row r="905" spans="31:31" ht="14.25" customHeight="1">
      <c r="AE905" s="23"/>
    </row>
    <row r="906" spans="31:31" ht="14.25" customHeight="1">
      <c r="AE906" s="23"/>
    </row>
    <row r="907" spans="31:31" ht="14.25" customHeight="1">
      <c r="AE907" s="23"/>
    </row>
    <row r="908" spans="31:31" ht="14.25" customHeight="1">
      <c r="AE908" s="23"/>
    </row>
    <row r="909" spans="31:31" ht="14.25" customHeight="1">
      <c r="AE909" s="23"/>
    </row>
    <row r="910" spans="31:31" ht="14.25" customHeight="1">
      <c r="AE910" s="23"/>
    </row>
    <row r="911" spans="31:31" ht="14.25" customHeight="1">
      <c r="AE911" s="23"/>
    </row>
    <row r="912" spans="31:31" ht="14.25" customHeight="1">
      <c r="AE912" s="23"/>
    </row>
    <row r="913" spans="31:31" ht="14.25" customHeight="1">
      <c r="AE913" s="23"/>
    </row>
    <row r="914" spans="31:31" ht="14.25" customHeight="1">
      <c r="AE914" s="23"/>
    </row>
    <row r="915" spans="31:31" ht="14.25" customHeight="1">
      <c r="AE915" s="23"/>
    </row>
    <row r="916" spans="31:31" ht="14.25" customHeight="1">
      <c r="AE916" s="23"/>
    </row>
    <row r="917" spans="31:31" ht="14.25" customHeight="1">
      <c r="AE917" s="23"/>
    </row>
    <row r="918" spans="31:31" ht="14.25" customHeight="1">
      <c r="AE918" s="23"/>
    </row>
    <row r="919" spans="31:31" ht="14.25" customHeight="1">
      <c r="AE919" s="23"/>
    </row>
    <row r="920" spans="31:31" ht="14.25" customHeight="1">
      <c r="AE920" s="23"/>
    </row>
    <row r="921" spans="31:31" ht="14.25" customHeight="1">
      <c r="AE921" s="23"/>
    </row>
    <row r="922" spans="31:31" ht="14.25" customHeight="1">
      <c r="AE922" s="23"/>
    </row>
    <row r="923" spans="31:31" ht="14.25" customHeight="1">
      <c r="AE923" s="23"/>
    </row>
    <row r="924" spans="31:31" ht="14.25" customHeight="1">
      <c r="AE924" s="23"/>
    </row>
    <row r="925" spans="31:31" ht="14.25" customHeight="1">
      <c r="AE925" s="23"/>
    </row>
    <row r="926" spans="31:31" ht="14.25" customHeight="1">
      <c r="AE926" s="23"/>
    </row>
    <row r="927" spans="31:31" ht="14.25" customHeight="1">
      <c r="AE927" s="23"/>
    </row>
    <row r="928" spans="31:31" ht="14.25" customHeight="1">
      <c r="AE928" s="23"/>
    </row>
    <row r="929" spans="31:31" ht="14.25" customHeight="1">
      <c r="AE929" s="23"/>
    </row>
    <row r="930" spans="31:31" ht="14.25" customHeight="1">
      <c r="AE930" s="23"/>
    </row>
    <row r="931" spans="31:31" ht="14.25" customHeight="1">
      <c r="AE931" s="23"/>
    </row>
    <row r="932" spans="31:31" ht="14.25" customHeight="1">
      <c r="AE932" s="23"/>
    </row>
    <row r="933" spans="31:31" ht="14.25" customHeight="1">
      <c r="AE933" s="23"/>
    </row>
    <row r="934" spans="31:31" ht="14.25" customHeight="1">
      <c r="AE934" s="23"/>
    </row>
    <row r="935" spans="31:31" ht="14.25" customHeight="1">
      <c r="AE935" s="23"/>
    </row>
    <row r="936" spans="31:31" ht="14.25" customHeight="1">
      <c r="AE936" s="23"/>
    </row>
    <row r="937" spans="31:31" ht="14.25" customHeight="1">
      <c r="AE937" s="23"/>
    </row>
    <row r="938" spans="31:31" ht="14.25" customHeight="1">
      <c r="AE938" s="23"/>
    </row>
    <row r="939" spans="31:31" ht="14.25" customHeight="1">
      <c r="AE939" s="23"/>
    </row>
    <row r="940" spans="31:31" ht="14.25" customHeight="1">
      <c r="AE940" s="23"/>
    </row>
    <row r="941" spans="31:31" ht="14.25" customHeight="1">
      <c r="AE941" s="23"/>
    </row>
    <row r="942" spans="31:31" ht="14.25" customHeight="1">
      <c r="AE942" s="23"/>
    </row>
    <row r="943" spans="31:31" ht="14.25" customHeight="1">
      <c r="AE943" s="23"/>
    </row>
    <row r="944" spans="31:31" ht="14.25" customHeight="1">
      <c r="AE944" s="23"/>
    </row>
    <row r="945" spans="31:31" ht="14.25" customHeight="1">
      <c r="AE945" s="23"/>
    </row>
    <row r="946" spans="31:31" ht="14.25" customHeight="1">
      <c r="AE946" s="23"/>
    </row>
    <row r="947" spans="31:31" ht="14.25" customHeight="1">
      <c r="AE947" s="23"/>
    </row>
    <row r="948" spans="31:31" ht="14.25" customHeight="1">
      <c r="AE948" s="23"/>
    </row>
    <row r="949" spans="31:31" ht="14.25" customHeight="1">
      <c r="AE949" s="23"/>
    </row>
    <row r="950" spans="31:31" ht="14.25" customHeight="1">
      <c r="AE950" s="23"/>
    </row>
    <row r="951" spans="31:31" ht="14.25" customHeight="1">
      <c r="AE951" s="23"/>
    </row>
    <row r="952" spans="31:31" ht="14.25" customHeight="1">
      <c r="AE952" s="23"/>
    </row>
    <row r="953" spans="31:31" ht="14.25" customHeight="1">
      <c r="AE953" s="23"/>
    </row>
    <row r="954" spans="31:31" ht="14.25" customHeight="1">
      <c r="AE954" s="23"/>
    </row>
    <row r="955" spans="31:31" ht="14.25" customHeight="1">
      <c r="AE955" s="23"/>
    </row>
    <row r="956" spans="31:31" ht="14.25" customHeight="1">
      <c r="AE956" s="23"/>
    </row>
    <row r="957" spans="31:31" ht="14.25" customHeight="1">
      <c r="AE957" s="23"/>
    </row>
    <row r="958" spans="31:31" ht="14.25" customHeight="1">
      <c r="AE958" s="23"/>
    </row>
    <row r="959" spans="31:31" ht="14.25" customHeight="1">
      <c r="AE959" s="23"/>
    </row>
    <row r="960" spans="31:31" ht="14.25" customHeight="1">
      <c r="AE960" s="23"/>
    </row>
    <row r="961" spans="31:31" ht="14.25" customHeight="1">
      <c r="AE961" s="23"/>
    </row>
    <row r="962" spans="31:31" ht="14.25" customHeight="1">
      <c r="AE962" s="23"/>
    </row>
    <row r="963" spans="31:31" ht="14.25" customHeight="1">
      <c r="AE963" s="23"/>
    </row>
    <row r="964" spans="31:31" ht="14.25" customHeight="1">
      <c r="AE964" s="23"/>
    </row>
    <row r="965" spans="31:31" ht="14.25" customHeight="1">
      <c r="AE965" s="23"/>
    </row>
    <row r="966" spans="31:31" ht="14.25" customHeight="1">
      <c r="AE966" s="23"/>
    </row>
    <row r="967" spans="31:31" ht="14.25" customHeight="1">
      <c r="AE967" s="23"/>
    </row>
    <row r="968" spans="31:31" ht="14.25" customHeight="1">
      <c r="AE968" s="23"/>
    </row>
    <row r="969" spans="31:31" ht="14.25" customHeight="1">
      <c r="AE969" s="23"/>
    </row>
    <row r="970" spans="31:31" ht="14.25" customHeight="1">
      <c r="AE970" s="23"/>
    </row>
    <row r="971" spans="31:31" ht="14.25" customHeight="1">
      <c r="AE971" s="23"/>
    </row>
    <row r="972" spans="31:31" ht="14.25" customHeight="1">
      <c r="AE972" s="23"/>
    </row>
    <row r="973" spans="31:31" ht="14.25" customHeight="1">
      <c r="AE973" s="23"/>
    </row>
    <row r="974" spans="31:31" ht="14.25" customHeight="1">
      <c r="AE974" s="23"/>
    </row>
    <row r="975" spans="31:31" ht="14.25" customHeight="1">
      <c r="AE975" s="23"/>
    </row>
    <row r="976" spans="31:31" ht="14.25" customHeight="1">
      <c r="AE976" s="23"/>
    </row>
    <row r="977" spans="31:31" ht="14.25" customHeight="1">
      <c r="AE977" s="23"/>
    </row>
    <row r="978" spans="31:31" ht="14.25" customHeight="1">
      <c r="AE978" s="23"/>
    </row>
    <row r="979" spans="31:31" ht="14.25" customHeight="1">
      <c r="AE979" s="23"/>
    </row>
    <row r="980" spans="31:31" ht="14.25" customHeight="1">
      <c r="AE980" s="23"/>
    </row>
    <row r="981" spans="31:31" ht="14.25" customHeight="1">
      <c r="AE981" s="23"/>
    </row>
    <row r="982" spans="31:31" ht="14.25" customHeight="1">
      <c r="AE982" s="23"/>
    </row>
    <row r="983" spans="31:31" ht="14.25" customHeight="1">
      <c r="AE983" s="23"/>
    </row>
    <row r="984" spans="31:31" ht="14.25" customHeight="1">
      <c r="AE984" s="23"/>
    </row>
    <row r="985" spans="31:31" ht="14.25" customHeight="1">
      <c r="AE985" s="23"/>
    </row>
    <row r="986" spans="31:31" ht="14.25" customHeight="1">
      <c r="AE986" s="23"/>
    </row>
    <row r="987" spans="31:31" ht="14.25" customHeight="1">
      <c r="AE987" s="23"/>
    </row>
    <row r="988" spans="31:31" ht="14.25" customHeight="1">
      <c r="AE988" s="23"/>
    </row>
    <row r="989" spans="31:31" ht="14.25" customHeight="1">
      <c r="AE989" s="23"/>
    </row>
    <row r="990" spans="31:31" ht="14.25" customHeight="1">
      <c r="AE990" s="23"/>
    </row>
    <row r="991" spans="31:31" ht="14.25" customHeight="1">
      <c r="AE991" s="23"/>
    </row>
    <row r="992" spans="31:31" ht="14.25" customHeight="1">
      <c r="AE992" s="23"/>
    </row>
    <row r="993" spans="31:31" ht="14.25" customHeight="1">
      <c r="AE993" s="23"/>
    </row>
    <row r="994" spans="31:31" ht="14.25" customHeight="1">
      <c r="AE994" s="23"/>
    </row>
    <row r="995" spans="31:31" ht="14.25" customHeight="1">
      <c r="AE995" s="23"/>
    </row>
    <row r="996" spans="31:31" ht="14.25" customHeight="1">
      <c r="AE996" s="23"/>
    </row>
    <row r="997" spans="31:31" ht="14.25" customHeight="1">
      <c r="AE997" s="23"/>
    </row>
    <row r="998" spans="31:31" ht="14.25" customHeight="1">
      <c r="AE998" s="23"/>
    </row>
    <row r="999" spans="31:31" ht="14.25" customHeight="1">
      <c r="AE999" s="23"/>
    </row>
    <row r="1000" spans="31:31" ht="14.25" customHeight="1">
      <c r="AE1000" s="23"/>
    </row>
    <row r="1001" spans="31:31" ht="14.25" customHeight="1">
      <c r="AE1001" s="23"/>
    </row>
    <row r="1002" spans="31:31" ht="14.25" customHeight="1">
      <c r="AE1002" s="23"/>
    </row>
    <row r="1003" spans="31:31" ht="14.25" customHeight="1">
      <c r="AE1003" s="23"/>
    </row>
    <row r="1004" spans="31:31" ht="14.25" customHeight="1">
      <c r="AE1004" s="23"/>
    </row>
    <row r="1005" spans="31:31" ht="14.25" customHeight="1">
      <c r="AE1005" s="23"/>
    </row>
    <row r="1006" spans="31:31" ht="14.25" customHeight="1">
      <c r="AE1006" s="23"/>
    </row>
    <row r="1007" spans="31:31" ht="14.25" customHeight="1">
      <c r="AE1007" s="23"/>
    </row>
    <row r="1008" spans="31:31" ht="14.25" customHeight="1">
      <c r="AE1008" s="23"/>
    </row>
    <row r="1009" spans="31:31" ht="14.25" customHeight="1">
      <c r="AE1009" s="23"/>
    </row>
    <row r="1010" spans="31:31" ht="14.25" customHeight="1">
      <c r="AE1010" s="23"/>
    </row>
    <row r="1011" spans="31:31" ht="14.25" customHeight="1">
      <c r="AE1011" s="23"/>
    </row>
    <row r="1012" spans="31:31" ht="14.25" customHeight="1">
      <c r="AE1012" s="23"/>
    </row>
    <row r="1013" spans="31:31" ht="14.25" customHeight="1">
      <c r="AE1013" s="23"/>
    </row>
    <row r="1014" spans="31:31" ht="14.25" customHeight="1">
      <c r="AE1014" s="23"/>
    </row>
    <row r="1015" spans="31:31" ht="14.25" customHeight="1">
      <c r="AE1015" s="23"/>
    </row>
    <row r="1016" spans="31:31" ht="14.25" customHeight="1">
      <c r="AE1016" s="23"/>
    </row>
    <row r="1017" spans="31:31" ht="14.25" customHeight="1">
      <c r="AE1017" s="23"/>
    </row>
    <row r="1018" spans="31:31" ht="14.25" customHeight="1">
      <c r="AE1018" s="23"/>
    </row>
    <row r="1019" spans="31:31" ht="14.25" customHeight="1">
      <c r="AE1019" s="23"/>
    </row>
    <row r="1020" spans="31:31" ht="14.25" customHeight="1">
      <c r="AE1020" s="23"/>
    </row>
    <row r="1021" spans="31:31" ht="14.25" customHeight="1">
      <c r="AE1021" s="23"/>
    </row>
    <row r="1022" spans="31:31" ht="14.25" customHeight="1">
      <c r="AE1022" s="23"/>
    </row>
    <row r="1023" spans="31:31" ht="14.25" customHeight="1">
      <c r="AE1023" s="23"/>
    </row>
    <row r="1024" spans="31:31" ht="14.25" customHeight="1">
      <c r="AE1024" s="23"/>
    </row>
    <row r="1025" spans="31:31" ht="14.25" customHeight="1">
      <c r="AE1025" s="23"/>
    </row>
    <row r="1026" spans="31:31" ht="14.25" customHeight="1">
      <c r="AE1026" s="23"/>
    </row>
    <row r="1027" spans="31:31" ht="14.25" customHeight="1">
      <c r="AE1027" s="23"/>
    </row>
    <row r="1028" spans="31:31" ht="14.25" customHeight="1">
      <c r="AE1028" s="23"/>
    </row>
    <row r="1029" spans="31:31" ht="14.25" customHeight="1">
      <c r="AE1029" s="23"/>
    </row>
    <row r="1030" spans="31:31" ht="14.25" customHeight="1">
      <c r="AE1030" s="23"/>
    </row>
    <row r="1031" spans="31:31" ht="14.25" customHeight="1">
      <c r="AE1031" s="23"/>
    </row>
    <row r="1032" spans="31:31" ht="14.25" customHeight="1">
      <c r="AE1032" s="23"/>
    </row>
    <row r="1033" spans="31:31" ht="14.25" customHeight="1">
      <c r="AE1033" s="23"/>
    </row>
    <row r="1034" spans="31:31" ht="14.25" customHeight="1">
      <c r="AE1034" s="23"/>
    </row>
    <row r="1035" spans="31:31" ht="14.25" customHeight="1">
      <c r="AE1035" s="23"/>
    </row>
    <row r="1036" spans="31:31" ht="14.25" customHeight="1">
      <c r="AE1036" s="23"/>
    </row>
    <row r="1037" spans="31:31" ht="14.25" customHeight="1">
      <c r="AE1037" s="23"/>
    </row>
    <row r="1038" spans="31:31" ht="14.25" customHeight="1">
      <c r="AE1038" s="23"/>
    </row>
    <row r="1039" spans="31:31" ht="14.25" customHeight="1">
      <c r="AE1039" s="23"/>
    </row>
    <row r="1040" spans="31:31" ht="14.25" customHeight="1">
      <c r="AE1040" s="23"/>
    </row>
    <row r="1041" spans="31:31" ht="14.25" customHeight="1">
      <c r="AE1041" s="23"/>
    </row>
    <row r="1042" spans="31:31" ht="14.25" customHeight="1">
      <c r="AE1042" s="23"/>
    </row>
    <row r="1043" spans="31:31" ht="14.25" customHeight="1">
      <c r="AE1043" s="23"/>
    </row>
    <row r="1044" spans="31:31" ht="14.25" customHeight="1">
      <c r="AE1044" s="23"/>
    </row>
    <row r="1045" spans="31:31" ht="14.25" customHeight="1">
      <c r="AE1045" s="23"/>
    </row>
    <row r="1046" spans="31:31" ht="14.25" customHeight="1">
      <c r="AE1046" s="23"/>
    </row>
    <row r="1047" spans="31:31" ht="14.25" customHeight="1">
      <c r="AE1047" s="23"/>
    </row>
    <row r="1048" spans="31:31" ht="14.25" customHeight="1">
      <c r="AE1048" s="23"/>
    </row>
    <row r="1049" spans="31:31" ht="14.25" customHeight="1">
      <c r="AE1049" s="23"/>
    </row>
    <row r="1050" spans="31:31" ht="14.25" customHeight="1">
      <c r="AE1050" s="23"/>
    </row>
    <row r="1051" spans="31:31" ht="14.25" customHeight="1">
      <c r="AE1051" s="23"/>
    </row>
    <row r="1052" spans="31:31" ht="14.25" customHeight="1">
      <c r="AE1052" s="23"/>
    </row>
    <row r="1053" spans="31:31" ht="14.25" customHeight="1">
      <c r="AE1053" s="23"/>
    </row>
    <row r="1054" spans="31:31" ht="14.25" customHeight="1">
      <c r="AE1054" s="23"/>
    </row>
    <row r="1055" spans="31:31" ht="14.25" customHeight="1">
      <c r="AE1055" s="23"/>
    </row>
    <row r="1056" spans="31:31" ht="14.25" customHeight="1">
      <c r="AE1056" s="23"/>
    </row>
    <row r="1057" spans="31:31" ht="14.25" customHeight="1">
      <c r="AE1057" s="23"/>
    </row>
    <row r="1058" spans="31:31" ht="14.25" customHeight="1">
      <c r="AE1058" s="23"/>
    </row>
    <row r="1059" spans="31:31" ht="14.25" customHeight="1">
      <c r="AE1059" s="23"/>
    </row>
    <row r="1060" spans="31:31" ht="14.25" customHeight="1">
      <c r="AE1060" s="23"/>
    </row>
    <row r="1061" spans="31:31" ht="14.25" customHeight="1">
      <c r="AE1061" s="23"/>
    </row>
    <row r="1062" spans="31:31" ht="14.25" customHeight="1">
      <c r="AE1062" s="23"/>
    </row>
    <row r="1063" spans="31:31" ht="14.25" customHeight="1">
      <c r="AE1063" s="23"/>
    </row>
    <row r="1064" spans="31:31" ht="14.25" customHeight="1">
      <c r="AE1064" s="23"/>
    </row>
    <row r="1065" spans="31:31" ht="14.25" customHeight="1">
      <c r="AE1065" s="23"/>
    </row>
    <row r="1066" spans="31:31" ht="14.25" customHeight="1">
      <c r="AE1066" s="23"/>
    </row>
    <row r="1067" spans="31:31" ht="14.25" customHeight="1">
      <c r="AE1067" s="23"/>
    </row>
    <row r="1068" spans="31:31" ht="14.25" customHeight="1">
      <c r="AE1068" s="23"/>
    </row>
    <row r="1069" spans="31:31" ht="14.25" customHeight="1">
      <c r="AE1069" s="23"/>
    </row>
    <row r="1070" spans="31:31" ht="14.25" customHeight="1">
      <c r="AE1070" s="23"/>
    </row>
    <row r="1071" spans="31:31" ht="14.25" customHeight="1">
      <c r="AE1071" s="23"/>
    </row>
    <row r="1072" spans="31:31" ht="14.25" customHeight="1">
      <c r="AE1072" s="23"/>
    </row>
    <row r="1073" spans="31:31" ht="14.25" customHeight="1">
      <c r="AE1073" s="23"/>
    </row>
    <row r="1074" spans="31:31" ht="14.25" customHeight="1">
      <c r="AE1074" s="23"/>
    </row>
    <row r="1075" spans="31:31" ht="14.25" customHeight="1">
      <c r="AE1075" s="23"/>
    </row>
    <row r="1076" spans="31:31" ht="14.25" customHeight="1">
      <c r="AE1076" s="23"/>
    </row>
    <row r="1077" spans="31:31" ht="14.25" customHeight="1">
      <c r="AE1077" s="23"/>
    </row>
    <row r="1078" spans="31:31" ht="14.25" customHeight="1">
      <c r="AE1078" s="23"/>
    </row>
    <row r="1079" spans="31:31" ht="14.25" customHeight="1">
      <c r="AE1079" s="23"/>
    </row>
    <row r="1080" spans="31:31" ht="14.25" customHeight="1">
      <c r="AE1080" s="23"/>
    </row>
    <row r="1081" spans="31:31" ht="14.25" customHeight="1">
      <c r="AE1081" s="23"/>
    </row>
    <row r="1082" spans="31:31" ht="14.25" customHeight="1">
      <c r="AE1082" s="23"/>
    </row>
    <row r="1083" spans="31:31" ht="14.25" customHeight="1">
      <c r="AE1083" s="23"/>
    </row>
    <row r="1084" spans="31:31" ht="14.25" customHeight="1">
      <c r="AE1084" s="23"/>
    </row>
    <row r="1085" spans="31:31" ht="14.25" customHeight="1">
      <c r="AE1085" s="23"/>
    </row>
    <row r="1086" spans="31:31" ht="14.25" customHeight="1">
      <c r="AE1086" s="23"/>
    </row>
    <row r="1087" spans="31:31" ht="14.25" customHeight="1">
      <c r="AE1087" s="23"/>
    </row>
    <row r="1088" spans="31:31" ht="14.25" customHeight="1">
      <c r="AE1088" s="23"/>
    </row>
    <row r="1089" spans="31:31" ht="14.25" customHeight="1">
      <c r="AE1089" s="23"/>
    </row>
    <row r="1090" spans="31:31" ht="14.25" customHeight="1">
      <c r="AE1090" s="23"/>
    </row>
    <row r="1091" spans="31:31" ht="14.25" customHeight="1">
      <c r="AE1091" s="23"/>
    </row>
    <row r="1092" spans="31:31" ht="14.25" customHeight="1">
      <c r="AE1092" s="23"/>
    </row>
    <row r="1093" spans="31:31" ht="14.25" customHeight="1">
      <c r="AE1093" s="23"/>
    </row>
    <row r="1094" spans="31:31" ht="14.25" customHeight="1">
      <c r="AE1094" s="23"/>
    </row>
    <row r="1095" spans="31:31" ht="14.25" customHeight="1">
      <c r="AE1095" s="23"/>
    </row>
    <row r="1096" spans="31:31" ht="14.25" customHeight="1">
      <c r="AE1096" s="23"/>
    </row>
    <row r="1097" spans="31:31" ht="14.25" customHeight="1">
      <c r="AE1097" s="23"/>
    </row>
    <row r="1098" spans="31:31" ht="14.25" customHeight="1">
      <c r="AE1098" s="23"/>
    </row>
    <row r="1099" spans="31:31" ht="14.25" customHeight="1">
      <c r="AE1099" s="23"/>
    </row>
    <row r="1100" spans="31:31" ht="14.25" customHeight="1">
      <c r="AE1100" s="23"/>
    </row>
    <row r="1101" spans="31:31" ht="14.25" customHeight="1">
      <c r="AE1101" s="23"/>
    </row>
    <row r="1102" spans="31:31" ht="14.25" customHeight="1">
      <c r="AE1102" s="23"/>
    </row>
    <row r="1103" spans="31:31" ht="14.25" customHeight="1">
      <c r="AE1103" s="23"/>
    </row>
    <row r="1104" spans="31:31" ht="14.25" customHeight="1">
      <c r="AE1104" s="23"/>
    </row>
    <row r="1105" spans="31:31" ht="14.25" customHeight="1">
      <c r="AE1105" s="23"/>
    </row>
    <row r="1106" spans="31:31" ht="14.25" customHeight="1">
      <c r="AE1106" s="23"/>
    </row>
    <row r="1107" spans="31:31" ht="14.25" customHeight="1">
      <c r="AE1107" s="23"/>
    </row>
    <row r="1108" spans="31:31" ht="14.25" customHeight="1">
      <c r="AE1108" s="23"/>
    </row>
    <row r="1109" spans="31:31" ht="14.25" customHeight="1">
      <c r="AE1109" s="23"/>
    </row>
    <row r="1110" spans="31:31" ht="14.25" customHeight="1">
      <c r="AE1110" s="23"/>
    </row>
    <row r="1111" spans="31:31" ht="14.25" customHeight="1">
      <c r="AE1111" s="23"/>
    </row>
    <row r="1112" spans="31:31" ht="14.25" customHeight="1">
      <c r="AE1112" s="23"/>
    </row>
    <row r="1113" spans="31:31" ht="14.25" customHeight="1">
      <c r="AE1113" s="23"/>
    </row>
    <row r="1114" spans="31:31" ht="14.25" customHeight="1">
      <c r="AE1114" s="23"/>
    </row>
    <row r="1115" spans="31:31" ht="14.25" customHeight="1">
      <c r="AE1115" s="23"/>
    </row>
    <row r="1116" spans="31:31" ht="14.25" customHeight="1">
      <c r="AE1116" s="23"/>
    </row>
    <row r="1117" spans="31:31" ht="14.25" customHeight="1">
      <c r="AE1117" s="23"/>
    </row>
    <row r="1118" spans="31:31" ht="14.25" customHeight="1">
      <c r="AE1118" s="23"/>
    </row>
    <row r="1119" spans="31:31" ht="14.25" customHeight="1">
      <c r="AE1119" s="23"/>
    </row>
    <row r="1120" spans="31:31" ht="14.25" customHeight="1">
      <c r="AE1120" s="23"/>
    </row>
    <row r="1121" spans="31:31" ht="14.25" customHeight="1">
      <c r="AE1121" s="23"/>
    </row>
    <row r="1122" spans="31:31" ht="14.25" customHeight="1">
      <c r="AE1122" s="23"/>
    </row>
    <row r="1123" spans="31:31" ht="14.25" customHeight="1">
      <c r="AE1123" s="23"/>
    </row>
    <row r="1124" spans="31:31" ht="14.25" customHeight="1">
      <c r="AE1124" s="23"/>
    </row>
    <row r="1125" spans="31:31" ht="14.25" customHeight="1">
      <c r="AE1125" s="23"/>
    </row>
    <row r="1126" spans="31:31" ht="14.25" customHeight="1">
      <c r="AE1126" s="23"/>
    </row>
    <row r="1127" spans="31:31" ht="14.25" customHeight="1">
      <c r="AE1127" s="23"/>
    </row>
    <row r="1128" spans="31:31" ht="14.25" customHeight="1">
      <c r="AE1128" s="23"/>
    </row>
    <row r="1129" spans="31:31" ht="14.25" customHeight="1">
      <c r="AE1129" s="23"/>
    </row>
    <row r="1130" spans="31:31" ht="14.25" customHeight="1">
      <c r="AE1130" s="23"/>
    </row>
    <row r="1131" spans="31:31" ht="14.25" customHeight="1">
      <c r="AE1131" s="23"/>
    </row>
    <row r="1132" spans="31:31" ht="14.25" customHeight="1">
      <c r="AE1132" s="23"/>
    </row>
    <row r="1133" spans="31:31" ht="14.25" customHeight="1">
      <c r="AE1133" s="23"/>
    </row>
    <row r="1134" spans="31:31" ht="14.25" customHeight="1">
      <c r="AE1134" s="23"/>
    </row>
    <row r="1135" spans="31:31" ht="14.25" customHeight="1">
      <c r="AE1135" s="23"/>
    </row>
    <row r="1136" spans="31:31" ht="14.25" customHeight="1">
      <c r="AE1136" s="23"/>
    </row>
    <row r="1137" spans="31:31" ht="14.25" customHeight="1">
      <c r="AE1137" s="23"/>
    </row>
    <row r="1138" spans="31:31" ht="14.25" customHeight="1">
      <c r="AE1138" s="23"/>
    </row>
    <row r="1139" spans="31:31" ht="14.25" customHeight="1">
      <c r="AE1139" s="23"/>
    </row>
    <row r="1140" spans="31:31" ht="14.25" customHeight="1">
      <c r="AE1140" s="23"/>
    </row>
    <row r="1141" spans="31:31" ht="14.25" customHeight="1">
      <c r="AE1141" s="23"/>
    </row>
    <row r="1142" spans="31:31" ht="14.25" customHeight="1">
      <c r="AE1142" s="23"/>
    </row>
    <row r="1143" spans="31:31" ht="14.25" customHeight="1">
      <c r="AE1143" s="23"/>
    </row>
    <row r="1144" spans="31:31" ht="14.25" customHeight="1">
      <c r="AE1144" s="23"/>
    </row>
    <row r="1145" spans="31:31" ht="14.25" customHeight="1">
      <c r="AE1145" s="23"/>
    </row>
    <row r="1146" spans="31:31" ht="14.25" customHeight="1">
      <c r="AE1146" s="23"/>
    </row>
    <row r="1147" spans="31:31" ht="14.25" customHeight="1">
      <c r="AE1147" s="23"/>
    </row>
    <row r="1148" spans="31:31" ht="14.25" customHeight="1">
      <c r="AE1148" s="23"/>
    </row>
    <row r="1149" spans="31:31" ht="14.25" customHeight="1">
      <c r="AE1149" s="23"/>
    </row>
    <row r="1150" spans="31:31" ht="14.25" customHeight="1">
      <c r="AE1150" s="23"/>
    </row>
    <row r="1151" spans="31:31" ht="14.25" customHeight="1">
      <c r="AE1151" s="23"/>
    </row>
    <row r="1152" spans="31:31" ht="14.25" customHeight="1">
      <c r="AE1152" s="23"/>
    </row>
    <row r="1153" spans="31:31" ht="14.25" customHeight="1">
      <c r="AE1153" s="23"/>
    </row>
    <row r="1154" spans="31:31" ht="14.25" customHeight="1">
      <c r="AE1154" s="23"/>
    </row>
    <row r="1155" spans="31:31" ht="14.25" customHeight="1">
      <c r="AE1155" s="23"/>
    </row>
    <row r="1156" spans="31:31" ht="14.25" customHeight="1">
      <c r="AE1156" s="23"/>
    </row>
    <row r="1157" spans="31:31" ht="14.25" customHeight="1">
      <c r="AE1157" s="23"/>
    </row>
    <row r="1158" spans="31:31" ht="14.25" customHeight="1">
      <c r="AE1158" s="23"/>
    </row>
    <row r="1159" spans="31:31" ht="14.25" customHeight="1">
      <c r="AE1159" s="23"/>
    </row>
    <row r="1160" spans="31:31" ht="14.25" customHeight="1">
      <c r="AE1160" s="23"/>
    </row>
    <row r="1161" spans="31:31" ht="14.25" customHeight="1">
      <c r="AE1161" s="23"/>
    </row>
    <row r="1162" spans="31:31" ht="14.25" customHeight="1">
      <c r="AE1162" s="23"/>
    </row>
    <row r="1163" spans="31:31" ht="14.25" customHeight="1">
      <c r="AE1163" s="23"/>
    </row>
    <row r="1164" spans="31:31" ht="14.25" customHeight="1">
      <c r="AE1164" s="23"/>
    </row>
    <row r="1165" spans="31:31" ht="14.25" customHeight="1">
      <c r="AE1165" s="23"/>
    </row>
    <row r="1166" spans="31:31" ht="14.25" customHeight="1">
      <c r="AE1166" s="23"/>
    </row>
    <row r="1167" spans="31:31" ht="14.25" customHeight="1">
      <c r="AE1167" s="23"/>
    </row>
    <row r="1168" spans="31:31" ht="14.25" customHeight="1">
      <c r="AE1168" s="23"/>
    </row>
    <row r="1169" spans="31:31" ht="14.25" customHeight="1">
      <c r="AE1169" s="23"/>
    </row>
    <row r="1170" spans="31:31" ht="14.25" customHeight="1">
      <c r="AE1170" s="23"/>
    </row>
    <row r="1171" spans="31:31" ht="14.25" customHeight="1">
      <c r="AE1171" s="23"/>
    </row>
    <row r="1172" spans="31:31" ht="14.25" customHeight="1">
      <c r="AE1172" s="23"/>
    </row>
    <row r="1173" spans="31:31" ht="14.25" customHeight="1">
      <c r="AE1173" s="23"/>
    </row>
    <row r="1174" spans="31:31" ht="14.25" customHeight="1">
      <c r="AE1174" s="23"/>
    </row>
    <row r="1175" spans="31:31" ht="14.25" customHeight="1">
      <c r="AE1175" s="23"/>
    </row>
    <row r="1176" spans="31:31" ht="14.25" customHeight="1">
      <c r="AE1176" s="23"/>
    </row>
    <row r="1177" spans="31:31" ht="14.25" customHeight="1">
      <c r="AE1177" s="23"/>
    </row>
    <row r="1178" spans="31:31" ht="14.25" customHeight="1">
      <c r="AE1178" s="23"/>
    </row>
    <row r="1179" spans="31:31" ht="14.25" customHeight="1">
      <c r="AE1179" s="23"/>
    </row>
    <row r="1180" spans="31:31" ht="14.25" customHeight="1">
      <c r="AE1180" s="23"/>
    </row>
    <row r="1181" spans="31:31" ht="14.25" customHeight="1">
      <c r="AE1181" s="23"/>
    </row>
    <row r="1182" spans="31:31" ht="14.25" customHeight="1">
      <c r="AE1182" s="23"/>
    </row>
    <row r="1183" spans="31:31" ht="14.25" customHeight="1">
      <c r="AE1183" s="23"/>
    </row>
    <row r="1184" spans="31:31" ht="14.25" customHeight="1">
      <c r="AE1184" s="23"/>
    </row>
    <row r="1185" spans="31:31" ht="14.25" customHeight="1">
      <c r="AE1185" s="23"/>
    </row>
    <row r="1186" spans="31:31" ht="14.25" customHeight="1">
      <c r="AE1186" s="23"/>
    </row>
    <row r="1187" spans="31:31" ht="14.25" customHeight="1">
      <c r="AE1187" s="23"/>
    </row>
    <row r="1188" spans="31:31" ht="14.25" customHeight="1">
      <c r="AE1188" s="23"/>
    </row>
    <row r="1189" spans="31:31" ht="14.25" customHeight="1">
      <c r="AE1189" s="23"/>
    </row>
    <row r="1190" spans="31:31" ht="14.25" customHeight="1">
      <c r="AE1190" s="23"/>
    </row>
    <row r="1191" spans="31:31" ht="14.25" customHeight="1">
      <c r="AE1191" s="23"/>
    </row>
    <row r="1192" spans="31:31" ht="14.25" customHeight="1">
      <c r="AE1192" s="23"/>
    </row>
    <row r="1193" spans="31:31" ht="14.25" customHeight="1">
      <c r="AE1193" s="23"/>
    </row>
    <row r="1194" spans="31:31" ht="14.25" customHeight="1">
      <c r="AE1194" s="23"/>
    </row>
    <row r="1195" spans="31:31" ht="14.25" customHeight="1">
      <c r="AE1195" s="23"/>
    </row>
    <row r="1196" spans="31:31" ht="14.25" customHeight="1">
      <c r="AE1196" s="23"/>
    </row>
    <row r="1197" spans="31:31" ht="14.25" customHeight="1">
      <c r="AE1197" s="23"/>
    </row>
    <row r="1198" spans="31:31" ht="14.25" customHeight="1">
      <c r="AE1198" s="23"/>
    </row>
    <row r="1199" spans="31:31" ht="14.25" customHeight="1">
      <c r="AE1199" s="23"/>
    </row>
    <row r="1200" spans="31:31" ht="14.25" customHeight="1">
      <c r="AE1200" s="23"/>
    </row>
    <row r="1201" spans="31:31" ht="14.25" customHeight="1">
      <c r="AE1201" s="23"/>
    </row>
    <row r="1202" spans="31:31" ht="14.25" customHeight="1">
      <c r="AE1202" s="23"/>
    </row>
    <row r="1203" spans="31:31" ht="14.25" customHeight="1">
      <c r="AE1203" s="23"/>
    </row>
    <row r="1204" spans="31:31" ht="14.25" customHeight="1">
      <c r="AE1204" s="23"/>
    </row>
    <row r="1205" spans="31:31" ht="14.25" customHeight="1">
      <c r="AE1205" s="23"/>
    </row>
    <row r="1206" spans="31:31" ht="14.25" customHeight="1">
      <c r="AE1206" s="23"/>
    </row>
    <row r="1207" spans="31:31" ht="14.25" customHeight="1">
      <c r="AE1207" s="23"/>
    </row>
    <row r="1208" spans="31:31" ht="14.25" customHeight="1">
      <c r="AE1208" s="23"/>
    </row>
    <row r="1209" spans="31:31" ht="14.25" customHeight="1">
      <c r="AE1209" s="23"/>
    </row>
    <row r="1210" spans="31:31" ht="14.25" customHeight="1">
      <c r="AE1210" s="23"/>
    </row>
    <row r="1211" spans="31:31" ht="14.25" customHeight="1">
      <c r="AE1211" s="23"/>
    </row>
    <row r="1212" spans="31:31" ht="14.25" customHeight="1">
      <c r="AE1212" s="23"/>
    </row>
    <row r="1213" spans="31:31" ht="14.25" customHeight="1">
      <c r="AE1213" s="23"/>
    </row>
    <row r="1214" spans="31:31" ht="14.25" customHeight="1">
      <c r="AE1214" s="23"/>
    </row>
    <row r="1215" spans="31:31" ht="14.25" customHeight="1">
      <c r="AE1215" s="23"/>
    </row>
    <row r="1216" spans="31:31" ht="14.25" customHeight="1">
      <c r="AE1216" s="23"/>
    </row>
    <row r="1217" spans="31:31" ht="14.25" customHeight="1">
      <c r="AE1217" s="23"/>
    </row>
    <row r="1218" spans="31:31" ht="14.25" customHeight="1">
      <c r="AE1218" s="23"/>
    </row>
    <row r="1219" spans="31:31" ht="14.25" customHeight="1">
      <c r="AE1219" s="23"/>
    </row>
    <row r="1220" spans="31:31" ht="14.25" customHeight="1">
      <c r="AE1220" s="23"/>
    </row>
    <row r="1221" spans="31:31" ht="14.25" customHeight="1">
      <c r="AE1221" s="23"/>
    </row>
    <row r="1222" spans="31:31" ht="14.25" customHeight="1">
      <c r="AE1222" s="23"/>
    </row>
    <row r="1223" spans="31:31" ht="14.25" customHeight="1">
      <c r="AE1223" s="23"/>
    </row>
    <row r="1224" spans="31:31" ht="14.25" customHeight="1">
      <c r="AE1224" s="23"/>
    </row>
    <row r="1225" spans="31:31" ht="14.25" customHeight="1">
      <c r="AE1225" s="23"/>
    </row>
    <row r="1226" spans="31:31" ht="14.25" customHeight="1">
      <c r="AE1226" s="23"/>
    </row>
    <row r="1227" spans="31:31" ht="14.25" customHeight="1">
      <c r="AE1227" s="23"/>
    </row>
    <row r="1228" spans="31:31" ht="14.25" customHeight="1">
      <c r="AE1228" s="23"/>
    </row>
    <row r="1229" spans="31:31" ht="14.25" customHeight="1">
      <c r="AE1229" s="23"/>
    </row>
    <row r="1230" spans="31:31" ht="14.25" customHeight="1">
      <c r="AE1230" s="23"/>
    </row>
    <row r="1231" spans="31:31" ht="14.25" customHeight="1">
      <c r="AE1231" s="23"/>
    </row>
    <row r="1232" spans="31:31" ht="14.25" customHeight="1">
      <c r="AE1232" s="23"/>
    </row>
    <row r="1233" spans="31:31" ht="14.25" customHeight="1">
      <c r="AE1233" s="23"/>
    </row>
    <row r="1234" spans="31:31" ht="14.25" customHeight="1">
      <c r="AE1234" s="23"/>
    </row>
    <row r="1235" spans="31:31" ht="14.25" customHeight="1">
      <c r="AE1235" s="23"/>
    </row>
    <row r="1236" spans="31:31" ht="14.25" customHeight="1">
      <c r="AE1236" s="23"/>
    </row>
    <row r="1237" spans="31:31" ht="14.25" customHeight="1">
      <c r="AE1237" s="23"/>
    </row>
    <row r="1238" spans="31:31" ht="14.25" customHeight="1">
      <c r="AE1238" s="23"/>
    </row>
    <row r="1239" spans="31:31" ht="14.25" customHeight="1">
      <c r="AE1239" s="23"/>
    </row>
    <row r="1240" spans="31:31" ht="14.25" customHeight="1">
      <c r="AE1240" s="23"/>
    </row>
    <row r="1241" spans="31:31" ht="14.25" customHeight="1">
      <c r="AE1241" s="23"/>
    </row>
    <row r="1242" spans="31:31" ht="14.25" customHeight="1">
      <c r="AE1242" s="23"/>
    </row>
    <row r="1243" spans="31:31" ht="14.25" customHeight="1">
      <c r="AE1243" s="23"/>
    </row>
    <row r="1244" spans="31:31" ht="14.25" customHeight="1">
      <c r="AE1244" s="23"/>
    </row>
    <row r="1245" spans="31:31" ht="14.25" customHeight="1">
      <c r="AE1245" s="23"/>
    </row>
    <row r="1246" spans="31:31" ht="14.25" customHeight="1">
      <c r="AE1246" s="23"/>
    </row>
    <row r="1247" spans="31:31" ht="14.25" customHeight="1">
      <c r="AE1247" s="23"/>
    </row>
    <row r="1248" spans="31:31" ht="14.25" customHeight="1">
      <c r="AE1248" s="23"/>
    </row>
    <row r="1249" spans="31:31" ht="14.25" customHeight="1">
      <c r="AE1249" s="23"/>
    </row>
    <row r="1250" spans="31:31" ht="14.25" customHeight="1">
      <c r="AE1250" s="23"/>
    </row>
    <row r="1251" spans="31:31" ht="14.25" customHeight="1">
      <c r="AE1251" s="23"/>
    </row>
    <row r="1252" spans="31:31" ht="14.25" customHeight="1">
      <c r="AE1252" s="23"/>
    </row>
    <row r="1253" spans="31:31" ht="14.25" customHeight="1">
      <c r="AE1253" s="23"/>
    </row>
    <row r="1254" spans="31:31" ht="14.25" customHeight="1">
      <c r="AE1254" s="23"/>
    </row>
    <row r="1255" spans="31:31" ht="14.25" customHeight="1">
      <c r="AE1255" s="23"/>
    </row>
    <row r="1256" spans="31:31" ht="14.25" customHeight="1">
      <c r="AE1256" s="23"/>
    </row>
    <row r="1257" spans="31:31" ht="14.25" customHeight="1">
      <c r="AE1257" s="23"/>
    </row>
    <row r="1258" spans="31:31" ht="14.25" customHeight="1">
      <c r="AE1258" s="23"/>
    </row>
    <row r="1259" spans="31:31" ht="14.25" customHeight="1">
      <c r="AE1259" s="23"/>
    </row>
    <row r="1260" spans="31:31" ht="14.25" customHeight="1">
      <c r="AE1260" s="23"/>
    </row>
    <row r="1261" spans="31:31" ht="14.25" customHeight="1">
      <c r="AE1261" s="23"/>
    </row>
    <row r="1262" spans="31:31" ht="14.25" customHeight="1">
      <c r="AE1262" s="23"/>
    </row>
    <row r="1263" spans="31:31" ht="14.25" customHeight="1">
      <c r="AE1263" s="23"/>
    </row>
    <row r="1264" spans="31:31" ht="14.25" customHeight="1">
      <c r="AE1264" s="23"/>
    </row>
    <row r="1265" spans="31:31" ht="14.25" customHeight="1">
      <c r="AE1265" s="23"/>
    </row>
    <row r="1266" spans="31:31" ht="14.25" customHeight="1">
      <c r="AE1266" s="23"/>
    </row>
    <row r="1267" spans="31:31" ht="14.25" customHeight="1">
      <c r="AE1267" s="23"/>
    </row>
    <row r="1268" spans="31:31" ht="14.25" customHeight="1">
      <c r="AE1268" s="23"/>
    </row>
    <row r="1269" spans="31:31" ht="14.25" customHeight="1">
      <c r="AE1269" s="23"/>
    </row>
    <row r="1270" spans="31:31" ht="14.25" customHeight="1">
      <c r="AE1270" s="23"/>
    </row>
    <row r="1271" spans="31:31" ht="14.25" customHeight="1">
      <c r="AE1271" s="23"/>
    </row>
    <row r="1272" spans="31:31" ht="14.25" customHeight="1">
      <c r="AE1272" s="23"/>
    </row>
    <row r="1273" spans="31:31" ht="14.25" customHeight="1">
      <c r="AE1273" s="23"/>
    </row>
    <row r="1274" spans="31:31" ht="14.25" customHeight="1">
      <c r="AE1274" s="23"/>
    </row>
    <row r="1275" spans="31:31" ht="14.25" customHeight="1">
      <c r="AE1275" s="23"/>
    </row>
    <row r="1276" spans="31:31" ht="14.25" customHeight="1">
      <c r="AE1276" s="23"/>
    </row>
    <row r="1277" spans="31:31" ht="14.25" customHeight="1">
      <c r="AE1277" s="23"/>
    </row>
    <row r="1278" spans="31:31" ht="14.25" customHeight="1">
      <c r="AE1278" s="23"/>
    </row>
    <row r="1279" spans="31:31" ht="14.25" customHeight="1">
      <c r="AE1279" s="23"/>
    </row>
    <row r="1280" spans="31:31" ht="14.25" customHeight="1">
      <c r="AE1280" s="23"/>
    </row>
    <row r="1281" spans="31:31" ht="14.25" customHeight="1">
      <c r="AE1281" s="23"/>
    </row>
    <row r="1282" spans="31:31" ht="14.25" customHeight="1">
      <c r="AE1282" s="23"/>
    </row>
    <row r="1283" spans="31:31" ht="14.25" customHeight="1">
      <c r="AE1283" s="23"/>
    </row>
    <row r="1284" spans="31:31" ht="14.25" customHeight="1">
      <c r="AE1284" s="23"/>
    </row>
    <row r="1285" spans="31:31" ht="14.25" customHeight="1">
      <c r="AE1285" s="23"/>
    </row>
    <row r="1286" spans="31:31" ht="14.25" customHeight="1">
      <c r="AE1286" s="23"/>
    </row>
    <row r="1287" spans="31:31" ht="14.25" customHeight="1">
      <c r="AE1287" s="23"/>
    </row>
    <row r="1288" spans="31:31" ht="14.25" customHeight="1">
      <c r="AE1288" s="23"/>
    </row>
    <row r="1289" spans="31:31" ht="14.25" customHeight="1">
      <c r="AE1289" s="23"/>
    </row>
    <row r="1290" spans="31:31" ht="14.25" customHeight="1">
      <c r="AE1290" s="23"/>
    </row>
    <row r="1291" spans="31:31" ht="14.25" customHeight="1">
      <c r="AE1291" s="23"/>
    </row>
    <row r="1292" spans="31:31" ht="14.25" customHeight="1">
      <c r="AE1292" s="23"/>
    </row>
    <row r="1293" spans="31:31" ht="14.25" customHeight="1">
      <c r="AE1293" s="23"/>
    </row>
    <row r="1294" spans="31:31" ht="14.25" customHeight="1">
      <c r="AE1294" s="23"/>
    </row>
    <row r="1295" spans="31:31" ht="14.25" customHeight="1">
      <c r="AE1295" s="23"/>
    </row>
    <row r="1296" spans="31:31" ht="14.25" customHeight="1">
      <c r="AE1296" s="23"/>
    </row>
    <row r="1297" spans="31:31" ht="14.25" customHeight="1">
      <c r="AE1297" s="23"/>
    </row>
    <row r="1298" spans="31:31" ht="14.25" customHeight="1">
      <c r="AE1298" s="23"/>
    </row>
    <row r="1299" spans="31:31" ht="14.25" customHeight="1">
      <c r="AE1299" s="23"/>
    </row>
    <row r="1300" spans="31:31" ht="14.25" customHeight="1">
      <c r="AE1300" s="23"/>
    </row>
    <row r="1301" spans="31:31" ht="14.25" customHeight="1">
      <c r="AE1301" s="23"/>
    </row>
    <row r="1302" spans="31:31" ht="14.25" customHeight="1">
      <c r="AE1302" s="23"/>
    </row>
    <row r="1303" spans="31:31" ht="14.25" customHeight="1">
      <c r="AE1303" s="23"/>
    </row>
    <row r="1304" spans="31:31" ht="14.25" customHeight="1">
      <c r="AE1304" s="23"/>
    </row>
    <row r="1305" spans="31:31" ht="14.25" customHeight="1">
      <c r="AE1305" s="23"/>
    </row>
    <row r="1306" spans="31:31" ht="14.25" customHeight="1">
      <c r="AE1306" s="23"/>
    </row>
    <row r="1307" spans="31:31" ht="14.25" customHeight="1">
      <c r="AE1307" s="23"/>
    </row>
    <row r="1308" spans="31:31" ht="14.25" customHeight="1">
      <c r="AE1308" s="23"/>
    </row>
    <row r="1309" spans="31:31" ht="14.25" customHeight="1">
      <c r="AE1309" s="23"/>
    </row>
    <row r="1310" spans="31:31" ht="14.25" customHeight="1">
      <c r="AE1310" s="23"/>
    </row>
    <row r="1311" spans="31:31" ht="14.25" customHeight="1">
      <c r="AE1311" s="23"/>
    </row>
    <row r="1312" spans="31:31" ht="14.25" customHeight="1">
      <c r="AE1312" s="23"/>
    </row>
    <row r="1313" spans="31:31" ht="14.25" customHeight="1">
      <c r="AE1313" s="23"/>
    </row>
    <row r="1314" spans="31:31" ht="14.25" customHeight="1">
      <c r="AE1314" s="23"/>
    </row>
    <row r="1315" spans="31:31" ht="14.25" customHeight="1">
      <c r="AE1315" s="23"/>
    </row>
    <row r="1316" spans="31:31" ht="14.25" customHeight="1">
      <c r="AE1316" s="23"/>
    </row>
    <row r="1317" spans="31:31" ht="14.25" customHeight="1">
      <c r="AE1317" s="23"/>
    </row>
    <row r="1318" spans="31:31" ht="14.25" customHeight="1">
      <c r="AE1318" s="23"/>
    </row>
    <row r="1319" spans="31:31" ht="14.25" customHeight="1">
      <c r="AE1319" s="23"/>
    </row>
    <row r="1320" spans="31:31" ht="14.25" customHeight="1">
      <c r="AE1320" s="23"/>
    </row>
    <row r="1321" spans="31:31" ht="14.25" customHeight="1">
      <c r="AE1321" s="23"/>
    </row>
    <row r="1322" spans="31:31" ht="14.25" customHeight="1">
      <c r="AE1322" s="23"/>
    </row>
    <row r="1323" spans="31:31" ht="14.25" customHeight="1">
      <c r="AE1323" s="23"/>
    </row>
    <row r="1324" spans="31:31" ht="14.25" customHeight="1">
      <c r="AE1324" s="23"/>
    </row>
    <row r="1325" spans="31:31" ht="14.25" customHeight="1">
      <c r="AE1325" s="23"/>
    </row>
    <row r="1326" spans="31:31" ht="14.25" customHeight="1">
      <c r="AE1326" s="23"/>
    </row>
    <row r="1327" spans="31:31" ht="14.25" customHeight="1">
      <c r="AE1327" s="23"/>
    </row>
    <row r="1328" spans="31:31" ht="14.25" customHeight="1">
      <c r="AE1328" s="23"/>
    </row>
    <row r="1329" spans="31:31" ht="14.25" customHeight="1">
      <c r="AE1329" s="23"/>
    </row>
    <row r="1330" spans="31:31" ht="14.25" customHeight="1">
      <c r="AE1330" s="23"/>
    </row>
    <row r="1331" spans="31:31" ht="14.25" customHeight="1">
      <c r="AE1331" s="23"/>
    </row>
    <row r="1332" spans="31:31" ht="14.25" customHeight="1">
      <c r="AE1332" s="23"/>
    </row>
    <row r="1333" spans="31:31" ht="14.25" customHeight="1">
      <c r="AE1333" s="23"/>
    </row>
    <row r="1334" spans="31:31" ht="14.25" customHeight="1">
      <c r="AE1334" s="23"/>
    </row>
    <row r="1335" spans="31:31" ht="14.25" customHeight="1">
      <c r="AE1335" s="23"/>
    </row>
    <row r="1336" spans="31:31" ht="14.25" customHeight="1">
      <c r="AE1336" s="23"/>
    </row>
    <row r="1337" spans="31:31" ht="14.25" customHeight="1">
      <c r="AE1337" s="23"/>
    </row>
    <row r="1338" spans="31:31" ht="14.25" customHeight="1">
      <c r="AE1338" s="23"/>
    </row>
    <row r="1339" spans="31:31" ht="14.25" customHeight="1">
      <c r="AE1339" s="23"/>
    </row>
    <row r="1340" spans="31:31" ht="14.25" customHeight="1">
      <c r="AE1340" s="23"/>
    </row>
    <row r="1341" spans="31:31" ht="14.25" customHeight="1">
      <c r="AE1341" s="23"/>
    </row>
    <row r="1342" spans="31:31" ht="14.25" customHeight="1">
      <c r="AE1342" s="23"/>
    </row>
    <row r="1343" spans="31:31" ht="14.25" customHeight="1">
      <c r="AE1343" s="23"/>
    </row>
    <row r="1344" spans="31:31" ht="14.25" customHeight="1">
      <c r="AE1344" s="23"/>
    </row>
    <row r="1345" spans="31:31" ht="14.25" customHeight="1">
      <c r="AE1345" s="23"/>
    </row>
    <row r="1346" spans="31:31" ht="14.25" customHeight="1">
      <c r="AE1346" s="23"/>
    </row>
    <row r="1347" spans="31:31" ht="14.25" customHeight="1">
      <c r="AE1347" s="23"/>
    </row>
    <row r="1348" spans="31:31" ht="14.25" customHeight="1">
      <c r="AE1348" s="23"/>
    </row>
    <row r="1349" spans="31:31" ht="14.25" customHeight="1">
      <c r="AE1349" s="23"/>
    </row>
    <row r="1350" spans="31:31" ht="14.25" customHeight="1">
      <c r="AE1350" s="23"/>
    </row>
    <row r="1351" spans="31:31" ht="14.25" customHeight="1">
      <c r="AE1351" s="23"/>
    </row>
    <row r="1352" spans="31:31" ht="14.25" customHeight="1">
      <c r="AE1352" s="23"/>
    </row>
    <row r="1353" spans="31:31" ht="14.25" customHeight="1">
      <c r="AE1353" s="23"/>
    </row>
    <row r="1354" spans="31:31" ht="14.25" customHeight="1">
      <c r="AE1354" s="23"/>
    </row>
    <row r="1355" spans="31:31" ht="14.25" customHeight="1">
      <c r="AE1355" s="23"/>
    </row>
    <row r="1356" spans="31:31" ht="14.25" customHeight="1">
      <c r="AE1356" s="23"/>
    </row>
    <row r="1357" spans="31:31" ht="14.25" customHeight="1">
      <c r="AE1357" s="23"/>
    </row>
    <row r="1358" spans="31:31" ht="14.25" customHeight="1">
      <c r="AE1358" s="23"/>
    </row>
    <row r="1359" spans="31:31" ht="14.25" customHeight="1">
      <c r="AE1359" s="23"/>
    </row>
    <row r="1360" spans="31:31" ht="14.25" customHeight="1">
      <c r="AE1360" s="23"/>
    </row>
    <row r="1361" spans="31:31" ht="14.25" customHeight="1">
      <c r="AE1361" s="23"/>
    </row>
    <row r="1362" spans="31:31" ht="14.25" customHeight="1">
      <c r="AE1362" s="23"/>
    </row>
    <row r="1363" spans="31:31" ht="14.25" customHeight="1">
      <c r="AE1363" s="23"/>
    </row>
    <row r="1364" spans="31:31" ht="14.25" customHeight="1">
      <c r="AE1364" s="23"/>
    </row>
    <row r="1365" spans="31:31" ht="14.25" customHeight="1">
      <c r="AE1365" s="23"/>
    </row>
    <row r="1366" spans="31:31" ht="14.25" customHeight="1">
      <c r="AE1366" s="23"/>
    </row>
    <row r="1367" spans="31:31" ht="14.25" customHeight="1">
      <c r="AE1367" s="23"/>
    </row>
    <row r="1368" spans="31:31" ht="14.25" customHeight="1">
      <c r="AE1368" s="23"/>
    </row>
    <row r="1369" spans="31:31" ht="14.25" customHeight="1">
      <c r="AE1369" s="23"/>
    </row>
    <row r="1370" spans="31:31" ht="14.25" customHeight="1">
      <c r="AE1370" s="23"/>
    </row>
    <row r="1371" spans="31:31" ht="14.25" customHeight="1">
      <c r="AE1371" s="23"/>
    </row>
    <row r="1372" spans="31:31" ht="14.25" customHeight="1">
      <c r="AE1372" s="23"/>
    </row>
    <row r="1373" spans="31:31" ht="14.25" customHeight="1">
      <c r="AE1373" s="23"/>
    </row>
    <row r="1374" spans="31:31" ht="14.25" customHeight="1">
      <c r="AE1374" s="23"/>
    </row>
    <row r="1375" spans="31:31" ht="14.25" customHeight="1">
      <c r="AE1375" s="23"/>
    </row>
    <row r="1376" spans="31:31" ht="14.25" customHeight="1">
      <c r="AE1376" s="23"/>
    </row>
    <row r="1377" spans="31:31" ht="14.25" customHeight="1">
      <c r="AE1377" s="23"/>
    </row>
    <row r="1378" spans="31:31" ht="14.25" customHeight="1">
      <c r="AE1378" s="23"/>
    </row>
    <row r="1379" spans="31:31" ht="14.25" customHeight="1">
      <c r="AE1379" s="23"/>
    </row>
    <row r="1380" spans="31:31" ht="14.25" customHeight="1">
      <c r="AE1380" s="23"/>
    </row>
    <row r="1381" spans="31:31" ht="14.25" customHeight="1">
      <c r="AE1381" s="23"/>
    </row>
    <row r="1382" spans="31:31" ht="14.25" customHeight="1">
      <c r="AE1382" s="23"/>
    </row>
    <row r="1383" spans="31:31" ht="14.25" customHeight="1">
      <c r="AE1383" s="23"/>
    </row>
    <row r="1384" spans="31:31" ht="14.25" customHeight="1">
      <c r="AE1384" s="23"/>
    </row>
    <row r="1385" spans="31:31" ht="14.25" customHeight="1">
      <c r="AE1385" s="23"/>
    </row>
    <row r="1386" spans="31:31" ht="14.25" customHeight="1">
      <c r="AE1386" s="23"/>
    </row>
    <row r="1387" spans="31:31" ht="14.25" customHeight="1">
      <c r="AE1387" s="23"/>
    </row>
    <row r="1388" spans="31:31" ht="14.25" customHeight="1">
      <c r="AE1388" s="23"/>
    </row>
    <row r="1389" spans="31:31" ht="14.25" customHeight="1">
      <c r="AE1389" s="23"/>
    </row>
    <row r="1390" spans="31:31" ht="14.25" customHeight="1">
      <c r="AE1390" s="23"/>
    </row>
    <row r="1391" spans="31:31" ht="14.25" customHeight="1">
      <c r="AE1391" s="23"/>
    </row>
    <row r="1392" spans="31:31" ht="14.25" customHeight="1">
      <c r="AE1392" s="23"/>
    </row>
    <row r="1393" spans="31:31" ht="14.25" customHeight="1">
      <c r="AE1393" s="23"/>
    </row>
    <row r="1394" spans="31:31" ht="14.25" customHeight="1">
      <c r="AE1394" s="23"/>
    </row>
    <row r="1395" spans="31:31" ht="14.25" customHeight="1">
      <c r="AE1395" s="23"/>
    </row>
    <row r="1396" spans="31:31" ht="14.25" customHeight="1">
      <c r="AE1396" s="23"/>
    </row>
    <row r="1397" spans="31:31" ht="14.25" customHeight="1">
      <c r="AE1397" s="23"/>
    </row>
    <row r="1398" spans="31:31" ht="14.25" customHeight="1">
      <c r="AE1398" s="23"/>
    </row>
    <row r="1399" spans="31:31" ht="14.25" customHeight="1">
      <c r="AE1399" s="23"/>
    </row>
    <row r="1400" spans="31:31" ht="14.25" customHeight="1">
      <c r="AE1400" s="23"/>
    </row>
    <row r="1401" spans="31:31" ht="14.25" customHeight="1">
      <c r="AE1401" s="23"/>
    </row>
    <row r="1402" spans="31:31" ht="14.25" customHeight="1">
      <c r="AE1402" s="23"/>
    </row>
    <row r="1403" spans="31:31" ht="14.25" customHeight="1">
      <c r="AE1403" s="23"/>
    </row>
    <row r="1404" spans="31:31" ht="14.25" customHeight="1">
      <c r="AE1404" s="23"/>
    </row>
    <row r="1405" spans="31:31" ht="14.25" customHeight="1">
      <c r="AE1405" s="23"/>
    </row>
    <row r="1406" spans="31:31" ht="14.25" customHeight="1">
      <c r="AE1406" s="23"/>
    </row>
    <row r="1407" spans="31:31" ht="14.25" customHeight="1">
      <c r="AE1407" s="23"/>
    </row>
    <row r="1408" spans="31:31" ht="14.25" customHeight="1">
      <c r="AE1408" s="23"/>
    </row>
    <row r="1409" spans="31:31" ht="14.25" customHeight="1">
      <c r="AE1409" s="23"/>
    </row>
    <row r="1410" spans="31:31" ht="14.25" customHeight="1">
      <c r="AE1410" s="23"/>
    </row>
    <row r="1411" spans="31:31" ht="14.25" customHeight="1">
      <c r="AE1411" s="23"/>
    </row>
    <row r="1412" spans="31:31" ht="14.25" customHeight="1">
      <c r="AE1412" s="23"/>
    </row>
    <row r="1413" spans="31:31" ht="14.25" customHeight="1">
      <c r="AE1413" s="23"/>
    </row>
    <row r="1414" spans="31:31" ht="14.25" customHeight="1">
      <c r="AE1414" s="23"/>
    </row>
    <row r="1415" spans="31:31" ht="14.25" customHeight="1">
      <c r="AE1415" s="23"/>
    </row>
    <row r="1416" spans="31:31" ht="14.25" customHeight="1">
      <c r="AE1416" s="23"/>
    </row>
    <row r="1417" spans="31:31" ht="14.25" customHeight="1">
      <c r="AE1417" s="23"/>
    </row>
    <row r="1418" spans="31:31" ht="14.25" customHeight="1">
      <c r="AE1418" s="23"/>
    </row>
    <row r="1419" spans="31:31" ht="14.25" customHeight="1">
      <c r="AE1419" s="23"/>
    </row>
    <row r="1420" spans="31:31" ht="14.25" customHeight="1">
      <c r="AE1420" s="23"/>
    </row>
    <row r="1421" spans="31:31" ht="14.25" customHeight="1">
      <c r="AE1421" s="23"/>
    </row>
    <row r="1422" spans="31:31" ht="14.25" customHeight="1">
      <c r="AE1422" s="23"/>
    </row>
    <row r="1423" spans="31:31" ht="14.25" customHeight="1">
      <c r="AE1423" s="23"/>
    </row>
    <row r="1424" spans="31:31" ht="14.25" customHeight="1">
      <c r="AE1424" s="23"/>
    </row>
    <row r="1425" spans="31:31" ht="14.25" customHeight="1">
      <c r="AE1425" s="23"/>
    </row>
    <row r="1426" spans="31:31" ht="14.25" customHeight="1">
      <c r="AE1426" s="23"/>
    </row>
    <row r="1427" spans="31:31" ht="14.25" customHeight="1">
      <c r="AE1427" s="23"/>
    </row>
    <row r="1428" spans="31:31" ht="14.25" customHeight="1">
      <c r="AE1428" s="23"/>
    </row>
    <row r="1429" spans="31:31" ht="14.25" customHeight="1">
      <c r="AE1429" s="23"/>
    </row>
    <row r="1430" spans="31:31" ht="14.25" customHeight="1">
      <c r="AE1430" s="23"/>
    </row>
    <row r="1431" spans="31:31" ht="14.25" customHeight="1">
      <c r="AE1431" s="23"/>
    </row>
    <row r="1432" spans="31:31" ht="14.25" customHeight="1">
      <c r="AE1432" s="23"/>
    </row>
    <row r="1433" spans="31:31" ht="14.25" customHeight="1">
      <c r="AE1433" s="23"/>
    </row>
    <row r="1434" spans="31:31" ht="14.25" customHeight="1">
      <c r="AE1434" s="23"/>
    </row>
    <row r="1435" spans="31:31" ht="14.25" customHeight="1">
      <c r="AE1435" s="23"/>
    </row>
    <row r="1436" spans="31:31" ht="14.25" customHeight="1">
      <c r="AE1436" s="23"/>
    </row>
    <row r="1437" spans="31:31" ht="14.25" customHeight="1">
      <c r="AE1437" s="23"/>
    </row>
    <row r="1438" spans="31:31" ht="14.25" customHeight="1">
      <c r="AE1438" s="23"/>
    </row>
    <row r="1439" spans="31:31" ht="14.25" customHeight="1">
      <c r="AE1439" s="23"/>
    </row>
    <row r="1440" spans="31:31" ht="14.25" customHeight="1">
      <c r="AE1440" s="23"/>
    </row>
    <row r="1441" spans="31:31" ht="14.25" customHeight="1">
      <c r="AE1441" s="23"/>
    </row>
    <row r="1442" spans="31:31" ht="14.25" customHeight="1">
      <c r="AE1442" s="23"/>
    </row>
    <row r="1443" spans="31:31" ht="14.25" customHeight="1">
      <c r="AE1443" s="23"/>
    </row>
    <row r="1444" spans="31:31" ht="14.25" customHeight="1">
      <c r="AE1444" s="23"/>
    </row>
    <row r="1445" spans="31:31" ht="14.25" customHeight="1">
      <c r="AE1445" s="23"/>
    </row>
    <row r="1446" spans="31:31" ht="14.25" customHeight="1">
      <c r="AE1446" s="23"/>
    </row>
    <row r="1447" spans="31:31" ht="14.25" customHeight="1">
      <c r="AE1447" s="23"/>
    </row>
    <row r="1448" spans="31:31" ht="14.25" customHeight="1">
      <c r="AE1448" s="23"/>
    </row>
    <row r="1449" spans="31:31" ht="14.25" customHeight="1">
      <c r="AE1449" s="23"/>
    </row>
    <row r="1450" spans="31:31" ht="14.25" customHeight="1">
      <c r="AE1450" s="23"/>
    </row>
    <row r="1451" spans="31:31" ht="14.25" customHeight="1">
      <c r="AE1451" s="23"/>
    </row>
    <row r="1452" spans="31:31" ht="14.25" customHeight="1">
      <c r="AE1452" s="23"/>
    </row>
    <row r="1453" spans="31:31" ht="14.25" customHeight="1">
      <c r="AE1453" s="23"/>
    </row>
    <row r="1454" spans="31:31" ht="14.25" customHeight="1">
      <c r="AE1454" s="23"/>
    </row>
    <row r="1455" spans="31:31" ht="14.25" customHeight="1">
      <c r="AE1455" s="23"/>
    </row>
    <row r="1456" spans="31:31" ht="14.25" customHeight="1">
      <c r="AE1456" s="23"/>
    </row>
    <row r="1457" spans="31:31" ht="14.25" customHeight="1">
      <c r="AE1457" s="23"/>
    </row>
    <row r="1458" spans="31:31" ht="14.25" customHeight="1">
      <c r="AE1458" s="23"/>
    </row>
    <row r="1459" spans="31:31" ht="14.25" customHeight="1">
      <c r="AE1459" s="23"/>
    </row>
    <row r="1460" spans="31:31" ht="14.25" customHeight="1">
      <c r="AE1460" s="23"/>
    </row>
    <row r="1461" spans="31:31" ht="14.25" customHeight="1">
      <c r="AE1461" s="23"/>
    </row>
    <row r="1462" spans="31:31" ht="14.25" customHeight="1">
      <c r="AE1462" s="23"/>
    </row>
    <row r="1463" spans="31:31" ht="14.25" customHeight="1">
      <c r="AE1463" s="23"/>
    </row>
    <row r="1464" spans="31:31" ht="14.25" customHeight="1">
      <c r="AE1464" s="23"/>
    </row>
    <row r="1465" spans="31:31" ht="14.25" customHeight="1">
      <c r="AE1465" s="23"/>
    </row>
    <row r="1466" spans="31:31" ht="14.25" customHeight="1">
      <c r="AE1466" s="23"/>
    </row>
    <row r="1467" spans="31:31" ht="14.25" customHeight="1">
      <c r="AE1467" s="23"/>
    </row>
    <row r="1468" spans="31:31" ht="14.25" customHeight="1">
      <c r="AE1468" s="23"/>
    </row>
    <row r="1469" spans="31:31" ht="14.25" customHeight="1">
      <c r="AE1469" s="23"/>
    </row>
    <row r="1470" spans="31:31" ht="14.25" customHeight="1">
      <c r="AE1470" s="23"/>
    </row>
    <row r="1471" spans="31:31" ht="14.25" customHeight="1">
      <c r="AE1471" s="23"/>
    </row>
    <row r="1472" spans="31:31" ht="14.25" customHeight="1">
      <c r="AE1472" s="23"/>
    </row>
    <row r="1473" spans="31:31" ht="14.25" customHeight="1">
      <c r="AE1473" s="23"/>
    </row>
    <row r="1474" spans="31:31" ht="14.25" customHeight="1">
      <c r="AE1474" s="23"/>
    </row>
    <row r="1475" spans="31:31" ht="14.25" customHeight="1">
      <c r="AE1475" s="23"/>
    </row>
    <row r="1476" spans="31:31" ht="14.25" customHeight="1">
      <c r="AE1476" s="23"/>
    </row>
    <row r="1477" spans="31:31" ht="14.25" customHeight="1">
      <c r="AE1477" s="23"/>
    </row>
    <row r="1478" spans="31:31" ht="14.25" customHeight="1">
      <c r="AE1478" s="23"/>
    </row>
    <row r="1479" spans="31:31" ht="14.25" customHeight="1">
      <c r="AE1479" s="23"/>
    </row>
    <row r="1480" spans="31:31" ht="14.25" customHeight="1">
      <c r="AE1480" s="23"/>
    </row>
    <row r="1481" spans="31:31" ht="14.25" customHeight="1">
      <c r="AE1481" s="23"/>
    </row>
    <row r="1482" spans="31:31" ht="14.25" customHeight="1">
      <c r="AE1482" s="23"/>
    </row>
    <row r="1483" spans="31:31" ht="14.25" customHeight="1">
      <c r="AE1483" s="23"/>
    </row>
    <row r="1484" spans="31:31" ht="14.25" customHeight="1">
      <c r="AE1484" s="23"/>
    </row>
    <row r="1485" spans="31:31" ht="14.25" customHeight="1">
      <c r="AE1485" s="23"/>
    </row>
    <row r="1486" spans="31:31" ht="14.25" customHeight="1">
      <c r="AE1486" s="23"/>
    </row>
    <row r="1487" spans="31:31" ht="14.25" customHeight="1">
      <c r="AE1487" s="23"/>
    </row>
    <row r="1488" spans="31:31" ht="14.25" customHeight="1">
      <c r="AE1488" s="23"/>
    </row>
    <row r="1489" spans="31:31" ht="14.25" customHeight="1">
      <c r="AE1489" s="23"/>
    </row>
    <row r="1490" spans="31:31" ht="14.25" customHeight="1">
      <c r="AE1490" s="23"/>
    </row>
    <row r="1491" spans="31:31" ht="14.25" customHeight="1">
      <c r="AE1491" s="23"/>
    </row>
    <row r="1492" spans="31:31" ht="14.25" customHeight="1">
      <c r="AE1492" s="23"/>
    </row>
    <row r="1493" spans="31:31" ht="14.25" customHeight="1">
      <c r="AE1493" s="23"/>
    </row>
    <row r="1494" spans="31:31" ht="14.25" customHeight="1">
      <c r="AE1494" s="23"/>
    </row>
    <row r="1495" spans="31:31" ht="14.25" customHeight="1">
      <c r="AE1495" s="23"/>
    </row>
    <row r="1496" spans="31:31" ht="14.25" customHeight="1">
      <c r="AE1496" s="23"/>
    </row>
    <row r="1497" spans="31:31" ht="14.25" customHeight="1">
      <c r="AE1497" s="23"/>
    </row>
    <row r="1498" spans="31:31" ht="14.25" customHeight="1">
      <c r="AE1498" s="23"/>
    </row>
    <row r="1499" spans="31:31" ht="14.25" customHeight="1">
      <c r="AE1499" s="23"/>
    </row>
    <row r="1500" spans="31:31" ht="14.25" customHeight="1">
      <c r="AE1500" s="23"/>
    </row>
    <row r="1501" spans="31:31" ht="14.25" customHeight="1">
      <c r="AE1501" s="23"/>
    </row>
    <row r="1502" spans="31:31" ht="14.25" customHeight="1">
      <c r="AE1502" s="23"/>
    </row>
    <row r="1503" spans="31:31" ht="14.25" customHeight="1">
      <c r="AE1503" s="23"/>
    </row>
    <row r="1504" spans="31:31" ht="14.25" customHeight="1">
      <c r="AE1504" s="23"/>
    </row>
    <row r="1505" spans="31:31" ht="14.25" customHeight="1">
      <c r="AE1505" s="23"/>
    </row>
    <row r="1506" spans="31:31" ht="14.25" customHeight="1">
      <c r="AE1506" s="23"/>
    </row>
    <row r="1507" spans="31:31" ht="14.25" customHeight="1">
      <c r="AE1507" s="23"/>
    </row>
    <row r="1508" spans="31:31" ht="14.25" customHeight="1">
      <c r="AE1508" s="23"/>
    </row>
    <row r="1509" spans="31:31" ht="14.25" customHeight="1">
      <c r="AE1509" s="23"/>
    </row>
    <row r="1510" spans="31:31" ht="14.25" customHeight="1">
      <c r="AE1510" s="23"/>
    </row>
    <row r="1511" spans="31:31" ht="14.25" customHeight="1">
      <c r="AE1511" s="23"/>
    </row>
    <row r="1512" spans="31:31" ht="14.25" customHeight="1">
      <c r="AE1512" s="23"/>
    </row>
    <row r="1513" spans="31:31" ht="14.25" customHeight="1">
      <c r="AE1513" s="23"/>
    </row>
    <row r="1514" spans="31:31" ht="14.25" customHeight="1">
      <c r="AE1514" s="23"/>
    </row>
    <row r="1515" spans="31:31" ht="14.25" customHeight="1">
      <c r="AE1515" s="23"/>
    </row>
    <row r="1516" spans="31:31" ht="14.25" customHeight="1">
      <c r="AE1516" s="23"/>
    </row>
    <row r="1517" spans="31:31" ht="14.25" customHeight="1">
      <c r="AE1517" s="23"/>
    </row>
    <row r="1518" spans="31:31" ht="14.25" customHeight="1">
      <c r="AE1518" s="23"/>
    </row>
    <row r="1519" spans="31:31" ht="14.25" customHeight="1">
      <c r="AE1519" s="23"/>
    </row>
    <row r="1520" spans="31:31" ht="14.25" customHeight="1">
      <c r="AE1520" s="23"/>
    </row>
    <row r="1521" spans="31:31" ht="14.25" customHeight="1">
      <c r="AE1521" s="23"/>
    </row>
    <row r="1522" spans="31:31" ht="14.25" customHeight="1">
      <c r="AE1522" s="23"/>
    </row>
    <row r="1523" spans="31:31" ht="14.25" customHeight="1">
      <c r="AE1523" s="23"/>
    </row>
    <row r="1524" spans="31:31" ht="14.25" customHeight="1">
      <c r="AE1524" s="23"/>
    </row>
    <row r="1525" spans="31:31" ht="14.25" customHeight="1">
      <c r="AE1525" s="23"/>
    </row>
    <row r="1526" spans="31:31" ht="14.25" customHeight="1">
      <c r="AE1526" s="23"/>
    </row>
    <row r="1527" spans="31:31" ht="14.25" customHeight="1">
      <c r="AE1527" s="23"/>
    </row>
    <row r="1528" spans="31:31" ht="14.25" customHeight="1">
      <c r="AE1528" s="23"/>
    </row>
    <row r="1529" spans="31:31" ht="14.25" customHeight="1">
      <c r="AE1529" s="23"/>
    </row>
    <row r="1530" spans="31:31" ht="14.25" customHeight="1">
      <c r="AE1530" s="23"/>
    </row>
    <row r="1531" spans="31:31" ht="14.25" customHeight="1">
      <c r="AE1531" s="23"/>
    </row>
    <row r="1532" spans="31:31" ht="14.25" customHeight="1">
      <c r="AE1532" s="23"/>
    </row>
    <row r="1533" spans="31:31" ht="14.25" customHeight="1">
      <c r="AE1533" s="23"/>
    </row>
    <row r="1534" spans="31:31" ht="14.25" customHeight="1">
      <c r="AE1534" s="23"/>
    </row>
    <row r="1535" spans="31:31" ht="14.25" customHeight="1">
      <c r="AE1535" s="23"/>
    </row>
    <row r="1536" spans="31:31" ht="14.25" customHeight="1">
      <c r="AE1536" s="23"/>
    </row>
    <row r="1537" spans="31:31" ht="14.25" customHeight="1">
      <c r="AE1537" s="23"/>
    </row>
    <row r="1538" spans="31:31" ht="14.25" customHeight="1">
      <c r="AE1538" s="23"/>
    </row>
    <row r="1539" spans="31:31" ht="14.25" customHeight="1">
      <c r="AE1539" s="23"/>
    </row>
    <row r="1540" spans="31:31" ht="14.25" customHeight="1">
      <c r="AE1540" s="23"/>
    </row>
    <row r="1541" spans="31:31" ht="14.25" customHeight="1">
      <c r="AE1541" s="23"/>
    </row>
    <row r="1542" spans="31:31" ht="14.25" customHeight="1">
      <c r="AE1542" s="23"/>
    </row>
    <row r="1543" spans="31:31" ht="14.25" customHeight="1">
      <c r="AE1543" s="23"/>
    </row>
    <row r="1544" spans="31:31" ht="14.25" customHeight="1">
      <c r="AE1544" s="23"/>
    </row>
    <row r="1545" spans="31:31" ht="14.25" customHeight="1">
      <c r="AE1545" s="23"/>
    </row>
    <row r="1546" spans="31:31" ht="14.25" customHeight="1">
      <c r="AE1546" s="23"/>
    </row>
    <row r="1547" spans="31:31" ht="14.25" customHeight="1">
      <c r="AE1547" s="23"/>
    </row>
    <row r="1548" spans="31:31" ht="14.25" customHeight="1">
      <c r="AE1548" s="23"/>
    </row>
    <row r="1549" spans="31:31" ht="14.25" customHeight="1">
      <c r="AE1549" s="23"/>
    </row>
    <row r="1550" spans="31:31" ht="14.25" customHeight="1">
      <c r="AE1550" s="23"/>
    </row>
    <row r="1551" spans="31:31" ht="14.25" customHeight="1">
      <c r="AE1551" s="23"/>
    </row>
    <row r="1552" spans="31:31" ht="14.25" customHeight="1">
      <c r="AE1552" s="23"/>
    </row>
    <row r="1553" spans="31:31" ht="14.25" customHeight="1">
      <c r="AE1553" s="23"/>
    </row>
    <row r="1554" spans="31:31" ht="14.25" customHeight="1">
      <c r="AE1554" s="23"/>
    </row>
    <row r="1555" spans="31:31" ht="14.25" customHeight="1">
      <c r="AE1555" s="23"/>
    </row>
    <row r="1556" spans="31:31" ht="14.25" customHeight="1">
      <c r="AE1556" s="23"/>
    </row>
    <row r="1557" spans="31:31" ht="14.25" customHeight="1">
      <c r="AE1557" s="23"/>
    </row>
    <row r="1558" spans="31:31" ht="14.25" customHeight="1">
      <c r="AE1558" s="23"/>
    </row>
    <row r="1559" spans="31:31" ht="14.25" customHeight="1">
      <c r="AE1559" s="23"/>
    </row>
    <row r="1560" spans="31:31" ht="14.25" customHeight="1">
      <c r="AE1560" s="23"/>
    </row>
    <row r="1561" spans="31:31" ht="14.25" customHeight="1">
      <c r="AE1561" s="23"/>
    </row>
    <row r="1562" spans="31:31" ht="14.25" customHeight="1">
      <c r="AE1562" s="23"/>
    </row>
    <row r="1563" spans="31:31" ht="14.25" customHeight="1">
      <c r="AE1563" s="23"/>
    </row>
    <row r="1564" spans="31:31" ht="14.25" customHeight="1">
      <c r="AE1564" s="23"/>
    </row>
    <row r="1565" spans="31:31" ht="14.25" customHeight="1">
      <c r="AE1565" s="23"/>
    </row>
    <row r="1566" spans="31:31" ht="14.25" customHeight="1">
      <c r="AE1566" s="23"/>
    </row>
    <row r="1567" spans="31:31" ht="14.25" customHeight="1">
      <c r="AE1567" s="23"/>
    </row>
    <row r="1568" spans="31:31" ht="14.25" customHeight="1">
      <c r="AE1568" s="23"/>
    </row>
    <row r="1569" spans="31:31" ht="14.25" customHeight="1">
      <c r="AE1569" s="23"/>
    </row>
    <row r="1570" spans="31:31" ht="14.25" customHeight="1">
      <c r="AE1570" s="23"/>
    </row>
    <row r="1571" spans="31:31" ht="14.25" customHeight="1">
      <c r="AE1571" s="23"/>
    </row>
    <row r="1572" spans="31:31" ht="14.25" customHeight="1">
      <c r="AE1572" s="23"/>
    </row>
    <row r="1573" spans="31:31" ht="14.25" customHeight="1">
      <c r="AE1573" s="23"/>
    </row>
    <row r="1574" spans="31:31" ht="14.25" customHeight="1">
      <c r="AE1574" s="23"/>
    </row>
    <row r="1575" spans="31:31" ht="14.25" customHeight="1">
      <c r="AE1575" s="23"/>
    </row>
    <row r="1576" spans="31:31" ht="14.25" customHeight="1">
      <c r="AE1576" s="23"/>
    </row>
    <row r="1577" spans="31:31" ht="14.25" customHeight="1">
      <c r="AE1577" s="23"/>
    </row>
    <row r="1578" spans="31:31" ht="14.25" customHeight="1">
      <c r="AE1578" s="23"/>
    </row>
    <row r="1579" spans="31:31" ht="14.25" customHeight="1">
      <c r="AE1579" s="23"/>
    </row>
    <row r="1580" spans="31:31" ht="14.25" customHeight="1">
      <c r="AE1580" s="23"/>
    </row>
    <row r="1581" spans="31:31" ht="14.25" customHeight="1">
      <c r="AE1581" s="23"/>
    </row>
    <row r="1582" spans="31:31" ht="14.25" customHeight="1">
      <c r="AE1582" s="23"/>
    </row>
    <row r="1583" spans="31:31" ht="14.25" customHeight="1">
      <c r="AE1583" s="23"/>
    </row>
    <row r="1584" spans="31:31" ht="14.25" customHeight="1">
      <c r="AE1584" s="23"/>
    </row>
    <row r="1585" spans="31:31" ht="14.25" customHeight="1">
      <c r="AE1585" s="23"/>
    </row>
    <row r="1586" spans="31:31" ht="14.25" customHeight="1">
      <c r="AE1586" s="23"/>
    </row>
    <row r="1587" spans="31:31" ht="14.25" customHeight="1">
      <c r="AE1587" s="23"/>
    </row>
    <row r="1588" spans="31:31" ht="14.25" customHeight="1">
      <c r="AE1588" s="23"/>
    </row>
    <row r="1589" spans="31:31" ht="14.25" customHeight="1">
      <c r="AE1589" s="23"/>
    </row>
    <row r="1590" spans="31:31" ht="14.25" customHeight="1">
      <c r="AE1590" s="23"/>
    </row>
    <row r="1591" spans="31:31" ht="14.25" customHeight="1">
      <c r="AE1591" s="23"/>
    </row>
    <row r="1592" spans="31:31" ht="14.25" customHeight="1">
      <c r="AE1592" s="23"/>
    </row>
    <row r="1593" spans="31:31" ht="14.25" customHeight="1">
      <c r="AE1593" s="23"/>
    </row>
    <row r="1594" spans="31:31" ht="14.25" customHeight="1">
      <c r="AE1594" s="23"/>
    </row>
    <row r="1595" spans="31:31" ht="14.25" customHeight="1">
      <c r="AE1595" s="23"/>
    </row>
    <row r="1596" spans="31:31" ht="14.25" customHeight="1">
      <c r="AE1596" s="23"/>
    </row>
    <row r="1597" spans="31:31" ht="14.25" customHeight="1">
      <c r="AE1597" s="23"/>
    </row>
    <row r="1598" spans="31:31" ht="14.25" customHeight="1">
      <c r="AE1598" s="23"/>
    </row>
    <row r="1599" spans="31:31" ht="14.25" customHeight="1">
      <c r="AE1599" s="23"/>
    </row>
    <row r="1600" spans="31:31" ht="14.25" customHeight="1">
      <c r="AE1600" s="23"/>
    </row>
    <row r="1601" spans="31:31" ht="14.25" customHeight="1">
      <c r="AE1601" s="23"/>
    </row>
    <row r="1602" spans="31:31" ht="14.25" customHeight="1">
      <c r="AE1602" s="23"/>
    </row>
    <row r="1603" spans="31:31" ht="14.25" customHeight="1">
      <c r="AE1603" s="23"/>
    </row>
    <row r="1604" spans="31:31" ht="14.25" customHeight="1">
      <c r="AE1604" s="23"/>
    </row>
    <row r="1605" spans="31:31" ht="14.25" customHeight="1">
      <c r="AE1605" s="23"/>
    </row>
    <row r="1606" spans="31:31" ht="14.25" customHeight="1">
      <c r="AE1606" s="23"/>
    </row>
    <row r="1607" spans="31:31" ht="14.25" customHeight="1">
      <c r="AE1607" s="23"/>
    </row>
    <row r="1608" spans="31:31" ht="14.25" customHeight="1">
      <c r="AE1608" s="23"/>
    </row>
    <row r="1609" spans="31:31" ht="14.25" customHeight="1">
      <c r="AE1609" s="23"/>
    </row>
    <row r="1610" spans="31:31" ht="14.25" customHeight="1">
      <c r="AE1610" s="23"/>
    </row>
    <row r="1611" spans="31:31" ht="14.25" customHeight="1">
      <c r="AE1611" s="23"/>
    </row>
    <row r="1612" spans="31:31" ht="14.25" customHeight="1">
      <c r="AE1612" s="23"/>
    </row>
    <row r="1613" spans="31:31" ht="14.25" customHeight="1">
      <c r="AE1613" s="23"/>
    </row>
    <row r="1614" spans="31:31" ht="14.25" customHeight="1">
      <c r="AE1614" s="23"/>
    </row>
    <row r="1615" spans="31:31" ht="14.25" customHeight="1">
      <c r="AE1615" s="23"/>
    </row>
    <row r="1616" spans="31:31" ht="14.25" customHeight="1">
      <c r="AE1616" s="23"/>
    </row>
    <row r="1617" spans="31:31" ht="14.25" customHeight="1">
      <c r="AE1617" s="23"/>
    </row>
    <row r="1618" spans="31:31" ht="14.25" customHeight="1">
      <c r="AE1618" s="23"/>
    </row>
    <row r="1619" spans="31:31" ht="14.25" customHeight="1">
      <c r="AE1619" s="23"/>
    </row>
    <row r="1620" spans="31:31" ht="14.25" customHeight="1">
      <c r="AE1620" s="23"/>
    </row>
    <row r="1621" spans="31:31" ht="14.25" customHeight="1">
      <c r="AE1621" s="23"/>
    </row>
    <row r="1622" spans="31:31" ht="14.25" customHeight="1">
      <c r="AE1622" s="23"/>
    </row>
    <row r="1623" spans="31:31" ht="14.25" customHeight="1">
      <c r="AE1623" s="23"/>
    </row>
    <row r="1624" spans="31:31" ht="14.25" customHeight="1">
      <c r="AE1624" s="23"/>
    </row>
    <row r="1625" spans="31:31" ht="14.25" customHeight="1">
      <c r="AE1625" s="23"/>
    </row>
    <row r="1626" spans="31:31" ht="14.25" customHeight="1">
      <c r="AE1626" s="23"/>
    </row>
    <row r="1627" spans="31:31" ht="14.25" customHeight="1">
      <c r="AE1627" s="23"/>
    </row>
    <row r="1628" spans="31:31" ht="14.25" customHeight="1">
      <c r="AE1628" s="23"/>
    </row>
    <row r="1629" spans="31:31" ht="14.25" customHeight="1">
      <c r="AE1629" s="23"/>
    </row>
    <row r="1630" spans="31:31" ht="14.25" customHeight="1">
      <c r="AE1630" s="23"/>
    </row>
    <row r="1631" spans="31:31" ht="14.25" customHeight="1">
      <c r="AE1631" s="23"/>
    </row>
    <row r="1632" spans="31:31" ht="14.25" customHeight="1">
      <c r="AE1632" s="23"/>
    </row>
    <row r="1633" spans="31:31" ht="14.25" customHeight="1">
      <c r="AE1633" s="23"/>
    </row>
    <row r="1634" spans="31:31" ht="14.25" customHeight="1">
      <c r="AE1634" s="23"/>
    </row>
    <row r="1635" spans="31:31" ht="14.25" customHeight="1">
      <c r="AE1635" s="23"/>
    </row>
    <row r="1636" spans="31:31" ht="14.25" customHeight="1">
      <c r="AE1636" s="23"/>
    </row>
    <row r="1637" spans="31:31" ht="14.25" customHeight="1">
      <c r="AE1637" s="23"/>
    </row>
    <row r="1638" spans="31:31" ht="14.25" customHeight="1">
      <c r="AE1638" s="23"/>
    </row>
    <row r="1639" spans="31:31" ht="14.25" customHeight="1">
      <c r="AE1639" s="23"/>
    </row>
    <row r="1640" spans="31:31" ht="14.25" customHeight="1">
      <c r="AE1640" s="23"/>
    </row>
    <row r="1641" spans="31:31" ht="14.25" customHeight="1">
      <c r="AE1641" s="23"/>
    </row>
    <row r="1642" spans="31:31" ht="14.25" customHeight="1">
      <c r="AE1642" s="23"/>
    </row>
    <row r="1643" spans="31:31" ht="14.25" customHeight="1">
      <c r="AE1643" s="23"/>
    </row>
    <row r="1644" spans="31:31" ht="14.25" customHeight="1">
      <c r="AE1644" s="23"/>
    </row>
    <row r="1645" spans="31:31" ht="14.25" customHeight="1">
      <c r="AE1645" s="23"/>
    </row>
    <row r="1646" spans="31:31" ht="14.25" customHeight="1">
      <c r="AE1646" s="23"/>
    </row>
    <row r="1647" spans="31:31" ht="14.25" customHeight="1">
      <c r="AE1647" s="23"/>
    </row>
    <row r="1648" spans="31:31" ht="14.25" customHeight="1">
      <c r="AE1648" s="23"/>
    </row>
    <row r="1649" spans="31:31" ht="14.25" customHeight="1">
      <c r="AE1649" s="23"/>
    </row>
    <row r="1650" spans="31:31" ht="14.25" customHeight="1">
      <c r="AE1650" s="23"/>
    </row>
    <row r="1651" spans="31:31" ht="14.25" customHeight="1">
      <c r="AE1651" s="23"/>
    </row>
    <row r="1652" spans="31:31" ht="14.25" customHeight="1">
      <c r="AE1652" s="23"/>
    </row>
    <row r="1653" spans="31:31" ht="14.25" customHeight="1">
      <c r="AE1653" s="23"/>
    </row>
    <row r="1654" spans="31:31" ht="14.25" customHeight="1">
      <c r="AE1654" s="23"/>
    </row>
    <row r="1655" spans="31:31" ht="14.25" customHeight="1">
      <c r="AE1655" s="23"/>
    </row>
    <row r="1656" spans="31:31" ht="14.25" customHeight="1">
      <c r="AE1656" s="23"/>
    </row>
    <row r="1657" spans="31:31" ht="14.25" customHeight="1">
      <c r="AE1657" s="23"/>
    </row>
    <row r="1658" spans="31:31" ht="14.25" customHeight="1">
      <c r="AE1658" s="23"/>
    </row>
    <row r="1659" spans="31:31" ht="14.25" customHeight="1">
      <c r="AE1659" s="23"/>
    </row>
    <row r="1660" spans="31:31" ht="14.25" customHeight="1">
      <c r="AE1660" s="23"/>
    </row>
    <row r="1661" spans="31:31" ht="14.25" customHeight="1">
      <c r="AE1661" s="23"/>
    </row>
    <row r="1662" spans="31:31" ht="14.25" customHeight="1">
      <c r="AE1662" s="23"/>
    </row>
    <row r="1663" spans="31:31" ht="14.25" customHeight="1">
      <c r="AE1663" s="23"/>
    </row>
    <row r="1664" spans="31:31" ht="14.25" customHeight="1">
      <c r="AE1664" s="23"/>
    </row>
    <row r="1665" spans="31:31" ht="14.25" customHeight="1">
      <c r="AE1665" s="23"/>
    </row>
    <row r="1666" spans="31:31" ht="14.25" customHeight="1">
      <c r="AE1666" s="23"/>
    </row>
    <row r="1667" spans="31:31" ht="14.25" customHeight="1">
      <c r="AE1667" s="23"/>
    </row>
    <row r="1668" spans="31:31" ht="14.25" customHeight="1">
      <c r="AE1668" s="23"/>
    </row>
    <row r="1669" spans="31:31" ht="14.25" customHeight="1">
      <c r="AE1669" s="23"/>
    </row>
    <row r="1670" spans="31:31" ht="14.25" customHeight="1">
      <c r="AE1670" s="23"/>
    </row>
    <row r="1671" spans="31:31" ht="14.25" customHeight="1">
      <c r="AE1671" s="23"/>
    </row>
    <row r="1672" spans="31:31" ht="14.25" customHeight="1">
      <c r="AE1672" s="23"/>
    </row>
    <row r="1673" spans="31:31" ht="14.25" customHeight="1">
      <c r="AE1673" s="23"/>
    </row>
    <row r="1674" spans="31:31" ht="14.25" customHeight="1">
      <c r="AE1674" s="23"/>
    </row>
    <row r="1675" spans="31:31" ht="14.25" customHeight="1">
      <c r="AE1675" s="23"/>
    </row>
    <row r="1676" spans="31:31" ht="14.25" customHeight="1">
      <c r="AE1676" s="23"/>
    </row>
    <row r="1677" spans="31:31" ht="14.25" customHeight="1">
      <c r="AE1677" s="23"/>
    </row>
    <row r="1678" spans="31:31" ht="14.25" customHeight="1">
      <c r="AE1678" s="23"/>
    </row>
    <row r="1679" spans="31:31" ht="14.25" customHeight="1">
      <c r="AE1679" s="23"/>
    </row>
    <row r="1680" spans="31:31" ht="14.25" customHeight="1">
      <c r="AE1680" s="23"/>
    </row>
    <row r="1681" spans="31:31" ht="14.25" customHeight="1">
      <c r="AE1681" s="23"/>
    </row>
    <row r="1682" spans="31:31" ht="14.25" customHeight="1">
      <c r="AE1682" s="23"/>
    </row>
    <row r="1683" spans="31:31" ht="14.25" customHeight="1">
      <c r="AE1683" s="23"/>
    </row>
    <row r="1684" spans="31:31" ht="14.25" customHeight="1">
      <c r="AE1684" s="23"/>
    </row>
    <row r="1685" spans="31:31" ht="14.25" customHeight="1">
      <c r="AE1685" s="23"/>
    </row>
    <row r="1686" spans="31:31" ht="14.25" customHeight="1">
      <c r="AE1686" s="23"/>
    </row>
    <row r="1687" spans="31:31" ht="14.25" customHeight="1">
      <c r="AE1687" s="23"/>
    </row>
    <row r="1688" spans="31:31" ht="14.25" customHeight="1">
      <c r="AE1688" s="23"/>
    </row>
    <row r="1689" spans="31:31" ht="14.25" customHeight="1">
      <c r="AE1689" s="23"/>
    </row>
    <row r="1690" spans="31:31" ht="14.25" customHeight="1">
      <c r="AE1690" s="23"/>
    </row>
    <row r="1691" spans="31:31" ht="14.25" customHeight="1">
      <c r="AE1691" s="23"/>
    </row>
    <row r="1692" spans="31:31" ht="14.25" customHeight="1">
      <c r="AE1692" s="23"/>
    </row>
    <row r="1693" spans="31:31" ht="14.25" customHeight="1">
      <c r="AE1693" s="23"/>
    </row>
    <row r="1694" spans="31:31" ht="14.25" customHeight="1">
      <c r="AE1694" s="23"/>
    </row>
    <row r="1695" spans="31:31" ht="14.25" customHeight="1">
      <c r="AE1695" s="23"/>
    </row>
    <row r="1696" spans="31:31" ht="14.25" customHeight="1">
      <c r="AE1696" s="23"/>
    </row>
    <row r="1697" spans="31:31" ht="14.25" customHeight="1">
      <c r="AE1697" s="23"/>
    </row>
    <row r="1698" spans="31:31" ht="14.25" customHeight="1">
      <c r="AE1698" s="23"/>
    </row>
    <row r="1699" spans="31:31" ht="14.25" customHeight="1">
      <c r="AE1699" s="23"/>
    </row>
    <row r="1700" spans="31:31" ht="14.25" customHeight="1">
      <c r="AE1700" s="23"/>
    </row>
    <row r="1701" spans="31:31" ht="14.25" customHeight="1">
      <c r="AE1701" s="23"/>
    </row>
    <row r="1702" spans="31:31" ht="14.25" customHeight="1">
      <c r="AE1702" s="23"/>
    </row>
    <row r="1703" spans="31:31" ht="14.25" customHeight="1">
      <c r="AE1703" s="23"/>
    </row>
    <row r="1704" spans="31:31" ht="14.25" customHeight="1">
      <c r="AE1704" s="23"/>
    </row>
    <row r="1705" spans="31:31" ht="14.25" customHeight="1">
      <c r="AE1705" s="23"/>
    </row>
    <row r="1706" spans="31:31" ht="14.25" customHeight="1">
      <c r="AE1706" s="23"/>
    </row>
    <row r="1707" spans="31:31" ht="14.25" customHeight="1">
      <c r="AE1707" s="23"/>
    </row>
    <row r="1708" spans="31:31" ht="14.25" customHeight="1">
      <c r="AE1708" s="23"/>
    </row>
    <row r="1709" spans="31:31" ht="14.25" customHeight="1">
      <c r="AE1709" s="23"/>
    </row>
    <row r="1710" spans="31:31" ht="14.25" customHeight="1">
      <c r="AE1710" s="23"/>
    </row>
    <row r="1711" spans="31:31" ht="14.25" customHeight="1">
      <c r="AE1711" s="23"/>
    </row>
    <row r="1712" spans="31:31" ht="14.25" customHeight="1">
      <c r="AE1712" s="23"/>
    </row>
    <row r="1713" spans="31:31" ht="14.25" customHeight="1">
      <c r="AE1713" s="23"/>
    </row>
    <row r="1714" spans="31:31" ht="14.25" customHeight="1">
      <c r="AE1714" s="23"/>
    </row>
    <row r="1715" spans="31:31" ht="14.25" customHeight="1">
      <c r="AE1715" s="23"/>
    </row>
    <row r="1716" spans="31:31" ht="14.25" customHeight="1">
      <c r="AE1716" s="23"/>
    </row>
    <row r="1717" spans="31:31" ht="14.25" customHeight="1">
      <c r="AE1717" s="23"/>
    </row>
    <row r="1718" spans="31:31" ht="14.25" customHeight="1">
      <c r="AE1718" s="23"/>
    </row>
    <row r="1719" spans="31:31" ht="14.25" customHeight="1">
      <c r="AE1719" s="23"/>
    </row>
    <row r="1720" spans="31:31" ht="14.25" customHeight="1">
      <c r="AE1720" s="23"/>
    </row>
    <row r="1721" spans="31:31" ht="14.25" customHeight="1">
      <c r="AE1721" s="23"/>
    </row>
    <row r="1722" spans="31:31" ht="14.25" customHeight="1">
      <c r="AE1722" s="23"/>
    </row>
    <row r="1723" spans="31:31" ht="14.25" customHeight="1">
      <c r="AE1723" s="23"/>
    </row>
    <row r="1724" spans="31:31" ht="14.25" customHeight="1">
      <c r="AE1724" s="23"/>
    </row>
    <row r="1725" spans="31:31" ht="14.25" customHeight="1">
      <c r="AE1725" s="23"/>
    </row>
    <row r="1726" spans="31:31" ht="14.25" customHeight="1">
      <c r="AE1726" s="23"/>
    </row>
    <row r="1727" spans="31:31" ht="14.25" customHeight="1">
      <c r="AE1727" s="23"/>
    </row>
    <row r="1728" spans="31:31" ht="14.25" customHeight="1">
      <c r="AE1728" s="23"/>
    </row>
    <row r="1729" spans="31:31" ht="14.25" customHeight="1">
      <c r="AE1729" s="23"/>
    </row>
    <row r="1730" spans="31:31" ht="14.25" customHeight="1">
      <c r="AE1730" s="23"/>
    </row>
    <row r="1731" spans="31:31" ht="14.25" customHeight="1">
      <c r="AE1731" s="23"/>
    </row>
    <row r="1732" spans="31:31" ht="14.25" customHeight="1">
      <c r="AE1732" s="23"/>
    </row>
    <row r="1733" spans="31:31" ht="14.25" customHeight="1">
      <c r="AE1733" s="23"/>
    </row>
    <row r="1734" spans="31:31" ht="14.25" customHeight="1">
      <c r="AE1734" s="23"/>
    </row>
    <row r="1735" spans="31:31" ht="14.25" customHeight="1">
      <c r="AE1735" s="23"/>
    </row>
    <row r="1736" spans="31:31" ht="14.25" customHeight="1">
      <c r="AE1736" s="23"/>
    </row>
    <row r="1737" spans="31:31" ht="14.25" customHeight="1">
      <c r="AE1737" s="23"/>
    </row>
    <row r="1738" spans="31:31" ht="14.25" customHeight="1">
      <c r="AE1738" s="23"/>
    </row>
    <row r="1739" spans="31:31" ht="14.25" customHeight="1">
      <c r="AE1739" s="23"/>
    </row>
    <row r="1740" spans="31:31" ht="14.25" customHeight="1">
      <c r="AE1740" s="23"/>
    </row>
    <row r="1741" spans="31:31" ht="14.25" customHeight="1">
      <c r="AE1741" s="23"/>
    </row>
    <row r="1742" spans="31:31" ht="14.25" customHeight="1">
      <c r="AE1742" s="23"/>
    </row>
    <row r="1743" spans="31:31" ht="14.25" customHeight="1">
      <c r="AE1743" s="23"/>
    </row>
    <row r="1744" spans="31:31" ht="14.25" customHeight="1">
      <c r="AE1744" s="23"/>
    </row>
    <row r="1745" spans="31:31" ht="14.25" customHeight="1">
      <c r="AE1745" s="23"/>
    </row>
    <row r="1746" spans="31:31" ht="14.25" customHeight="1">
      <c r="AE1746" s="23"/>
    </row>
    <row r="1747" spans="31:31" ht="14.25" customHeight="1">
      <c r="AE1747" s="23"/>
    </row>
    <row r="1748" spans="31:31" ht="14.25" customHeight="1">
      <c r="AE1748" s="23"/>
    </row>
    <row r="1749" spans="31:31" ht="14.25" customHeight="1">
      <c r="AE1749" s="23"/>
    </row>
    <row r="1750" spans="31:31" ht="14.25" customHeight="1">
      <c r="AE1750" s="23"/>
    </row>
    <row r="1751" spans="31:31" ht="14.25" customHeight="1">
      <c r="AE1751" s="23"/>
    </row>
    <row r="1752" spans="31:31" ht="14.25" customHeight="1">
      <c r="AE1752" s="23"/>
    </row>
    <row r="1753" spans="31:31" ht="14.25" customHeight="1">
      <c r="AE1753" s="23"/>
    </row>
    <row r="1754" spans="31:31" ht="14.25" customHeight="1">
      <c r="AE1754" s="23"/>
    </row>
    <row r="1755" spans="31:31" ht="14.25" customHeight="1">
      <c r="AE1755" s="23"/>
    </row>
    <row r="1756" spans="31:31" ht="14.25" customHeight="1">
      <c r="AE1756" s="23"/>
    </row>
    <row r="1757" spans="31:31" ht="14.25" customHeight="1">
      <c r="AE1757" s="23"/>
    </row>
    <row r="1758" spans="31:31" ht="14.25" customHeight="1">
      <c r="AE1758" s="23"/>
    </row>
    <row r="1759" spans="31:31" ht="14.25" customHeight="1">
      <c r="AE1759" s="23"/>
    </row>
    <row r="1760" spans="31:31" ht="14.25" customHeight="1">
      <c r="AE1760" s="23"/>
    </row>
    <row r="1761" spans="31:31" ht="14.25" customHeight="1">
      <c r="AE1761" s="23"/>
    </row>
    <row r="1762" spans="31:31" ht="14.25" customHeight="1">
      <c r="AE1762" s="23"/>
    </row>
    <row r="1763" spans="31:31" ht="14.25" customHeight="1">
      <c r="AE1763" s="23"/>
    </row>
    <row r="1764" spans="31:31" ht="14.25" customHeight="1">
      <c r="AE1764" s="23"/>
    </row>
    <row r="1765" spans="31:31" ht="14.25" customHeight="1">
      <c r="AE1765" s="23"/>
    </row>
    <row r="1766" spans="31:31" ht="14.25" customHeight="1">
      <c r="AE1766" s="23"/>
    </row>
    <row r="1767" spans="31:31" ht="14.25" customHeight="1">
      <c r="AE1767" s="23"/>
    </row>
    <row r="1768" spans="31:31" ht="14.25" customHeight="1">
      <c r="AE1768" s="23"/>
    </row>
    <row r="1769" spans="31:31" ht="14.25" customHeight="1">
      <c r="AE1769" s="23"/>
    </row>
    <row r="1770" spans="31:31" ht="14.25" customHeight="1">
      <c r="AE1770" s="23"/>
    </row>
    <row r="1771" spans="31:31" ht="14.25" customHeight="1">
      <c r="AE1771" s="23"/>
    </row>
    <row r="1772" spans="31:31" ht="14.25" customHeight="1">
      <c r="AE1772" s="23"/>
    </row>
    <row r="1773" spans="31:31" ht="14.25" customHeight="1">
      <c r="AE1773" s="23"/>
    </row>
    <row r="1774" spans="31:31" ht="14.25" customHeight="1">
      <c r="AE1774" s="23"/>
    </row>
    <row r="1775" spans="31:31" ht="14.25" customHeight="1">
      <c r="AE1775" s="23"/>
    </row>
    <row r="1776" spans="31:31" ht="14.25" customHeight="1">
      <c r="AE1776" s="23"/>
    </row>
    <row r="1777" spans="31:31" ht="14.25" customHeight="1">
      <c r="AE1777" s="23"/>
    </row>
    <row r="1778" spans="31:31" ht="14.25" customHeight="1">
      <c r="AE1778" s="23"/>
    </row>
    <row r="1779" spans="31:31" ht="14.25" customHeight="1">
      <c r="AE1779" s="23"/>
    </row>
    <row r="1780" spans="31:31" ht="14.25" customHeight="1">
      <c r="AE1780" s="23"/>
    </row>
    <row r="1781" spans="31:31" ht="14.25" customHeight="1">
      <c r="AE1781" s="23"/>
    </row>
    <row r="1782" spans="31:31" ht="14.25" customHeight="1">
      <c r="AE1782" s="23"/>
    </row>
    <row r="1783" spans="31:31" ht="14.25" customHeight="1">
      <c r="AE1783" s="23"/>
    </row>
    <row r="1784" spans="31:31" ht="14.25" customHeight="1">
      <c r="AE1784" s="23"/>
    </row>
    <row r="1785" spans="31:31" ht="14.25" customHeight="1">
      <c r="AE1785" s="23"/>
    </row>
    <row r="1786" spans="31:31" ht="14.25" customHeight="1">
      <c r="AE1786" s="23"/>
    </row>
    <row r="1787" spans="31:31" ht="14.25" customHeight="1">
      <c r="AE1787" s="23"/>
    </row>
    <row r="1788" spans="31:31" ht="14.25" customHeight="1">
      <c r="AE1788" s="23"/>
    </row>
    <row r="1789" spans="31:31" ht="14.25" customHeight="1">
      <c r="AE1789" s="23"/>
    </row>
    <row r="1790" spans="31:31" ht="14.25" customHeight="1">
      <c r="AE1790" s="23"/>
    </row>
    <row r="1791" spans="31:31" ht="14.25" customHeight="1">
      <c r="AE1791" s="23"/>
    </row>
    <row r="1792" spans="31:31" ht="14.25" customHeight="1">
      <c r="AE1792" s="23"/>
    </row>
    <row r="1793" spans="31:31" ht="14.25" customHeight="1">
      <c r="AE1793" s="23"/>
    </row>
    <row r="1794" spans="31:31" ht="14.25" customHeight="1">
      <c r="AE1794" s="23"/>
    </row>
    <row r="1795" spans="31:31" ht="14.25" customHeight="1">
      <c r="AE1795" s="23"/>
    </row>
    <row r="1796" spans="31:31" ht="14.25" customHeight="1">
      <c r="AE1796" s="23"/>
    </row>
    <row r="1797" spans="31:31" ht="14.25" customHeight="1">
      <c r="AE1797" s="23"/>
    </row>
    <row r="1798" spans="31:31" ht="14.25" customHeight="1">
      <c r="AE1798" s="23"/>
    </row>
    <row r="1799" spans="31:31" ht="14.25" customHeight="1">
      <c r="AE1799" s="23"/>
    </row>
    <row r="1800" spans="31:31" ht="14.25" customHeight="1">
      <c r="AE1800" s="23"/>
    </row>
    <row r="1801" spans="31:31" ht="14.25" customHeight="1">
      <c r="AE1801" s="23"/>
    </row>
    <row r="1802" spans="31:31" ht="14.25" customHeight="1">
      <c r="AE1802" s="23"/>
    </row>
    <row r="1803" spans="31:31" ht="14.25" customHeight="1">
      <c r="AE1803" s="23"/>
    </row>
    <row r="1804" spans="31:31" ht="14.25" customHeight="1">
      <c r="AE1804" s="23"/>
    </row>
    <row r="1805" spans="31:31" ht="14.25" customHeight="1">
      <c r="AE1805" s="23"/>
    </row>
    <row r="1806" spans="31:31" ht="14.25" customHeight="1">
      <c r="AE1806" s="23"/>
    </row>
    <row r="1807" spans="31:31" ht="14.25" customHeight="1">
      <c r="AE1807" s="23"/>
    </row>
    <row r="1808" spans="31:31" ht="14.25" customHeight="1">
      <c r="AE1808" s="23"/>
    </row>
    <row r="1809" spans="31:31" ht="14.25" customHeight="1">
      <c r="AE1809" s="23"/>
    </row>
    <row r="1810" spans="31:31" ht="14.25" customHeight="1">
      <c r="AE1810" s="23"/>
    </row>
    <row r="1811" spans="31:31" ht="14.25" customHeight="1">
      <c r="AE1811" s="23"/>
    </row>
    <row r="1812" spans="31:31" ht="14.25" customHeight="1">
      <c r="AE1812" s="23"/>
    </row>
    <row r="1813" spans="31:31" ht="14.25" customHeight="1">
      <c r="AE1813" s="23"/>
    </row>
    <row r="1814" spans="31:31" ht="14.25" customHeight="1">
      <c r="AE1814" s="23"/>
    </row>
    <row r="1815" spans="31:31" ht="14.25" customHeight="1">
      <c r="AE1815" s="23"/>
    </row>
    <row r="1816" spans="31:31" ht="14.25" customHeight="1">
      <c r="AE1816" s="23"/>
    </row>
    <row r="1817" spans="31:31" ht="14.25" customHeight="1">
      <c r="AE1817" s="23"/>
    </row>
    <row r="1818" spans="31:31" ht="14.25" customHeight="1">
      <c r="AE1818" s="23"/>
    </row>
    <row r="1819" spans="31:31" ht="14.25" customHeight="1">
      <c r="AE1819" s="23"/>
    </row>
    <row r="1820" spans="31:31" ht="14.25" customHeight="1">
      <c r="AE1820" s="23"/>
    </row>
    <row r="1821" spans="31:31" ht="14.25" customHeight="1">
      <c r="AE1821" s="23"/>
    </row>
    <row r="1822" spans="31:31" ht="14.25" customHeight="1">
      <c r="AE1822" s="23"/>
    </row>
    <row r="1823" spans="31:31" ht="14.25" customHeight="1">
      <c r="AE1823" s="23"/>
    </row>
    <row r="1824" spans="31:31" ht="14.25" customHeight="1">
      <c r="AE1824" s="23"/>
    </row>
    <row r="1825" spans="31:31" ht="14.25" customHeight="1">
      <c r="AE1825" s="23"/>
    </row>
    <row r="1826" spans="31:31" ht="14.25" customHeight="1">
      <c r="AE1826" s="23"/>
    </row>
    <row r="1827" spans="31:31" ht="14.25" customHeight="1">
      <c r="AE1827" s="23"/>
    </row>
    <row r="1828" spans="31:31" ht="14.25" customHeight="1">
      <c r="AE1828" s="23"/>
    </row>
    <row r="1829" spans="31:31" ht="14.25" customHeight="1">
      <c r="AE1829" s="23"/>
    </row>
    <row r="1830" spans="31:31" ht="14.25" customHeight="1">
      <c r="AE1830" s="23"/>
    </row>
    <row r="1831" spans="31:31" ht="14.25" customHeight="1">
      <c r="AE1831" s="23"/>
    </row>
    <row r="1832" spans="31:31" ht="14.25" customHeight="1">
      <c r="AE1832" s="23"/>
    </row>
    <row r="1833" spans="31:31" ht="14.25" customHeight="1">
      <c r="AE1833" s="23"/>
    </row>
    <row r="1834" spans="31:31" ht="14.25" customHeight="1">
      <c r="AE1834" s="23"/>
    </row>
    <row r="1835" spans="31:31" ht="14.25" customHeight="1">
      <c r="AE1835" s="23"/>
    </row>
    <row r="1836" spans="31:31" ht="14.25" customHeight="1">
      <c r="AE1836" s="23"/>
    </row>
    <row r="1837" spans="31:31" ht="14.25" customHeight="1">
      <c r="AE1837" s="23"/>
    </row>
    <row r="1838" spans="31:31" ht="14.25" customHeight="1">
      <c r="AE1838" s="23"/>
    </row>
    <row r="1839" spans="31:31" ht="14.25" customHeight="1">
      <c r="AE1839" s="23"/>
    </row>
    <row r="1840" spans="31:31" ht="14.25" customHeight="1">
      <c r="AE1840" s="23"/>
    </row>
    <row r="1841" spans="31:31" ht="14.25" customHeight="1">
      <c r="AE1841" s="23"/>
    </row>
    <row r="1842" spans="31:31" ht="14.25" customHeight="1">
      <c r="AE1842" s="23"/>
    </row>
    <row r="1843" spans="31:31" ht="14.25" customHeight="1">
      <c r="AE1843" s="23"/>
    </row>
    <row r="1844" spans="31:31" ht="14.25" customHeight="1">
      <c r="AE1844" s="23"/>
    </row>
    <row r="1845" spans="31:31" ht="14.25" customHeight="1">
      <c r="AE1845" s="23"/>
    </row>
    <row r="1846" spans="31:31" ht="14.25" customHeight="1">
      <c r="AE1846" s="23"/>
    </row>
    <row r="1847" spans="31:31" ht="14.25" customHeight="1">
      <c r="AE1847" s="23"/>
    </row>
    <row r="1848" spans="31:31" ht="14.25" customHeight="1">
      <c r="AE1848" s="23"/>
    </row>
    <row r="1849" spans="31:31" ht="14.25" customHeight="1">
      <c r="AE1849" s="23"/>
    </row>
    <row r="1850" spans="31:31" ht="14.25" customHeight="1">
      <c r="AE1850" s="23"/>
    </row>
    <row r="1851" spans="31:31" ht="14.25" customHeight="1">
      <c r="AE1851" s="23"/>
    </row>
    <row r="1852" spans="31:31" ht="14.25" customHeight="1">
      <c r="AE1852" s="23"/>
    </row>
    <row r="1853" spans="31:31" ht="14.25" customHeight="1">
      <c r="AE1853" s="23"/>
    </row>
    <row r="1854" spans="31:31" ht="14.25" customHeight="1">
      <c r="AE1854" s="23"/>
    </row>
    <row r="1855" spans="31:31" ht="14.25" customHeight="1">
      <c r="AE1855" s="23"/>
    </row>
    <row r="1856" spans="31:31" ht="14.25" customHeight="1">
      <c r="AE1856" s="23"/>
    </row>
    <row r="1857" spans="31:31" ht="14.25" customHeight="1">
      <c r="AE1857" s="23"/>
    </row>
    <row r="1858" spans="31:31" ht="14.25" customHeight="1">
      <c r="AE1858" s="23"/>
    </row>
    <row r="1859" spans="31:31" ht="14.25" customHeight="1">
      <c r="AE1859" s="23"/>
    </row>
    <row r="1860" spans="31:31" ht="14.25" customHeight="1">
      <c r="AE1860" s="23"/>
    </row>
    <row r="1861" spans="31:31" ht="14.25" customHeight="1">
      <c r="AE1861" s="23"/>
    </row>
    <row r="1862" spans="31:31" ht="14.25" customHeight="1">
      <c r="AE1862" s="23"/>
    </row>
    <row r="1863" spans="31:31" ht="14.25" customHeight="1">
      <c r="AE1863" s="23"/>
    </row>
    <row r="1864" spans="31:31" ht="14.25" customHeight="1">
      <c r="AE1864" s="23"/>
    </row>
    <row r="1865" spans="31:31" ht="14.25" customHeight="1">
      <c r="AE1865" s="23"/>
    </row>
    <row r="1866" spans="31:31" ht="14.25" customHeight="1">
      <c r="AE1866" s="23"/>
    </row>
    <row r="1867" spans="31:31" ht="14.25" customHeight="1">
      <c r="AE1867" s="23"/>
    </row>
    <row r="1868" spans="31:31" ht="14.25" customHeight="1">
      <c r="AE1868" s="23"/>
    </row>
    <row r="1869" spans="31:31" ht="14.25" customHeight="1">
      <c r="AE1869" s="23"/>
    </row>
    <row r="1870" spans="31:31" ht="14.25" customHeight="1">
      <c r="AE1870" s="23"/>
    </row>
    <row r="1871" spans="31:31" ht="14.25" customHeight="1">
      <c r="AE1871" s="23"/>
    </row>
    <row r="1872" spans="31:31" ht="14.25" customHeight="1">
      <c r="AE1872" s="23"/>
    </row>
    <row r="1873" spans="31:31" ht="14.25" customHeight="1">
      <c r="AE1873" s="23"/>
    </row>
    <row r="1874" spans="31:31" ht="14.25" customHeight="1">
      <c r="AE1874" s="23"/>
    </row>
    <row r="1875" spans="31:31" ht="14.25" customHeight="1">
      <c r="AE1875" s="23"/>
    </row>
    <row r="1876" spans="31:31" ht="14.25" customHeight="1">
      <c r="AE1876" s="23"/>
    </row>
    <row r="1877" spans="31:31" ht="14.25" customHeight="1">
      <c r="AE1877" s="23"/>
    </row>
    <row r="1878" spans="31:31" ht="14.25" customHeight="1">
      <c r="AE1878" s="23"/>
    </row>
    <row r="1879" spans="31:31" ht="14.25" customHeight="1">
      <c r="AE1879" s="23"/>
    </row>
    <row r="1880" spans="31:31" ht="14.25" customHeight="1">
      <c r="AE1880" s="23"/>
    </row>
    <row r="1881" spans="31:31" ht="14.25" customHeight="1">
      <c r="AE1881" s="23"/>
    </row>
    <row r="1882" spans="31:31" ht="14.25" customHeight="1">
      <c r="AE1882" s="23"/>
    </row>
    <row r="1883" spans="31:31" ht="14.25" customHeight="1">
      <c r="AE1883" s="23"/>
    </row>
    <row r="1884" spans="31:31" ht="14.25" customHeight="1">
      <c r="AE1884" s="23"/>
    </row>
    <row r="1885" spans="31:31" ht="14.25" customHeight="1">
      <c r="AE1885" s="23"/>
    </row>
    <row r="1886" spans="31:31" ht="14.25" customHeight="1">
      <c r="AE1886" s="23"/>
    </row>
    <row r="1887" spans="31:31" ht="14.25" customHeight="1">
      <c r="AE1887" s="23"/>
    </row>
    <row r="1888" spans="31:31" ht="14.25" customHeight="1">
      <c r="AE1888" s="23"/>
    </row>
    <row r="1889" spans="31:31" ht="14.25" customHeight="1">
      <c r="AE1889" s="23"/>
    </row>
    <row r="1890" spans="31:31" ht="14.25" customHeight="1">
      <c r="AE1890" s="23"/>
    </row>
    <row r="1891" spans="31:31" ht="14.25" customHeight="1">
      <c r="AE1891" s="23"/>
    </row>
    <row r="1892" spans="31:31" ht="14.25" customHeight="1">
      <c r="AE1892" s="23"/>
    </row>
    <row r="1893" spans="31:31" ht="14.25" customHeight="1">
      <c r="AE1893" s="23"/>
    </row>
    <row r="1894" spans="31:31" ht="14.25" customHeight="1">
      <c r="AE1894" s="23"/>
    </row>
    <row r="1895" spans="31:31" ht="14.25" customHeight="1">
      <c r="AE1895" s="23"/>
    </row>
    <row r="1896" spans="31:31" ht="14.25" customHeight="1">
      <c r="AE1896" s="23"/>
    </row>
    <row r="1897" spans="31:31" ht="14.25" customHeight="1">
      <c r="AE1897" s="23"/>
    </row>
    <row r="1898" spans="31:31" ht="14.25" customHeight="1">
      <c r="AE1898" s="23"/>
    </row>
    <row r="1899" spans="31:31" ht="14.25" customHeight="1">
      <c r="AE1899" s="23"/>
    </row>
    <row r="1900" spans="31:31" ht="14.25" customHeight="1">
      <c r="AE1900" s="23"/>
    </row>
    <row r="1901" spans="31:31" ht="14.25" customHeight="1">
      <c r="AE1901" s="23"/>
    </row>
    <row r="1902" spans="31:31" ht="14.25" customHeight="1">
      <c r="AE1902" s="23"/>
    </row>
    <row r="1903" spans="31:31" ht="14.25" customHeight="1">
      <c r="AE1903" s="23"/>
    </row>
    <row r="1904" spans="31:31" ht="14.25" customHeight="1">
      <c r="AE1904" s="23"/>
    </row>
    <row r="1905" spans="31:31" ht="14.25" customHeight="1">
      <c r="AE1905" s="23"/>
    </row>
    <row r="1906" spans="31:31" ht="14.25" customHeight="1">
      <c r="AE1906" s="23"/>
    </row>
    <row r="1907" spans="31:31" ht="14.25" customHeight="1">
      <c r="AE1907" s="23"/>
    </row>
    <row r="1908" spans="31:31" ht="14.25" customHeight="1">
      <c r="AE1908" s="23"/>
    </row>
    <row r="1909" spans="31:31" ht="14.25" customHeight="1">
      <c r="AE1909" s="23"/>
    </row>
    <row r="1910" spans="31:31" ht="14.25" customHeight="1">
      <c r="AE1910" s="23"/>
    </row>
    <row r="1911" spans="31:31" ht="14.25" customHeight="1">
      <c r="AE1911" s="23"/>
    </row>
    <row r="1912" spans="31:31" ht="14.25" customHeight="1">
      <c r="AE1912" s="23"/>
    </row>
    <row r="1913" spans="31:31" ht="14.25" customHeight="1">
      <c r="AE1913" s="23"/>
    </row>
    <row r="1914" spans="31:31" ht="14.25" customHeight="1">
      <c r="AE1914" s="23"/>
    </row>
    <row r="1915" spans="31:31" ht="14.25" customHeight="1">
      <c r="AE1915" s="23"/>
    </row>
    <row r="1916" spans="31:31" ht="14.25" customHeight="1">
      <c r="AE1916" s="23"/>
    </row>
    <row r="1917" spans="31:31" ht="14.25" customHeight="1">
      <c r="AE1917" s="23"/>
    </row>
    <row r="1918" spans="31:31" ht="14.25" customHeight="1">
      <c r="AE1918" s="23"/>
    </row>
    <row r="1919" spans="31:31" ht="14.25" customHeight="1">
      <c r="AE1919" s="23"/>
    </row>
    <row r="1920" spans="31:31" ht="14.25" customHeight="1">
      <c r="AE1920" s="23"/>
    </row>
    <row r="1921" spans="31:31" ht="14.25" customHeight="1">
      <c r="AE1921" s="23"/>
    </row>
    <row r="1922" spans="31:31" ht="14.25" customHeight="1">
      <c r="AE1922" s="23"/>
    </row>
    <row r="1923" spans="31:31" ht="14.25" customHeight="1">
      <c r="AE1923" s="23"/>
    </row>
    <row r="1924" spans="31:31" ht="14.25" customHeight="1">
      <c r="AE1924" s="23"/>
    </row>
    <row r="1925" spans="31:31" ht="14.25" customHeight="1">
      <c r="AE1925" s="23"/>
    </row>
    <row r="1926" spans="31:31" ht="14.25" customHeight="1">
      <c r="AE1926" s="23"/>
    </row>
    <row r="1927" spans="31:31" ht="14.25" customHeight="1">
      <c r="AE1927" s="23"/>
    </row>
    <row r="1928" spans="31:31" ht="14.25" customHeight="1">
      <c r="AE1928" s="23"/>
    </row>
    <row r="1929" spans="31:31" ht="14.25" customHeight="1">
      <c r="AE1929" s="23"/>
    </row>
    <row r="1930" spans="31:31" ht="14.25" customHeight="1">
      <c r="AE1930" s="23"/>
    </row>
    <row r="1931" spans="31:31" ht="14.25" customHeight="1">
      <c r="AE1931" s="23"/>
    </row>
    <row r="1932" spans="31:31" ht="14.25" customHeight="1">
      <c r="AE1932" s="23"/>
    </row>
    <row r="1933" spans="31:31" ht="14.25" customHeight="1">
      <c r="AE1933" s="23"/>
    </row>
    <row r="1934" spans="31:31" ht="14.25" customHeight="1">
      <c r="AE1934" s="23"/>
    </row>
    <row r="1935" spans="31:31" ht="14.25" customHeight="1">
      <c r="AE1935" s="23"/>
    </row>
    <row r="1936" spans="31:31" ht="14.25" customHeight="1">
      <c r="AE1936" s="23"/>
    </row>
    <row r="1937" spans="31:31" ht="14.25" customHeight="1">
      <c r="AE1937" s="23"/>
    </row>
    <row r="1938" spans="31:31" ht="14.25" customHeight="1">
      <c r="AE1938" s="23"/>
    </row>
    <row r="1939" spans="31:31" ht="14.25" customHeight="1">
      <c r="AE1939" s="23"/>
    </row>
    <row r="1940" spans="31:31" ht="14.25" customHeight="1">
      <c r="AE1940" s="23"/>
    </row>
    <row r="1941" spans="31:31" ht="14.25" customHeight="1">
      <c r="AE1941" s="23"/>
    </row>
    <row r="1942" spans="31:31" ht="14.25" customHeight="1">
      <c r="AE1942" s="23"/>
    </row>
    <row r="1943" spans="31:31" ht="14.25" customHeight="1">
      <c r="AE1943" s="23"/>
    </row>
    <row r="1944" spans="31:31" ht="14.25" customHeight="1">
      <c r="AE1944" s="23"/>
    </row>
    <row r="1945" spans="31:31" ht="14.25" customHeight="1">
      <c r="AE1945" s="23"/>
    </row>
    <row r="1946" spans="31:31" ht="14.25" customHeight="1">
      <c r="AE1946" s="23"/>
    </row>
    <row r="1947" spans="31:31" ht="14.25" customHeight="1">
      <c r="AE1947" s="23"/>
    </row>
    <row r="1948" spans="31:31" ht="14.25" customHeight="1">
      <c r="AE1948" s="23"/>
    </row>
    <row r="1949" spans="31:31" ht="14.25" customHeight="1">
      <c r="AE1949" s="23"/>
    </row>
    <row r="1950" spans="31:31" ht="14.25" customHeight="1">
      <c r="AE1950" s="23"/>
    </row>
    <row r="1951" spans="31:31" ht="14.25" customHeight="1">
      <c r="AE1951" s="23"/>
    </row>
    <row r="1952" spans="31:31" ht="14.25" customHeight="1">
      <c r="AE1952" s="23"/>
    </row>
    <row r="1953" spans="31:31" ht="14.25" customHeight="1">
      <c r="AE1953" s="23"/>
    </row>
    <row r="1954" spans="31:31" ht="14.25" customHeight="1">
      <c r="AE1954" s="23"/>
    </row>
    <row r="1955" spans="31:31" ht="14.25" customHeight="1">
      <c r="AE1955" s="23"/>
    </row>
    <row r="1956" spans="31:31" ht="14.25" customHeight="1">
      <c r="AE1956" s="23"/>
    </row>
    <row r="1957" spans="31:31" ht="14.25" customHeight="1">
      <c r="AE1957" s="23"/>
    </row>
    <row r="1958" spans="31:31" ht="14.25" customHeight="1">
      <c r="AE1958" s="23"/>
    </row>
    <row r="1959" spans="31:31" ht="14.25" customHeight="1">
      <c r="AE1959" s="23"/>
    </row>
    <row r="1960" spans="31:31" ht="14.25" customHeight="1">
      <c r="AE1960" s="23"/>
    </row>
    <row r="1961" spans="31:31" ht="14.25" customHeight="1">
      <c r="AE1961" s="23"/>
    </row>
    <row r="1962" spans="31:31" ht="14.25" customHeight="1">
      <c r="AE1962" s="23"/>
    </row>
    <row r="1963" spans="31:31" ht="14.25" customHeight="1">
      <c r="AE1963" s="23"/>
    </row>
    <row r="1964" spans="31:31" ht="14.25" customHeight="1">
      <c r="AE1964" s="23"/>
    </row>
    <row r="1965" spans="31:31" ht="14.25" customHeight="1">
      <c r="AE1965" s="23"/>
    </row>
    <row r="1966" spans="31:31" ht="14.25" customHeight="1">
      <c r="AE1966" s="23"/>
    </row>
    <row r="1967" spans="31:31" ht="14.25" customHeight="1">
      <c r="AE1967" s="23"/>
    </row>
    <row r="1968" spans="31:31" ht="14.25" customHeight="1">
      <c r="AE1968" s="23"/>
    </row>
    <row r="1969" spans="31:31" ht="14.25" customHeight="1">
      <c r="AE1969" s="23"/>
    </row>
    <row r="1970" spans="31:31" ht="14.25" customHeight="1">
      <c r="AE1970" s="23"/>
    </row>
    <row r="1971" spans="31:31" ht="14.25" customHeight="1">
      <c r="AE1971" s="23"/>
    </row>
    <row r="1972" spans="31:31" ht="14.25" customHeight="1">
      <c r="AE1972" s="23"/>
    </row>
    <row r="1973" spans="31:31" ht="14.25" customHeight="1">
      <c r="AE1973" s="23"/>
    </row>
    <row r="1974" spans="31:31" ht="14.25" customHeight="1">
      <c r="AE1974" s="23"/>
    </row>
    <row r="1975" spans="31:31" ht="14.25" customHeight="1">
      <c r="AE1975" s="23"/>
    </row>
    <row r="1976" spans="31:31" ht="14.25" customHeight="1">
      <c r="AE1976" s="23"/>
    </row>
    <row r="1977" spans="31:31" ht="14.25" customHeight="1">
      <c r="AE1977" s="23"/>
    </row>
    <row r="1978" spans="31:31" ht="14.25" customHeight="1">
      <c r="AE1978" s="23"/>
    </row>
    <row r="1979" spans="31:31" ht="14.25" customHeight="1">
      <c r="AE1979" s="23"/>
    </row>
    <row r="1980" spans="31:31" ht="14.25" customHeight="1">
      <c r="AE1980" s="23"/>
    </row>
    <row r="1981" spans="31:31" ht="14.25" customHeight="1">
      <c r="AE1981" s="23"/>
    </row>
    <row r="1982" spans="31:31" ht="14.25" customHeight="1">
      <c r="AE1982" s="23"/>
    </row>
    <row r="1983" spans="31:31" ht="14.25" customHeight="1">
      <c r="AE1983" s="23"/>
    </row>
    <row r="1984" spans="31:31" ht="14.25" customHeight="1">
      <c r="AE1984" s="23"/>
    </row>
    <row r="1985" spans="31:31" ht="14.25" customHeight="1">
      <c r="AE1985" s="23"/>
    </row>
    <row r="1986" spans="31:31" ht="14.25" customHeight="1">
      <c r="AE1986" s="23"/>
    </row>
    <row r="1987" spans="31:31" ht="14.25" customHeight="1">
      <c r="AE1987" s="23"/>
    </row>
    <row r="1988" spans="31:31" ht="14.25" customHeight="1">
      <c r="AE1988" s="23"/>
    </row>
    <row r="1989" spans="31:31" ht="14.25" customHeight="1">
      <c r="AE1989" s="23"/>
    </row>
    <row r="1990" spans="31:31" ht="14.25" customHeight="1">
      <c r="AE1990" s="23"/>
    </row>
    <row r="1991" spans="31:31" ht="14.25" customHeight="1">
      <c r="AE1991" s="23"/>
    </row>
    <row r="1992" spans="31:31" ht="14.25" customHeight="1">
      <c r="AE1992" s="23"/>
    </row>
    <row r="1993" spans="31:31" ht="14.25" customHeight="1">
      <c r="AE1993" s="23"/>
    </row>
    <row r="1994" spans="31:31" ht="14.25" customHeight="1">
      <c r="AE1994" s="23"/>
    </row>
    <row r="1995" spans="31:31" ht="14.25" customHeight="1">
      <c r="AE1995" s="23"/>
    </row>
    <row r="1996" spans="31:31" ht="14.25" customHeight="1">
      <c r="AE1996" s="23"/>
    </row>
    <row r="1997" spans="31:31" ht="14.25" customHeight="1">
      <c r="AE1997" s="23"/>
    </row>
    <row r="1998" spans="31:31" ht="14.25" customHeight="1">
      <c r="AE1998" s="23"/>
    </row>
    <row r="1999" spans="31:31" ht="14.25" customHeight="1">
      <c r="AE1999" s="23"/>
    </row>
    <row r="2000" spans="31:31" ht="14.25" customHeight="1">
      <c r="AE2000" s="23"/>
    </row>
    <row r="2001" spans="31:31" ht="14.25" customHeight="1">
      <c r="AE2001" s="23"/>
    </row>
    <row r="2002" spans="31:31" ht="14.25" customHeight="1">
      <c r="AE2002" s="23"/>
    </row>
    <row r="2003" spans="31:31" ht="14.25" customHeight="1">
      <c r="AE2003" s="23"/>
    </row>
    <row r="2004" spans="31:31" ht="14.25" customHeight="1">
      <c r="AE2004" s="23"/>
    </row>
    <row r="2005" spans="31:31" ht="14.25" customHeight="1">
      <c r="AE2005" s="23"/>
    </row>
    <row r="2006" spans="31:31" ht="14.25" customHeight="1">
      <c r="AE2006" s="23"/>
    </row>
    <row r="2007" spans="31:31" ht="14.25" customHeight="1">
      <c r="AE2007" s="23"/>
    </row>
    <row r="2008" spans="31:31" ht="14.25" customHeight="1">
      <c r="AE2008" s="23"/>
    </row>
    <row r="2009" spans="31:31" ht="14.25" customHeight="1">
      <c r="AE2009" s="23"/>
    </row>
    <row r="2010" spans="31:31" ht="14.25" customHeight="1">
      <c r="AE2010" s="23"/>
    </row>
    <row r="2011" spans="31:31" ht="14.25" customHeight="1">
      <c r="AE2011" s="23"/>
    </row>
    <row r="2012" spans="31:31" ht="14.25" customHeight="1">
      <c r="AE2012" s="23"/>
    </row>
    <row r="2013" spans="31:31" ht="14.25" customHeight="1">
      <c r="AE2013" s="23"/>
    </row>
    <row r="2014" spans="31:31" ht="14.25" customHeight="1">
      <c r="AE2014" s="23"/>
    </row>
    <row r="2015" spans="31:31" ht="14.25" customHeight="1">
      <c r="AE2015" s="23"/>
    </row>
    <row r="2016" spans="31:31" ht="14.25" customHeight="1">
      <c r="AE2016" s="23"/>
    </row>
    <row r="2017" spans="31:31" ht="14.25" customHeight="1">
      <c r="AE2017" s="23"/>
    </row>
    <row r="2018" spans="31:31" ht="14.25" customHeight="1">
      <c r="AE2018" s="23"/>
    </row>
    <row r="2019" spans="31:31" ht="14.25" customHeight="1">
      <c r="AE2019" s="23"/>
    </row>
    <row r="2020" spans="31:31" ht="14.25" customHeight="1">
      <c r="AE2020" s="23"/>
    </row>
    <row r="2021" spans="31:31" ht="14.25" customHeight="1">
      <c r="AE2021" s="23"/>
    </row>
    <row r="2022" spans="31:31" ht="14.25" customHeight="1">
      <c r="AE2022" s="23"/>
    </row>
    <row r="2023" spans="31:31" ht="14.25" customHeight="1">
      <c r="AE2023" s="23"/>
    </row>
    <row r="2024" spans="31:31" ht="14.25" customHeight="1">
      <c r="AE2024" s="23"/>
    </row>
    <row r="2025" spans="31:31" ht="14.25" customHeight="1">
      <c r="AE2025" s="23"/>
    </row>
    <row r="2026" spans="31:31" ht="14.25" customHeight="1">
      <c r="AE2026" s="23"/>
    </row>
    <row r="2027" spans="31:31" ht="14.25" customHeight="1">
      <c r="AE2027" s="23"/>
    </row>
    <row r="2028" spans="31:31" ht="14.25" customHeight="1">
      <c r="AE2028" s="23"/>
    </row>
    <row r="2029" spans="31:31" ht="14.25" customHeight="1">
      <c r="AE2029" s="23"/>
    </row>
    <row r="2030" spans="31:31" ht="14.25" customHeight="1">
      <c r="AE2030" s="23"/>
    </row>
    <row r="2031" spans="31:31" ht="14.25" customHeight="1">
      <c r="AE2031" s="23"/>
    </row>
    <row r="2032" spans="31:31" ht="14.25" customHeight="1">
      <c r="AE2032" s="23"/>
    </row>
    <row r="2033" spans="31:31" ht="14.25" customHeight="1">
      <c r="AE2033" s="23"/>
    </row>
    <row r="2034" spans="31:31" ht="14.25" customHeight="1">
      <c r="AE2034" s="23"/>
    </row>
    <row r="2035" spans="31:31" ht="14.25" customHeight="1">
      <c r="AE2035" s="23"/>
    </row>
    <row r="2036" spans="31:31" ht="14.25" customHeight="1">
      <c r="AE2036" s="23"/>
    </row>
    <row r="2037" spans="31:31" ht="14.25" customHeight="1">
      <c r="AE2037" s="23"/>
    </row>
    <row r="2038" spans="31:31" ht="14.25" customHeight="1">
      <c r="AE2038" s="23"/>
    </row>
    <row r="2039" spans="31:31" ht="14.25" customHeight="1">
      <c r="AE2039" s="23"/>
    </row>
    <row r="2040" spans="31:31" ht="14.25" customHeight="1">
      <c r="AE2040" s="23"/>
    </row>
    <row r="2041" spans="31:31" ht="14.25" customHeight="1">
      <c r="AE2041" s="23"/>
    </row>
    <row r="2042" spans="31:31" ht="14.25" customHeight="1">
      <c r="AE2042" s="23"/>
    </row>
    <row r="2043" spans="31:31" ht="14.25" customHeight="1">
      <c r="AE2043" s="23"/>
    </row>
    <row r="2044" spans="31:31" ht="14.25" customHeight="1">
      <c r="AE2044" s="23"/>
    </row>
    <row r="2045" spans="31:31" ht="14.25" customHeight="1">
      <c r="AE2045" s="23"/>
    </row>
    <row r="2046" spans="31:31" ht="14.25" customHeight="1">
      <c r="AE2046" s="23"/>
    </row>
    <row r="2047" spans="31:31" ht="14.25" customHeight="1">
      <c r="AE2047" s="23"/>
    </row>
    <row r="2048" spans="31:31" ht="14.25" customHeight="1">
      <c r="AE2048" s="23"/>
    </row>
    <row r="2049" spans="31:31" ht="14.25" customHeight="1">
      <c r="AE2049" s="23"/>
    </row>
    <row r="2050" spans="31:31" ht="14.25" customHeight="1">
      <c r="AE2050" s="23"/>
    </row>
    <row r="2051" spans="31:31" ht="14.25" customHeight="1">
      <c r="AE2051" s="23"/>
    </row>
    <row r="2052" spans="31:31" ht="14.25" customHeight="1">
      <c r="AE2052" s="23"/>
    </row>
    <row r="2053" spans="31:31" ht="14.25" customHeight="1">
      <c r="AE2053" s="23"/>
    </row>
    <row r="2054" spans="31:31" ht="14.25" customHeight="1">
      <c r="AE2054" s="23"/>
    </row>
    <row r="2055" spans="31:31" ht="14.25" customHeight="1">
      <c r="AE2055" s="23"/>
    </row>
    <row r="2056" spans="31:31" ht="14.25" customHeight="1">
      <c r="AE2056" s="23"/>
    </row>
    <row r="2057" spans="31:31" ht="14.25" customHeight="1">
      <c r="AE2057" s="23"/>
    </row>
    <row r="2058" spans="31:31" ht="14.25" customHeight="1">
      <c r="AE2058" s="23"/>
    </row>
    <row r="2059" spans="31:31" ht="14.25" customHeight="1">
      <c r="AE2059" s="23"/>
    </row>
    <row r="2060" spans="31:31" ht="14.25" customHeight="1">
      <c r="AE2060" s="23"/>
    </row>
    <row r="2061" spans="31:31" ht="14.25" customHeight="1">
      <c r="AE2061" s="23"/>
    </row>
    <row r="2062" spans="31:31" ht="14.25" customHeight="1">
      <c r="AE2062" s="23"/>
    </row>
    <row r="2063" spans="31:31" ht="14.25" customHeight="1">
      <c r="AE2063" s="23"/>
    </row>
    <row r="2064" spans="31:31" ht="14.25" customHeight="1">
      <c r="AE2064" s="23"/>
    </row>
    <row r="2065" spans="31:31" ht="14.25" customHeight="1">
      <c r="AE2065" s="23"/>
    </row>
    <row r="2066" spans="31:31" ht="14.25" customHeight="1">
      <c r="AE2066" s="23"/>
    </row>
    <row r="2067" spans="31:31" ht="14.25" customHeight="1">
      <c r="AE2067" s="23"/>
    </row>
    <row r="2068" spans="31:31" ht="14.25" customHeight="1">
      <c r="AE2068" s="23"/>
    </row>
    <row r="2069" spans="31:31" ht="14.25" customHeight="1">
      <c r="AE2069" s="23"/>
    </row>
    <row r="2070" spans="31:31" ht="14.25" customHeight="1">
      <c r="AE2070" s="23"/>
    </row>
    <row r="2071" spans="31:31" ht="14.25" customHeight="1">
      <c r="AE2071" s="23"/>
    </row>
    <row r="2072" spans="31:31" ht="14.25" customHeight="1">
      <c r="AE2072" s="23"/>
    </row>
    <row r="2073" spans="31:31" ht="14.25" customHeight="1">
      <c r="AE2073" s="23"/>
    </row>
    <row r="2074" spans="31:31" ht="14.25" customHeight="1">
      <c r="AE2074" s="23"/>
    </row>
    <row r="2075" spans="31:31" ht="14.25" customHeight="1">
      <c r="AE2075" s="23"/>
    </row>
    <row r="2076" spans="31:31" ht="14.25" customHeight="1">
      <c r="AE2076" s="23"/>
    </row>
    <row r="2077" spans="31:31" ht="14.25" customHeight="1">
      <c r="AE2077" s="23"/>
    </row>
    <row r="2078" spans="31:31" ht="14.25" customHeight="1">
      <c r="AE2078" s="23"/>
    </row>
    <row r="2079" spans="31:31" ht="14.25" customHeight="1">
      <c r="AE2079" s="23"/>
    </row>
    <row r="2080" spans="31:31" ht="14.25" customHeight="1">
      <c r="AE2080" s="23"/>
    </row>
    <row r="2081" spans="31:31" ht="14.25" customHeight="1">
      <c r="AE2081" s="23"/>
    </row>
    <row r="2082" spans="31:31" ht="14.25" customHeight="1">
      <c r="AE2082" s="23"/>
    </row>
    <row r="2083" spans="31:31" ht="14.25" customHeight="1">
      <c r="AE2083" s="23"/>
    </row>
    <row r="2084" spans="31:31" ht="14.25" customHeight="1">
      <c r="AE2084" s="23"/>
    </row>
    <row r="2085" spans="31:31" ht="14.25" customHeight="1">
      <c r="AE2085" s="23"/>
    </row>
    <row r="2086" spans="31:31" ht="14.25" customHeight="1">
      <c r="AE2086" s="23"/>
    </row>
    <row r="2087" spans="31:31" ht="14.25" customHeight="1">
      <c r="AE2087" s="23"/>
    </row>
    <row r="2088" spans="31:31" ht="14.25" customHeight="1">
      <c r="AE2088" s="23"/>
    </row>
    <row r="2089" spans="31:31" ht="14.25" customHeight="1">
      <c r="AE2089" s="23"/>
    </row>
    <row r="2090" spans="31:31" ht="14.25" customHeight="1">
      <c r="AE2090" s="23"/>
    </row>
    <row r="2091" spans="31:31" ht="14.25" customHeight="1">
      <c r="AE2091" s="23"/>
    </row>
    <row r="2092" spans="31:31" ht="14.25" customHeight="1">
      <c r="AE2092" s="23"/>
    </row>
    <row r="2093" spans="31:31" ht="14.25" customHeight="1">
      <c r="AE2093" s="23"/>
    </row>
    <row r="2094" spans="31:31" ht="14.25" customHeight="1">
      <c r="AE2094" s="23"/>
    </row>
    <row r="2095" spans="31:31" ht="14.25" customHeight="1">
      <c r="AE2095" s="23"/>
    </row>
    <row r="2096" spans="31:31" ht="14.25" customHeight="1">
      <c r="AE2096" s="23"/>
    </row>
    <row r="2097" spans="31:31" ht="14.25" customHeight="1">
      <c r="AE2097" s="23"/>
    </row>
    <row r="2098" spans="31:31" ht="14.25" customHeight="1">
      <c r="AE2098" s="23"/>
    </row>
    <row r="2099" spans="31:31" ht="14.25" customHeight="1">
      <c r="AE2099" s="23"/>
    </row>
    <row r="2100" spans="31:31" ht="14.25" customHeight="1">
      <c r="AE2100" s="23"/>
    </row>
  </sheetData>
  <autoFilter ref="A3:AF503" xr:uid="{00000000-0001-0000-0000-000000000000}"/>
  <mergeCells count="32">
    <mergeCell ref="A512:D512"/>
    <mergeCell ref="C513:D513"/>
    <mergeCell ref="G505:I506"/>
    <mergeCell ref="A537:C537"/>
    <mergeCell ref="A524:C524"/>
    <mergeCell ref="A529:C529"/>
    <mergeCell ref="A536:C536"/>
    <mergeCell ref="A535:C535"/>
    <mergeCell ref="A534:C534"/>
    <mergeCell ref="A533:C533"/>
    <mergeCell ref="A532:C532"/>
    <mergeCell ref="A531:C531"/>
    <mergeCell ref="A530:C530"/>
    <mergeCell ref="A525:C525"/>
    <mergeCell ref="A528:C528"/>
    <mergeCell ref="A527:C527"/>
    <mergeCell ref="A526:C526"/>
    <mergeCell ref="C518:D518"/>
    <mergeCell ref="C521:D521"/>
    <mergeCell ref="C522:D522"/>
    <mergeCell ref="A505:D505"/>
    <mergeCell ref="A506:D506"/>
    <mergeCell ref="A508:D508"/>
    <mergeCell ref="A507:D507"/>
    <mergeCell ref="A515:D515"/>
    <mergeCell ref="A516:D516"/>
    <mergeCell ref="C509:D509"/>
    <mergeCell ref="C510:D510"/>
    <mergeCell ref="A520:D520"/>
    <mergeCell ref="A519:D519"/>
    <mergeCell ref="C517:D517"/>
    <mergeCell ref="C514:D514"/>
  </mergeCells>
  <phoneticPr fontId="41" type="noConversion"/>
  <conditionalFormatting sqref="I528:I534 A525:B537 I507 I498:I501 I503:I504 I454:I493 I496 I2:I20 I36:I60 I62:I237 I266:I452 I240:I261 I22:I34">
    <cfRule type="cellIs" dxfId="368" priority="401" operator="equal">
      <formula>$I$6</formula>
    </cfRule>
  </conditionalFormatting>
  <conditionalFormatting sqref="A97:B97">
    <cfRule type="iconSet" priority="391">
      <iconSet iconSet="3Symbols2" showValue="0">
        <cfvo type="percent" val="0"/>
        <cfvo type="num" val="0"/>
        <cfvo type="num" val="10"/>
      </iconSet>
    </cfRule>
    <cfRule type="iconSet" priority="392">
      <iconSet iconSet="3Symbols">
        <cfvo type="percent" val="0"/>
        <cfvo type="percent" val="&quot;NC&quot;"/>
        <cfvo type="percent" val="&quot;C&quot;"/>
      </iconSet>
    </cfRule>
  </conditionalFormatting>
  <conditionalFormatting sqref="A338:B338">
    <cfRule type="iconSet" priority="375">
      <iconSet iconSet="3Symbols2" showValue="0">
        <cfvo type="percent" val="0"/>
        <cfvo type="num" val="0"/>
        <cfvo type="num" val="10"/>
      </iconSet>
    </cfRule>
    <cfRule type="iconSet" priority="376">
      <iconSet iconSet="3Symbols">
        <cfvo type="percent" val="0"/>
        <cfvo type="percent" val="&quot;NC&quot;"/>
        <cfvo type="percent" val="&quot;C&quot;"/>
      </iconSet>
    </cfRule>
  </conditionalFormatting>
  <conditionalFormatting sqref="A94:B94">
    <cfRule type="iconSet" priority="363">
      <iconSet iconSet="3Symbols2" showValue="0">
        <cfvo type="percent" val="0"/>
        <cfvo type="num" val="0"/>
        <cfvo type="num" val="10"/>
      </iconSet>
    </cfRule>
    <cfRule type="iconSet" priority="364">
      <iconSet iconSet="3Symbols">
        <cfvo type="percent" val="0"/>
        <cfvo type="percent" val="&quot;NC&quot;"/>
        <cfvo type="percent" val="&quot;C&quot;"/>
      </iconSet>
    </cfRule>
  </conditionalFormatting>
  <conditionalFormatting sqref="N487:N492 N67:N68 N57:N59 N359 N70:N73 N4:N10 N14 N33:N34 N45">
    <cfRule type="cellIs" dxfId="367" priority="361" operator="equal">
      <formula>#REF!</formula>
    </cfRule>
  </conditionalFormatting>
  <conditionalFormatting sqref="N17:N20 N214:N237 N474:N484 N499 N48:N56">
    <cfRule type="cellIs" dxfId="366" priority="360" operator="equal">
      <formula>#REF!</formula>
    </cfRule>
  </conditionalFormatting>
  <conditionalFormatting sqref="N470:N471 N461:N462 N456:N458 N452 N448:N449 N355:N358 N350:N352 N347 N340:N344 N310:N337 N291:N307 N287:N288 N281:N284 N277:N278 N268:N274 N211 N168:N208 N164:N165 N159:N161 N144:N156 N130:N141 N122:N127 N107:N119 N99:N104 N96 N90:N93 N86:N87 N83 N76:N80 N64:N66 N42 N38:N39 N499 N24:N32 N362:N445 N34 N45 N242:N261">
    <cfRule type="cellIs" dxfId="365" priority="359" operator="equal">
      <formula>#REF!</formula>
    </cfRule>
  </conditionalFormatting>
  <conditionalFormatting sqref="N465:N467">
    <cfRule type="cellIs" dxfId="364" priority="302" operator="equal">
      <formula>#REF!</formula>
    </cfRule>
  </conditionalFormatting>
  <conditionalFormatting sqref="A465:A467">
    <cfRule type="iconSet" priority="301">
      <iconSet iconSet="3Symbols">
        <cfvo type="percent" val="0"/>
        <cfvo type="percent" val="&quot;NC&quot;"/>
        <cfvo type="percent" val="&quot;C&quot;"/>
      </iconSet>
    </cfRule>
  </conditionalFormatting>
  <conditionalFormatting sqref="A140">
    <cfRule type="iconSet" priority="298">
      <iconSet iconSet="3Symbols">
        <cfvo type="percent" val="0"/>
        <cfvo type="percent" val="&quot;NC&quot;"/>
        <cfvo type="percent" val="&quot;C&quot;"/>
      </iconSet>
    </cfRule>
  </conditionalFormatting>
  <conditionalFormatting sqref="A458">
    <cfRule type="iconSet" priority="292">
      <iconSet iconSet="3Symbols">
        <cfvo type="percent" val="0"/>
        <cfvo type="percent" val="&quot;NC&quot;"/>
        <cfvo type="percent" val="&quot;C&quot;"/>
      </iconSet>
    </cfRule>
  </conditionalFormatting>
  <conditionalFormatting sqref="A347">
    <cfRule type="iconSet" priority="287">
      <iconSet iconSet="3Symbols">
        <cfvo type="percent" val="0"/>
        <cfvo type="percent" val="&quot;NC&quot;"/>
        <cfvo type="percent" val="&quot;C&quot;"/>
      </iconSet>
    </cfRule>
  </conditionalFormatting>
  <conditionalFormatting sqref="A499 A73 A33 A470:A471 A452 A441:A445 A439 A420:A432 A416:A418 A414 A399:A408 A391:A392 A359 A57:A59 A68:B68 A71:B71 A67 A70">
    <cfRule type="iconSet" priority="14949">
      <iconSet iconSet="3Symbols">
        <cfvo type="percent" val="0"/>
        <cfvo type="percent" val="&quot;NC&quot;"/>
        <cfvo type="percent" val="&quot;C&quot;"/>
      </iconSet>
    </cfRule>
  </conditionalFormatting>
  <conditionalFormatting sqref="N500">
    <cfRule type="cellIs" dxfId="363" priority="269" operator="equal">
      <formula>#REF!</formula>
    </cfRule>
  </conditionalFormatting>
  <conditionalFormatting sqref="I494:I495">
    <cfRule type="cellIs" dxfId="362" priority="255" operator="equal">
      <formula>$J$6</formula>
    </cfRule>
  </conditionalFormatting>
  <conditionalFormatting sqref="N494:N495">
    <cfRule type="cellIs" dxfId="361" priority="254" operator="equal">
      <formula>#REF!</formula>
    </cfRule>
  </conditionalFormatting>
  <conditionalFormatting sqref="A494:A495">
    <cfRule type="iconSet" priority="256">
      <iconSet iconSet="3Symbols">
        <cfvo type="percent" val="0"/>
        <cfvo type="percent" val="&quot;NC&quot;"/>
        <cfvo type="percent" val="&quot;C&quot;"/>
      </iconSet>
    </cfRule>
  </conditionalFormatting>
  <conditionalFormatting sqref="H504 H507:H1048576 H499 H1:H10 H62:H237 H46:H60 H266:H492 H240:H261 H13:H44">
    <cfRule type="cellIs" dxfId="360" priority="15323" operator="equal">
      <formula>#REF!</formula>
    </cfRule>
  </conditionalFormatting>
  <conditionalFormatting sqref="H500">
    <cfRule type="cellIs" dxfId="359" priority="277" operator="equal">
      <formula>#REF!</formula>
    </cfRule>
  </conditionalFormatting>
  <conditionalFormatting sqref="H493">
    <cfRule type="cellIs" dxfId="358" priority="264" operator="equal">
      <formula>#REF!</formula>
    </cfRule>
  </conditionalFormatting>
  <conditionalFormatting sqref="H494">
    <cfRule type="cellIs" dxfId="357" priority="260" operator="equal">
      <formula>#REF!</formula>
    </cfRule>
  </conditionalFormatting>
  <conditionalFormatting sqref="H495">
    <cfRule type="cellIs" dxfId="356" priority="246" operator="equal">
      <formula>#REF!</formula>
    </cfRule>
  </conditionalFormatting>
  <conditionalFormatting sqref="N496:N497">
    <cfRule type="cellIs" dxfId="355" priority="238" operator="equal">
      <formula>#REF!</formula>
    </cfRule>
  </conditionalFormatting>
  <conditionalFormatting sqref="A497:B497 A496">
    <cfRule type="iconSet" priority="240">
      <iconSet iconSet="3Symbols">
        <cfvo type="percent" val="0"/>
        <cfvo type="percent" val="&quot;NC&quot;"/>
        <cfvo type="percent" val="&quot;C&quot;"/>
      </iconSet>
    </cfRule>
  </conditionalFormatting>
  <conditionalFormatting sqref="H496:H497">
    <cfRule type="cellIs" dxfId="354" priority="236" operator="equal">
      <formula>#REF!</formula>
    </cfRule>
  </conditionalFormatting>
  <conditionalFormatting sqref="H498">
    <cfRule type="cellIs" dxfId="353" priority="223" operator="equal">
      <formula>#REF!</formula>
    </cfRule>
  </conditionalFormatting>
  <conditionalFormatting sqref="H501">
    <cfRule type="cellIs" dxfId="352" priority="207" operator="equal">
      <formula>#REF!</formula>
    </cfRule>
  </conditionalFormatting>
  <conditionalFormatting sqref="N502:N503">
    <cfRule type="cellIs" dxfId="351" priority="190" operator="equal">
      <formula>#REF!</formula>
    </cfRule>
  </conditionalFormatting>
  <conditionalFormatting sqref="A503">
    <cfRule type="iconSet" priority="192">
      <iconSet iconSet="3Symbols">
        <cfvo type="percent" val="0"/>
        <cfvo type="percent" val="&quot;NC&quot;"/>
        <cfvo type="percent" val="&quot;C&quot;"/>
      </iconSet>
    </cfRule>
  </conditionalFormatting>
  <conditionalFormatting sqref="A502">
    <cfRule type="iconSet" priority="194">
      <iconSet iconSet="3Symbols">
        <cfvo type="percent" val="0"/>
        <cfvo type="percent" val="&quot;NC&quot;"/>
        <cfvo type="percent" val="&quot;C&quot;"/>
      </iconSet>
    </cfRule>
  </conditionalFormatting>
  <conditionalFormatting sqref="H502:H503">
    <cfRule type="cellIs" dxfId="350" priority="198" operator="equal">
      <formula>#REF!</formula>
    </cfRule>
  </conditionalFormatting>
  <conditionalFormatting sqref="I45">
    <cfRule type="cellIs" dxfId="349" priority="185" operator="equal">
      <formula>$I$5</formula>
    </cfRule>
  </conditionalFormatting>
  <conditionalFormatting sqref="N45">
    <cfRule type="cellIs" dxfId="348" priority="184" operator="equal">
      <formula>#REF!</formula>
    </cfRule>
  </conditionalFormatting>
  <conditionalFormatting sqref="A45">
    <cfRule type="iconSet" priority="186">
      <iconSet iconSet="3Symbols">
        <cfvo type="percent" val="0"/>
        <cfvo type="percent" val="&quot;NC&quot;"/>
        <cfvo type="percent" val="&quot;C&quot;"/>
      </iconSet>
    </cfRule>
  </conditionalFormatting>
  <conditionalFormatting sqref="I238:I239">
    <cfRule type="cellIs" dxfId="347" priority="165" operator="equal">
      <formula>$I$15</formula>
    </cfRule>
  </conditionalFormatting>
  <conditionalFormatting sqref="N238:N239">
    <cfRule type="cellIs" dxfId="346" priority="164" operator="equal">
      <formula>#REF!</formula>
    </cfRule>
  </conditionalFormatting>
  <conditionalFormatting sqref="A238">
    <cfRule type="iconSet" priority="166">
      <iconSet iconSet="3Symbols">
        <cfvo type="percent" val="0"/>
        <cfvo type="percent" val="&quot;NC&quot;"/>
        <cfvo type="percent" val="&quot;C&quot;"/>
      </iconSet>
    </cfRule>
  </conditionalFormatting>
  <conditionalFormatting sqref="A239">
    <cfRule type="iconSet" priority="171">
      <iconSet iconSet="3Symbols">
        <cfvo type="percent" val="0"/>
        <cfvo type="percent" val="&quot;NC&quot;"/>
        <cfvo type="percent" val="&quot;C&quot;"/>
      </iconSet>
    </cfRule>
  </conditionalFormatting>
  <conditionalFormatting sqref="H238:H239">
    <cfRule type="cellIs" dxfId="345" priority="161" operator="equal">
      <formula>#REF!</formula>
    </cfRule>
  </conditionalFormatting>
  <conditionalFormatting sqref="H11:H12">
    <cfRule type="cellIs" dxfId="344" priority="141" operator="equal">
      <formula>#REF!</formula>
    </cfRule>
  </conditionalFormatting>
  <conditionalFormatting sqref="A500:B500">
    <cfRule type="iconSet" priority="15647">
      <iconSet iconSet="3Symbols">
        <cfvo type="percent" val="0"/>
        <cfvo type="percent" val="&quot;NC&quot;"/>
        <cfvo type="percent" val="&quot;C&quot;"/>
      </iconSet>
    </cfRule>
  </conditionalFormatting>
  <conditionalFormatting sqref="I35">
    <cfRule type="cellIs" dxfId="343" priority="134" operator="equal">
      <formula>$J$9</formula>
    </cfRule>
  </conditionalFormatting>
  <conditionalFormatting sqref="N35">
    <cfRule type="cellIs" dxfId="342" priority="133" operator="equal">
      <formula>#REF!</formula>
    </cfRule>
  </conditionalFormatting>
  <conditionalFormatting sqref="A35">
    <cfRule type="iconSet" priority="135">
      <iconSet iconSet="3Symbols">
        <cfvo type="percent" val="0"/>
        <cfvo type="percent" val="&quot;NC&quot;"/>
        <cfvo type="percent" val="&quot;C&quot;"/>
      </iconSet>
    </cfRule>
  </conditionalFormatting>
  <conditionalFormatting sqref="C510:C511 C514">
    <cfRule type="iconSet" priority="15854">
      <iconSet iconSet="3Symbols">
        <cfvo type="percent" val="0"/>
        <cfvo type="percent" val="&quot;NC&quot;"/>
        <cfvo type="percent" val="&quot;C&quot;"/>
      </iconSet>
    </cfRule>
  </conditionalFormatting>
  <conditionalFormatting sqref="C509">
    <cfRule type="iconSet" priority="15855">
      <iconSet iconSet="3Symbols">
        <cfvo type="percent" val="0"/>
        <cfvo type="percent" val="&quot;NC&quot;"/>
        <cfvo type="percent" val="&quot;C&quot;"/>
      </iconSet>
    </cfRule>
  </conditionalFormatting>
  <conditionalFormatting sqref="C518">
    <cfRule type="iconSet" priority="15856">
      <iconSet iconSet="3Symbols">
        <cfvo type="percent" val="0"/>
        <cfvo type="percent" val="&quot;NC&quot;"/>
        <cfvo type="percent" val="&quot;C&quot;"/>
      </iconSet>
    </cfRule>
  </conditionalFormatting>
  <conditionalFormatting sqref="C517">
    <cfRule type="iconSet" priority="15857">
      <iconSet iconSet="3Symbols">
        <cfvo type="percent" val="0"/>
        <cfvo type="percent" val="&quot;NC&quot;"/>
        <cfvo type="percent" val="&quot;C&quot;"/>
      </iconSet>
    </cfRule>
  </conditionalFormatting>
  <conditionalFormatting sqref="C522">
    <cfRule type="iconSet" priority="15858">
      <iconSet iconSet="3Symbols">
        <cfvo type="percent" val="0"/>
        <cfvo type="percent" val="&quot;NC&quot;"/>
        <cfvo type="percent" val="&quot;C&quot;"/>
      </iconSet>
    </cfRule>
  </conditionalFormatting>
  <conditionalFormatting sqref="C521">
    <cfRule type="iconSet" priority="15859">
      <iconSet iconSet="3Symbols">
        <cfvo type="percent" val="0"/>
        <cfvo type="percent" val="&quot;NC&quot;"/>
        <cfvo type="percent" val="&quot;C&quot;"/>
      </iconSet>
    </cfRule>
  </conditionalFormatting>
  <conditionalFormatting sqref="N11:N12">
    <cfRule type="cellIs" dxfId="341" priority="128" operator="equal">
      <formula>#REF!</formula>
    </cfRule>
  </conditionalFormatting>
  <conditionalFormatting sqref="A11:A12">
    <cfRule type="iconSet" priority="122">
      <iconSet iconSet="3Symbols">
        <cfvo type="percent" val="0"/>
        <cfvo type="percent" val="&quot;NC&quot;"/>
        <cfvo type="percent" val="&quot;C&quot;"/>
      </iconSet>
    </cfRule>
  </conditionalFormatting>
  <conditionalFormatting sqref="B73 B70">
    <cfRule type="iconSet" priority="117">
      <iconSet iconSet="3Symbols">
        <cfvo type="percent" val="0"/>
        <cfvo type="percent" val="&quot;NC&quot;"/>
        <cfvo type="percent" val="&quot;C&quot;"/>
      </iconSet>
    </cfRule>
  </conditionalFormatting>
  <conditionalFormatting sqref="B80:B81">
    <cfRule type="iconSet" priority="115">
      <iconSet iconSet="3Symbols">
        <cfvo type="percent" val="0"/>
        <cfvo type="percent" val="&quot;NC&quot;"/>
        <cfvo type="percent" val="&quot;C&quot;"/>
      </iconSet>
    </cfRule>
  </conditionalFormatting>
  <conditionalFormatting sqref="B86:B87">
    <cfRule type="iconSet" priority="113">
      <iconSet iconSet="3Symbols">
        <cfvo type="percent" val="0"/>
        <cfvo type="percent" val="&quot;NC&quot;"/>
        <cfvo type="percent" val="&quot;C&quot;"/>
      </iconSet>
    </cfRule>
  </conditionalFormatting>
  <conditionalFormatting sqref="B90:B93">
    <cfRule type="iconSet" priority="111">
      <iconSet iconSet="3Symbols">
        <cfvo type="percent" val="0"/>
        <cfvo type="percent" val="&quot;NC&quot;"/>
        <cfvo type="percent" val="&quot;C&quot;"/>
      </iconSet>
    </cfRule>
  </conditionalFormatting>
  <conditionalFormatting sqref="B99:B104">
    <cfRule type="iconSet" priority="109">
      <iconSet iconSet="3Symbols">
        <cfvo type="percent" val="0"/>
        <cfvo type="percent" val="&quot;NC&quot;"/>
        <cfvo type="percent" val="&quot;C&quot;"/>
      </iconSet>
    </cfRule>
  </conditionalFormatting>
  <conditionalFormatting sqref="B107:B119">
    <cfRule type="iconSet" priority="107">
      <iconSet iconSet="3Symbols">
        <cfvo type="percent" val="0"/>
        <cfvo type="percent" val="&quot;NC&quot;"/>
        <cfvo type="percent" val="&quot;C&quot;"/>
      </iconSet>
    </cfRule>
  </conditionalFormatting>
  <conditionalFormatting sqref="B130:B141 B122:B127">
    <cfRule type="iconSet" priority="105">
      <iconSet iconSet="3Symbols">
        <cfvo type="percent" val="0"/>
        <cfvo type="percent" val="&quot;NC&quot;"/>
        <cfvo type="percent" val="&quot;C&quot;"/>
      </iconSet>
    </cfRule>
  </conditionalFormatting>
  <conditionalFormatting sqref="B144:B156">
    <cfRule type="iconSet" priority="103">
      <iconSet iconSet="3Symbols">
        <cfvo type="percent" val="0"/>
        <cfvo type="percent" val="&quot;NC&quot;"/>
        <cfvo type="percent" val="&quot;C&quot;"/>
      </iconSet>
    </cfRule>
  </conditionalFormatting>
  <conditionalFormatting sqref="B168:B208 B164:B165 B159:B161">
    <cfRule type="iconSet" priority="101">
      <iconSet iconSet="3Symbols">
        <cfvo type="percent" val="0"/>
        <cfvo type="percent" val="&quot;NC&quot;"/>
        <cfvo type="percent" val="&quot;C&quot;"/>
      </iconSet>
    </cfRule>
  </conditionalFormatting>
  <conditionalFormatting sqref="B214:B239 B211">
    <cfRule type="iconSet" priority="99">
      <iconSet iconSet="3Symbols">
        <cfvo type="percent" val="0"/>
        <cfvo type="percent" val="&quot;NC&quot;"/>
        <cfvo type="percent" val="&quot;C&quot;"/>
      </iconSet>
    </cfRule>
  </conditionalFormatting>
  <conditionalFormatting sqref="B242:B261">
    <cfRule type="iconSet" priority="97">
      <iconSet iconSet="3Symbols">
        <cfvo type="percent" val="0"/>
        <cfvo type="percent" val="&quot;NC&quot;"/>
        <cfvo type="percent" val="&quot;C&quot;"/>
      </iconSet>
    </cfRule>
  </conditionalFormatting>
  <conditionalFormatting sqref="B268:B274">
    <cfRule type="iconSet" priority="95">
      <iconSet iconSet="3Symbols">
        <cfvo type="percent" val="0"/>
        <cfvo type="percent" val="&quot;NC&quot;"/>
        <cfvo type="percent" val="&quot;C&quot;"/>
      </iconSet>
    </cfRule>
  </conditionalFormatting>
  <conditionalFormatting sqref="B277:B278">
    <cfRule type="iconSet" priority="93">
      <iconSet iconSet="3Symbols">
        <cfvo type="percent" val="0"/>
        <cfvo type="percent" val="&quot;NC&quot;"/>
        <cfvo type="percent" val="&quot;C&quot;"/>
      </iconSet>
    </cfRule>
  </conditionalFormatting>
  <conditionalFormatting sqref="B287 B281:B284 B291:B307">
    <cfRule type="iconSet" priority="91">
      <iconSet iconSet="3Symbols">
        <cfvo type="percent" val="0"/>
        <cfvo type="percent" val="&quot;NC&quot;"/>
        <cfvo type="percent" val="&quot;C&quot;"/>
      </iconSet>
    </cfRule>
  </conditionalFormatting>
  <conditionalFormatting sqref="B310:B337">
    <cfRule type="iconSet" priority="89">
      <iconSet iconSet="3Symbols">
        <cfvo type="percent" val="0"/>
        <cfvo type="percent" val="&quot;NC&quot;"/>
        <cfvo type="percent" val="&quot;C&quot;"/>
      </iconSet>
    </cfRule>
  </conditionalFormatting>
  <conditionalFormatting sqref="B350:B352 B347 B340:B344">
    <cfRule type="iconSet" priority="87">
      <iconSet iconSet="3Symbols">
        <cfvo type="percent" val="0"/>
        <cfvo type="percent" val="&quot;NC&quot;"/>
        <cfvo type="percent" val="&quot;C&quot;"/>
      </iconSet>
    </cfRule>
  </conditionalFormatting>
  <conditionalFormatting sqref="B456:B458 B452 B448:B449">
    <cfRule type="iconSet" priority="83">
      <iconSet iconSet="3Symbols">
        <cfvo type="percent" val="0"/>
        <cfvo type="percent" val="&quot;NC&quot;"/>
        <cfvo type="percent" val="&quot;C&quot;"/>
      </iconSet>
    </cfRule>
  </conditionalFormatting>
  <conditionalFormatting sqref="B470:B471 B465:B467 B461:B462">
    <cfRule type="iconSet" priority="81">
      <iconSet iconSet="3Symbols">
        <cfvo type="percent" val="0"/>
        <cfvo type="percent" val="&quot;NC&quot;"/>
        <cfvo type="percent" val="&quot;C&quot;"/>
      </iconSet>
    </cfRule>
  </conditionalFormatting>
  <conditionalFormatting sqref="B474:B484">
    <cfRule type="iconSet" priority="79">
      <iconSet iconSet="3Symbols">
        <cfvo type="percent" val="0"/>
        <cfvo type="percent" val="&quot;NC&quot;"/>
        <cfvo type="percent" val="&quot;C&quot;"/>
      </iconSet>
    </cfRule>
  </conditionalFormatting>
  <conditionalFormatting sqref="B494:B496 B487:B491">
    <cfRule type="iconSet" priority="77">
      <iconSet iconSet="3Symbols">
        <cfvo type="percent" val="0"/>
        <cfvo type="percent" val="&quot;NC&quot;"/>
        <cfvo type="percent" val="&quot;C&quot;"/>
      </iconSet>
    </cfRule>
  </conditionalFormatting>
  <conditionalFormatting sqref="B502:B503 B499">
    <cfRule type="iconSet" priority="75">
      <iconSet iconSet="3Symbols">
        <cfvo type="percent" val="0"/>
        <cfvo type="percent" val="&quot;NC&quot;"/>
        <cfvo type="percent" val="&quot;C&quot;"/>
      </iconSet>
    </cfRule>
  </conditionalFormatting>
  <conditionalFormatting sqref="C513">
    <cfRule type="iconSet" priority="73">
      <iconSet iconSet="3Symbols">
        <cfvo type="percent" val="0"/>
        <cfvo type="percent" val="&quot;NC&quot;"/>
        <cfvo type="percent" val="&quot;C&quot;"/>
      </iconSet>
    </cfRule>
  </conditionalFormatting>
  <conditionalFormatting sqref="B83">
    <cfRule type="iconSet" priority="71">
      <iconSet iconSet="3Symbols">
        <cfvo type="percent" val="0"/>
        <cfvo type="percent" val="&quot;NC&quot;"/>
        <cfvo type="percent" val="&quot;C&quot;"/>
      </iconSet>
    </cfRule>
  </conditionalFormatting>
  <conditionalFormatting sqref="B96">
    <cfRule type="iconSet" priority="69">
      <iconSet iconSet="3Symbols">
        <cfvo type="percent" val="0"/>
        <cfvo type="percent" val="&quot;NC&quot;"/>
        <cfvo type="percent" val="&quot;C&quot;"/>
      </iconSet>
    </cfRule>
  </conditionalFormatting>
  <conditionalFormatting sqref="I453">
    <cfRule type="cellIs" dxfId="340" priority="63" operator="equal">
      <formula>$I$10</formula>
    </cfRule>
  </conditionalFormatting>
  <conditionalFormatting sqref="N453">
    <cfRule type="cellIs" dxfId="339" priority="62" operator="equal">
      <formula>#REF!</formula>
    </cfRule>
  </conditionalFormatting>
  <conditionalFormatting sqref="A453">
    <cfRule type="iconSet" priority="64">
      <iconSet iconSet="3Symbols">
        <cfvo type="percent" val="0"/>
        <cfvo type="percent" val="&quot;NC&quot;"/>
        <cfvo type="percent" val="&quot;C&quot;"/>
      </iconSet>
    </cfRule>
  </conditionalFormatting>
  <conditionalFormatting sqref="B453">
    <cfRule type="iconSet" priority="60">
      <iconSet iconSet="3Symbols">
        <cfvo type="percent" val="0"/>
        <cfvo type="percent" val="&quot;NC&quot;"/>
        <cfvo type="percent" val="&quot;C&quot;"/>
      </iconSet>
    </cfRule>
  </conditionalFormatting>
  <conditionalFormatting sqref="B453">
    <cfRule type="iconSet" priority="58">
      <iconSet iconSet="3Symbols">
        <cfvo type="percent" val="0"/>
        <cfvo type="percent" val="&quot;NC&quot;"/>
        <cfvo type="percent" val="&quot;C&quot;"/>
      </iconSet>
    </cfRule>
  </conditionalFormatting>
  <conditionalFormatting sqref="B362:B445 B355:B359">
    <cfRule type="iconSet" priority="16087">
      <iconSet iconSet="3Symbols">
        <cfvo type="percent" val="0"/>
        <cfvo type="percent" val="&quot;NC&quot;"/>
        <cfvo type="percent" val="&quot;C&quot;"/>
      </iconSet>
    </cfRule>
  </conditionalFormatting>
  <conditionalFormatting sqref="A474:A484 A34 A461:A462 A456:A457 A448:A449 A419 A415 A409:A413 A393:A398 A362:A390 A355:A358 A350:A352 A340:A344 A310:A337 A291:A307 A287 A281:A284 A277:A278 A268:A274 A214:A237 A211 A168:A208 A164:A165 A159:A161 A144:A156 A141 A130:A139 A122:A127 A107:A119 A99:A104 A96 A90:A93 A86:A87 A83 A64:A66 A492:B492 A433:A445 A48:A56 A24:A32 A17:B20 B24:B35 B45 A4:B10 A14:B14 A38:B39 A42:B42 B48:B59 B64:B67 A76:B79 A80 A487:A491 B11:B12 A242:A261">
    <cfRule type="iconSet" priority="16193">
      <iconSet iconSet="3Symbols">
        <cfvo type="percent" val="0"/>
        <cfvo type="percent" val="&quot;NC&quot;"/>
        <cfvo type="percent" val="&quot;C&quot;"/>
      </iconSet>
    </cfRule>
  </conditionalFormatting>
  <conditionalFormatting sqref="I288">
    <cfRule type="cellIs" dxfId="338" priority="51" operator="equal">
      <formula>$I$12</formula>
    </cfRule>
  </conditionalFormatting>
  <conditionalFormatting sqref="N288">
    <cfRule type="cellIs" dxfId="337" priority="50" operator="equal">
      <formula>#REF!</formula>
    </cfRule>
  </conditionalFormatting>
  <conditionalFormatting sqref="A288">
    <cfRule type="iconSet" priority="52">
      <iconSet iconSet="3Symbols">
        <cfvo type="percent" val="0"/>
        <cfvo type="percent" val="&quot;NC&quot;"/>
        <cfvo type="percent" val="&quot;C&quot;"/>
      </iconSet>
    </cfRule>
  </conditionalFormatting>
  <conditionalFormatting sqref="B288">
    <cfRule type="iconSet" priority="48">
      <iconSet iconSet="3Symbols">
        <cfvo type="percent" val="0"/>
        <cfvo type="percent" val="&quot;NC&quot;"/>
        <cfvo type="percent" val="&quot;C&quot;"/>
      </iconSet>
    </cfRule>
  </conditionalFormatting>
  <conditionalFormatting sqref="I61">
    <cfRule type="cellIs" dxfId="336" priority="42" operator="equal">
      <formula>$I$10</formula>
    </cfRule>
  </conditionalFormatting>
  <conditionalFormatting sqref="N61">
    <cfRule type="cellIs" dxfId="335" priority="41" operator="equal">
      <formula>#REF!</formula>
    </cfRule>
  </conditionalFormatting>
  <conditionalFormatting sqref="A61">
    <cfRule type="iconSet" priority="44">
      <iconSet iconSet="3Symbols">
        <cfvo type="percent" val="0"/>
        <cfvo type="percent" val="&quot;NC&quot;"/>
        <cfvo type="percent" val="&quot;C&quot;"/>
      </iconSet>
    </cfRule>
  </conditionalFormatting>
  <conditionalFormatting sqref="H61">
    <cfRule type="cellIs" dxfId="334" priority="43" operator="equal">
      <formula>#REF!</formula>
    </cfRule>
  </conditionalFormatting>
  <conditionalFormatting sqref="B61">
    <cfRule type="iconSet" priority="40">
      <iconSet iconSet="3Symbols">
        <cfvo type="percent" val="0"/>
        <cfvo type="percent" val="&quot;NC&quot;"/>
        <cfvo type="percent" val="&quot;C&quot;"/>
      </iconSet>
    </cfRule>
  </conditionalFormatting>
  <conditionalFormatting sqref="I262:I263">
    <cfRule type="cellIs" dxfId="333" priority="33" operator="equal">
      <formula>$I$11</formula>
    </cfRule>
  </conditionalFormatting>
  <conditionalFormatting sqref="N262:N263">
    <cfRule type="cellIs" dxfId="332" priority="32" operator="equal">
      <formula>#REF!</formula>
    </cfRule>
  </conditionalFormatting>
  <conditionalFormatting sqref="A262:A263">
    <cfRule type="iconSet" priority="34">
      <iconSet iconSet="3Symbols">
        <cfvo type="percent" val="0"/>
        <cfvo type="percent" val="&quot;NC&quot;"/>
        <cfvo type="percent" val="&quot;C&quot;"/>
      </iconSet>
    </cfRule>
  </conditionalFormatting>
  <conditionalFormatting sqref="H262:H265">
    <cfRule type="cellIs" dxfId="331" priority="36" operator="equal">
      <formula>#REF!</formula>
    </cfRule>
  </conditionalFormatting>
  <conditionalFormatting sqref="B262:B263">
    <cfRule type="iconSet" priority="30">
      <iconSet iconSet="3Symbols">
        <cfvo type="percent" val="0"/>
        <cfvo type="percent" val="&quot;NC&quot;"/>
        <cfvo type="percent" val="&quot;C&quot;"/>
      </iconSet>
    </cfRule>
  </conditionalFormatting>
  <conditionalFormatting sqref="I264">
    <cfRule type="cellIs" dxfId="330" priority="22" operator="equal">
      <formula>$I$12</formula>
    </cfRule>
  </conditionalFormatting>
  <conditionalFormatting sqref="N264">
    <cfRule type="cellIs" dxfId="329" priority="21" operator="equal">
      <formula>#REF!</formula>
    </cfRule>
  </conditionalFormatting>
  <conditionalFormatting sqref="A264">
    <cfRule type="iconSet" priority="23">
      <iconSet iconSet="3Symbols">
        <cfvo type="percent" val="0"/>
        <cfvo type="percent" val="&quot;NC&quot;"/>
        <cfvo type="percent" val="&quot;C&quot;"/>
      </iconSet>
    </cfRule>
  </conditionalFormatting>
  <conditionalFormatting sqref="B264">
    <cfRule type="iconSet" priority="26">
      <iconSet iconSet="3Symbols">
        <cfvo type="percent" val="0"/>
        <cfvo type="percent" val="&quot;NC&quot;"/>
        <cfvo type="percent" val="&quot;C&quot;"/>
      </iconSet>
    </cfRule>
  </conditionalFormatting>
  <conditionalFormatting sqref="I265">
    <cfRule type="cellIs" dxfId="328" priority="13" operator="equal">
      <formula>$I$12</formula>
    </cfRule>
  </conditionalFormatting>
  <conditionalFormatting sqref="N265">
    <cfRule type="cellIs" dxfId="327" priority="12" operator="equal">
      <formula>#REF!</formula>
    </cfRule>
  </conditionalFormatting>
  <conditionalFormatting sqref="A265">
    <cfRule type="iconSet" priority="15">
      <iconSet iconSet="3Symbols">
        <cfvo type="percent" val="0"/>
        <cfvo type="percent" val="&quot;NC&quot;"/>
        <cfvo type="percent" val="&quot;C&quot;"/>
      </iconSet>
    </cfRule>
  </conditionalFormatting>
  <conditionalFormatting sqref="B265">
    <cfRule type="iconSet" priority="16">
      <iconSet iconSet="3Symbols">
        <cfvo type="percent" val="0"/>
        <cfvo type="percent" val="&quot;NC&quot;"/>
        <cfvo type="percent" val="&quot;C&quot;"/>
      </iconSet>
    </cfRule>
  </conditionalFormatting>
  <conditionalFormatting sqref="N21">
    <cfRule type="cellIs" dxfId="326" priority="1" operator="equal">
      <formula>#REF!</formula>
    </cfRule>
  </conditionalFormatting>
  <conditionalFormatting sqref="I21">
    <cfRule type="cellIs" dxfId="325" priority="2" operator="equal">
      <formula>$I$19</formula>
    </cfRule>
  </conditionalFormatting>
  <conditionalFormatting sqref="B21">
    <cfRule type="iconSet" priority="3">
      <iconSet iconSet="3Symbols">
        <cfvo type="percent" val="0"/>
        <cfvo type="percent" val="&quot;NC&quot;"/>
        <cfvo type="percent" val="&quot;C&quot;"/>
      </iconSet>
    </cfRule>
  </conditionalFormatting>
  <conditionalFormatting sqref="A21">
    <cfRule type="iconSet" priority="5">
      <iconSet iconSet="3Symbols">
        <cfvo type="percent" val="0"/>
        <cfvo type="percent" val="&quot;NC&quot;"/>
        <cfvo type="percent" val="&quot;C&quot;"/>
      </iconSet>
    </cfRule>
  </conditionalFormatting>
  <dataValidations count="3">
    <dataValidation type="list" allowBlank="1" showInputMessage="1" showErrorMessage="1" sqref="L109:L119 L6:L10 O81 O450 O71:O73 O142 O275 L42 L310 L144:L156 L97 L312:L316 L90:L93 L211 L277:L279 O62 L86:L87 L347 L38:L39 L64:L68 O157 O162 L164:L165 O345 L62 L350:L352 O221:O224 L337 O308 L76:L77 L99:L104 O68 L355 O454 O235:O237 O470:O472 L472 L448:L450 O446 L468 O266 L268:L275 L236 L304:L307 L394 G275:I275 L452:L454 G279:I279 G142:I142 G97:I97 O97 O226:O230 L340:L344 O338 L130:L142 L499:L500 L371:L392 L205:L208 L362:L365 O492 L456:L459 L474:L485 L461:L463 O459 O463 L214:L234 L80 L446 O360 O474:O485 L122:L127 O285 L48:L55 O468 L70:L73 O279 L83 O353 L359 O214:O217 O500 L24:L34 L45 L287:L288 O288:O289 L57:L59 L261:L263 O262:O263 L242:L259 L17:L21" xr:uid="{00000000-0002-0000-0000-000000000000}">
      <formula1>#REF!</formula1>
    </dataValidation>
    <dataValidation type="list" allowBlank="1" showInputMessage="1" showErrorMessage="1" sqref="O497 L494:L497 L502:L503 O502:O503 O238:O239 L238:L239 O494:O495 L11:L12 L45 L35 O264:O265 L264:L265 O61" xr:uid="{00000000-0002-0000-0000-000001000000}">
      <formula1>#REF!</formula1>
    </dataValidation>
    <dataValidation type="custom" allowBlank="1" showInputMessage="1" showErrorMessage="1" sqref="H500" xr:uid="{00000000-0002-0000-0000-000002000000}">
      <formula1>SUM(E554:E609)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0" id="{C1191ED0-9D9B-4713-A74C-52D2836ABE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A465:A467</xm:sqref>
        </x14:conditionalFormatting>
        <x14:conditionalFormatting xmlns:xm="http://schemas.microsoft.com/office/excel/2006/main">
          <x14:cfRule type="iconSet" priority="297" id="{7229A76F-DE73-488A-96E2-F2FFF1A80E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A140</xm:sqref>
        </x14:conditionalFormatting>
        <x14:conditionalFormatting xmlns:xm="http://schemas.microsoft.com/office/excel/2006/main">
          <x14:cfRule type="iconSet" priority="293" id="{7999AFCA-BD0C-441A-AD29-5226152A2D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A458</xm:sqref>
        </x14:conditionalFormatting>
        <x14:conditionalFormatting xmlns:xm="http://schemas.microsoft.com/office/excel/2006/main">
          <x14:cfRule type="iconSet" priority="288" id="{9024D5BD-4C9B-4BBC-A198-B7E6020BB9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A347</xm:sqref>
        </x14:conditionalFormatting>
        <x14:conditionalFormatting xmlns:xm="http://schemas.microsoft.com/office/excel/2006/main">
          <x14:cfRule type="iconSet" priority="15033" id="{18D0F8C9-F0B6-4655-8A36-772B10BE2A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A499 A73 A33 A470:A471 A452 A441:A445 A439 A420:A432 A416:A418 A414 A399:A408 A391:A392 A359 A57:A59 A68:B68 A71:B71 A67 A70</xm:sqref>
        </x14:conditionalFormatting>
        <x14:conditionalFormatting xmlns:xm="http://schemas.microsoft.com/office/excel/2006/main">
          <x14:cfRule type="iconSet" priority="257" id="{E0B0602D-B304-4304-A625-AA468BE518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A494:A495</xm:sqref>
        </x14:conditionalFormatting>
        <x14:conditionalFormatting xmlns:xm="http://schemas.microsoft.com/office/excel/2006/main">
          <x14:cfRule type="iconSet" priority="241" id="{1DBF35BB-7BC7-4201-B61F-4595625A09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A497:B497 A496</xm:sqref>
        </x14:conditionalFormatting>
        <x14:conditionalFormatting xmlns:xm="http://schemas.microsoft.com/office/excel/2006/main">
          <x14:cfRule type="iconSet" priority="193" id="{A7E53A3C-D60A-42B0-9212-3AD9AB09D4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A503</xm:sqref>
        </x14:conditionalFormatting>
        <x14:conditionalFormatting xmlns:xm="http://schemas.microsoft.com/office/excel/2006/main">
          <x14:cfRule type="iconSet" priority="195" id="{0DEC76FE-CFA6-4076-A958-D950CA9EE5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A502</xm:sqref>
        </x14:conditionalFormatting>
        <x14:conditionalFormatting xmlns:xm="http://schemas.microsoft.com/office/excel/2006/main">
          <x14:cfRule type="iconSet" priority="187" id="{14D665A2-C6D2-49FD-AB98-6E64FDD3FC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A45</xm:sqref>
        </x14:conditionalFormatting>
        <x14:conditionalFormatting xmlns:xm="http://schemas.microsoft.com/office/excel/2006/main">
          <x14:cfRule type="iconSet" priority="167" id="{4D4D7886-E1C7-4D5F-B4A0-96DAFCF3AAA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A238</xm:sqref>
        </x14:conditionalFormatting>
        <x14:conditionalFormatting xmlns:xm="http://schemas.microsoft.com/office/excel/2006/main">
          <x14:cfRule type="iconSet" priority="172" id="{7DB0BCE7-B7CD-4C35-B158-F473432F39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A239</xm:sqref>
        </x14:conditionalFormatting>
        <x14:conditionalFormatting xmlns:xm="http://schemas.microsoft.com/office/excel/2006/main">
          <x14:cfRule type="iconSet" priority="15648" id="{3D6D14E2-53A7-4164-958F-51532FF204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A500:B500</xm:sqref>
        </x14:conditionalFormatting>
        <x14:conditionalFormatting xmlns:xm="http://schemas.microsoft.com/office/excel/2006/main">
          <x14:cfRule type="iconSet" priority="136" id="{4D7FC6A9-839B-4170-8620-0238EDFA11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A35</xm:sqref>
        </x14:conditionalFormatting>
        <x14:conditionalFormatting xmlns:xm="http://schemas.microsoft.com/office/excel/2006/main">
          <x14:cfRule type="iconSet" priority="15860" id="{F0DBF227-9EFE-4834-9B6F-C20DC9797A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C510:C511 C514</xm:sqref>
        </x14:conditionalFormatting>
        <x14:conditionalFormatting xmlns:xm="http://schemas.microsoft.com/office/excel/2006/main">
          <x14:cfRule type="iconSet" priority="15861" id="{426631BB-BB7E-46AF-BDBE-DAB6281355A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C509</xm:sqref>
        </x14:conditionalFormatting>
        <x14:conditionalFormatting xmlns:xm="http://schemas.microsoft.com/office/excel/2006/main">
          <x14:cfRule type="iconSet" priority="15862" id="{B88ED745-27BD-4592-AA37-68D3B9FF70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C518</xm:sqref>
        </x14:conditionalFormatting>
        <x14:conditionalFormatting xmlns:xm="http://schemas.microsoft.com/office/excel/2006/main">
          <x14:cfRule type="iconSet" priority="15863" id="{EE89EB49-AB40-4C60-B6D4-AA0863800A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C517</xm:sqref>
        </x14:conditionalFormatting>
        <x14:conditionalFormatting xmlns:xm="http://schemas.microsoft.com/office/excel/2006/main">
          <x14:cfRule type="iconSet" priority="15864" id="{DD4534C0-B8F4-465A-BBCC-4400A9BBDE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C522</xm:sqref>
        </x14:conditionalFormatting>
        <x14:conditionalFormatting xmlns:xm="http://schemas.microsoft.com/office/excel/2006/main">
          <x14:cfRule type="iconSet" priority="15865" id="{5498A899-8381-4330-823D-07949D572F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C521</xm:sqref>
        </x14:conditionalFormatting>
        <x14:conditionalFormatting xmlns:xm="http://schemas.microsoft.com/office/excel/2006/main">
          <x14:cfRule type="iconSet" priority="123" id="{047FDA92-6E93-4E4C-96A3-29FD4623F1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A11:A12</xm:sqref>
        </x14:conditionalFormatting>
        <x14:conditionalFormatting xmlns:xm="http://schemas.microsoft.com/office/excel/2006/main">
          <x14:cfRule type="iconSet" priority="118" id="{E64FC4D6-1728-45A5-9E5E-D51CDC5B45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B73 B70</xm:sqref>
        </x14:conditionalFormatting>
        <x14:conditionalFormatting xmlns:xm="http://schemas.microsoft.com/office/excel/2006/main">
          <x14:cfRule type="iconSet" priority="116" id="{6635C090-7BED-4F29-AD87-3D11C6EC67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B80:B81</xm:sqref>
        </x14:conditionalFormatting>
        <x14:conditionalFormatting xmlns:xm="http://schemas.microsoft.com/office/excel/2006/main">
          <x14:cfRule type="iconSet" priority="114" id="{CF757B33-3710-42E1-8157-6F6BD6EC509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B86:B87</xm:sqref>
        </x14:conditionalFormatting>
        <x14:conditionalFormatting xmlns:xm="http://schemas.microsoft.com/office/excel/2006/main">
          <x14:cfRule type="iconSet" priority="112" id="{36E78C97-ACB6-4C4F-BB92-37B440BF36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B90:B93</xm:sqref>
        </x14:conditionalFormatting>
        <x14:conditionalFormatting xmlns:xm="http://schemas.microsoft.com/office/excel/2006/main">
          <x14:cfRule type="iconSet" priority="110" id="{619013EC-FDF8-427B-B3D1-36445C621E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B99:B104</xm:sqref>
        </x14:conditionalFormatting>
        <x14:conditionalFormatting xmlns:xm="http://schemas.microsoft.com/office/excel/2006/main">
          <x14:cfRule type="iconSet" priority="108" id="{C0696214-85DE-4278-9103-B6442EFB15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B107:B119</xm:sqref>
        </x14:conditionalFormatting>
        <x14:conditionalFormatting xmlns:xm="http://schemas.microsoft.com/office/excel/2006/main">
          <x14:cfRule type="iconSet" priority="106" id="{9845682B-4368-4B0F-BDB0-D5BEFAE543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B130:B141 B122:B127</xm:sqref>
        </x14:conditionalFormatting>
        <x14:conditionalFormatting xmlns:xm="http://schemas.microsoft.com/office/excel/2006/main">
          <x14:cfRule type="iconSet" priority="104" id="{83701B9C-6D85-436A-98ED-06FAA14800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B144:B156</xm:sqref>
        </x14:conditionalFormatting>
        <x14:conditionalFormatting xmlns:xm="http://schemas.microsoft.com/office/excel/2006/main">
          <x14:cfRule type="iconSet" priority="102" id="{9ADE6601-B765-4401-894A-B3A9B38A81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B168:B208 B164:B165 B159:B161</xm:sqref>
        </x14:conditionalFormatting>
        <x14:conditionalFormatting xmlns:xm="http://schemas.microsoft.com/office/excel/2006/main">
          <x14:cfRule type="iconSet" priority="100" id="{01FB1B3E-1401-4B80-B425-9CC4B09BE4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B214:B239 B211</xm:sqref>
        </x14:conditionalFormatting>
        <x14:conditionalFormatting xmlns:xm="http://schemas.microsoft.com/office/excel/2006/main">
          <x14:cfRule type="iconSet" priority="98" id="{6FDAD660-21F9-4092-BE3B-229DB9DD88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B242:B261</xm:sqref>
        </x14:conditionalFormatting>
        <x14:conditionalFormatting xmlns:xm="http://schemas.microsoft.com/office/excel/2006/main">
          <x14:cfRule type="iconSet" priority="96" id="{CB6ED4C6-6089-4CB3-8A17-BCDEEB77192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B268:B274</xm:sqref>
        </x14:conditionalFormatting>
        <x14:conditionalFormatting xmlns:xm="http://schemas.microsoft.com/office/excel/2006/main">
          <x14:cfRule type="iconSet" priority="94" id="{56D430DE-9EBE-48E4-9888-AFF504392B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B277:B278</xm:sqref>
        </x14:conditionalFormatting>
        <x14:conditionalFormatting xmlns:xm="http://schemas.microsoft.com/office/excel/2006/main">
          <x14:cfRule type="iconSet" priority="92" id="{17B3DFEE-FF0E-49D1-9B05-1D5F1D673B4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B287 B281:B284 B291:B307</xm:sqref>
        </x14:conditionalFormatting>
        <x14:conditionalFormatting xmlns:xm="http://schemas.microsoft.com/office/excel/2006/main">
          <x14:cfRule type="iconSet" priority="90" id="{EAA2A019-6D24-4157-AD4E-21E8738128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B310:B337</xm:sqref>
        </x14:conditionalFormatting>
        <x14:conditionalFormatting xmlns:xm="http://schemas.microsoft.com/office/excel/2006/main">
          <x14:cfRule type="iconSet" priority="88" id="{2580C4A5-D7B1-4995-8F28-6A2850FA85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B350:B352 B347 B340:B344</xm:sqref>
        </x14:conditionalFormatting>
        <x14:conditionalFormatting xmlns:xm="http://schemas.microsoft.com/office/excel/2006/main">
          <x14:cfRule type="iconSet" priority="84" id="{B879E9C4-4109-40A7-AF83-ADEB9467157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B456:B458 B452 B448:B449</xm:sqref>
        </x14:conditionalFormatting>
        <x14:conditionalFormatting xmlns:xm="http://schemas.microsoft.com/office/excel/2006/main">
          <x14:cfRule type="iconSet" priority="82" id="{AAF27A3E-8D36-4601-B6CD-B4937EC5E7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B470:B471 B465:B467 B461:B462</xm:sqref>
        </x14:conditionalFormatting>
        <x14:conditionalFormatting xmlns:xm="http://schemas.microsoft.com/office/excel/2006/main">
          <x14:cfRule type="iconSet" priority="80" id="{A46C28B1-B4E1-40E1-8065-2FD9A6ED0A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B474:B484</xm:sqref>
        </x14:conditionalFormatting>
        <x14:conditionalFormatting xmlns:xm="http://schemas.microsoft.com/office/excel/2006/main">
          <x14:cfRule type="iconSet" priority="78" id="{8C4BED55-63E0-4BC4-829A-F6DCF5CEFE7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B494:B496 B487:B491</xm:sqref>
        </x14:conditionalFormatting>
        <x14:conditionalFormatting xmlns:xm="http://schemas.microsoft.com/office/excel/2006/main">
          <x14:cfRule type="iconSet" priority="76" id="{E5B2623E-4839-4193-B976-3BE5145709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B502:B503 B499</xm:sqref>
        </x14:conditionalFormatting>
        <x14:conditionalFormatting xmlns:xm="http://schemas.microsoft.com/office/excel/2006/main">
          <x14:cfRule type="iconSet" priority="74" id="{118F5E0D-F69B-4F37-8E96-EAA79F01DC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C513</xm:sqref>
        </x14:conditionalFormatting>
        <x14:conditionalFormatting xmlns:xm="http://schemas.microsoft.com/office/excel/2006/main">
          <x14:cfRule type="iconSet" priority="72" id="{5A359E9C-2F33-4F30-994C-D78340DA59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70" id="{91D6F823-15FC-444E-8A4A-E0C7A7EC25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65" id="{173020EA-E6B5-4483-A018-C3FA0161CF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A453</xm:sqref>
        </x14:conditionalFormatting>
        <x14:conditionalFormatting xmlns:xm="http://schemas.microsoft.com/office/excel/2006/main">
          <x14:cfRule type="iconSet" priority="61" id="{2CFC1642-CE4A-43F2-9EB0-976B9A4F55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B453</xm:sqref>
        </x14:conditionalFormatting>
        <x14:conditionalFormatting xmlns:xm="http://schemas.microsoft.com/office/excel/2006/main">
          <x14:cfRule type="iconSet" priority="59" id="{C41476F1-BBB3-4476-8D78-4091D2CAEC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B453</xm:sqref>
        </x14:conditionalFormatting>
        <x14:conditionalFormatting xmlns:xm="http://schemas.microsoft.com/office/excel/2006/main">
          <x14:cfRule type="iconSet" priority="16172" id="{842642D3-1ECE-4137-91F5-67D606C3BE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B362:B445 B355:B359</xm:sqref>
        </x14:conditionalFormatting>
        <x14:conditionalFormatting xmlns:xm="http://schemas.microsoft.com/office/excel/2006/main">
          <x14:cfRule type="iconSet" priority="16251" id="{93952B21-E5B6-4C7B-951C-CA995B854A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A474:A484 A34 A461:A462 A456:A457 A448:A449 A419 A415 A409:A413 A393:A398 A362:A390 A355:A358 A350:A352 A340:A344 A310:A337 A291:A307 A287 A281:A284 A277:A278 A268:A274 A214:A237 A211 A168:A208 A164:A165 A159:A161 A144:A156 A141 A130:A139 A122:A127 A107:A119 A99:A104 A96 A90:A93 A86:A87 A83 A64:A66 A492:B492 A433:A445 A48:A56 A24:A32 A17:B20 B24:B35 B45 A4:B10 A14:B14 A38:B39 A42:B42 B48:B59 B64:B67 A76:B79 A80 A487:A491 B11:B12 A242:A261</xm:sqref>
        </x14:conditionalFormatting>
        <x14:conditionalFormatting xmlns:xm="http://schemas.microsoft.com/office/excel/2006/main">
          <x14:cfRule type="iconSet" priority="53" id="{1584B9D1-5DDF-4DC8-A376-CFDBCA8ED0A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A288</xm:sqref>
        </x14:conditionalFormatting>
        <x14:conditionalFormatting xmlns:xm="http://schemas.microsoft.com/office/excel/2006/main">
          <x14:cfRule type="iconSet" priority="49" id="{53501E8D-4621-4C3D-8AAA-081C83E6DA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B288</xm:sqref>
        </x14:conditionalFormatting>
        <x14:conditionalFormatting xmlns:xm="http://schemas.microsoft.com/office/excel/2006/main">
          <x14:cfRule type="iconSet" priority="45" id="{9BECCC0E-3B84-43EB-8EA0-E21A3681C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A61</xm:sqref>
        </x14:conditionalFormatting>
        <x14:conditionalFormatting xmlns:xm="http://schemas.microsoft.com/office/excel/2006/main">
          <x14:cfRule type="iconSet" priority="39" id="{18CD16BA-D3E7-411F-A335-A4061EAFA9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cellIs" priority="16419" operator="equal" id="{33785222-7925-4CD7-818F-6BA792B0ABE9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420" operator="equal" id="{51D142BB-31D4-4B5F-A9DA-D973C6672305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H266:H503 H46:H261 H3:H44</xm:sqref>
        </x14:conditionalFormatting>
        <x14:conditionalFormatting xmlns:xm="http://schemas.microsoft.com/office/excel/2006/main">
          <x14:cfRule type="iconSet" priority="35" id="{F7E820F6-0539-4242-B6E0-0FE2CB7EB2A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A262:A263</xm:sqref>
        </x14:conditionalFormatting>
        <x14:conditionalFormatting xmlns:xm="http://schemas.microsoft.com/office/excel/2006/main">
          <x14:cfRule type="iconSet" priority="31" id="{2FCA4BA5-EFD8-4115-9610-EF9CFCD753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B262:B263</xm:sqref>
        </x14:conditionalFormatting>
        <x14:conditionalFormatting xmlns:xm="http://schemas.microsoft.com/office/excel/2006/main">
          <x14:cfRule type="cellIs" priority="37" operator="equal" id="{F312E9C5-90FA-4615-9D50-DA8ADF7E362C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8" operator="equal" id="{A8B04FDD-A66C-4031-BFC1-44F6A5EC977D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H262:H265</xm:sqref>
        </x14:conditionalFormatting>
        <x14:conditionalFormatting xmlns:xm="http://schemas.microsoft.com/office/excel/2006/main">
          <x14:cfRule type="iconSet" priority="24" id="{6A0C833A-1BD0-4EF8-B8D8-EF4EA4BDDCA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A264</xm:sqref>
        </x14:conditionalFormatting>
        <x14:conditionalFormatting xmlns:xm="http://schemas.microsoft.com/office/excel/2006/main">
          <x14:cfRule type="iconSet" priority="27" id="{6F10B269-4BA5-40C4-B4FF-13C9DB4AAD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17" id="{A8F0DDD7-456C-460A-BF69-B9F6076EB8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A265</xm:sqref>
        </x14:conditionalFormatting>
        <x14:conditionalFormatting xmlns:xm="http://schemas.microsoft.com/office/excel/2006/main">
          <x14:cfRule type="iconSet" priority="18" id="{617C8072-7732-47EA-BD42-FBB5C30EC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cellIs" priority="16556" operator="equal" id="{00000000-000E-0000-0000-00004F000000}">
            <xm:f>'À VENDA'!$I$27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I497 I502</xm:sqref>
        </x14:conditionalFormatting>
        <x14:conditionalFormatting xmlns:xm="http://schemas.microsoft.com/office/excel/2006/main">
          <x14:cfRule type="iconSet" priority="4" id="{F5ACC851-4A7C-4002-A745-78186FC3B2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6" id="{117392B5-D701-4D48-91A5-667E3219C7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A21</xm:sqref>
        </x14:conditionalFormatting>
        <x14:conditionalFormatting xmlns:xm="http://schemas.microsoft.com/office/excel/2006/main">
          <x14:cfRule type="cellIs" priority="10" operator="equal" id="{9CA6F9E0-87D9-4AE1-A5B3-D9B69C18FEA6}">
            <xm:f>CAMAÇARI!$I$6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11" operator="equal" id="{C3284560-C6C8-4C2B-8FD1-07F33862D5A8}">
            <xm:f>CAMAÇARI!$I$7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'C:\Users\Diego.moreira\Desktop\FROTA ATUALIZADA\[FROTA ATUALIZADA 04-05.xlsx]LISTA'!#REF!</xm:f>
          </x14:formula1>
          <xm:sqref>L96 L281 L260 L14 L4:L5 F168:F204 L21</xm:sqref>
        </x14:dataValidation>
        <x14:dataValidation type="list" allowBlank="1" showInputMessage="1" showErrorMessage="1" xr:uid="{00000000-0002-0000-0000-000004000000}">
          <x14:formula1>
            <xm:f>'C:\Users\Diego.moreira\Desktop\[FROTA MEDICAR FILP.xlsx]LISTA'!#REF!</xm:f>
          </x14:formula1>
          <xm:sqref>L107:L108 M312:M336 L311:M311 L289 M310 M122:M127 M450 M96 M268:M273 M99 M27 M394 L159:M162 M90:M93 M347 L61:M61 L317:L336 M231:M234 M29 M340:M342 M378 M468 L393:M393 M86:M87 M277:M278 M456:M458 M80 M390:M391 M351:M352 L235:M235 L291:M303 M454 L470:M471 L81:M81 L78:M79 M144:M156 G157:I157 G338:I338 G266:I266 G345:I345 G308:I308 G353:I353 G360:I360 L360 L353 L308 L345 L266 L338 M383:M384 M387 M38:M39 M164:M165 M363:M365 M355 M102:M103 L369:L370 L366:M368 M51 M33:M35 M344 M48:M49 M130:M141 M205:M207 M370:M376 M461:M463 M446 M474:M485 L56 M287:M288 M70:M73 M107:M119 M359 L157 L487:M492 M494:M497 M499 M502:M503 L237:M237 M238:M239 M452 M14 M5 M11:M12 M45 L282:M285 M57:M59 M62 M262:M263 M19:M21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G30"/>
  <sheetViews>
    <sheetView zoomScale="145" zoomScaleNormal="145" zoomScaleSheetLayoutView="100" workbookViewId="0">
      <selection activeCell="D9" sqref="D9"/>
    </sheetView>
  </sheetViews>
  <sheetFormatPr defaultColWidth="9.140625" defaultRowHeight="15"/>
  <cols>
    <col min="1" max="2" width="7.5703125" customWidth="1"/>
    <col min="3" max="3" width="6.42578125" customWidth="1"/>
    <col min="4" max="4" width="8" bestFit="1" customWidth="1"/>
    <col min="5" max="5" width="26.7109375" customWidth="1"/>
    <col min="6" max="6" width="9.42578125" customWidth="1"/>
    <col min="7" max="7" width="16.28515625" customWidth="1"/>
    <col min="8" max="8" width="14.85546875" customWidth="1"/>
    <col min="9" max="9" width="21.85546875" customWidth="1"/>
    <col min="10" max="10" width="17.42578125" customWidth="1"/>
    <col min="11" max="11" width="9.5703125" customWidth="1"/>
    <col min="12" max="12" width="17.7109375" customWidth="1"/>
    <col min="13" max="13" width="61" customWidth="1"/>
    <col min="14" max="14" width="16" customWidth="1"/>
    <col min="15" max="15" width="15" customWidth="1"/>
    <col min="16" max="16" width="6.28515625" customWidth="1"/>
    <col min="17" max="17" width="10.42578125" customWidth="1"/>
    <col min="18" max="18" width="10.85546875" customWidth="1"/>
    <col min="19" max="19" width="11" customWidth="1"/>
    <col min="20" max="20" width="10" customWidth="1"/>
    <col min="21" max="21" width="8.42578125" customWidth="1"/>
    <col min="22" max="22" width="19.5703125" customWidth="1"/>
    <col min="23" max="23" width="11.5703125" customWidth="1"/>
    <col min="24" max="26" width="14.85546875" customWidth="1"/>
    <col min="27" max="27" width="18.7109375" customWidth="1"/>
    <col min="28" max="28" width="22.7109375" customWidth="1"/>
    <col min="29" max="29" width="16.140625" customWidth="1"/>
    <col min="30" max="30" width="9" customWidth="1"/>
    <col min="31" max="31" width="14.140625" customWidth="1"/>
    <col min="32" max="32" width="15.42578125" customWidth="1"/>
    <col min="33" max="33" width="15.85546875" style="212" customWidth="1"/>
  </cols>
  <sheetData>
    <row r="1" spans="1:33" s="19" customFormat="1" ht="26.25">
      <c r="A1" s="201" t="s">
        <v>1803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  <c r="AG1" s="209"/>
    </row>
    <row r="2" spans="1:33" s="19" customFormat="1" ht="17.2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5"/>
      <c r="AG2" s="210"/>
    </row>
    <row r="3" spans="1:33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1793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0" t="s">
        <v>16</v>
      </c>
      <c r="X3" s="190" t="s">
        <v>17</v>
      </c>
      <c r="Y3" s="189" t="s">
        <v>1800</v>
      </c>
      <c r="Z3" s="189" t="s">
        <v>1801</v>
      </c>
      <c r="AA3" s="196" t="s">
        <v>1627</v>
      </c>
      <c r="AB3" s="198" t="s">
        <v>1712</v>
      </c>
      <c r="AC3" s="199" t="s">
        <v>1674</v>
      </c>
      <c r="AD3" s="194" t="s">
        <v>1633</v>
      </c>
      <c r="AE3" s="194" t="s">
        <v>1635</v>
      </c>
      <c r="AF3" s="194" t="s">
        <v>1696</v>
      </c>
      <c r="AG3" s="211" t="s">
        <v>1714</v>
      </c>
    </row>
    <row r="4" spans="1:33">
      <c r="A4" s="76">
        <v>20</v>
      </c>
      <c r="B4" s="76">
        <v>5</v>
      </c>
      <c r="C4" s="78">
        <v>71</v>
      </c>
      <c r="D4" s="78" t="s">
        <v>1225</v>
      </c>
      <c r="E4" s="78" t="s">
        <v>135</v>
      </c>
      <c r="F4" s="79" t="s">
        <v>136</v>
      </c>
      <c r="G4" s="79" t="s">
        <v>64</v>
      </c>
      <c r="H4" s="79" t="s">
        <v>1217</v>
      </c>
      <c r="I4" s="133" t="s">
        <v>60</v>
      </c>
      <c r="J4" s="78" t="s">
        <v>1226</v>
      </c>
      <c r="K4" s="78">
        <v>1020187856</v>
      </c>
      <c r="L4" s="79" t="s">
        <v>152</v>
      </c>
      <c r="M4" s="79" t="s">
        <v>153</v>
      </c>
      <c r="N4" s="83">
        <f>SUMIFS(FIPE!C:C,FIPE!A:A,'À VENDA'!F4,FIPE!B:B,'À VENDA'!E4)</f>
        <v>79932</v>
      </c>
      <c r="O4" s="79" t="s">
        <v>27</v>
      </c>
      <c r="P4" s="79" t="s">
        <v>28</v>
      </c>
      <c r="Q4" s="129">
        <v>100000</v>
      </c>
      <c r="R4" s="100">
        <v>100000</v>
      </c>
      <c r="S4" s="100">
        <v>10000</v>
      </c>
      <c r="T4" s="100">
        <v>30000</v>
      </c>
      <c r="U4" s="79" t="s">
        <v>29</v>
      </c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164</v>
      </c>
      <c r="AB4" s="101">
        <v>0</v>
      </c>
      <c r="AC4" s="90">
        <v>1239.25</v>
      </c>
      <c r="AD4" s="89">
        <v>144.86000000000001</v>
      </c>
      <c r="AE4" s="91">
        <v>0.02</v>
      </c>
      <c r="AF4" s="92" t="s">
        <v>1709</v>
      </c>
      <c r="AG4" s="124"/>
    </row>
    <row r="5" spans="1:33">
      <c r="A5" s="76">
        <v>20</v>
      </c>
      <c r="B5" s="76">
        <v>0</v>
      </c>
      <c r="C5" s="78">
        <v>83</v>
      </c>
      <c r="D5" s="78" t="s">
        <v>156</v>
      </c>
      <c r="E5" s="78" t="s">
        <v>135</v>
      </c>
      <c r="F5" s="78" t="s">
        <v>136</v>
      </c>
      <c r="G5" s="79" t="s">
        <v>64</v>
      </c>
      <c r="H5" s="79" t="s">
        <v>1217</v>
      </c>
      <c r="I5" s="79" t="s">
        <v>60</v>
      </c>
      <c r="J5" s="78" t="s">
        <v>157</v>
      </c>
      <c r="K5" s="78">
        <v>1020187422</v>
      </c>
      <c r="L5" s="79" t="s">
        <v>25</v>
      </c>
      <c r="M5" s="79" t="s">
        <v>26</v>
      </c>
      <c r="N5" s="83">
        <f>SUMIFS(FIPE!C:C,FIPE!A:A,'À VENDA'!F5,FIPE!B:B,'À VENDA'!E5)</f>
        <v>79932</v>
      </c>
      <c r="O5" s="79" t="s">
        <v>27</v>
      </c>
      <c r="P5" s="107" t="s">
        <v>28</v>
      </c>
      <c r="Q5" s="134">
        <v>300000</v>
      </c>
      <c r="R5" s="134">
        <v>700000</v>
      </c>
      <c r="S5" s="134">
        <v>100000</v>
      </c>
      <c r="T5" s="134">
        <v>30000</v>
      </c>
      <c r="U5" s="107" t="s">
        <v>48</v>
      </c>
      <c r="V5" s="79" t="s">
        <v>25</v>
      </c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1061</v>
      </c>
      <c r="AB5" s="89">
        <v>403.18</v>
      </c>
      <c r="AC5" s="90">
        <v>1239.25</v>
      </c>
      <c r="AD5" s="89">
        <v>144.86000000000001</v>
      </c>
      <c r="AE5" s="91">
        <v>0.02</v>
      </c>
      <c r="AF5" s="92" t="s">
        <v>1080</v>
      </c>
      <c r="AG5" s="93"/>
    </row>
    <row r="6" spans="1:33">
      <c r="A6" s="76">
        <v>20</v>
      </c>
      <c r="B6" s="77">
        <v>20</v>
      </c>
      <c r="C6" s="78">
        <v>85</v>
      </c>
      <c r="D6" s="78" t="s">
        <v>138</v>
      </c>
      <c r="E6" s="78" t="s">
        <v>135</v>
      </c>
      <c r="F6" s="78" t="s">
        <v>136</v>
      </c>
      <c r="G6" s="79" t="s">
        <v>53</v>
      </c>
      <c r="H6" s="79" t="s">
        <v>1217</v>
      </c>
      <c r="I6" s="81" t="s">
        <v>69</v>
      </c>
      <c r="J6" s="78" t="s">
        <v>140</v>
      </c>
      <c r="K6" s="78">
        <v>1020187198</v>
      </c>
      <c r="L6" s="79" t="s">
        <v>25</v>
      </c>
      <c r="M6" s="79" t="s">
        <v>26</v>
      </c>
      <c r="N6" s="83">
        <f>SUMIFS(FIPE!C:C,FIPE!A:A,'À VENDA'!F17,FIPE!B:B,'À VENDA'!E17)</f>
        <v>142955</v>
      </c>
      <c r="O6" s="84" t="s">
        <v>28</v>
      </c>
      <c r="P6" s="95">
        <v>300000</v>
      </c>
      <c r="Q6" s="95">
        <v>700000</v>
      </c>
      <c r="R6" s="95">
        <v>100000</v>
      </c>
      <c r="S6" s="95">
        <v>30000</v>
      </c>
      <c r="T6" s="96" t="s">
        <v>48</v>
      </c>
      <c r="U6" s="88" t="s">
        <v>25</v>
      </c>
      <c r="V6" s="79" t="s">
        <v>30</v>
      </c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1143</v>
      </c>
      <c r="AB6" s="90">
        <v>1239.25</v>
      </c>
      <c r="AC6" s="89">
        <v>144.86000000000001</v>
      </c>
      <c r="AD6" s="91">
        <v>0.02</v>
      </c>
      <c r="AE6" s="92" t="s">
        <v>1080</v>
      </c>
      <c r="AF6" s="93"/>
      <c r="AG6" s="102"/>
    </row>
    <row r="7" spans="1:33">
      <c r="A7" s="76">
        <v>20</v>
      </c>
      <c r="B7" s="77">
        <v>5</v>
      </c>
      <c r="C7" s="78">
        <v>16</v>
      </c>
      <c r="D7" s="78" t="s">
        <v>351</v>
      </c>
      <c r="E7" s="78" t="s">
        <v>352</v>
      </c>
      <c r="F7" s="78" t="s">
        <v>85</v>
      </c>
      <c r="G7" s="79" t="s">
        <v>21</v>
      </c>
      <c r="H7" s="79" t="s">
        <v>1217</v>
      </c>
      <c r="I7" s="79" t="s">
        <v>96</v>
      </c>
      <c r="J7" s="78" t="s">
        <v>354</v>
      </c>
      <c r="K7" s="78">
        <v>1083192601</v>
      </c>
      <c r="L7" s="79" t="s">
        <v>45</v>
      </c>
      <c r="M7" s="79" t="s">
        <v>46</v>
      </c>
      <c r="N7" s="83">
        <f>SUMIFS(FIPE!C:C,FIPE!A:A,'À VENDA'!F25,FIPE!B:B,'À VENDA'!E25)</f>
        <v>86857</v>
      </c>
      <c r="O7" s="84" t="s">
        <v>28</v>
      </c>
      <c r="P7" s="95">
        <v>300000</v>
      </c>
      <c r="Q7" s="95">
        <v>700000</v>
      </c>
      <c r="R7" s="95">
        <v>100000</v>
      </c>
      <c r="S7" s="95">
        <v>30000</v>
      </c>
      <c r="T7" s="96" t="s">
        <v>48</v>
      </c>
      <c r="U7" s="88" t="s">
        <v>25</v>
      </c>
      <c r="V7" s="79" t="s">
        <v>30</v>
      </c>
      <c r="W7" s="79" t="s">
        <v>30</v>
      </c>
      <c r="X7" s="81" t="s">
        <v>48</v>
      </c>
      <c r="Y7" s="81" t="s">
        <v>30</v>
      </c>
      <c r="Z7" s="78" t="s">
        <v>1686</v>
      </c>
      <c r="AA7" s="89">
        <v>831.53</v>
      </c>
      <c r="AB7" s="90">
        <v>1133.8800000000001</v>
      </c>
      <c r="AC7" s="89">
        <v>144.86000000000001</v>
      </c>
      <c r="AD7" s="115">
        <v>0.04</v>
      </c>
      <c r="AE7" s="92" t="s">
        <v>1697</v>
      </c>
      <c r="AF7" s="93"/>
      <c r="AG7" s="102"/>
    </row>
    <row r="8" spans="1:33">
      <c r="A8" s="76">
        <v>20</v>
      </c>
      <c r="B8" s="76">
        <v>20</v>
      </c>
      <c r="C8" s="78">
        <v>53</v>
      </c>
      <c r="D8" s="78" t="s">
        <v>71</v>
      </c>
      <c r="E8" s="78" t="s">
        <v>51</v>
      </c>
      <c r="F8" s="78" t="s">
        <v>72</v>
      </c>
      <c r="G8" s="79" t="s">
        <v>53</v>
      </c>
      <c r="H8" s="79" t="s">
        <v>1217</v>
      </c>
      <c r="I8" s="81" t="s">
        <v>23</v>
      </c>
      <c r="J8" s="82" t="s">
        <v>73</v>
      </c>
      <c r="K8" s="82">
        <v>1001156207</v>
      </c>
      <c r="L8" s="81" t="s">
        <v>25</v>
      </c>
      <c r="M8" s="81" t="s">
        <v>26</v>
      </c>
      <c r="N8" s="83">
        <f>SUMIFS(FIPE!C:C,FIPE!A:A,'À VENDA'!F7,FIPE!B:B,'À VENDA'!E7)</f>
        <v>41955</v>
      </c>
      <c r="O8" s="81" t="s">
        <v>27</v>
      </c>
      <c r="P8" s="81" t="s">
        <v>28</v>
      </c>
      <c r="Q8" s="135">
        <v>100000</v>
      </c>
      <c r="R8" s="136">
        <v>100000</v>
      </c>
      <c r="S8" s="136">
        <v>10000</v>
      </c>
      <c r="T8" s="136">
        <v>30000</v>
      </c>
      <c r="U8" s="137" t="s">
        <v>29</v>
      </c>
      <c r="V8" s="137"/>
      <c r="W8" s="81" t="s">
        <v>30</v>
      </c>
      <c r="X8" s="79" t="s">
        <v>48</v>
      </c>
      <c r="Y8" s="79" t="s">
        <v>48</v>
      </c>
      <c r="Z8" s="79" t="s">
        <v>48</v>
      </c>
      <c r="AA8" s="78" t="s">
        <v>49</v>
      </c>
      <c r="AB8" s="89">
        <v>0</v>
      </c>
      <c r="AC8" s="90">
        <v>1070.46</v>
      </c>
      <c r="AD8" s="89">
        <v>144.86000000000001</v>
      </c>
      <c r="AE8" s="91">
        <v>0.02</v>
      </c>
      <c r="AF8" s="92" t="s">
        <v>1080</v>
      </c>
      <c r="AG8" s="93"/>
    </row>
    <row r="9" spans="1:33">
      <c r="A9" s="76">
        <v>20</v>
      </c>
      <c r="B9" s="76">
        <v>5</v>
      </c>
      <c r="C9" s="78">
        <v>87</v>
      </c>
      <c r="D9" s="78" t="s">
        <v>1215</v>
      </c>
      <c r="E9" s="78" t="s">
        <v>51</v>
      </c>
      <c r="F9" s="79" t="s">
        <v>1216</v>
      </c>
      <c r="G9" s="79" t="s">
        <v>53</v>
      </c>
      <c r="H9" s="79" t="s">
        <v>1217</v>
      </c>
      <c r="I9" s="133" t="s">
        <v>60</v>
      </c>
      <c r="J9" s="78" t="s">
        <v>1218</v>
      </c>
      <c r="K9" s="78">
        <v>1042204931</v>
      </c>
      <c r="L9" s="79" t="s">
        <v>152</v>
      </c>
      <c r="M9" s="79" t="s">
        <v>153</v>
      </c>
      <c r="N9" s="83">
        <f>SUMIFS(FIPE!C:C,FIPE!A:A,'DISPON - LOCAÇÃO'!F5,FIPE!B:B,'DISPON - LOCAÇÃO'!E5)</f>
        <v>184329</v>
      </c>
      <c r="O9" s="79" t="s">
        <v>27</v>
      </c>
      <c r="P9" s="79" t="s">
        <v>28</v>
      </c>
      <c r="Q9" s="129">
        <v>100000</v>
      </c>
      <c r="R9" s="100">
        <v>700000</v>
      </c>
      <c r="S9" s="100">
        <v>100000</v>
      </c>
      <c r="T9" s="100">
        <v>30000</v>
      </c>
      <c r="U9" s="79" t="s">
        <v>48</v>
      </c>
      <c r="V9" s="79" t="s">
        <v>25</v>
      </c>
      <c r="W9" s="79" t="s">
        <v>30</v>
      </c>
      <c r="X9" s="79" t="s">
        <v>48</v>
      </c>
      <c r="Y9" s="79" t="s">
        <v>48</v>
      </c>
      <c r="Z9" s="79" t="s">
        <v>48</v>
      </c>
      <c r="AA9" s="78" t="s">
        <v>49</v>
      </c>
      <c r="AB9" s="89">
        <v>474.54</v>
      </c>
      <c r="AC9" s="90">
        <v>1147.5</v>
      </c>
      <c r="AD9" s="89">
        <v>144.86000000000001</v>
      </c>
      <c r="AE9" s="91">
        <v>0.02</v>
      </c>
      <c r="AF9" s="92" t="s">
        <v>1709</v>
      </c>
      <c r="AG9" s="124"/>
    </row>
    <row r="10" spans="1:33">
      <c r="A10" s="76">
        <v>20</v>
      </c>
      <c r="B10" s="76">
        <v>20</v>
      </c>
      <c r="C10" s="78">
        <v>101</v>
      </c>
      <c r="D10" s="78" t="s">
        <v>1213</v>
      </c>
      <c r="E10" s="78" t="s">
        <v>51</v>
      </c>
      <c r="F10" s="79" t="s">
        <v>52</v>
      </c>
      <c r="G10" s="79" t="s">
        <v>53</v>
      </c>
      <c r="H10" s="79" t="s">
        <v>1217</v>
      </c>
      <c r="I10" s="133" t="s">
        <v>23</v>
      </c>
      <c r="J10" s="78" t="s">
        <v>1214</v>
      </c>
      <c r="K10" s="78">
        <v>1043208396</v>
      </c>
      <c r="L10" s="79" t="s">
        <v>25</v>
      </c>
      <c r="M10" s="79" t="s">
        <v>26</v>
      </c>
      <c r="N10" s="83">
        <f>SUMIFS(FIPE!C:C,FIPE!A:A,'À VENDA'!F8,FIPE!B:B,'À VENDA'!E8)</f>
        <v>78919</v>
      </c>
      <c r="O10" s="79" t="s">
        <v>27</v>
      </c>
      <c r="P10" s="79" t="s">
        <v>28</v>
      </c>
      <c r="Q10" s="129">
        <v>100000</v>
      </c>
      <c r="R10" s="100">
        <v>100000</v>
      </c>
      <c r="S10" s="100">
        <v>10000</v>
      </c>
      <c r="T10" s="100">
        <v>30000</v>
      </c>
      <c r="U10" s="79" t="s">
        <v>29</v>
      </c>
      <c r="V10" s="79"/>
      <c r="W10" s="79" t="s">
        <v>30</v>
      </c>
      <c r="X10" s="79" t="s">
        <v>48</v>
      </c>
      <c r="Y10" s="79" t="s">
        <v>48</v>
      </c>
      <c r="Z10" s="79" t="s">
        <v>48</v>
      </c>
      <c r="AA10" s="78" t="s">
        <v>1143</v>
      </c>
      <c r="AB10" s="89">
        <v>0</v>
      </c>
      <c r="AC10" s="90">
        <v>1189.18</v>
      </c>
      <c r="AD10" s="89">
        <v>144.86000000000001</v>
      </c>
      <c r="AE10" s="91">
        <v>0.02</v>
      </c>
      <c r="AF10" s="92" t="s">
        <v>1709</v>
      </c>
      <c r="AG10" s="124"/>
    </row>
    <row r="11" spans="1:33">
      <c r="A11" s="76">
        <v>20</v>
      </c>
      <c r="B11" s="76">
        <v>20</v>
      </c>
      <c r="C11" s="78">
        <v>113</v>
      </c>
      <c r="D11" s="78" t="s">
        <v>50</v>
      </c>
      <c r="E11" s="78" t="s">
        <v>51</v>
      </c>
      <c r="F11" s="78" t="s">
        <v>52</v>
      </c>
      <c r="G11" s="79" t="s">
        <v>53</v>
      </c>
      <c r="H11" s="79" t="s">
        <v>1217</v>
      </c>
      <c r="I11" s="81" t="s">
        <v>23</v>
      </c>
      <c r="J11" s="82" t="s">
        <v>54</v>
      </c>
      <c r="K11" s="82">
        <v>1043209929</v>
      </c>
      <c r="L11" s="81" t="s">
        <v>25</v>
      </c>
      <c r="M11" s="81" t="s">
        <v>26</v>
      </c>
      <c r="N11" s="83">
        <f>SUMIFS(FIPE!C:C,FIPE!A:A,'À VENDA'!F9,FIPE!B:B,'À VENDA'!E9)</f>
        <v>83050</v>
      </c>
      <c r="O11" s="79" t="s">
        <v>1743</v>
      </c>
      <c r="P11" s="81" t="s">
        <v>28</v>
      </c>
      <c r="Q11" s="138">
        <v>300000</v>
      </c>
      <c r="R11" s="139">
        <v>700000</v>
      </c>
      <c r="S11" s="139">
        <v>100000</v>
      </c>
      <c r="T11" s="139">
        <v>30000</v>
      </c>
      <c r="U11" s="140" t="s">
        <v>48</v>
      </c>
      <c r="V11" s="141" t="s">
        <v>25</v>
      </c>
      <c r="W11" s="81" t="s">
        <v>30</v>
      </c>
      <c r="X11" s="79" t="s">
        <v>48</v>
      </c>
      <c r="Y11" s="79" t="s">
        <v>48</v>
      </c>
      <c r="Z11" s="79" t="s">
        <v>48</v>
      </c>
      <c r="AA11" s="78" t="s">
        <v>49</v>
      </c>
      <c r="AB11" s="89">
        <v>0</v>
      </c>
      <c r="AC11" s="90">
        <v>1189.18</v>
      </c>
      <c r="AD11" s="89">
        <v>144.86000000000001</v>
      </c>
      <c r="AE11" s="91">
        <v>0.02</v>
      </c>
      <c r="AF11" s="92" t="s">
        <v>1080</v>
      </c>
      <c r="AG11" s="93"/>
    </row>
    <row r="12" spans="1:33">
      <c r="A12" s="76">
        <v>20</v>
      </c>
      <c r="B12" s="76">
        <v>5</v>
      </c>
      <c r="C12" s="78">
        <v>191</v>
      </c>
      <c r="D12" s="78" t="s">
        <v>1219</v>
      </c>
      <c r="E12" s="78" t="s">
        <v>51</v>
      </c>
      <c r="F12" s="78" t="s">
        <v>418</v>
      </c>
      <c r="G12" s="79" t="s">
        <v>64</v>
      </c>
      <c r="H12" s="79" t="s">
        <v>1217</v>
      </c>
      <c r="I12" s="79" t="s">
        <v>69</v>
      </c>
      <c r="J12" s="78" t="s">
        <v>1220</v>
      </c>
      <c r="K12" s="78">
        <v>1089284524</v>
      </c>
      <c r="L12" s="79" t="s">
        <v>152</v>
      </c>
      <c r="M12" s="79" t="s">
        <v>153</v>
      </c>
      <c r="N12" s="83">
        <f>SUMIFS(FIPE!C:C,FIPE!A:A,'À VENDA'!F10,FIPE!B:B,'À VENDA'!E10)</f>
        <v>93629</v>
      </c>
      <c r="O12" s="79" t="s">
        <v>27</v>
      </c>
      <c r="P12" s="79" t="s">
        <v>28</v>
      </c>
      <c r="Q12" s="129">
        <v>100000</v>
      </c>
      <c r="R12" s="100">
        <v>100000</v>
      </c>
      <c r="S12" s="100">
        <v>10000</v>
      </c>
      <c r="T12" s="100">
        <v>30000</v>
      </c>
      <c r="U12" s="79" t="s">
        <v>29</v>
      </c>
      <c r="V12" s="79"/>
      <c r="W12" s="79" t="s">
        <v>30</v>
      </c>
      <c r="X12" s="79" t="s">
        <v>48</v>
      </c>
      <c r="Y12" s="79" t="s">
        <v>48</v>
      </c>
      <c r="Z12" s="79" t="s">
        <v>48</v>
      </c>
      <c r="AA12" s="78" t="s">
        <v>49</v>
      </c>
      <c r="AB12" s="101">
        <v>1174.68</v>
      </c>
      <c r="AC12" s="90">
        <v>1189.18</v>
      </c>
      <c r="AD12" s="89">
        <v>144.86000000000001</v>
      </c>
      <c r="AE12" s="91">
        <v>0.02</v>
      </c>
      <c r="AF12" s="92" t="s">
        <v>1709</v>
      </c>
      <c r="AG12" s="213">
        <v>192118</v>
      </c>
    </row>
    <row r="13" spans="1:33">
      <c r="A13" s="76">
        <v>20</v>
      </c>
      <c r="B13" s="76">
        <v>5</v>
      </c>
      <c r="C13" s="78">
        <v>57</v>
      </c>
      <c r="D13" s="78" t="s">
        <v>1180</v>
      </c>
      <c r="E13" s="78" t="s">
        <v>56</v>
      </c>
      <c r="F13" s="78" t="s">
        <v>59</v>
      </c>
      <c r="G13" s="79" t="s">
        <v>53</v>
      </c>
      <c r="H13" s="79" t="s">
        <v>1217</v>
      </c>
      <c r="I13" s="79" t="s">
        <v>69</v>
      </c>
      <c r="J13" s="78" t="s">
        <v>1181</v>
      </c>
      <c r="K13" s="78">
        <v>1126500124</v>
      </c>
      <c r="L13" s="79" t="s">
        <v>45</v>
      </c>
      <c r="M13" s="79" t="s">
        <v>46</v>
      </c>
      <c r="N13" s="83">
        <f>SUMIFS(FIPE!C:C,FIPE!A:A,'À VENDA'!F11,FIPE!B:B,'À VENDA'!E11)</f>
        <v>93629</v>
      </c>
      <c r="O13" s="79" t="s">
        <v>27</v>
      </c>
      <c r="P13" s="107" t="s">
        <v>28</v>
      </c>
      <c r="Q13" s="107">
        <v>100000</v>
      </c>
      <c r="R13" s="107">
        <v>100000</v>
      </c>
      <c r="S13" s="107">
        <v>10000</v>
      </c>
      <c r="T13" s="107">
        <v>30000</v>
      </c>
      <c r="U13" s="107" t="s">
        <v>29</v>
      </c>
      <c r="V13" s="79"/>
      <c r="W13" s="79" t="s">
        <v>30</v>
      </c>
      <c r="X13" s="79" t="s">
        <v>48</v>
      </c>
      <c r="Y13" s="79" t="s">
        <v>48</v>
      </c>
      <c r="Z13" s="79" t="s">
        <v>48</v>
      </c>
      <c r="AA13" s="78" t="s">
        <v>1143</v>
      </c>
      <c r="AB13" s="89">
        <v>373.6</v>
      </c>
      <c r="AC13" s="90">
        <v>1483.82</v>
      </c>
      <c r="AD13" s="89">
        <v>144.86000000000001</v>
      </c>
      <c r="AE13" s="91">
        <v>0.02</v>
      </c>
      <c r="AF13" s="92" t="s">
        <v>1709</v>
      </c>
      <c r="AG13" s="241">
        <v>227074</v>
      </c>
    </row>
    <row r="14" spans="1:33" ht="14.25" customHeight="1">
      <c r="A14" s="76">
        <v>20</v>
      </c>
      <c r="B14" s="76">
        <v>5</v>
      </c>
      <c r="C14" s="78">
        <v>267</v>
      </c>
      <c r="D14" s="78" t="s">
        <v>1191</v>
      </c>
      <c r="E14" s="78" t="s">
        <v>68</v>
      </c>
      <c r="F14" s="78" t="s">
        <v>59</v>
      </c>
      <c r="G14" s="79" t="s">
        <v>53</v>
      </c>
      <c r="H14" s="79" t="s">
        <v>1217</v>
      </c>
      <c r="I14" s="79" t="s">
        <v>69</v>
      </c>
      <c r="J14" s="78" t="s">
        <v>1192</v>
      </c>
      <c r="K14" s="78">
        <v>1148652440</v>
      </c>
      <c r="L14" s="79" t="s">
        <v>45</v>
      </c>
      <c r="M14" s="79" t="s">
        <v>46</v>
      </c>
      <c r="N14" s="83">
        <f>SUMIFS(FIPE!C:C,FIPE!A:A,'À VENDA'!F12,FIPE!B:B,'À VENDA'!E12)</f>
        <v>96649</v>
      </c>
      <c r="O14" s="79" t="s">
        <v>27</v>
      </c>
      <c r="P14" s="107" t="s">
        <v>28</v>
      </c>
      <c r="Q14" s="107">
        <v>100000</v>
      </c>
      <c r="R14" s="107">
        <v>100000</v>
      </c>
      <c r="S14" s="107">
        <v>10000</v>
      </c>
      <c r="T14" s="107">
        <v>30000</v>
      </c>
      <c r="U14" s="107" t="s">
        <v>29</v>
      </c>
      <c r="V14" s="79"/>
      <c r="W14" s="79" t="s">
        <v>30</v>
      </c>
      <c r="X14" s="79" t="s">
        <v>48</v>
      </c>
      <c r="Y14" s="79" t="s">
        <v>48</v>
      </c>
      <c r="Z14" s="79" t="s">
        <v>48</v>
      </c>
      <c r="AA14" s="78" t="s">
        <v>49</v>
      </c>
      <c r="AB14" s="89">
        <v>2775.32</v>
      </c>
      <c r="AC14" s="90">
        <v>1545.76</v>
      </c>
      <c r="AD14" s="89">
        <v>144.86000000000001</v>
      </c>
      <c r="AE14" s="91">
        <v>0.02</v>
      </c>
      <c r="AF14" s="92" t="s">
        <v>1709</v>
      </c>
      <c r="AG14" s="214">
        <v>139514</v>
      </c>
    </row>
    <row r="15" spans="1:33">
      <c r="A15" s="76">
        <v>20</v>
      </c>
      <c r="B15" s="76">
        <v>5</v>
      </c>
      <c r="C15" s="78">
        <v>565</v>
      </c>
      <c r="D15" s="78" t="s">
        <v>1193</v>
      </c>
      <c r="E15" s="78" t="s">
        <v>68</v>
      </c>
      <c r="F15" s="78" t="s">
        <v>59</v>
      </c>
      <c r="G15" s="79" t="s">
        <v>53</v>
      </c>
      <c r="H15" s="79" t="s">
        <v>1217</v>
      </c>
      <c r="I15" s="79" t="s">
        <v>69</v>
      </c>
      <c r="J15" s="78" t="s">
        <v>1194</v>
      </c>
      <c r="K15" s="78">
        <v>1148648302</v>
      </c>
      <c r="L15" s="79" t="s">
        <v>45</v>
      </c>
      <c r="M15" s="79" t="s">
        <v>46</v>
      </c>
      <c r="N15" s="83">
        <f>SUMIFS(FIPE!C:C,FIPE!A:A,'À VENDA'!F13,FIPE!B:B,'À VENDA'!E13)</f>
        <v>144893</v>
      </c>
      <c r="O15" s="79" t="s">
        <v>27</v>
      </c>
      <c r="P15" s="107" t="s">
        <v>28</v>
      </c>
      <c r="Q15" s="107">
        <v>100000</v>
      </c>
      <c r="R15" s="107">
        <v>100000</v>
      </c>
      <c r="S15" s="107">
        <v>10000</v>
      </c>
      <c r="T15" s="107">
        <v>30000</v>
      </c>
      <c r="U15" s="107" t="s">
        <v>29</v>
      </c>
      <c r="V15" s="79"/>
      <c r="W15" s="79" t="s">
        <v>30</v>
      </c>
      <c r="X15" s="79" t="s">
        <v>48</v>
      </c>
      <c r="Y15" s="79" t="s">
        <v>48</v>
      </c>
      <c r="Z15" s="79" t="s">
        <v>48</v>
      </c>
      <c r="AA15" s="78" t="s">
        <v>49</v>
      </c>
      <c r="AB15" s="89">
        <v>0</v>
      </c>
      <c r="AC15" s="90">
        <v>1545.76</v>
      </c>
      <c r="AD15" s="89">
        <v>144.86000000000001</v>
      </c>
      <c r="AE15" s="91">
        <v>0.02</v>
      </c>
      <c r="AF15" s="92" t="s">
        <v>1709</v>
      </c>
      <c r="AG15" s="213">
        <v>112337</v>
      </c>
    </row>
    <row r="16" spans="1:33">
      <c r="A16" s="76">
        <v>20</v>
      </c>
      <c r="B16" s="76">
        <v>5</v>
      </c>
      <c r="C16" s="78">
        <v>273</v>
      </c>
      <c r="D16" s="78" t="s">
        <v>1238</v>
      </c>
      <c r="E16" s="78" t="s">
        <v>68</v>
      </c>
      <c r="F16" s="78" t="s">
        <v>59</v>
      </c>
      <c r="G16" s="79" t="s">
        <v>53</v>
      </c>
      <c r="H16" s="79" t="s">
        <v>1217</v>
      </c>
      <c r="I16" s="79" t="s">
        <v>69</v>
      </c>
      <c r="J16" s="78" t="s">
        <v>1239</v>
      </c>
      <c r="K16" s="78">
        <v>1148653624</v>
      </c>
      <c r="L16" s="79" t="s">
        <v>45</v>
      </c>
      <c r="M16" s="79" t="s">
        <v>46</v>
      </c>
      <c r="N16" s="83">
        <f>SUMIFS(FIPE!C:C,FIPE!A:A,'DISPON - LOCAÇÃO'!F6,FIPE!B:B,'DISPON - LOCAÇÃO'!E6)</f>
        <v>144893</v>
      </c>
      <c r="O16" s="79" t="s">
        <v>27</v>
      </c>
      <c r="P16" s="79" t="s">
        <v>28</v>
      </c>
      <c r="Q16" s="129">
        <v>100000</v>
      </c>
      <c r="R16" s="100">
        <v>100000</v>
      </c>
      <c r="S16" s="100">
        <v>10000</v>
      </c>
      <c r="T16" s="100">
        <v>30000</v>
      </c>
      <c r="U16" s="79" t="s">
        <v>29</v>
      </c>
      <c r="V16" s="79"/>
      <c r="W16" s="79" t="s">
        <v>30</v>
      </c>
      <c r="X16" s="79" t="s">
        <v>48</v>
      </c>
      <c r="Y16" s="79" t="s">
        <v>48</v>
      </c>
      <c r="Z16" s="79" t="s">
        <v>48</v>
      </c>
      <c r="AA16" s="78" t="s">
        <v>1240</v>
      </c>
      <c r="AB16" s="101">
        <v>0</v>
      </c>
      <c r="AC16" s="90">
        <v>1545.76</v>
      </c>
      <c r="AD16" s="89">
        <v>144.86000000000001</v>
      </c>
      <c r="AE16" s="91">
        <v>0.02</v>
      </c>
      <c r="AF16" s="92" t="s">
        <v>1709</v>
      </c>
      <c r="AG16" s="93" t="s">
        <v>1713</v>
      </c>
    </row>
    <row r="17" spans="1:33">
      <c r="A17" s="76">
        <v>20</v>
      </c>
      <c r="B17" s="76">
        <v>5</v>
      </c>
      <c r="C17" s="78">
        <v>279</v>
      </c>
      <c r="D17" s="78" t="s">
        <v>1241</v>
      </c>
      <c r="E17" s="78" t="s">
        <v>68</v>
      </c>
      <c r="F17" s="78" t="s">
        <v>59</v>
      </c>
      <c r="G17" s="79" t="s">
        <v>53</v>
      </c>
      <c r="H17" s="79" t="s">
        <v>1217</v>
      </c>
      <c r="I17" s="79" t="s">
        <v>69</v>
      </c>
      <c r="J17" s="78" t="s">
        <v>1242</v>
      </c>
      <c r="K17" s="78">
        <v>1148649619</v>
      </c>
      <c r="L17" s="79" t="s">
        <v>45</v>
      </c>
      <c r="M17" s="79" t="s">
        <v>46</v>
      </c>
      <c r="N17" s="83">
        <f>SUMIFS(FIPE!C:C,FIPE!A:A,'À VENDA'!F14,FIPE!B:B,'À VENDA'!E14)</f>
        <v>142955</v>
      </c>
      <c r="O17" s="79" t="s">
        <v>27</v>
      </c>
      <c r="P17" s="79" t="s">
        <v>28</v>
      </c>
      <c r="Q17" s="129">
        <v>100000</v>
      </c>
      <c r="R17" s="100">
        <v>100000</v>
      </c>
      <c r="S17" s="100">
        <v>10000</v>
      </c>
      <c r="T17" s="100">
        <v>30000</v>
      </c>
      <c r="U17" s="79" t="s">
        <v>29</v>
      </c>
      <c r="V17" s="79"/>
      <c r="W17" s="79" t="s">
        <v>30</v>
      </c>
      <c r="X17" s="79" t="s">
        <v>48</v>
      </c>
      <c r="Y17" s="79" t="s">
        <v>48</v>
      </c>
      <c r="Z17" s="79" t="s">
        <v>48</v>
      </c>
      <c r="AA17" s="78" t="s">
        <v>1240</v>
      </c>
      <c r="AB17" s="101">
        <v>0</v>
      </c>
      <c r="AC17" s="90">
        <v>1545.76</v>
      </c>
      <c r="AD17" s="89">
        <v>144.86000000000001</v>
      </c>
      <c r="AE17" s="91">
        <v>0.02</v>
      </c>
      <c r="AF17" s="92" t="s">
        <v>1709</v>
      </c>
      <c r="AG17" s="24" t="s">
        <v>1713</v>
      </c>
    </row>
    <row r="18" spans="1:33">
      <c r="A18" s="76">
        <v>20</v>
      </c>
      <c r="B18" s="77">
        <v>5</v>
      </c>
      <c r="C18" s="78">
        <v>213</v>
      </c>
      <c r="D18" s="78" t="s">
        <v>583</v>
      </c>
      <c r="E18" s="78" t="s">
        <v>68</v>
      </c>
      <c r="F18" s="78" t="s">
        <v>59</v>
      </c>
      <c r="G18" s="79" t="s">
        <v>53</v>
      </c>
      <c r="H18" s="79" t="s">
        <v>1217</v>
      </c>
      <c r="I18" s="81" t="s">
        <v>69</v>
      </c>
      <c r="J18" s="78" t="s">
        <v>585</v>
      </c>
      <c r="K18" s="78">
        <v>1137131362</v>
      </c>
      <c r="L18" s="79" t="s">
        <v>152</v>
      </c>
      <c r="M18" s="79" t="s">
        <v>153</v>
      </c>
      <c r="N18" s="83">
        <f>SUMIFS(FIPE!C:C,FIPE!A:A,'À VENDA'!F18,FIPE!B:B,'À VENDA'!E18)</f>
        <v>142955</v>
      </c>
      <c r="O18" s="84" t="s">
        <v>28</v>
      </c>
      <c r="P18" s="95">
        <v>300000</v>
      </c>
      <c r="Q18" s="95">
        <v>700000</v>
      </c>
      <c r="R18" s="95">
        <v>100000</v>
      </c>
      <c r="S18" s="95">
        <v>30000</v>
      </c>
      <c r="T18" s="96" t="s">
        <v>48</v>
      </c>
      <c r="U18" s="88" t="s">
        <v>152</v>
      </c>
      <c r="V18" s="79" t="s">
        <v>30</v>
      </c>
      <c r="W18" s="79" t="s">
        <v>48</v>
      </c>
      <c r="X18" s="79" t="s">
        <v>48</v>
      </c>
      <c r="Y18" s="79" t="s">
        <v>48</v>
      </c>
      <c r="Z18" s="79" t="s">
        <v>48</v>
      </c>
      <c r="AA18" s="78" t="s">
        <v>49</v>
      </c>
      <c r="AB18" s="90">
        <v>1545.76</v>
      </c>
      <c r="AC18" s="89">
        <v>144.86000000000001</v>
      </c>
      <c r="AD18" s="91">
        <v>0.02</v>
      </c>
      <c r="AE18" s="92" t="s">
        <v>1700</v>
      </c>
      <c r="AF18" s="93"/>
      <c r="AG18" s="216">
        <v>152322</v>
      </c>
    </row>
    <row r="19" spans="1:33">
      <c r="A19" s="76">
        <v>20</v>
      </c>
      <c r="B19" s="77">
        <v>5</v>
      </c>
      <c r="C19" s="78">
        <v>201</v>
      </c>
      <c r="D19" s="78" t="s">
        <v>586</v>
      </c>
      <c r="E19" s="78" t="s">
        <v>68</v>
      </c>
      <c r="F19" s="78" t="s">
        <v>59</v>
      </c>
      <c r="G19" s="79" t="s">
        <v>53</v>
      </c>
      <c r="H19" s="79" t="s">
        <v>1217</v>
      </c>
      <c r="I19" s="81" t="s">
        <v>69</v>
      </c>
      <c r="J19" s="78" t="s">
        <v>587</v>
      </c>
      <c r="K19" s="78">
        <v>1136876313</v>
      </c>
      <c r="L19" s="79" t="s">
        <v>152</v>
      </c>
      <c r="M19" s="79" t="s">
        <v>153</v>
      </c>
      <c r="N19" s="83">
        <f>SUMIFS(FIPE!C:C,FIPE!A:A,'À VENDA'!F19,FIPE!B:B,'À VENDA'!E19)</f>
        <v>142955</v>
      </c>
      <c r="O19" s="84" t="s">
        <v>28</v>
      </c>
      <c r="P19" s="95">
        <v>300000</v>
      </c>
      <c r="Q19" s="95">
        <v>700000</v>
      </c>
      <c r="R19" s="95">
        <v>100000</v>
      </c>
      <c r="S19" s="95">
        <v>30000</v>
      </c>
      <c r="T19" s="96" t="s">
        <v>48</v>
      </c>
      <c r="U19" s="88" t="s">
        <v>152</v>
      </c>
      <c r="V19" s="79" t="s">
        <v>30</v>
      </c>
      <c r="W19" s="79" t="s">
        <v>48</v>
      </c>
      <c r="X19" s="79" t="s">
        <v>48</v>
      </c>
      <c r="Y19" s="79" t="s">
        <v>48</v>
      </c>
      <c r="Z19" s="79" t="s">
        <v>48</v>
      </c>
      <c r="AA19" s="78" t="s">
        <v>49</v>
      </c>
      <c r="AB19" s="90">
        <v>1545.76</v>
      </c>
      <c r="AC19" s="89">
        <v>144.86000000000001</v>
      </c>
      <c r="AD19" s="91">
        <v>0.02</v>
      </c>
      <c r="AE19" s="92" t="s">
        <v>1700</v>
      </c>
      <c r="AF19" s="93"/>
      <c r="AG19" s="216">
        <v>141080</v>
      </c>
    </row>
    <row r="20" spans="1:33">
      <c r="A20" s="76">
        <v>20</v>
      </c>
      <c r="B20" s="77">
        <v>5</v>
      </c>
      <c r="C20" s="78">
        <v>221</v>
      </c>
      <c r="D20" s="78" t="s">
        <v>588</v>
      </c>
      <c r="E20" s="78" t="s">
        <v>68</v>
      </c>
      <c r="F20" s="78" t="s">
        <v>59</v>
      </c>
      <c r="G20" s="79" t="s">
        <v>53</v>
      </c>
      <c r="H20" s="79" t="s">
        <v>1217</v>
      </c>
      <c r="I20" s="81" t="s">
        <v>69</v>
      </c>
      <c r="J20" s="78" t="s">
        <v>589</v>
      </c>
      <c r="K20" s="78">
        <v>1137122878</v>
      </c>
      <c r="L20" s="79" t="s">
        <v>152</v>
      </c>
      <c r="M20" s="79" t="s">
        <v>153</v>
      </c>
      <c r="N20" s="83">
        <f>SUMIFS(FIPE!C:C,FIPE!A:A,'À VENDA'!F20,FIPE!B:B,'À VENDA'!E20)</f>
        <v>142955</v>
      </c>
      <c r="O20" s="84" t="s">
        <v>28</v>
      </c>
      <c r="P20" s="95">
        <v>300000</v>
      </c>
      <c r="Q20" s="95">
        <v>700000</v>
      </c>
      <c r="R20" s="95">
        <v>100000</v>
      </c>
      <c r="S20" s="95">
        <v>30000</v>
      </c>
      <c r="T20" s="96" t="s">
        <v>48</v>
      </c>
      <c r="U20" s="88" t="s">
        <v>152</v>
      </c>
      <c r="V20" s="79" t="s">
        <v>30</v>
      </c>
      <c r="W20" s="79" t="s">
        <v>48</v>
      </c>
      <c r="X20" s="79" t="s">
        <v>48</v>
      </c>
      <c r="Y20" s="79" t="s">
        <v>48</v>
      </c>
      <c r="Z20" s="79" t="s">
        <v>48</v>
      </c>
      <c r="AA20" s="78" t="s">
        <v>49</v>
      </c>
      <c r="AB20" s="90">
        <v>1545.76</v>
      </c>
      <c r="AC20" s="89">
        <v>144.86000000000001</v>
      </c>
      <c r="AD20" s="91">
        <v>0.02</v>
      </c>
      <c r="AE20" s="92" t="s">
        <v>1700</v>
      </c>
      <c r="AF20" s="93"/>
      <c r="AG20" s="216">
        <v>119056</v>
      </c>
    </row>
    <row r="21" spans="1:33">
      <c r="A21" s="76">
        <v>20</v>
      </c>
      <c r="B21" s="77">
        <v>20</v>
      </c>
      <c r="C21" s="78">
        <v>207</v>
      </c>
      <c r="D21" s="78" t="s">
        <v>590</v>
      </c>
      <c r="E21" s="78" t="s">
        <v>68</v>
      </c>
      <c r="F21" s="78" t="s">
        <v>59</v>
      </c>
      <c r="G21" s="79" t="s">
        <v>53</v>
      </c>
      <c r="H21" s="79" t="s">
        <v>1217</v>
      </c>
      <c r="I21" s="81" t="s">
        <v>69</v>
      </c>
      <c r="J21" s="78" t="s">
        <v>591</v>
      </c>
      <c r="K21" s="78">
        <v>1136874256</v>
      </c>
      <c r="L21" s="79" t="s">
        <v>152</v>
      </c>
      <c r="M21" s="79" t="s">
        <v>153</v>
      </c>
      <c r="N21" s="83">
        <f>SUMIFS(FIPE!C:C,FIPE!A:A,'À VENDA'!F21,FIPE!B:B,'À VENDA'!E21)</f>
        <v>142955</v>
      </c>
      <c r="O21" s="84" t="s">
        <v>28</v>
      </c>
      <c r="P21" s="95">
        <v>300000</v>
      </c>
      <c r="Q21" s="95">
        <v>700000</v>
      </c>
      <c r="R21" s="95">
        <v>100000</v>
      </c>
      <c r="S21" s="95">
        <v>30000</v>
      </c>
      <c r="T21" s="96" t="s">
        <v>48</v>
      </c>
      <c r="U21" s="88" t="s">
        <v>152</v>
      </c>
      <c r="V21" s="79" t="s">
        <v>30</v>
      </c>
      <c r="W21" s="79" t="s">
        <v>48</v>
      </c>
      <c r="X21" s="79" t="s">
        <v>48</v>
      </c>
      <c r="Y21" s="79" t="s">
        <v>48</v>
      </c>
      <c r="Z21" s="79" t="s">
        <v>48</v>
      </c>
      <c r="AA21" s="78" t="s">
        <v>49</v>
      </c>
      <c r="AB21" s="90">
        <v>1545.76</v>
      </c>
      <c r="AC21" s="89">
        <v>144.86000000000001</v>
      </c>
      <c r="AD21" s="91">
        <v>0.02</v>
      </c>
      <c r="AE21" s="92" t="s">
        <v>1700</v>
      </c>
      <c r="AF21" s="93"/>
      <c r="AG21" s="216">
        <v>107877</v>
      </c>
    </row>
    <row r="22" spans="1:33">
      <c r="A22" s="76">
        <v>20</v>
      </c>
      <c r="B22" s="77">
        <v>5</v>
      </c>
      <c r="C22" s="78">
        <v>219</v>
      </c>
      <c r="D22" s="78" t="s">
        <v>592</v>
      </c>
      <c r="E22" s="78" t="s">
        <v>68</v>
      </c>
      <c r="F22" s="78" t="s">
        <v>59</v>
      </c>
      <c r="G22" s="79" t="s">
        <v>53</v>
      </c>
      <c r="H22" s="79" t="s">
        <v>1217</v>
      </c>
      <c r="I22" s="81" t="s">
        <v>69</v>
      </c>
      <c r="J22" s="78" t="s">
        <v>593</v>
      </c>
      <c r="K22" s="78">
        <v>1137126156</v>
      </c>
      <c r="L22" s="79" t="s">
        <v>152</v>
      </c>
      <c r="M22" s="79" t="s">
        <v>153</v>
      </c>
      <c r="N22" s="83">
        <f>SUMIFS(FIPE!C:C,FIPE!A:A,'À VENDA'!F22,FIPE!B:B,'À VENDA'!E22)</f>
        <v>142955</v>
      </c>
      <c r="O22" s="84" t="s">
        <v>28</v>
      </c>
      <c r="P22" s="95">
        <v>300000</v>
      </c>
      <c r="Q22" s="95">
        <v>700000</v>
      </c>
      <c r="R22" s="95">
        <v>100000</v>
      </c>
      <c r="S22" s="95">
        <v>30000</v>
      </c>
      <c r="T22" s="96" t="s">
        <v>48</v>
      </c>
      <c r="U22" s="88" t="s">
        <v>152</v>
      </c>
      <c r="V22" s="79" t="s">
        <v>30</v>
      </c>
      <c r="W22" s="79" t="s">
        <v>48</v>
      </c>
      <c r="X22" s="79" t="s">
        <v>48</v>
      </c>
      <c r="Y22" s="79" t="s">
        <v>48</v>
      </c>
      <c r="Z22" s="79" t="s">
        <v>48</v>
      </c>
      <c r="AA22" s="78" t="s">
        <v>49</v>
      </c>
      <c r="AB22" s="90">
        <v>1545.76</v>
      </c>
      <c r="AC22" s="89">
        <v>144.86000000000001</v>
      </c>
      <c r="AD22" s="91">
        <v>0.02</v>
      </c>
      <c r="AE22" s="92" t="s">
        <v>1700</v>
      </c>
      <c r="AF22" s="93"/>
      <c r="AG22" s="216">
        <v>140193</v>
      </c>
    </row>
    <row r="23" spans="1:33">
      <c r="A23" s="76">
        <v>20</v>
      </c>
      <c r="B23" s="77">
        <v>5</v>
      </c>
      <c r="C23" s="78">
        <v>271</v>
      </c>
      <c r="D23" s="78" t="s">
        <v>595</v>
      </c>
      <c r="E23" s="78" t="s">
        <v>68</v>
      </c>
      <c r="F23" s="78" t="s">
        <v>59</v>
      </c>
      <c r="G23" s="79" t="s">
        <v>53</v>
      </c>
      <c r="H23" s="79" t="s">
        <v>1217</v>
      </c>
      <c r="I23" s="81" t="s">
        <v>69</v>
      </c>
      <c r="J23" s="78" t="s">
        <v>596</v>
      </c>
      <c r="K23" s="78">
        <v>1148652652</v>
      </c>
      <c r="L23" s="79" t="s">
        <v>152</v>
      </c>
      <c r="M23" s="79" t="s">
        <v>153</v>
      </c>
      <c r="N23" s="83">
        <f>SUMIFS(FIPE!C:C,FIPE!A:A,'À VENDA'!F23,FIPE!B:B,'À VENDA'!E23)</f>
        <v>142955</v>
      </c>
      <c r="O23" s="84" t="s">
        <v>28</v>
      </c>
      <c r="P23" s="95">
        <v>300000</v>
      </c>
      <c r="Q23" s="95">
        <v>700000</v>
      </c>
      <c r="R23" s="95">
        <v>100000</v>
      </c>
      <c r="S23" s="95">
        <v>30000</v>
      </c>
      <c r="T23" s="96" t="s">
        <v>48</v>
      </c>
      <c r="U23" s="88" t="s">
        <v>152</v>
      </c>
      <c r="V23" s="79" t="s">
        <v>30</v>
      </c>
      <c r="W23" s="79" t="s">
        <v>48</v>
      </c>
      <c r="X23" s="79" t="s">
        <v>48</v>
      </c>
      <c r="Y23" s="79" t="s">
        <v>48</v>
      </c>
      <c r="Z23" s="79" t="s">
        <v>48</v>
      </c>
      <c r="AA23" s="78" t="s">
        <v>49</v>
      </c>
      <c r="AB23" s="90">
        <v>1545.76</v>
      </c>
      <c r="AC23" s="89">
        <v>144.86000000000001</v>
      </c>
      <c r="AD23" s="91">
        <v>0.02</v>
      </c>
      <c r="AE23" s="92" t="s">
        <v>1700</v>
      </c>
      <c r="AF23" s="93"/>
      <c r="AG23" s="216">
        <v>141132</v>
      </c>
    </row>
    <row r="24" spans="1:33">
      <c r="A24" s="76">
        <v>20</v>
      </c>
      <c r="B24" s="76">
        <v>5</v>
      </c>
      <c r="C24" s="78">
        <v>52</v>
      </c>
      <c r="D24" s="78" t="s">
        <v>1065</v>
      </c>
      <c r="E24" s="78" t="s">
        <v>1630</v>
      </c>
      <c r="F24" s="78" t="s">
        <v>37</v>
      </c>
      <c r="G24" s="79" t="s">
        <v>21</v>
      </c>
      <c r="H24" s="79" t="s">
        <v>1217</v>
      </c>
      <c r="I24" s="79" t="s">
        <v>69</v>
      </c>
      <c r="J24" s="78" t="s">
        <v>1066</v>
      </c>
      <c r="K24" s="78">
        <v>1206612662</v>
      </c>
      <c r="L24" s="79" t="s">
        <v>45</v>
      </c>
      <c r="M24" s="79" t="s">
        <v>46</v>
      </c>
      <c r="N24" s="83">
        <f>SUMIFS(FIPE!C:C,FIPE!A:A,'À VENDA'!F15,FIPE!B:B,'À VENDA'!E15)</f>
        <v>142955</v>
      </c>
      <c r="O24" s="79" t="s">
        <v>47</v>
      </c>
      <c r="P24" s="107">
        <v>1</v>
      </c>
      <c r="Q24" s="107">
        <v>100000</v>
      </c>
      <c r="R24" s="107">
        <v>100000</v>
      </c>
      <c r="S24" s="107">
        <v>10000</v>
      </c>
      <c r="T24" s="107">
        <v>30000</v>
      </c>
      <c r="U24" s="107" t="s">
        <v>29</v>
      </c>
      <c r="V24" s="79"/>
      <c r="W24" s="79" t="s">
        <v>30</v>
      </c>
      <c r="X24" s="79" t="s">
        <v>48</v>
      </c>
      <c r="Y24" s="79" t="s">
        <v>48</v>
      </c>
      <c r="Z24" s="79" t="s">
        <v>48</v>
      </c>
      <c r="AA24" s="78" t="s">
        <v>49</v>
      </c>
      <c r="AB24" s="89">
        <v>0</v>
      </c>
      <c r="AC24" s="90">
        <v>2670.32</v>
      </c>
      <c r="AD24" s="89">
        <v>144.86000000000001</v>
      </c>
      <c r="AE24" s="115">
        <v>0.04</v>
      </c>
      <c r="AF24" s="92" t="s">
        <v>1709</v>
      </c>
      <c r="AG24" s="213">
        <v>87549</v>
      </c>
    </row>
    <row r="25" spans="1:33">
      <c r="A25" s="76">
        <v>20</v>
      </c>
      <c r="B25" s="76">
        <v>5</v>
      </c>
      <c r="C25" s="78">
        <v>56</v>
      </c>
      <c r="D25" s="78" t="s">
        <v>1069</v>
      </c>
      <c r="E25" s="78" t="s">
        <v>1630</v>
      </c>
      <c r="F25" s="78" t="s">
        <v>37</v>
      </c>
      <c r="G25" s="79" t="s">
        <v>21</v>
      </c>
      <c r="H25" s="79" t="s">
        <v>1217</v>
      </c>
      <c r="I25" s="79" t="s">
        <v>69</v>
      </c>
      <c r="J25" s="78" t="s">
        <v>1070</v>
      </c>
      <c r="K25" s="78">
        <v>1206607600</v>
      </c>
      <c r="L25" s="79" t="s">
        <v>45</v>
      </c>
      <c r="M25" s="79" t="s">
        <v>46</v>
      </c>
      <c r="N25" s="83">
        <f>SUMIFS(FIPE!C:C,FIPE!A:A,'À VENDA'!F16,FIPE!B:B,'À VENDA'!E16)</f>
        <v>142955</v>
      </c>
      <c r="O25" s="79" t="s">
        <v>27</v>
      </c>
      <c r="P25" s="107" t="s">
        <v>28</v>
      </c>
      <c r="Q25" s="107">
        <v>100000</v>
      </c>
      <c r="R25" s="107">
        <v>100000</v>
      </c>
      <c r="S25" s="107">
        <v>10000</v>
      </c>
      <c r="T25" s="107">
        <v>30000</v>
      </c>
      <c r="U25" s="107" t="s">
        <v>29</v>
      </c>
      <c r="V25" s="79"/>
      <c r="W25" s="79" t="s">
        <v>30</v>
      </c>
      <c r="X25" s="79" t="s">
        <v>48</v>
      </c>
      <c r="Y25" s="79" t="s">
        <v>48</v>
      </c>
      <c r="Z25" s="79" t="s">
        <v>48</v>
      </c>
      <c r="AA25" s="78" t="s">
        <v>49</v>
      </c>
      <c r="AB25" s="89">
        <v>0</v>
      </c>
      <c r="AC25" s="90">
        <v>2670.32</v>
      </c>
      <c r="AD25" s="89">
        <v>144.86000000000001</v>
      </c>
      <c r="AE25" s="115">
        <v>0.04</v>
      </c>
      <c r="AF25" s="92" t="s">
        <v>1709</v>
      </c>
      <c r="AG25" s="239">
        <v>26283</v>
      </c>
    </row>
    <row r="26" spans="1:33">
      <c r="A26" s="76">
        <v>20</v>
      </c>
      <c r="B26" s="76">
        <v>5</v>
      </c>
      <c r="C26" s="78">
        <v>231</v>
      </c>
      <c r="D26" s="78" t="s">
        <v>1113</v>
      </c>
      <c r="E26" s="78" t="s">
        <v>84</v>
      </c>
      <c r="F26" s="78" t="s">
        <v>59</v>
      </c>
      <c r="G26" s="79" t="s">
        <v>53</v>
      </c>
      <c r="H26" s="79" t="s">
        <v>1217</v>
      </c>
      <c r="I26" s="79" t="s">
        <v>69</v>
      </c>
      <c r="J26" s="78" t="s">
        <v>1114</v>
      </c>
      <c r="K26" s="78">
        <v>1141348133</v>
      </c>
      <c r="L26" s="79" t="s">
        <v>229</v>
      </c>
      <c r="M26" s="79" t="s">
        <v>230</v>
      </c>
      <c r="N26" s="83">
        <f>SUMIFS(FIPE!C:C,FIPE!A:A,CAMAÇARI!F7,FIPE!B:B,CAMAÇARI!E7)</f>
        <v>196401</v>
      </c>
      <c r="O26" s="79" t="s">
        <v>27</v>
      </c>
      <c r="P26" s="107" t="s">
        <v>28</v>
      </c>
      <c r="Q26" s="107">
        <v>200000</v>
      </c>
      <c r="R26" s="107">
        <v>200000</v>
      </c>
      <c r="S26" s="107">
        <v>200000</v>
      </c>
      <c r="T26" s="107">
        <v>200000</v>
      </c>
      <c r="U26" s="107" t="s">
        <v>29</v>
      </c>
      <c r="V26" s="79"/>
      <c r="W26" s="79" t="s">
        <v>30</v>
      </c>
      <c r="X26" s="79" t="s">
        <v>48</v>
      </c>
      <c r="Y26" s="79" t="s">
        <v>48</v>
      </c>
      <c r="Z26" s="79" t="s">
        <v>48</v>
      </c>
      <c r="AA26" s="78" t="s">
        <v>164</v>
      </c>
      <c r="AB26" s="89">
        <v>0</v>
      </c>
      <c r="AC26" s="90">
        <v>1253.95</v>
      </c>
      <c r="AD26" s="89">
        <v>144.86000000000001</v>
      </c>
      <c r="AE26" s="91">
        <v>1.4999999999999999E-2</v>
      </c>
      <c r="AF26" s="92" t="s">
        <v>1709</v>
      </c>
      <c r="AG26" s="93"/>
    </row>
    <row r="27" spans="1:33">
      <c r="A27" s="76">
        <v>20</v>
      </c>
      <c r="B27" s="76">
        <v>5</v>
      </c>
      <c r="C27" s="78">
        <v>577</v>
      </c>
      <c r="D27" s="78" t="s">
        <v>1166</v>
      </c>
      <c r="E27" s="78" t="s">
        <v>56</v>
      </c>
      <c r="F27" s="78" t="s">
        <v>37</v>
      </c>
      <c r="G27" s="79" t="s">
        <v>53</v>
      </c>
      <c r="H27" s="79" t="s">
        <v>1217</v>
      </c>
      <c r="I27" s="79" t="s">
        <v>69</v>
      </c>
      <c r="J27" s="78" t="s">
        <v>1167</v>
      </c>
      <c r="K27" s="78">
        <v>1222842855</v>
      </c>
      <c r="L27" s="79" t="s">
        <v>45</v>
      </c>
      <c r="M27" s="79" t="s">
        <v>46</v>
      </c>
      <c r="N27" s="83">
        <f>SUMIFS(FIPE!C:C,FIPE!A:A,'À VENDA'!F27,FIPE!B:B,'À VENDA'!E27)</f>
        <v>162201</v>
      </c>
      <c r="O27" s="79" t="s">
        <v>47</v>
      </c>
      <c r="P27" s="107">
        <v>1</v>
      </c>
      <c r="Q27" s="107">
        <v>200000</v>
      </c>
      <c r="R27" s="107">
        <v>200000</v>
      </c>
      <c r="S27" s="107">
        <v>10000</v>
      </c>
      <c r="T27" s="107">
        <v>30000</v>
      </c>
      <c r="U27" s="107" t="s">
        <v>29</v>
      </c>
      <c r="V27" s="79"/>
      <c r="W27" s="79" t="s">
        <v>30</v>
      </c>
      <c r="X27" s="79" t="s">
        <v>48</v>
      </c>
      <c r="Y27" s="79" t="s">
        <v>48</v>
      </c>
      <c r="Z27" s="79" t="s">
        <v>48</v>
      </c>
      <c r="AA27" s="78" t="s">
        <v>1769</v>
      </c>
      <c r="AB27" s="89">
        <v>131.46</v>
      </c>
      <c r="AC27" s="90">
        <v>2275.8200000000002</v>
      </c>
      <c r="AD27" s="89">
        <v>144.86000000000001</v>
      </c>
      <c r="AE27" s="90"/>
      <c r="AF27" s="92" t="s">
        <v>1709</v>
      </c>
      <c r="AG27" s="124"/>
    </row>
    <row r="29" spans="1:33" ht="15" customHeight="1">
      <c r="A29" s="266" t="s">
        <v>1638</v>
      </c>
      <c r="B29" s="266"/>
      <c r="C29" s="266"/>
      <c r="D29" s="266"/>
      <c r="G29" s="267" t="s">
        <v>1754</v>
      </c>
      <c r="H29" s="267"/>
      <c r="I29" s="267"/>
    </row>
    <row r="30" spans="1:33">
      <c r="A30" s="260">
        <f>COUNTA(C4:C28)-COUNTIF(C4:C28,"FROTA")</f>
        <v>24</v>
      </c>
      <c r="B30" s="260"/>
      <c r="C30" s="260"/>
      <c r="D30" s="260"/>
      <c r="G30" s="267"/>
      <c r="H30" s="267"/>
      <c r="I30" s="267"/>
    </row>
  </sheetData>
  <autoFilter ref="A3:AG25" xr:uid="{00000000-0009-0000-0000-000004000000}">
    <sortState xmlns:xlrd2="http://schemas.microsoft.com/office/spreadsheetml/2017/richdata2" ref="A4:AG25">
      <sortCondition ref="E3:E25"/>
    </sortState>
  </autoFilter>
  <mergeCells count="3">
    <mergeCell ref="A29:D29"/>
    <mergeCell ref="A30:D30"/>
    <mergeCell ref="G29:I30"/>
  </mergeCells>
  <conditionalFormatting sqref="H3">
    <cfRule type="cellIs" dxfId="170" priority="296" operator="equal">
      <formula>$H$599</formula>
    </cfRule>
  </conditionalFormatting>
  <conditionalFormatting sqref="H3">
    <cfRule type="cellIs" dxfId="169" priority="303" operator="equal">
      <formula>$H$564</formula>
    </cfRule>
    <cfRule type="cellIs" dxfId="168" priority="304" operator="equal">
      <formula>$H$593</formula>
    </cfRule>
  </conditionalFormatting>
  <conditionalFormatting sqref="H1:H2 H4:H26">
    <cfRule type="cellIs" dxfId="167" priority="291" operator="equal">
      <formula>#REF!</formula>
    </cfRule>
  </conditionalFormatting>
  <conditionalFormatting sqref="N4:N24">
    <cfRule type="cellIs" dxfId="166" priority="232" operator="equal">
      <formula>#REF!</formula>
    </cfRule>
  </conditionalFormatting>
  <conditionalFormatting sqref="A4:A5">
    <cfRule type="iconSet" priority="233">
      <iconSet iconSet="3Symbols">
        <cfvo type="percent" val="0"/>
        <cfvo type="percent" val="&quot;NC&quot;"/>
        <cfvo type="percent" val="&quot;C&quot;"/>
      </iconSet>
    </cfRule>
  </conditionalFormatting>
  <conditionalFormatting sqref="A6">
    <cfRule type="iconSet" priority="218">
      <iconSet iconSet="3Symbols">
        <cfvo type="percent" val="0"/>
        <cfvo type="percent" val="&quot;NC&quot;"/>
        <cfvo type="percent" val="&quot;C&quot;"/>
      </iconSet>
    </cfRule>
  </conditionalFormatting>
  <conditionalFormatting sqref="H7:H8">
    <cfRule type="cellIs" dxfId="165" priority="192" operator="equal">
      <formula>$H$628</formula>
    </cfRule>
  </conditionalFormatting>
  <conditionalFormatting sqref="A7:A8">
    <cfRule type="iconSet" priority="194">
      <iconSet iconSet="3Symbols">
        <cfvo type="percent" val="0"/>
        <cfvo type="percent" val="&quot;NC&quot;"/>
        <cfvo type="percent" val="&quot;C&quot;"/>
      </iconSet>
    </cfRule>
  </conditionalFormatting>
  <conditionalFormatting sqref="H7:H8">
    <cfRule type="cellIs" dxfId="164" priority="198" operator="equal">
      <formula>$H$622</formula>
    </cfRule>
  </conditionalFormatting>
  <conditionalFormatting sqref="A9">
    <cfRule type="iconSet" priority="176">
      <iconSet iconSet="3Symbols">
        <cfvo type="percent" val="0"/>
        <cfvo type="percent" val="&quot;NC&quot;"/>
        <cfvo type="percent" val="&quot;C&quot;"/>
      </iconSet>
    </cfRule>
  </conditionalFormatting>
  <conditionalFormatting sqref="H7:H9">
    <cfRule type="cellIs" dxfId="163" priority="178" operator="equal">
      <formula>#REF!</formula>
    </cfRule>
  </conditionalFormatting>
  <conditionalFormatting sqref="H10:H11">
    <cfRule type="cellIs" dxfId="162" priority="162" operator="equal">
      <formula>$H$624</formula>
    </cfRule>
  </conditionalFormatting>
  <conditionalFormatting sqref="H10:H11">
    <cfRule type="cellIs" dxfId="161" priority="164" operator="equal">
      <formula>$H$589</formula>
    </cfRule>
    <cfRule type="cellIs" dxfId="160" priority="165" operator="equal">
      <formula>$H$618</formula>
    </cfRule>
  </conditionalFormatting>
  <conditionalFormatting sqref="A10:A11">
    <cfRule type="iconSet" priority="166">
      <iconSet iconSet="3Symbols">
        <cfvo type="percent" val="0"/>
        <cfvo type="percent" val="&quot;NC&quot;"/>
        <cfvo type="percent" val="&quot;C&quot;"/>
      </iconSet>
    </cfRule>
  </conditionalFormatting>
  <conditionalFormatting sqref="H12:H26">
    <cfRule type="cellIs" dxfId="159" priority="143" operator="equal">
      <formula>$H$644</formula>
    </cfRule>
  </conditionalFormatting>
  <conditionalFormatting sqref="A14">
    <cfRule type="iconSet" priority="140">
      <iconSet iconSet="3Symbols">
        <cfvo type="percent" val="0"/>
        <cfvo type="percent" val="&quot;NC&quot;"/>
        <cfvo type="percent" val="&quot;C&quot;"/>
      </iconSet>
    </cfRule>
  </conditionalFormatting>
  <conditionalFormatting sqref="H12:H26">
    <cfRule type="cellIs" dxfId="158" priority="142" operator="equal">
      <formula>$H$638</formula>
    </cfRule>
  </conditionalFormatting>
  <conditionalFormatting sqref="H12:H26">
    <cfRule type="cellIs" dxfId="157" priority="137" operator="equal">
      <formula>#REF!</formula>
    </cfRule>
  </conditionalFormatting>
  <conditionalFormatting sqref="A12:A13">
    <cfRule type="iconSet" priority="146">
      <iconSet iconSet="3Symbols">
        <cfvo type="percent" val="0"/>
        <cfvo type="percent" val="&quot;NC&quot;"/>
        <cfvo type="percent" val="&quot;C&quot;"/>
      </iconSet>
    </cfRule>
  </conditionalFormatting>
  <conditionalFormatting sqref="I7:I8">
    <cfRule type="cellIs" dxfId="156" priority="202" operator="equal">
      <formula>#REF!</formula>
    </cfRule>
  </conditionalFormatting>
  <conditionalFormatting sqref="I9">
    <cfRule type="cellIs" dxfId="155" priority="203" operator="equal">
      <formula>#REF!</formula>
    </cfRule>
  </conditionalFormatting>
  <conditionalFormatting sqref="I6">
    <cfRule type="cellIs" dxfId="154" priority="15720" operator="equal">
      <formula>$I$14</formula>
    </cfRule>
  </conditionalFormatting>
  <conditionalFormatting sqref="B4">
    <cfRule type="iconSet" priority="97">
      <iconSet iconSet="3Symbols">
        <cfvo type="percent" val="0"/>
        <cfvo type="percent" val="&quot;NC&quot;"/>
        <cfvo type="percent" val="&quot;C&quot;"/>
      </iconSet>
    </cfRule>
  </conditionalFormatting>
  <conditionalFormatting sqref="I16">
    <cfRule type="cellIs" dxfId="153" priority="84" operator="equal">
      <formula>#REF!</formula>
    </cfRule>
  </conditionalFormatting>
  <conditionalFormatting sqref="I16">
    <cfRule type="cellIs" dxfId="152" priority="72" operator="equal">
      <formula>#REF!</formula>
    </cfRule>
  </conditionalFormatting>
  <conditionalFormatting sqref="I15">
    <cfRule type="cellIs" dxfId="151" priority="68" operator="equal">
      <formula>$I$5</formula>
    </cfRule>
  </conditionalFormatting>
  <conditionalFormatting sqref="A15">
    <cfRule type="iconSet" priority="65">
      <iconSet iconSet="3Symbols">
        <cfvo type="percent" val="0"/>
        <cfvo type="percent" val="&quot;NC&quot;"/>
        <cfvo type="percent" val="&quot;C&quot;"/>
      </iconSet>
    </cfRule>
  </conditionalFormatting>
  <conditionalFormatting sqref="I15">
    <cfRule type="cellIs" dxfId="150" priority="62" operator="equal">
      <formula>#REF!</formula>
    </cfRule>
  </conditionalFormatting>
  <conditionalFormatting sqref="A16">
    <cfRule type="iconSet" priority="89">
      <iconSet iconSet="3Symbols">
        <cfvo type="percent" val="0"/>
        <cfvo type="percent" val="&quot;NC&quot;"/>
        <cfvo type="percent" val="&quot;C&quot;"/>
      </iconSet>
    </cfRule>
  </conditionalFormatting>
  <conditionalFormatting sqref="I15">
    <cfRule type="cellIs" dxfId="149" priority="91" operator="equal">
      <formula>#REF!</formula>
    </cfRule>
  </conditionalFormatting>
  <conditionalFormatting sqref="B15:B16">
    <cfRule type="iconSet" priority="16005">
      <iconSet iconSet="3Symbols">
        <cfvo type="percent" val="0"/>
        <cfvo type="percent" val="&quot;NC&quot;"/>
        <cfvo type="percent" val="&quot;C&quot;"/>
      </iconSet>
    </cfRule>
  </conditionalFormatting>
  <conditionalFormatting sqref="A17:B17">
    <cfRule type="iconSet" priority="57">
      <iconSet iconSet="3Symbols">
        <cfvo type="percent" val="0"/>
        <cfvo type="percent" val="&quot;NC&quot;"/>
        <cfvo type="percent" val="&quot;C&quot;"/>
      </iconSet>
    </cfRule>
  </conditionalFormatting>
  <conditionalFormatting sqref="A24">
    <cfRule type="iconSet" priority="43">
      <iconSet iconSet="3Symbols">
        <cfvo type="percent" val="0"/>
        <cfvo type="percent" val="&quot;NC&quot;"/>
        <cfvo type="percent" val="&quot;C&quot;"/>
      </iconSet>
    </cfRule>
  </conditionalFormatting>
  <conditionalFormatting sqref="B18:B24">
    <cfRule type="iconSet" priority="40">
      <iconSet iconSet="3Symbols">
        <cfvo type="percent" val="0"/>
        <cfvo type="percent" val="&quot;NC&quot;"/>
        <cfvo type="percent" val="&quot;C&quot;"/>
      </iconSet>
    </cfRule>
  </conditionalFormatting>
  <conditionalFormatting sqref="A18:A23">
    <cfRule type="iconSet" priority="50">
      <iconSet iconSet="3Symbols">
        <cfvo type="percent" val="0"/>
        <cfvo type="percent" val="&quot;NC&quot;"/>
        <cfvo type="percent" val="&quot;C&quot;"/>
      </iconSet>
    </cfRule>
  </conditionalFormatting>
  <conditionalFormatting sqref="B5:B14">
    <cfRule type="iconSet" priority="16311">
      <iconSet iconSet="3Symbols">
        <cfvo type="percent" val="0"/>
        <cfvo type="percent" val="&quot;NC&quot;"/>
        <cfvo type="percent" val="&quot;C&quot;"/>
      </iconSet>
    </cfRule>
  </conditionalFormatting>
  <conditionalFormatting sqref="N25">
    <cfRule type="cellIs" dxfId="148" priority="33" operator="equal">
      <formula>#REF!</formula>
    </cfRule>
  </conditionalFormatting>
  <conditionalFormatting sqref="B25">
    <cfRule type="iconSet" priority="31">
      <iconSet iconSet="3Symbols">
        <cfvo type="percent" val="0"/>
        <cfvo type="percent" val="&quot;NC&quot;"/>
        <cfvo type="percent" val="&quot;C&quot;"/>
      </iconSet>
    </cfRule>
  </conditionalFormatting>
  <conditionalFormatting sqref="A25">
    <cfRule type="iconSet" priority="38">
      <iconSet iconSet="3Symbols">
        <cfvo type="percent" val="0"/>
        <cfvo type="percent" val="&quot;NC&quot;"/>
        <cfvo type="percent" val="&quot;C&quot;"/>
      </iconSet>
    </cfRule>
  </conditionalFormatting>
  <conditionalFormatting sqref="I26">
    <cfRule type="cellIs" dxfId="147" priority="16" operator="equal">
      <formula>$I$11</formula>
    </cfRule>
  </conditionalFormatting>
  <conditionalFormatting sqref="N26">
    <cfRule type="cellIs" dxfId="146" priority="15" operator="equal">
      <formula>#REF!</formula>
    </cfRule>
  </conditionalFormatting>
  <conditionalFormatting sqref="A26">
    <cfRule type="iconSet" priority="17">
      <iconSet iconSet="3Symbols">
        <cfvo type="percent" val="0"/>
        <cfvo type="percent" val="&quot;NC&quot;"/>
        <cfvo type="percent" val="&quot;C&quot;"/>
      </iconSet>
    </cfRule>
  </conditionalFormatting>
  <conditionalFormatting sqref="B26">
    <cfRule type="iconSet" priority="13">
      <iconSet iconSet="3Symbols">
        <cfvo type="percent" val="0"/>
        <cfvo type="percent" val="&quot;NC&quot;"/>
        <cfvo type="percent" val="&quot;C&quot;"/>
      </iconSet>
    </cfRule>
  </conditionalFormatting>
  <conditionalFormatting sqref="H27">
    <cfRule type="cellIs" dxfId="145" priority="8" operator="equal">
      <formula>#REF!</formula>
    </cfRule>
  </conditionalFormatting>
  <conditionalFormatting sqref="N27">
    <cfRule type="cellIs" dxfId="144" priority="7" operator="equal">
      <formula>#REF!</formula>
    </cfRule>
  </conditionalFormatting>
  <conditionalFormatting sqref="A27">
    <cfRule type="iconSet" priority="5">
      <iconSet iconSet="3Symbols">
        <cfvo type="percent" val="0"/>
        <cfvo type="percent" val="&quot;NC&quot;"/>
        <cfvo type="percent" val="&quot;C&quot;"/>
      </iconSet>
    </cfRule>
  </conditionalFormatting>
  <conditionalFormatting sqref="H27">
    <cfRule type="cellIs" dxfId="143" priority="2" operator="equal">
      <formula>$H$650</formula>
    </cfRule>
  </conditionalFormatting>
  <conditionalFormatting sqref="H27">
    <cfRule type="cellIs" dxfId="142" priority="3" operator="equal">
      <formula>$H$644</formula>
    </cfRule>
  </conditionalFormatting>
  <conditionalFormatting sqref="H27">
    <cfRule type="cellIs" dxfId="141" priority="1" operator="equal">
      <formula>#REF!</formula>
    </cfRule>
  </conditionalFormatting>
  <conditionalFormatting sqref="B27">
    <cfRule type="iconSet" priority="10">
      <iconSet iconSet="3Symbols">
        <cfvo type="percent" val="0"/>
        <cfvo type="percent" val="&quot;NC&quot;"/>
        <cfvo type="percent" val="&quot;C&quot;"/>
      </iconSet>
    </cfRule>
  </conditionalFormatting>
  <dataValidations count="11">
    <dataValidation type="list" allowBlank="1" showInputMessage="1" showErrorMessage="1" sqref="L4:L6 L17:L26 O26 O4:O13 O14 L8:L13 L14" xr:uid="{EE2D2080-BB96-453F-A0D0-F3A3D0EA0B4C}">
      <formula1>#REF!</formula1>
    </dataValidation>
    <dataValidation type="custom" allowBlank="1" showInputMessage="1" showErrorMessage="1" sqref="H4:H5" xr:uid="{E2C2E28B-630E-4270-92AF-0A988C2A21FB}">
      <formula1>SUM(E52:E107)</formula1>
    </dataValidation>
    <dataValidation type="list" allowBlank="1" showInputMessage="1" showErrorMessage="1" sqref="L15:L16 O15:O16 O27" xr:uid="{1BABB09C-4FB2-45C0-9E49-FE45BD5A44DD}">
      <formula1>#REF!</formula1>
    </dataValidation>
    <dataValidation type="custom" allowBlank="1" showInputMessage="1" showErrorMessage="1" sqref="H9:H11" xr:uid="{90E7B428-EC73-4E7C-AEF5-399C3D34BD20}">
      <formula1>SUM(E78:E133)</formula1>
    </dataValidation>
    <dataValidation type="custom" allowBlank="1" showInputMessage="1" showErrorMessage="1" sqref="H6" xr:uid="{6E357B45-DCA1-4003-877C-8DF9D1496063}">
      <formula1>SUM(E68:E123)</formula1>
    </dataValidation>
    <dataValidation type="custom" allowBlank="1" showInputMessage="1" showErrorMessage="1" sqref="H7" xr:uid="{4F152ED7-5A44-45EA-AE8E-64B2A0BADE75}">
      <formula1>SUM(E73:E128)</formula1>
    </dataValidation>
    <dataValidation type="custom" allowBlank="1" showInputMessage="1" showErrorMessage="1" sqref="H12:H13" xr:uid="{358AA1DF-2188-40FC-889E-A12CFD9DCED5}">
      <formula1>SUM(E88:E143)</formula1>
    </dataValidation>
    <dataValidation type="custom" allowBlank="1" showInputMessage="1" showErrorMessage="1" sqref="H17:H26" xr:uid="{F29E91AA-E480-4ACD-A1F6-5E465996E4EA}">
      <formula1>SUM(E97:E152)</formula1>
    </dataValidation>
    <dataValidation type="custom" allowBlank="1" showInputMessage="1" showErrorMessage="1" sqref="H15:H16 H27" xr:uid="{97EB1185-D4B7-4FB1-94A3-E00D340E1FC3}">
      <formula1>SUM(E94:E149)</formula1>
    </dataValidation>
    <dataValidation type="custom" allowBlank="1" showInputMessage="1" showErrorMessage="1" sqref="H8" xr:uid="{A3BE5117-9846-440D-954A-965C6C680797}">
      <formula1>SUM(E76:E131)</formula1>
    </dataValidation>
    <dataValidation type="custom" allowBlank="1" showInputMessage="1" showErrorMessage="1" sqref="H14" xr:uid="{0C298F60-231B-4386-9FBD-1EC525A83282}">
      <formula1>SUM(E92:E147)</formula1>
    </dataValidation>
  </dataValidations>
  <pageMargins left="0.51181102362204722" right="0.51181102362204722" top="0.78740157480314965" bottom="0.78740157480314965" header="0.31496062992125984" footer="0.31496062992125984"/>
  <pageSetup paperSize="9" scale="95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4" id="{14567ABF-EDF7-46E7-9BBB-C1DFCD9803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A4:A5</xm:sqref>
        </x14:conditionalFormatting>
        <x14:conditionalFormatting xmlns:xm="http://schemas.microsoft.com/office/excel/2006/main">
          <x14:cfRule type="iconSet" priority="219" id="{096E5C6A-F070-4733-9255-F4B96C3ED6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</xm:sqref>
        </x14:conditionalFormatting>
        <x14:conditionalFormatting xmlns:xm="http://schemas.microsoft.com/office/excel/2006/main">
          <x14:cfRule type="cellIs" priority="15619" operator="equal" id="{19BF8A8C-C032-4D81-9AB3-15C3037A1ECE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H4:H26</xm:sqref>
        </x14:conditionalFormatting>
        <x14:conditionalFormatting xmlns:xm="http://schemas.microsoft.com/office/excel/2006/main">
          <x14:cfRule type="iconSet" priority="195" id="{2B744735-E877-44D6-8C52-83A5EF5D9E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A7:A8</xm:sqref>
        </x14:conditionalFormatting>
        <x14:conditionalFormatting xmlns:xm="http://schemas.microsoft.com/office/excel/2006/main">
          <x14:cfRule type="iconSet" priority="177" id="{35F9DAD2-57C1-4E78-BFEC-611B87B07C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A9</xm:sqref>
        </x14:conditionalFormatting>
        <x14:conditionalFormatting xmlns:xm="http://schemas.microsoft.com/office/excel/2006/main">
          <x14:cfRule type="iconSet" priority="167" id="{38F669E8-8AC2-4A10-8293-A19CCC553A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A10:A11</xm:sqref>
        </x14:conditionalFormatting>
        <x14:conditionalFormatting xmlns:xm="http://schemas.microsoft.com/office/excel/2006/main">
          <x14:cfRule type="iconSet" priority="141" id="{2EA771DB-E991-465B-9ED3-6D2F770944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A14</xm:sqref>
        </x14:conditionalFormatting>
        <x14:conditionalFormatting xmlns:xm="http://schemas.microsoft.com/office/excel/2006/main">
          <x14:cfRule type="iconSet" priority="147" id="{A2C6D864-CD33-4A12-BBE5-5372E42BB8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A12:A13</xm:sqref>
        </x14:conditionalFormatting>
        <x14:conditionalFormatting xmlns:xm="http://schemas.microsoft.com/office/excel/2006/main">
          <x14:cfRule type="iconSet" priority="96" id="{42193024-BB85-4F6E-A4DA-1D85D091C1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66" id="{7A75C8D2-5D06-49F9-B114-D3E52EC31C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A15</xm:sqref>
        </x14:conditionalFormatting>
        <x14:conditionalFormatting xmlns:xm="http://schemas.microsoft.com/office/excel/2006/main">
          <x14:cfRule type="iconSet" priority="90" id="{C041B6EC-4A28-4566-B784-2927675817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A16</xm:sqref>
        </x14:conditionalFormatting>
        <x14:conditionalFormatting xmlns:xm="http://schemas.microsoft.com/office/excel/2006/main">
          <x14:cfRule type="iconSet" priority="16007" id="{E9737E8D-1AA4-4538-9418-32BA20E928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B15:B16</xm:sqref>
        </x14:conditionalFormatting>
        <x14:conditionalFormatting xmlns:xm="http://schemas.microsoft.com/office/excel/2006/main">
          <x14:cfRule type="cellIs" priority="16254" operator="equal" id="{1E957380-50BB-49F5-9912-BA28F83A6569}">
            <xm:f>'VENDA FINALIZADAS'!$I$12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I10:I11</xm:sqref>
        </x14:conditionalFormatting>
        <x14:conditionalFormatting xmlns:xm="http://schemas.microsoft.com/office/excel/2006/main">
          <x14:cfRule type="iconSet" priority="58" id="{567157AB-FAF5-4F27-955B-DC211B7CD2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A17:B17</xm:sqref>
        </x14:conditionalFormatting>
        <x14:conditionalFormatting xmlns:xm="http://schemas.microsoft.com/office/excel/2006/main">
          <x14:cfRule type="iconSet" priority="42" id="{38F615C6-7775-4B39-95AA-190657DB6B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A24</xm:sqref>
        </x14:conditionalFormatting>
        <x14:conditionalFormatting xmlns:xm="http://schemas.microsoft.com/office/excel/2006/main">
          <x14:cfRule type="iconSet" priority="41" id="{E83A370C-2291-4946-A1F6-B06CBCE647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B18:B24</xm:sqref>
        </x14:conditionalFormatting>
        <x14:conditionalFormatting xmlns:xm="http://schemas.microsoft.com/office/excel/2006/main">
          <x14:cfRule type="iconSet" priority="51" id="{1E44F40A-5651-4712-A724-2292F80F5CE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A18:A23</xm:sqref>
        </x14:conditionalFormatting>
        <x14:conditionalFormatting xmlns:xm="http://schemas.microsoft.com/office/excel/2006/main">
          <x14:cfRule type="iconSet" priority="16313" id="{8398CA79-E598-4146-9A50-B61376E348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B5:B14</xm:sqref>
        </x14:conditionalFormatting>
        <x14:conditionalFormatting xmlns:xm="http://schemas.microsoft.com/office/excel/2006/main">
          <x14:cfRule type="iconSet" priority="32" id="{4959835B-8233-498F-AEC6-B0E2E5AC3B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39" id="{8818C519-1899-49C6-9E9F-29A57B4685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A25</xm:sqref>
        </x14:conditionalFormatting>
        <x14:conditionalFormatting xmlns:xm="http://schemas.microsoft.com/office/excel/2006/main">
          <x14:cfRule type="cellIs" priority="16379" operator="equal" id="{00000000-000E-0000-0400-0000443D0000}">
            <xm:f>VAGNER!$I$3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ellIs" priority="16422" operator="equal" id="{00000000-000E-0000-0400-0000A7000000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m:sqref>H4:H26</xm:sqref>
        </x14:conditionalFormatting>
        <x14:conditionalFormatting xmlns:xm="http://schemas.microsoft.com/office/excel/2006/main">
          <x14:cfRule type="cellIs" priority="16426" operator="equal" id="{00000000-000E-0000-0400-000017000000}">
            <xm:f>SODRÉ!$I$5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I17:I24</xm:sqref>
        </x14:conditionalFormatting>
        <x14:conditionalFormatting xmlns:xm="http://schemas.microsoft.com/office/excel/2006/main">
          <x14:cfRule type="cellIs" priority="16429" operator="equal" id="{00000000-000E-0000-0400-000004000000}">
            <xm:f>SODRÉ!$I$4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16506" operator="equal" id="{00000000-000E-0000-0400-000069000000}">
            <xm:f>'VENDA-MACAPÁ-SODRÉ'!$I$4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I6:I14</xm:sqref>
        </x14:conditionalFormatting>
        <x14:conditionalFormatting xmlns:xm="http://schemas.microsoft.com/office/excel/2006/main">
          <x14:cfRule type="cellIs" priority="16508" operator="equal" id="{00000000-000E-0000-0400-000076000000}">
            <xm:f>'VENDA-MACAPÁ-SODRÉ'!$H$4</xm:f>
            <x14:dxf>
              <fill>
                <patternFill>
                  <bgColor theme="4" tint="0.59996337778862885"/>
                </patternFill>
              </fill>
            </x14:dxf>
          </x14:cfRule>
          <xm:sqref>H12:H26</xm:sqref>
        </x14:conditionalFormatting>
        <x14:conditionalFormatting xmlns:xm="http://schemas.microsoft.com/office/excel/2006/main">
          <x14:cfRule type="iconSet" priority="18" id="{27D5597A-E5BC-456D-913E-F668B7B023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A26</xm:sqref>
        </x14:conditionalFormatting>
        <x14:conditionalFormatting xmlns:xm="http://schemas.microsoft.com/office/excel/2006/main">
          <x14:cfRule type="iconSet" priority="14" id="{E5D8B0E3-9813-4C19-BAF4-CE0B4B1F9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cellIs" priority="16544" operator="equal" id="{00000000-000E-0000-0400-000068000000}">
            <xm:f>VAGNER!$I$9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9" operator="equal" id="{48B45C1B-960A-42E1-B828-13FCE076C16B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iconSet" priority="6" id="{155007CC-A17A-4D14-9F56-FF572C2513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A27</xm:sqref>
        </x14:conditionalFormatting>
        <x14:conditionalFormatting xmlns:xm="http://schemas.microsoft.com/office/excel/2006/main">
          <x14:cfRule type="cellIs" priority="4" operator="equal" id="{CCE64E4A-8FDC-4B98-9B5B-114C7B73B415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iconSet" priority="11" id="{08BE4905-707E-4973-B98A-A280DB47B4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cellIs" priority="16546" operator="equal" id="{00000000-000E-0000-0400-0000473D0000}">
            <xm:f>VAGNER!$I$12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I4:I5</xm:sqref>
        </x14:conditionalFormatting>
        <x14:conditionalFormatting xmlns:xm="http://schemas.microsoft.com/office/excel/2006/main">
          <x14:cfRule type="cellIs" priority="16558" operator="equal" id="{5C60A3D2-B817-4D6F-A556-32F0CEB18CA0}">
            <xm:f>'FROTA CONT'!$H$21</xm:f>
            <x14:dxf>
              <fill>
                <patternFill>
                  <bgColor theme="9" tint="0.59996337778862885"/>
                </patternFill>
              </fill>
            </x14:dxf>
          </x14:cfRule>
          <xm:sqref>H27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240152-C08E-40EC-9EF8-5F39DDA338BA}">
          <x14:formula1>
            <xm:f>'C:\Users\Diego.moreira\Desktop\[FROTA MEDICAR FILP.xlsx]LISTA'!#REF!</xm:f>
          </x14:formula1>
          <xm:sqref>L7:M7 M18:M25 M8:M13 M14:M15</xm:sqref>
        </x14:dataValidation>
        <x14:dataValidation type="list" allowBlank="1" showInputMessage="1" showErrorMessage="1" xr:uid="{0130C041-EF48-45D6-A9C1-A630CB573FC4}">
          <x14:formula1>
            <xm:f>'C:\Users\Diego.moreira\Desktop\FROTA ATUALIZADA\[FROTA ATUALIZADA 04-05.xlsx]LISTA'!#REF!</xm:f>
          </x14:formula1>
          <xm:sqref>F25 L27</xm:sqref>
        </x14:dataValidation>
        <x14:dataValidation type="list" allowBlank="1" showInputMessage="1" showErrorMessage="1" xr:uid="{64210A2C-E722-4384-8EC9-B8FFDE7686E9}">
          <x14:formula1>
            <xm:f>'C:\Users\Diego.moreira\Desktop\[FROTA MEDICAR FILP.xlsx]LISTA'!#REF!</xm:f>
          </x14:formula1>
          <xm:sqref>M4:M5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7"/>
  <sheetViews>
    <sheetView zoomScale="85" zoomScaleNormal="85" workbookViewId="0">
      <selection activeCell="A12" sqref="A12"/>
    </sheetView>
  </sheetViews>
  <sheetFormatPr defaultColWidth="9.140625" defaultRowHeight="15"/>
  <cols>
    <col min="1" max="1" width="18.7109375" style="23" bestFit="1" customWidth="1"/>
    <col min="2" max="2" width="23.42578125" style="23" customWidth="1"/>
    <col min="3" max="3" width="11.5703125" style="23" customWidth="1"/>
    <col min="4" max="4" width="28.5703125" style="23" customWidth="1"/>
    <col min="5" max="5" width="35.42578125" style="23" bestFit="1" customWidth="1"/>
    <col min="6" max="6" width="24.5703125" style="154" customWidth="1"/>
    <col min="7" max="7" width="34.42578125" style="155" customWidth="1"/>
    <col min="8" max="8" width="15.42578125" style="154" customWidth="1"/>
    <col min="9" max="9" width="30.28515625" style="23" customWidth="1"/>
    <col min="10" max="10" width="49.7109375" style="23" bestFit="1" customWidth="1"/>
    <col min="11" max="16384" width="9.140625" style="23"/>
  </cols>
  <sheetData>
    <row r="1" spans="1:10" ht="27" customHeight="1">
      <c r="A1" s="185"/>
      <c r="B1" s="185"/>
      <c r="C1" s="185"/>
      <c r="D1" s="185"/>
      <c r="E1" s="185"/>
      <c r="F1" s="184">
        <v>2021</v>
      </c>
      <c r="G1" s="185"/>
      <c r="H1" s="185"/>
      <c r="I1" s="185"/>
      <c r="J1" s="185"/>
    </row>
    <row r="2" spans="1:10" s="164" customFormat="1" ht="18.75">
      <c r="A2" s="150" t="s">
        <v>2</v>
      </c>
      <c r="B2" s="151" t="s">
        <v>1776</v>
      </c>
      <c r="C2" s="151" t="s">
        <v>1752</v>
      </c>
      <c r="D2" s="151" t="s">
        <v>1777</v>
      </c>
      <c r="E2" s="78" t="s">
        <v>1789</v>
      </c>
      <c r="F2" s="162" t="s">
        <v>1779</v>
      </c>
      <c r="G2" s="163" t="s">
        <v>1780</v>
      </c>
      <c r="H2" s="152" t="s">
        <v>1781</v>
      </c>
      <c r="I2" s="153" t="s">
        <v>1782</v>
      </c>
      <c r="J2" s="153" t="s">
        <v>1783</v>
      </c>
    </row>
    <row r="3" spans="1:10" s="164" customFormat="1" ht="18.75" hidden="1">
      <c r="A3" s="172" t="s">
        <v>1794</v>
      </c>
      <c r="B3" s="78" t="s">
        <v>135</v>
      </c>
      <c r="C3" s="167">
        <v>2012</v>
      </c>
      <c r="D3" s="78" t="s">
        <v>1784</v>
      </c>
      <c r="E3" s="78" t="s">
        <v>1789</v>
      </c>
      <c r="F3" s="168">
        <v>51000</v>
      </c>
      <c r="G3" s="169"/>
      <c r="H3" s="170"/>
      <c r="I3" s="171"/>
      <c r="J3" s="171"/>
    </row>
    <row r="4" spans="1:10" s="164" customFormat="1" ht="18.75" hidden="1">
      <c r="A4" s="172" t="s">
        <v>1795</v>
      </c>
      <c r="B4" s="78" t="s">
        <v>51</v>
      </c>
      <c r="C4" s="167">
        <v>2014</v>
      </c>
      <c r="D4" s="78" t="s">
        <v>1784</v>
      </c>
      <c r="E4" s="78" t="s">
        <v>1789</v>
      </c>
      <c r="F4" s="168">
        <v>56500</v>
      </c>
      <c r="G4" s="169"/>
      <c r="H4" s="170"/>
      <c r="I4" s="171"/>
      <c r="J4" s="171"/>
    </row>
    <row r="5" spans="1:10" s="164" customFormat="1" ht="18.75" hidden="1">
      <c r="A5" s="172" t="s">
        <v>1796</v>
      </c>
      <c r="B5" s="173" t="s">
        <v>1797</v>
      </c>
      <c r="C5" s="167">
        <v>2014</v>
      </c>
      <c r="D5" s="78" t="s">
        <v>1784</v>
      </c>
      <c r="E5" s="78" t="s">
        <v>1789</v>
      </c>
      <c r="F5" s="168">
        <v>37500</v>
      </c>
      <c r="G5" s="169"/>
      <c r="H5" s="170"/>
      <c r="I5" s="171"/>
      <c r="J5" s="171"/>
    </row>
    <row r="6" spans="1:10" s="164" customFormat="1" ht="18.75" hidden="1">
      <c r="A6" s="172" t="s">
        <v>1798</v>
      </c>
      <c r="B6" s="78" t="s">
        <v>135</v>
      </c>
      <c r="C6" s="167">
        <v>2014</v>
      </c>
      <c r="D6" s="78" t="s">
        <v>1784</v>
      </c>
      <c r="E6" s="78" t="s">
        <v>1789</v>
      </c>
      <c r="F6" s="168">
        <v>49500</v>
      </c>
      <c r="G6" s="169"/>
      <c r="H6" s="170"/>
      <c r="I6" s="171"/>
      <c r="J6" s="171"/>
    </row>
    <row r="7" spans="1:10" s="164" customFormat="1" ht="18.75" hidden="1">
      <c r="F7" s="158">
        <f>SUBTOTAL(109,F3:F6)</f>
        <v>0</v>
      </c>
    </row>
    <row r="8" spans="1:10" s="164" customFormat="1" ht="23.25" hidden="1">
      <c r="A8" s="184"/>
      <c r="B8" s="184"/>
      <c r="C8" s="184"/>
      <c r="D8" s="184"/>
      <c r="E8" s="184"/>
      <c r="F8" s="184"/>
      <c r="G8" s="184"/>
      <c r="H8" s="184"/>
      <c r="I8" s="184"/>
      <c r="J8" s="184"/>
    </row>
    <row r="9" spans="1:10" ht="27" hidden="1" customHeight="1">
      <c r="A9" s="184"/>
      <c r="B9" s="184"/>
      <c r="C9" s="184"/>
      <c r="D9" s="184"/>
      <c r="E9" s="184"/>
      <c r="F9" s="184">
        <v>2022</v>
      </c>
      <c r="G9" s="184"/>
      <c r="H9" s="184"/>
      <c r="I9" s="184"/>
      <c r="J9" s="184"/>
    </row>
    <row r="10" spans="1:10" s="164" customFormat="1" ht="18.75" hidden="1">
      <c r="A10" s="150" t="s">
        <v>2</v>
      </c>
      <c r="B10" s="151" t="s">
        <v>1776</v>
      </c>
      <c r="C10" s="151" t="s">
        <v>1752</v>
      </c>
      <c r="D10" s="151" t="s">
        <v>1777</v>
      </c>
      <c r="E10" s="78" t="s">
        <v>1789</v>
      </c>
      <c r="F10" s="162" t="s">
        <v>1779</v>
      </c>
      <c r="G10" s="163" t="s">
        <v>1780</v>
      </c>
      <c r="H10" s="152" t="s">
        <v>1781</v>
      </c>
      <c r="I10" s="153" t="s">
        <v>1782</v>
      </c>
      <c r="J10" s="153" t="s">
        <v>1783</v>
      </c>
    </row>
    <row r="11" spans="1:10" ht="21" customHeight="1">
      <c r="A11" s="78" t="s">
        <v>1144</v>
      </c>
      <c r="B11" s="78" t="s">
        <v>99</v>
      </c>
      <c r="C11" s="78" t="s">
        <v>95</v>
      </c>
      <c r="D11" s="78" t="s">
        <v>1784</v>
      </c>
      <c r="E11" s="78" t="s">
        <v>1749</v>
      </c>
      <c r="F11" s="165">
        <v>116453.4</v>
      </c>
      <c r="G11" s="165"/>
      <c r="H11" s="78"/>
      <c r="I11" s="78"/>
      <c r="J11" s="78"/>
    </row>
    <row r="12" spans="1:10" ht="18.75" customHeight="1">
      <c r="A12" s="78" t="s">
        <v>1211</v>
      </c>
      <c r="B12" s="78" t="s">
        <v>51</v>
      </c>
      <c r="C12" s="78" t="s">
        <v>72</v>
      </c>
      <c r="D12" s="78" t="s">
        <v>1784</v>
      </c>
      <c r="E12" s="78" t="s">
        <v>1749</v>
      </c>
      <c r="F12" s="165">
        <v>67081</v>
      </c>
      <c r="G12" s="165"/>
      <c r="H12" s="78"/>
      <c r="I12" s="78"/>
      <c r="J12" s="78"/>
    </row>
    <row r="13" spans="1:10" ht="21" customHeight="1">
      <c r="A13" s="78" t="s">
        <v>1156</v>
      </c>
      <c r="B13" s="78" t="s">
        <v>56</v>
      </c>
      <c r="C13" s="78" t="s">
        <v>59</v>
      </c>
      <c r="D13" s="78" t="s">
        <v>1784</v>
      </c>
      <c r="E13" s="78" t="s">
        <v>1749</v>
      </c>
      <c r="F13" s="165">
        <v>112386.15</v>
      </c>
      <c r="G13" s="165"/>
      <c r="H13" s="78"/>
      <c r="I13" s="78"/>
      <c r="J13" s="78"/>
    </row>
    <row r="14" spans="1:10" ht="18" hidden="1" customHeight="1">
      <c r="A14" s="78" t="s">
        <v>239</v>
      </c>
      <c r="B14" s="78" t="s">
        <v>51</v>
      </c>
      <c r="C14" s="78" t="s">
        <v>72</v>
      </c>
      <c r="D14" s="78" t="s">
        <v>1785</v>
      </c>
      <c r="E14" s="78" t="s">
        <v>1786</v>
      </c>
      <c r="F14" s="165">
        <v>59000</v>
      </c>
      <c r="G14" s="165"/>
      <c r="H14" s="78"/>
      <c r="I14" s="78"/>
      <c r="J14" s="78"/>
    </row>
    <row r="15" spans="1:10" ht="15.75" hidden="1" customHeight="1">
      <c r="A15" s="78" t="s">
        <v>1182</v>
      </c>
      <c r="B15" s="78" t="s">
        <v>68</v>
      </c>
      <c r="C15" s="78" t="s">
        <v>59</v>
      </c>
      <c r="D15" s="78" t="s">
        <v>1784</v>
      </c>
      <c r="E15" s="78" t="s">
        <v>1787</v>
      </c>
      <c r="F15" s="165">
        <v>115000</v>
      </c>
      <c r="G15" s="165"/>
      <c r="H15" s="78"/>
      <c r="I15" s="78"/>
      <c r="J15" s="78"/>
    </row>
    <row r="16" spans="1:10" hidden="1">
      <c r="A16" s="78" t="s">
        <v>455</v>
      </c>
      <c r="B16" s="78" t="s">
        <v>456</v>
      </c>
      <c r="C16" s="78" t="s">
        <v>457</v>
      </c>
      <c r="D16" s="78" t="s">
        <v>1785</v>
      </c>
      <c r="E16" s="78" t="s">
        <v>1788</v>
      </c>
      <c r="F16" s="165">
        <v>0</v>
      </c>
      <c r="G16" s="165"/>
      <c r="H16" s="78"/>
      <c r="I16" s="78"/>
      <c r="J16" s="78"/>
    </row>
    <row r="17" spans="1:10">
      <c r="A17" s="78" t="s">
        <v>1164</v>
      </c>
      <c r="B17" s="78" t="s">
        <v>56</v>
      </c>
      <c r="C17" s="78" t="s">
        <v>59</v>
      </c>
      <c r="D17" s="78" t="s">
        <v>1784</v>
      </c>
      <c r="E17" s="78" t="s">
        <v>1749</v>
      </c>
      <c r="F17" s="165">
        <v>107000</v>
      </c>
      <c r="G17" s="165"/>
      <c r="H17" s="78"/>
      <c r="I17" s="78"/>
      <c r="J17" s="78"/>
    </row>
    <row r="18" spans="1:10" hidden="1">
      <c r="A18" s="78" t="s">
        <v>1235</v>
      </c>
      <c r="B18" s="78" t="s">
        <v>598</v>
      </c>
      <c r="C18" s="78" t="s">
        <v>1236</v>
      </c>
      <c r="D18" s="78" t="s">
        <v>1784</v>
      </c>
      <c r="E18" s="78" t="s">
        <v>1789</v>
      </c>
      <c r="F18" s="165">
        <v>26900</v>
      </c>
      <c r="G18" s="165"/>
      <c r="H18" s="78"/>
      <c r="I18" s="78"/>
      <c r="J18" s="78"/>
    </row>
    <row r="19" spans="1:10" hidden="1">
      <c r="A19" s="78" t="s">
        <v>272</v>
      </c>
      <c r="B19" s="78" t="s">
        <v>84</v>
      </c>
      <c r="C19" s="78" t="s">
        <v>85</v>
      </c>
      <c r="D19" s="78" t="s">
        <v>1784</v>
      </c>
      <c r="E19" s="78" t="s">
        <v>1789</v>
      </c>
      <c r="F19" s="165">
        <v>90000</v>
      </c>
      <c r="G19" s="165"/>
      <c r="H19" s="78"/>
      <c r="I19" s="78"/>
      <c r="J19" s="78"/>
    </row>
    <row r="20" spans="1:10" ht="13.5" hidden="1" customHeight="1">
      <c r="A20" s="78" t="s">
        <v>1099</v>
      </c>
      <c r="B20" s="78" t="s">
        <v>84</v>
      </c>
      <c r="C20" s="78" t="s">
        <v>95</v>
      </c>
      <c r="D20" s="78" t="s">
        <v>1784</v>
      </c>
      <c r="E20" s="78" t="s">
        <v>1789</v>
      </c>
      <c r="F20" s="165">
        <v>130000</v>
      </c>
      <c r="G20" s="165"/>
      <c r="H20" s="78"/>
      <c r="I20" s="78"/>
      <c r="J20" s="78"/>
    </row>
    <row r="21" spans="1:10" hidden="1">
      <c r="A21" s="78" t="s">
        <v>1227</v>
      </c>
      <c r="B21" s="78" t="s">
        <v>135</v>
      </c>
      <c r="C21" s="78" t="s">
        <v>136</v>
      </c>
      <c r="D21" s="78" t="s">
        <v>1784</v>
      </c>
      <c r="E21" s="78" t="s">
        <v>1789</v>
      </c>
      <c r="F21" s="165">
        <v>52000</v>
      </c>
      <c r="G21" s="165"/>
      <c r="H21" s="78"/>
      <c r="I21" s="78"/>
      <c r="J21" s="78"/>
    </row>
    <row r="22" spans="1:10">
      <c r="A22" s="78" t="s">
        <v>1146</v>
      </c>
      <c r="B22" s="78" t="s">
        <v>99</v>
      </c>
      <c r="C22" s="78" t="s">
        <v>95</v>
      </c>
      <c r="D22" s="78" t="s">
        <v>1784</v>
      </c>
      <c r="E22" s="78" t="s">
        <v>1749</v>
      </c>
      <c r="F22" s="165">
        <v>123731.95</v>
      </c>
      <c r="G22" s="165"/>
      <c r="H22" s="78"/>
      <c r="I22" s="78"/>
      <c r="J22" s="78"/>
    </row>
    <row r="23" spans="1:10" hidden="1">
      <c r="A23" s="78" t="s">
        <v>946</v>
      </c>
      <c r="B23" s="78" t="s">
        <v>921</v>
      </c>
      <c r="C23" s="78" t="s">
        <v>42</v>
      </c>
      <c r="D23" s="78" t="s">
        <v>1784</v>
      </c>
      <c r="E23" s="78" t="s">
        <v>1790</v>
      </c>
      <c r="F23" s="165">
        <v>19250</v>
      </c>
      <c r="G23" s="165"/>
      <c r="H23" s="78"/>
      <c r="I23" s="78"/>
      <c r="J23" s="78"/>
    </row>
    <row r="24" spans="1:10" hidden="1">
      <c r="A24" s="78" t="s">
        <v>990</v>
      </c>
      <c r="B24" s="78" t="s">
        <v>921</v>
      </c>
      <c r="C24" s="78" t="s">
        <v>42</v>
      </c>
      <c r="D24" s="78" t="s">
        <v>1784</v>
      </c>
      <c r="E24" s="78" t="s">
        <v>1790</v>
      </c>
      <c r="F24" s="165">
        <v>19250</v>
      </c>
      <c r="G24" s="165"/>
      <c r="H24" s="78"/>
      <c r="I24" s="78"/>
      <c r="J24" s="78"/>
    </row>
    <row r="25" spans="1:10" hidden="1">
      <c r="A25" s="78" t="s">
        <v>978</v>
      </c>
      <c r="B25" s="78" t="s">
        <v>921</v>
      </c>
      <c r="C25" s="78" t="s">
        <v>42</v>
      </c>
      <c r="D25" s="78" t="s">
        <v>1784</v>
      </c>
      <c r="E25" s="78" t="s">
        <v>1790</v>
      </c>
      <c r="F25" s="165">
        <v>19250</v>
      </c>
      <c r="G25" s="165"/>
      <c r="H25" s="78"/>
      <c r="I25" s="78"/>
      <c r="J25" s="78"/>
    </row>
    <row r="26" spans="1:10" hidden="1">
      <c r="A26" s="78" t="s">
        <v>970</v>
      </c>
      <c r="B26" s="78" t="s">
        <v>921</v>
      </c>
      <c r="C26" s="78" t="s">
        <v>42</v>
      </c>
      <c r="D26" s="78" t="s">
        <v>1784</v>
      </c>
      <c r="E26" s="78" t="s">
        <v>1790</v>
      </c>
      <c r="F26" s="165">
        <v>19250</v>
      </c>
      <c r="G26" s="165"/>
      <c r="H26" s="78"/>
      <c r="I26" s="78"/>
      <c r="J26" s="78"/>
    </row>
    <row r="27" spans="1:10" hidden="1">
      <c r="A27" s="78" t="s">
        <v>982</v>
      </c>
      <c r="B27" s="78" t="s">
        <v>921</v>
      </c>
      <c r="C27" s="78" t="s">
        <v>42</v>
      </c>
      <c r="D27" s="78" t="s">
        <v>1784</v>
      </c>
      <c r="E27" s="78" t="s">
        <v>1790</v>
      </c>
      <c r="F27" s="165">
        <v>19250</v>
      </c>
      <c r="G27" s="165"/>
      <c r="H27" s="78"/>
      <c r="I27" s="78"/>
      <c r="J27" s="78"/>
    </row>
    <row r="28" spans="1:10" hidden="1">
      <c r="A28" s="78" t="s">
        <v>926</v>
      </c>
      <c r="B28" s="78" t="s">
        <v>921</v>
      </c>
      <c r="C28" s="78" t="s">
        <v>42</v>
      </c>
      <c r="D28" s="78" t="s">
        <v>1784</v>
      </c>
      <c r="E28" s="78" t="s">
        <v>1790</v>
      </c>
      <c r="F28" s="165">
        <v>19250</v>
      </c>
      <c r="G28" s="165"/>
      <c r="H28" s="78"/>
      <c r="I28" s="78"/>
      <c r="J28" s="78"/>
    </row>
    <row r="29" spans="1:10" hidden="1">
      <c r="A29" s="78" t="s">
        <v>960</v>
      </c>
      <c r="B29" s="78" t="s">
        <v>921</v>
      </c>
      <c r="C29" s="78" t="s">
        <v>42</v>
      </c>
      <c r="D29" s="78" t="s">
        <v>1784</v>
      </c>
      <c r="E29" s="78" t="s">
        <v>1790</v>
      </c>
      <c r="F29" s="165">
        <v>19250</v>
      </c>
      <c r="G29" s="165"/>
      <c r="H29" s="78"/>
      <c r="I29" s="78"/>
      <c r="J29" s="78"/>
    </row>
    <row r="30" spans="1:10" hidden="1">
      <c r="A30" s="78" t="s">
        <v>980</v>
      </c>
      <c r="B30" s="78" t="s">
        <v>921</v>
      </c>
      <c r="C30" s="78" t="s">
        <v>42</v>
      </c>
      <c r="D30" s="78" t="s">
        <v>1784</v>
      </c>
      <c r="E30" s="78" t="s">
        <v>1790</v>
      </c>
      <c r="F30" s="165">
        <v>19250</v>
      </c>
      <c r="G30" s="165"/>
      <c r="H30" s="78"/>
      <c r="I30" s="78"/>
      <c r="J30" s="78"/>
    </row>
    <row r="31" spans="1:10" hidden="1">
      <c r="A31" s="78" t="s">
        <v>964</v>
      </c>
      <c r="B31" s="78" t="s">
        <v>921</v>
      </c>
      <c r="C31" s="78" t="s">
        <v>42</v>
      </c>
      <c r="D31" s="78" t="s">
        <v>1784</v>
      </c>
      <c r="E31" s="78" t="s">
        <v>1790</v>
      </c>
      <c r="F31" s="165">
        <v>19250</v>
      </c>
      <c r="G31" s="165"/>
      <c r="H31" s="78"/>
      <c r="I31" s="78"/>
      <c r="J31" s="78"/>
    </row>
    <row r="32" spans="1:10" hidden="1">
      <c r="A32" s="78" t="s">
        <v>968</v>
      </c>
      <c r="B32" s="78" t="s">
        <v>921</v>
      </c>
      <c r="C32" s="78" t="s">
        <v>42</v>
      </c>
      <c r="D32" s="78" t="s">
        <v>1784</v>
      </c>
      <c r="E32" s="78" t="s">
        <v>1790</v>
      </c>
      <c r="F32" s="165">
        <v>19250</v>
      </c>
      <c r="G32" s="165"/>
      <c r="H32" s="78"/>
      <c r="I32" s="78"/>
      <c r="J32" s="78"/>
    </row>
    <row r="33" spans="1:10" hidden="1">
      <c r="A33" s="78" t="s">
        <v>950</v>
      </c>
      <c r="B33" s="78" t="s">
        <v>921</v>
      </c>
      <c r="C33" s="78" t="s">
        <v>42</v>
      </c>
      <c r="D33" s="78" t="s">
        <v>1784</v>
      </c>
      <c r="E33" s="78" t="s">
        <v>1790</v>
      </c>
      <c r="F33" s="165">
        <v>19250</v>
      </c>
      <c r="G33" s="165"/>
      <c r="H33" s="78"/>
      <c r="I33" s="78"/>
      <c r="J33" s="78"/>
    </row>
    <row r="34" spans="1:10" hidden="1">
      <c r="A34" s="78" t="s">
        <v>924</v>
      </c>
      <c r="B34" s="78" t="s">
        <v>921</v>
      </c>
      <c r="C34" s="78" t="s">
        <v>42</v>
      </c>
      <c r="D34" s="78" t="s">
        <v>1784</v>
      </c>
      <c r="E34" s="78" t="s">
        <v>1790</v>
      </c>
      <c r="F34" s="165">
        <v>19250</v>
      </c>
      <c r="G34" s="165"/>
      <c r="H34" s="78"/>
      <c r="I34" s="78"/>
      <c r="J34" s="78"/>
    </row>
    <row r="35" spans="1:10" hidden="1">
      <c r="A35" s="78" t="s">
        <v>942</v>
      </c>
      <c r="B35" s="78" t="s">
        <v>921</v>
      </c>
      <c r="C35" s="78" t="s">
        <v>42</v>
      </c>
      <c r="D35" s="78" t="s">
        <v>1784</v>
      </c>
      <c r="E35" s="78" t="s">
        <v>1790</v>
      </c>
      <c r="F35" s="165">
        <v>19250</v>
      </c>
      <c r="G35" s="165"/>
      <c r="H35" s="78"/>
      <c r="I35" s="78"/>
      <c r="J35" s="78"/>
    </row>
    <row r="36" spans="1:10" hidden="1">
      <c r="A36" s="78" t="s">
        <v>952</v>
      </c>
      <c r="B36" s="78" t="s">
        <v>921</v>
      </c>
      <c r="C36" s="78" t="s">
        <v>42</v>
      </c>
      <c r="D36" s="78" t="s">
        <v>1784</v>
      </c>
      <c r="E36" s="78" t="s">
        <v>1790</v>
      </c>
      <c r="F36" s="165">
        <v>19250</v>
      </c>
      <c r="G36" s="165"/>
      <c r="H36" s="78"/>
      <c r="I36" s="78"/>
      <c r="J36" s="78"/>
    </row>
    <row r="37" spans="1:10" hidden="1">
      <c r="A37" s="78" t="s">
        <v>976</v>
      </c>
      <c r="B37" s="78" t="s">
        <v>921</v>
      </c>
      <c r="C37" s="78" t="s">
        <v>42</v>
      </c>
      <c r="D37" s="78" t="s">
        <v>1784</v>
      </c>
      <c r="E37" s="78" t="s">
        <v>1790</v>
      </c>
      <c r="F37" s="165">
        <v>19250</v>
      </c>
      <c r="G37" s="165"/>
      <c r="H37" s="78"/>
      <c r="I37" s="78"/>
      <c r="J37" s="78"/>
    </row>
    <row r="38" spans="1:10" hidden="1">
      <c r="A38" s="78" t="s">
        <v>972</v>
      </c>
      <c r="B38" s="78" t="s">
        <v>921</v>
      </c>
      <c r="C38" s="78" t="s">
        <v>42</v>
      </c>
      <c r="D38" s="78" t="s">
        <v>1784</v>
      </c>
      <c r="E38" s="78" t="s">
        <v>1790</v>
      </c>
      <c r="F38" s="165">
        <v>19250</v>
      </c>
      <c r="G38" s="165"/>
      <c r="H38" s="78"/>
      <c r="I38" s="78"/>
      <c r="J38" s="78"/>
    </row>
    <row r="39" spans="1:10" hidden="1">
      <c r="A39" s="78" t="s">
        <v>954</v>
      </c>
      <c r="B39" s="78" t="s">
        <v>921</v>
      </c>
      <c r="C39" s="78" t="s">
        <v>42</v>
      </c>
      <c r="D39" s="78" t="s">
        <v>1784</v>
      </c>
      <c r="E39" s="78" t="s">
        <v>1790</v>
      </c>
      <c r="F39" s="165">
        <v>19250</v>
      </c>
      <c r="G39" s="165"/>
      <c r="H39" s="78"/>
      <c r="I39" s="78"/>
      <c r="J39" s="78"/>
    </row>
    <row r="40" spans="1:10" hidden="1">
      <c r="A40" s="78" t="s">
        <v>988</v>
      </c>
      <c r="B40" s="78" t="s">
        <v>921</v>
      </c>
      <c r="C40" s="78" t="s">
        <v>42</v>
      </c>
      <c r="D40" s="78" t="s">
        <v>1784</v>
      </c>
      <c r="E40" s="78" t="s">
        <v>1790</v>
      </c>
      <c r="F40" s="165">
        <v>19250</v>
      </c>
      <c r="G40" s="165"/>
      <c r="H40" s="78"/>
      <c r="I40" s="78"/>
      <c r="J40" s="78"/>
    </row>
    <row r="41" spans="1:10" hidden="1">
      <c r="A41" s="78" t="s">
        <v>930</v>
      </c>
      <c r="B41" s="78" t="s">
        <v>921</v>
      </c>
      <c r="C41" s="78" t="s">
        <v>42</v>
      </c>
      <c r="D41" s="78" t="s">
        <v>1784</v>
      </c>
      <c r="E41" s="78" t="s">
        <v>1790</v>
      </c>
      <c r="F41" s="165">
        <v>19250</v>
      </c>
      <c r="G41" s="165"/>
      <c r="H41" s="78"/>
      <c r="I41" s="78"/>
      <c r="J41" s="78"/>
    </row>
    <row r="42" spans="1:10" hidden="1">
      <c r="A42" s="78" t="s">
        <v>934</v>
      </c>
      <c r="B42" s="78" t="s">
        <v>921</v>
      </c>
      <c r="C42" s="78" t="s">
        <v>42</v>
      </c>
      <c r="D42" s="78" t="s">
        <v>1784</v>
      </c>
      <c r="E42" s="78" t="s">
        <v>1790</v>
      </c>
      <c r="F42" s="165">
        <v>19250</v>
      </c>
      <c r="G42" s="165"/>
      <c r="H42" s="78"/>
      <c r="I42" s="78"/>
      <c r="J42" s="78"/>
    </row>
    <row r="43" spans="1:10" hidden="1">
      <c r="A43" s="78" t="s">
        <v>928</v>
      </c>
      <c r="B43" s="78" t="s">
        <v>921</v>
      </c>
      <c r="C43" s="78" t="s">
        <v>42</v>
      </c>
      <c r="D43" s="78" t="s">
        <v>1784</v>
      </c>
      <c r="E43" s="78" t="s">
        <v>1790</v>
      </c>
      <c r="F43" s="165">
        <v>19250</v>
      </c>
      <c r="G43" s="165"/>
      <c r="H43" s="78"/>
      <c r="I43" s="78"/>
      <c r="J43" s="78"/>
    </row>
    <row r="44" spans="1:10" hidden="1">
      <c r="A44" s="78" t="s">
        <v>986</v>
      </c>
      <c r="B44" s="78" t="s">
        <v>921</v>
      </c>
      <c r="C44" s="78" t="s">
        <v>42</v>
      </c>
      <c r="D44" s="78" t="s">
        <v>1784</v>
      </c>
      <c r="E44" s="78" t="s">
        <v>1790</v>
      </c>
      <c r="F44" s="165">
        <v>19250</v>
      </c>
      <c r="G44" s="165"/>
      <c r="H44" s="78"/>
      <c r="I44" s="78"/>
      <c r="J44" s="78"/>
    </row>
    <row r="45" spans="1:10" hidden="1">
      <c r="A45" s="78" t="s">
        <v>932</v>
      </c>
      <c r="B45" s="78" t="s">
        <v>921</v>
      </c>
      <c r="C45" s="78" t="s">
        <v>42</v>
      </c>
      <c r="D45" s="78" t="s">
        <v>1784</v>
      </c>
      <c r="E45" s="78" t="s">
        <v>1790</v>
      </c>
      <c r="F45" s="165">
        <v>19250</v>
      </c>
      <c r="G45" s="165"/>
      <c r="H45" s="78"/>
      <c r="I45" s="78"/>
      <c r="J45" s="78"/>
    </row>
    <row r="46" spans="1:10" hidden="1">
      <c r="A46" s="78" t="s">
        <v>936</v>
      </c>
      <c r="B46" s="78" t="s">
        <v>921</v>
      </c>
      <c r="C46" s="78" t="s">
        <v>42</v>
      </c>
      <c r="D46" s="78" t="s">
        <v>1784</v>
      </c>
      <c r="E46" s="78" t="s">
        <v>1790</v>
      </c>
      <c r="F46" s="165">
        <v>19250</v>
      </c>
      <c r="G46" s="165"/>
      <c r="H46" s="78"/>
      <c r="I46" s="78"/>
      <c r="J46" s="78"/>
    </row>
    <row r="47" spans="1:10" hidden="1">
      <c r="A47" s="78" t="s">
        <v>938</v>
      </c>
      <c r="B47" s="78" t="s">
        <v>921</v>
      </c>
      <c r="C47" s="78" t="s">
        <v>42</v>
      </c>
      <c r="D47" s="78" t="s">
        <v>1784</v>
      </c>
      <c r="E47" s="78" t="s">
        <v>1790</v>
      </c>
      <c r="F47" s="165">
        <v>19250</v>
      </c>
      <c r="G47" s="165"/>
      <c r="H47" s="78"/>
      <c r="I47" s="78"/>
      <c r="J47" s="78"/>
    </row>
    <row r="48" spans="1:10" hidden="1">
      <c r="A48" s="78" t="s">
        <v>956</v>
      </c>
      <c r="B48" s="78" t="s">
        <v>921</v>
      </c>
      <c r="C48" s="78" t="s">
        <v>42</v>
      </c>
      <c r="D48" s="78" t="s">
        <v>1784</v>
      </c>
      <c r="E48" s="78" t="s">
        <v>1790</v>
      </c>
      <c r="F48" s="165">
        <v>19250</v>
      </c>
      <c r="G48" s="165"/>
      <c r="H48" s="78"/>
      <c r="I48" s="78"/>
      <c r="J48" s="78"/>
    </row>
    <row r="49" spans="1:10" hidden="1">
      <c r="A49" s="78" t="s">
        <v>920</v>
      </c>
      <c r="B49" s="78" t="s">
        <v>921</v>
      </c>
      <c r="C49" s="78" t="s">
        <v>37</v>
      </c>
      <c r="D49" s="78" t="s">
        <v>1784</v>
      </c>
      <c r="E49" s="78" t="s">
        <v>1790</v>
      </c>
      <c r="F49" s="165">
        <v>19250</v>
      </c>
      <c r="G49" s="165"/>
      <c r="H49" s="78"/>
      <c r="I49" s="78"/>
      <c r="J49" s="78"/>
    </row>
    <row r="50" spans="1:10" hidden="1">
      <c r="A50" s="78" t="s">
        <v>940</v>
      </c>
      <c r="B50" s="78" t="s">
        <v>921</v>
      </c>
      <c r="C50" s="78" t="s">
        <v>42</v>
      </c>
      <c r="D50" s="78" t="s">
        <v>1784</v>
      </c>
      <c r="E50" s="78" t="s">
        <v>1790</v>
      </c>
      <c r="F50" s="165">
        <v>19250</v>
      </c>
      <c r="G50" s="165"/>
      <c r="H50" s="78"/>
      <c r="I50" s="78"/>
      <c r="J50" s="78"/>
    </row>
    <row r="51" spans="1:10" hidden="1">
      <c r="A51" s="78" t="s">
        <v>944</v>
      </c>
      <c r="B51" s="78" t="s">
        <v>921</v>
      </c>
      <c r="C51" s="78" t="s">
        <v>42</v>
      </c>
      <c r="D51" s="78" t="s">
        <v>1784</v>
      </c>
      <c r="E51" s="78" t="s">
        <v>1790</v>
      </c>
      <c r="F51" s="165">
        <v>19250</v>
      </c>
      <c r="G51" s="165"/>
      <c r="H51" s="78"/>
      <c r="I51" s="78"/>
      <c r="J51" s="78"/>
    </row>
    <row r="52" spans="1:10" hidden="1">
      <c r="A52" s="78" t="s">
        <v>948</v>
      </c>
      <c r="B52" s="78" t="s">
        <v>921</v>
      </c>
      <c r="C52" s="78" t="s">
        <v>42</v>
      </c>
      <c r="D52" s="78" t="s">
        <v>1784</v>
      </c>
      <c r="E52" s="78" t="s">
        <v>1790</v>
      </c>
      <c r="F52" s="165">
        <v>19250</v>
      </c>
      <c r="G52" s="165"/>
      <c r="H52" s="78"/>
      <c r="I52" s="78"/>
      <c r="J52" s="78"/>
    </row>
    <row r="53" spans="1:10" hidden="1">
      <c r="A53" s="78" t="s">
        <v>984</v>
      </c>
      <c r="B53" s="78" t="s">
        <v>921</v>
      </c>
      <c r="C53" s="78" t="s">
        <v>42</v>
      </c>
      <c r="D53" s="78" t="s">
        <v>1784</v>
      </c>
      <c r="E53" s="78" t="s">
        <v>1790</v>
      </c>
      <c r="F53" s="165">
        <v>19250</v>
      </c>
      <c r="G53" s="165"/>
      <c r="H53" s="78"/>
      <c r="I53" s="78"/>
      <c r="J53" s="78"/>
    </row>
    <row r="54" spans="1:10" hidden="1">
      <c r="A54" s="78" t="s">
        <v>958</v>
      </c>
      <c r="B54" s="78" t="s">
        <v>921</v>
      </c>
      <c r="C54" s="78" t="s">
        <v>42</v>
      </c>
      <c r="D54" s="78" t="s">
        <v>1784</v>
      </c>
      <c r="E54" s="78" t="s">
        <v>1790</v>
      </c>
      <c r="F54" s="165">
        <v>19250</v>
      </c>
      <c r="G54" s="165"/>
      <c r="H54" s="78"/>
      <c r="I54" s="78"/>
      <c r="J54" s="78"/>
    </row>
    <row r="55" spans="1:10" hidden="1">
      <c r="A55" s="78" t="s">
        <v>962</v>
      </c>
      <c r="B55" s="78" t="s">
        <v>921</v>
      </c>
      <c r="C55" s="78" t="s">
        <v>42</v>
      </c>
      <c r="D55" s="78" t="s">
        <v>1784</v>
      </c>
      <c r="E55" s="78" t="s">
        <v>1790</v>
      </c>
      <c r="F55" s="165">
        <v>19250</v>
      </c>
      <c r="G55" s="165"/>
      <c r="H55" s="78"/>
      <c r="I55" s="78"/>
      <c r="J55" s="78"/>
    </row>
    <row r="56" spans="1:10" hidden="1">
      <c r="A56" s="78" t="s">
        <v>966</v>
      </c>
      <c r="B56" s="78" t="s">
        <v>921</v>
      </c>
      <c r="C56" s="78" t="s">
        <v>42</v>
      </c>
      <c r="D56" s="78" t="s">
        <v>1784</v>
      </c>
      <c r="E56" s="78" t="s">
        <v>1790</v>
      </c>
      <c r="F56" s="165">
        <v>19250</v>
      </c>
      <c r="G56" s="165"/>
      <c r="H56" s="78"/>
      <c r="I56" s="78"/>
      <c r="J56" s="78"/>
    </row>
    <row r="57" spans="1:10" hidden="1">
      <c r="A57" s="78" t="s">
        <v>974</v>
      </c>
      <c r="B57" s="78" t="s">
        <v>921</v>
      </c>
      <c r="C57" s="78" t="s">
        <v>42</v>
      </c>
      <c r="D57" s="78" t="s">
        <v>1784</v>
      </c>
      <c r="E57" s="78" t="s">
        <v>1790</v>
      </c>
      <c r="F57" s="165">
        <v>19250</v>
      </c>
      <c r="G57" s="165"/>
      <c r="H57" s="78"/>
      <c r="I57" s="78"/>
      <c r="J57" s="78"/>
    </row>
    <row r="58" spans="1:10" hidden="1">
      <c r="A58" s="78" t="s">
        <v>270</v>
      </c>
      <c r="B58" s="78" t="s">
        <v>68</v>
      </c>
      <c r="C58" s="78" t="s">
        <v>59</v>
      </c>
      <c r="D58" s="78" t="s">
        <v>1784</v>
      </c>
      <c r="E58" s="78" t="s">
        <v>1789</v>
      </c>
      <c r="F58" s="165">
        <v>98000</v>
      </c>
      <c r="G58" s="165"/>
      <c r="H58" s="78"/>
      <c r="I58" s="78"/>
      <c r="J58" s="78"/>
    </row>
    <row r="59" spans="1:10" ht="14.25" hidden="1" customHeight="1">
      <c r="A59" s="78" t="s">
        <v>1223</v>
      </c>
      <c r="B59" s="78" t="s">
        <v>99</v>
      </c>
      <c r="C59" s="78" t="s">
        <v>136</v>
      </c>
      <c r="D59" s="78" t="s">
        <v>1784</v>
      </c>
      <c r="E59" s="78" t="s">
        <v>1789</v>
      </c>
      <c r="F59" s="165">
        <v>50100</v>
      </c>
      <c r="G59" s="165"/>
      <c r="H59" s="78"/>
      <c r="I59" s="78"/>
      <c r="J59" s="78"/>
    </row>
    <row r="60" spans="1:10" hidden="1">
      <c r="A60" s="78" t="s">
        <v>154</v>
      </c>
      <c r="B60" s="78" t="s">
        <v>51</v>
      </c>
      <c r="C60" s="78" t="s">
        <v>52</v>
      </c>
      <c r="D60" s="78" t="s">
        <v>1784</v>
      </c>
      <c r="E60" s="78" t="s">
        <v>1789</v>
      </c>
      <c r="F60" s="165">
        <v>46500</v>
      </c>
      <c r="G60" s="165"/>
      <c r="H60" s="78"/>
      <c r="I60" s="78"/>
      <c r="J60" s="78"/>
    </row>
    <row r="61" spans="1:10" ht="18" hidden="1" customHeight="1">
      <c r="A61" s="156" t="s">
        <v>1642</v>
      </c>
      <c r="B61" s="157"/>
      <c r="C61" s="157"/>
      <c r="D61" s="157"/>
      <c r="E61" s="157"/>
      <c r="F61" s="158">
        <f>SUM(F11:F60)</f>
        <v>1867902.5</v>
      </c>
      <c r="G61" s="158">
        <f>SUM(G11:G60)</f>
        <v>0</v>
      </c>
      <c r="H61" s="159"/>
      <c r="I61" s="160"/>
      <c r="J61" s="161"/>
    </row>
    <row r="62" spans="1:10" ht="14.25" customHeight="1"/>
    <row r="63" spans="1:10" ht="33" customHeight="1">
      <c r="A63" s="186"/>
      <c r="B63" s="187"/>
      <c r="C63" s="187"/>
      <c r="D63" s="187"/>
      <c r="E63" s="187"/>
      <c r="F63" s="187" t="s">
        <v>1799</v>
      </c>
      <c r="G63" s="187"/>
      <c r="H63" s="187"/>
      <c r="I63" s="187"/>
      <c r="J63" s="188"/>
    </row>
    <row r="64" spans="1:10" s="164" customFormat="1" ht="35.25" customHeight="1">
      <c r="A64" s="174" t="s">
        <v>2</v>
      </c>
      <c r="B64" s="174" t="s">
        <v>1776</v>
      </c>
      <c r="C64" s="174" t="s">
        <v>1752</v>
      </c>
      <c r="D64" s="174" t="s">
        <v>1777</v>
      </c>
      <c r="E64" s="174" t="s">
        <v>1778</v>
      </c>
      <c r="F64" s="175" t="s">
        <v>1779</v>
      </c>
      <c r="G64" s="176" t="s">
        <v>1780</v>
      </c>
      <c r="H64" s="177" t="s">
        <v>1781</v>
      </c>
      <c r="I64" s="178" t="s">
        <v>1782</v>
      </c>
      <c r="J64" s="178" t="s">
        <v>1783</v>
      </c>
    </row>
    <row r="65" spans="1:32" ht="18" customHeight="1">
      <c r="A65" s="179" t="s">
        <v>1642</v>
      </c>
      <c r="B65" s="179"/>
      <c r="C65" s="179"/>
      <c r="D65" s="179"/>
      <c r="E65" s="179"/>
      <c r="F65" s="180"/>
      <c r="G65" s="180">
        <f>SUM(G16:G64)</f>
        <v>0</v>
      </c>
      <c r="H65" s="181"/>
      <c r="I65" s="182"/>
      <c r="J65" s="183"/>
    </row>
    <row r="67" spans="1:32" customFormat="1" ht="14.25" customHeight="1">
      <c r="A67" s="76">
        <v>20</v>
      </c>
      <c r="B67" s="77">
        <v>20</v>
      </c>
      <c r="C67" s="78">
        <v>257</v>
      </c>
      <c r="D67" s="78" t="s">
        <v>551</v>
      </c>
      <c r="E67" s="78" t="s">
        <v>99</v>
      </c>
      <c r="F67" s="78" t="s">
        <v>59</v>
      </c>
      <c r="G67" s="79" t="s">
        <v>53</v>
      </c>
      <c r="H67" s="88" t="s">
        <v>520</v>
      </c>
      <c r="I67" s="81" t="s">
        <v>69</v>
      </c>
      <c r="J67" s="78" t="s">
        <v>552</v>
      </c>
      <c r="K67" s="78">
        <v>1147331445</v>
      </c>
      <c r="L67" s="79" t="s">
        <v>25</v>
      </c>
      <c r="M67" s="79" t="s">
        <v>26</v>
      </c>
      <c r="N67" s="83">
        <f>SUMIFS(FIPE!C:C,FIPE!A:A,VENDIDOS!F67,FIPE!B:B,VENDIDOS!E67)</f>
        <v>137004</v>
      </c>
      <c r="O67" s="84" t="s">
        <v>28</v>
      </c>
      <c r="P67" s="95">
        <v>300000</v>
      </c>
      <c r="Q67" s="95">
        <v>700000</v>
      </c>
      <c r="R67" s="95">
        <v>100000</v>
      </c>
      <c r="S67" s="95">
        <v>30000</v>
      </c>
      <c r="T67" s="96" t="s">
        <v>48</v>
      </c>
      <c r="U67" s="88" t="s">
        <v>1773</v>
      </c>
      <c r="V67" s="79" t="s">
        <v>30</v>
      </c>
      <c r="W67" s="79" t="s">
        <v>30</v>
      </c>
      <c r="X67" s="81" t="s">
        <v>48</v>
      </c>
      <c r="Y67" s="81" t="s">
        <v>30</v>
      </c>
      <c r="Z67" s="78" t="s">
        <v>1020</v>
      </c>
      <c r="AA67" s="89">
        <v>0</v>
      </c>
      <c r="AB67" s="90">
        <v>1891.39</v>
      </c>
      <c r="AC67" s="89">
        <v>144.86000000000001</v>
      </c>
      <c r="AD67" s="91">
        <v>0.02</v>
      </c>
      <c r="AE67" s="224" t="s">
        <v>1699</v>
      </c>
      <c r="AF67" s="228"/>
    </row>
  </sheetData>
  <conditionalFormatting sqref="J38">
    <cfRule type="cellIs" dxfId="127" priority="55" operator="equal">
      <formula>$D$50</formula>
    </cfRule>
  </conditionalFormatting>
  <conditionalFormatting sqref="D62 D66 D2:D6 D64 D10:D60 D68:D1048576">
    <cfRule type="cellIs" dxfId="126" priority="54" operator="equal">
      <formula>$D$55</formula>
    </cfRule>
  </conditionalFormatting>
  <conditionalFormatting sqref="D2:D6 D64:D66 D10:D62 D68:D1048576">
    <cfRule type="cellIs" dxfId="125" priority="56" operator="equal">
      <formula>$D$34</formula>
    </cfRule>
  </conditionalFormatting>
  <conditionalFormatting sqref="D2:D6 D64:D66 D10:D62 D68:D1048576">
    <cfRule type="cellIs" dxfId="124" priority="57" operator="equal">
      <formula>$D$34</formula>
    </cfRule>
    <cfRule type="cellIs" dxfId="123" priority="58" operator="equal">
      <formula>$D$50</formula>
    </cfRule>
    <cfRule type="cellIs" dxfId="122" priority="59" operator="equal">
      <formula>$D$45</formula>
    </cfRule>
  </conditionalFormatting>
  <conditionalFormatting sqref="D11:D60">
    <cfRule type="cellIs" dxfId="121" priority="60" operator="equal">
      <formula>$D$41</formula>
    </cfRule>
    <cfRule type="cellIs" dxfId="120" priority="61" operator="equal">
      <formula>$D$41</formula>
    </cfRule>
  </conditionalFormatting>
  <conditionalFormatting sqref="D34:D60">
    <cfRule type="cellIs" dxfId="119" priority="46" operator="equal">
      <formula>$D$55</formula>
    </cfRule>
  </conditionalFormatting>
  <conditionalFormatting sqref="D34:D60">
    <cfRule type="cellIs" dxfId="118" priority="47" operator="equal">
      <formula>$D$34</formula>
    </cfRule>
    <cfRule type="cellIs" dxfId="117" priority="48" operator="equal">
      <formula>$D$50</formula>
    </cfRule>
    <cfRule type="cellIs" dxfId="116" priority="49" operator="equal">
      <formula>$D$45</formula>
    </cfRule>
  </conditionalFormatting>
  <conditionalFormatting sqref="D28:D32">
    <cfRule type="cellIs" dxfId="115" priority="39" operator="equal">
      <formula>$D$55</formula>
    </cfRule>
  </conditionalFormatting>
  <conditionalFormatting sqref="D28:D32">
    <cfRule type="cellIs" dxfId="114" priority="40" operator="equal">
      <formula>$D$34</formula>
    </cfRule>
  </conditionalFormatting>
  <conditionalFormatting sqref="D28:D32">
    <cfRule type="cellIs" dxfId="113" priority="41" operator="equal">
      <formula>$D$34</formula>
    </cfRule>
    <cfRule type="cellIs" dxfId="112" priority="42" operator="equal">
      <formula>$D$50</formula>
    </cfRule>
    <cfRule type="cellIs" dxfId="111" priority="43" operator="equal">
      <formula>$D$45</formula>
    </cfRule>
  </conditionalFormatting>
  <conditionalFormatting sqref="D28:D32">
    <cfRule type="cellIs" dxfId="110" priority="44" operator="equal">
      <formula>$D$41</formula>
    </cfRule>
    <cfRule type="cellIs" dxfId="109" priority="45" operator="equal">
      <formula>$D$41</formula>
    </cfRule>
  </conditionalFormatting>
  <conditionalFormatting sqref="D3:D6 D65 D11:D61">
    <cfRule type="cellIs" dxfId="108" priority="12" operator="equal">
      <formula>$D$14</formula>
    </cfRule>
    <cfRule type="cellIs" dxfId="107" priority="13" operator="equal">
      <formula>$D$11</formula>
    </cfRule>
  </conditionalFormatting>
  <conditionalFormatting sqref="D3:D6">
    <cfRule type="cellIs" dxfId="106" priority="10" operator="equal">
      <formula>$D$41</formula>
    </cfRule>
    <cfRule type="cellIs" dxfId="105" priority="11" operator="equal">
      <formula>$D$41</formula>
    </cfRule>
  </conditionalFormatting>
  <conditionalFormatting sqref="I67">
    <cfRule type="cellIs" dxfId="104" priority="4" operator="equal">
      <formula>$I$6</formula>
    </cfRule>
  </conditionalFormatting>
  <conditionalFormatting sqref="N67">
    <cfRule type="cellIs" dxfId="103" priority="3" operator="equal">
      <formula>#REF!</formula>
    </cfRule>
  </conditionalFormatting>
  <conditionalFormatting sqref="H67">
    <cfRule type="cellIs" dxfId="102" priority="5" operator="equal">
      <formula>#REF!</formula>
    </cfRule>
  </conditionalFormatting>
  <conditionalFormatting sqref="B67">
    <cfRule type="iconSet" priority="1">
      <iconSet iconSet="3Symbols">
        <cfvo type="percent" val="0"/>
        <cfvo type="percent" val="&quot;NC&quot;"/>
        <cfvo type="percent" val="&quot;C&quot;"/>
      </iconSet>
    </cfRule>
  </conditionalFormatting>
  <conditionalFormatting sqref="A67">
    <cfRule type="iconSet" priority="6">
      <iconSet iconSet="3Symbols">
        <cfvo type="percent" val="0"/>
        <cfvo type="percent" val="&quot;NC&quot;"/>
        <cfvo type="percent" val="&quot;C&quot;"/>
      </iconSet>
    </cfRule>
  </conditionalFormatting>
  <dataValidations count="1">
    <dataValidation type="list" allowBlank="1" showInputMessage="1" showErrorMessage="1" sqref="L67" xr:uid="{00000000-0002-0000-0000-000000000000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scale="70" orientation="landscape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F35D62A-B24F-4A97-A386-6E7055FA978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7" id="{D470B6C3-C1B1-46E4-99B8-E36A7FE0C5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A67</xm:sqref>
        </x14:conditionalFormatting>
        <x14:conditionalFormatting xmlns:xm="http://schemas.microsoft.com/office/excel/2006/main">
          <x14:cfRule type="cellIs" priority="8" operator="equal" id="{CB806A65-8F72-496E-8486-460DE922F693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9" operator="equal" id="{59008D48-AAF1-4C7D-A762-AD27D7A27847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H67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1"/>
  <sheetViews>
    <sheetView tabSelected="1" zoomScale="115" zoomScaleNormal="115" workbookViewId="0">
      <selection activeCell="A2" sqref="A2"/>
    </sheetView>
  </sheetViews>
  <sheetFormatPr defaultColWidth="9.140625" defaultRowHeight="15"/>
  <cols>
    <col min="1" max="1" width="12.42578125" bestFit="1" customWidth="1"/>
    <col min="2" max="2" width="24.7109375" bestFit="1" customWidth="1"/>
    <col min="3" max="3" width="17.42578125" bestFit="1" customWidth="1"/>
    <col min="4" max="4" width="9.5703125" bestFit="1" customWidth="1"/>
  </cols>
  <sheetData>
    <row r="1" spans="1:4" ht="26.25">
      <c r="A1" s="191" t="s">
        <v>1722</v>
      </c>
      <c r="B1" s="191"/>
      <c r="C1" s="206"/>
      <c r="D1" s="206"/>
    </row>
    <row r="2" spans="1:4">
      <c r="A2" s="207" t="s">
        <v>1249</v>
      </c>
      <c r="B2" s="207" t="s">
        <v>1250</v>
      </c>
      <c r="C2" s="207" t="s">
        <v>1736</v>
      </c>
      <c r="D2" s="207" t="s">
        <v>1251</v>
      </c>
    </row>
    <row r="3" spans="1:4">
      <c r="A3" s="15" t="s">
        <v>20</v>
      </c>
      <c r="B3" s="15" t="s">
        <v>19</v>
      </c>
      <c r="C3" s="43">
        <v>42521</v>
      </c>
      <c r="D3" s="17" t="s">
        <v>1252</v>
      </c>
    </row>
    <row r="4" spans="1:4">
      <c r="A4" s="15" t="s">
        <v>33</v>
      </c>
      <c r="B4" s="15" t="s">
        <v>32</v>
      </c>
      <c r="C4" s="43">
        <v>54117</v>
      </c>
      <c r="D4" s="17" t="s">
        <v>1253</v>
      </c>
    </row>
    <row r="5" spans="1:4">
      <c r="A5" s="15" t="s">
        <v>37</v>
      </c>
      <c r="B5" s="5" t="s">
        <v>36</v>
      </c>
      <c r="C5" s="44">
        <v>80364</v>
      </c>
      <c r="D5" s="17" t="s">
        <v>1254</v>
      </c>
    </row>
    <row r="6" spans="1:4">
      <c r="A6" s="15" t="s">
        <v>52</v>
      </c>
      <c r="B6" s="15" t="s">
        <v>51</v>
      </c>
      <c r="C6" s="44">
        <v>93629</v>
      </c>
      <c r="D6" s="17" t="s">
        <v>1255</v>
      </c>
    </row>
    <row r="7" spans="1:4">
      <c r="A7" s="15" t="s">
        <v>20</v>
      </c>
      <c r="B7" s="15" t="s">
        <v>56</v>
      </c>
      <c r="C7" s="44">
        <v>144893</v>
      </c>
      <c r="D7" s="17" t="s">
        <v>1256</v>
      </c>
    </row>
    <row r="8" spans="1:4">
      <c r="A8" s="15" t="s">
        <v>1231</v>
      </c>
      <c r="B8" s="15" t="s">
        <v>99</v>
      </c>
      <c r="C8" s="44">
        <v>46492</v>
      </c>
      <c r="D8" s="17" t="s">
        <v>1257</v>
      </c>
    </row>
    <row r="9" spans="1:4">
      <c r="A9" s="15" t="s">
        <v>59</v>
      </c>
      <c r="B9" s="15" t="s">
        <v>56</v>
      </c>
      <c r="C9" s="44">
        <v>144893</v>
      </c>
      <c r="D9" s="17" t="s">
        <v>1734</v>
      </c>
    </row>
    <row r="10" spans="1:4">
      <c r="A10" s="15" t="s">
        <v>59</v>
      </c>
      <c r="B10" s="15" t="s">
        <v>63</v>
      </c>
      <c r="C10" s="44">
        <v>53851</v>
      </c>
      <c r="D10" s="40" t="s">
        <v>1258</v>
      </c>
    </row>
    <row r="11" spans="1:4">
      <c r="A11" s="15" t="s">
        <v>95</v>
      </c>
      <c r="B11" s="15" t="s">
        <v>84</v>
      </c>
      <c r="C11" s="44">
        <v>196401</v>
      </c>
      <c r="D11" s="17" t="s">
        <v>1259</v>
      </c>
    </row>
    <row r="12" spans="1:4">
      <c r="A12" s="15" t="s">
        <v>59</v>
      </c>
      <c r="B12" s="15" t="s">
        <v>68</v>
      </c>
      <c r="C12" s="44">
        <v>142955</v>
      </c>
      <c r="D12" s="17" t="s">
        <v>1260</v>
      </c>
    </row>
    <row r="13" spans="1:4">
      <c r="A13" s="15" t="s">
        <v>59</v>
      </c>
      <c r="B13" s="15" t="s">
        <v>84</v>
      </c>
      <c r="C13" s="44">
        <v>184329</v>
      </c>
      <c r="D13" s="17" t="s">
        <v>1259</v>
      </c>
    </row>
    <row r="14" spans="1:4">
      <c r="A14" s="15" t="s">
        <v>72</v>
      </c>
      <c r="B14" s="15" t="s">
        <v>51</v>
      </c>
      <c r="C14" s="44">
        <v>78919</v>
      </c>
      <c r="D14" s="17" t="s">
        <v>1255</v>
      </c>
    </row>
    <row r="15" spans="1:4">
      <c r="A15" s="15" t="s">
        <v>136</v>
      </c>
      <c r="B15" s="15" t="s">
        <v>135</v>
      </c>
      <c r="C15" s="44">
        <v>79932</v>
      </c>
      <c r="D15" s="40" t="s">
        <v>1261</v>
      </c>
    </row>
    <row r="16" spans="1:4">
      <c r="A16" s="15" t="s">
        <v>85</v>
      </c>
      <c r="B16" s="15" t="s">
        <v>84</v>
      </c>
      <c r="C16" s="44">
        <v>146871</v>
      </c>
      <c r="D16" s="17" t="s">
        <v>1259</v>
      </c>
    </row>
    <row r="17" spans="1:4">
      <c r="A17" s="15" t="s">
        <v>1229</v>
      </c>
      <c r="B17" s="15" t="s">
        <v>135</v>
      </c>
      <c r="C17" s="44">
        <v>77812</v>
      </c>
      <c r="D17" s="40" t="s">
        <v>1261</v>
      </c>
    </row>
    <row r="18" spans="1:4">
      <c r="A18" s="15" t="s">
        <v>136</v>
      </c>
      <c r="B18" s="15" t="s">
        <v>99</v>
      </c>
      <c r="C18" s="44">
        <v>86437</v>
      </c>
      <c r="D18" s="17" t="s">
        <v>1262</v>
      </c>
    </row>
    <row r="19" spans="1:4">
      <c r="A19" s="15" t="s">
        <v>59</v>
      </c>
      <c r="B19" s="15" t="s">
        <v>19</v>
      </c>
      <c r="C19" s="45">
        <v>42521</v>
      </c>
      <c r="D19" s="17" t="s">
        <v>1252</v>
      </c>
    </row>
    <row r="20" spans="1:4">
      <c r="A20" s="15" t="s">
        <v>113</v>
      </c>
      <c r="B20" s="15" t="s">
        <v>75</v>
      </c>
      <c r="C20" s="44">
        <v>184515</v>
      </c>
      <c r="D20" s="17" t="s">
        <v>1263</v>
      </c>
    </row>
    <row r="21" spans="1:4">
      <c r="A21" s="15" t="s">
        <v>1216</v>
      </c>
      <c r="B21" s="15" t="s">
        <v>51</v>
      </c>
      <c r="C21" s="44">
        <v>83050</v>
      </c>
      <c r="D21" s="17" t="s">
        <v>1255</v>
      </c>
    </row>
    <row r="22" spans="1:4">
      <c r="A22" s="17" t="s">
        <v>113</v>
      </c>
      <c r="B22" s="15" t="s">
        <v>68</v>
      </c>
      <c r="C22" s="44">
        <v>176587</v>
      </c>
      <c r="D22" s="17" t="s">
        <v>1260</v>
      </c>
    </row>
    <row r="23" spans="1:4">
      <c r="A23" s="15" t="s">
        <v>37</v>
      </c>
      <c r="B23" s="15" t="s">
        <v>75</v>
      </c>
      <c r="C23" s="44">
        <v>163265</v>
      </c>
      <c r="D23" s="17" t="s">
        <v>1263</v>
      </c>
    </row>
    <row r="24" spans="1:4">
      <c r="A24" s="17" t="s">
        <v>186</v>
      </c>
      <c r="B24" s="15" t="s">
        <v>75</v>
      </c>
      <c r="C24" s="44">
        <v>207845</v>
      </c>
      <c r="D24" s="17" t="s">
        <v>1263</v>
      </c>
    </row>
    <row r="25" spans="1:4">
      <c r="A25" s="15" t="s">
        <v>201</v>
      </c>
      <c r="B25" s="15" t="s">
        <v>135</v>
      </c>
      <c r="C25" s="44">
        <v>77812</v>
      </c>
      <c r="D25" s="40" t="s">
        <v>1261</v>
      </c>
    </row>
    <row r="26" spans="1:4">
      <c r="A26" s="15" t="s">
        <v>52</v>
      </c>
      <c r="B26" s="15" t="s">
        <v>135</v>
      </c>
      <c r="C26" s="44">
        <v>92186</v>
      </c>
      <c r="D26" s="40" t="s">
        <v>1261</v>
      </c>
    </row>
    <row r="27" spans="1:4">
      <c r="A27" s="15" t="s">
        <v>95</v>
      </c>
      <c r="B27" s="15" t="s">
        <v>56</v>
      </c>
      <c r="C27" s="44">
        <v>151052</v>
      </c>
      <c r="D27" s="17" t="s">
        <v>1256</v>
      </c>
    </row>
    <row r="28" spans="1:4">
      <c r="A28" s="15" t="s">
        <v>418</v>
      </c>
      <c r="B28" s="15" t="s">
        <v>99</v>
      </c>
      <c r="C28" s="44">
        <v>110215</v>
      </c>
      <c r="D28" s="17" t="s">
        <v>1264</v>
      </c>
    </row>
    <row r="29" spans="1:4">
      <c r="A29" s="15" t="s">
        <v>100</v>
      </c>
      <c r="B29" s="15" t="s">
        <v>99</v>
      </c>
      <c r="C29" s="44">
        <v>110215</v>
      </c>
      <c r="D29" s="17" t="s">
        <v>1264</v>
      </c>
    </row>
    <row r="30" spans="1:4">
      <c r="A30" s="15" t="s">
        <v>248</v>
      </c>
      <c r="B30" s="15" t="s">
        <v>84</v>
      </c>
      <c r="C30" s="44">
        <v>196401</v>
      </c>
      <c r="D30" s="17" t="s">
        <v>1259</v>
      </c>
    </row>
    <row r="31" spans="1:4" ht="24">
      <c r="A31" s="15" t="s">
        <v>37</v>
      </c>
      <c r="B31" s="39" t="s">
        <v>1248</v>
      </c>
      <c r="C31" s="44">
        <v>86857</v>
      </c>
      <c r="D31" s="41" t="s">
        <v>1632</v>
      </c>
    </row>
    <row r="32" spans="1:4">
      <c r="A32" s="15" t="s">
        <v>85</v>
      </c>
      <c r="B32" s="15" t="s">
        <v>352</v>
      </c>
      <c r="C32" s="44">
        <v>41955</v>
      </c>
      <c r="D32" s="17" t="s">
        <v>1267</v>
      </c>
    </row>
    <row r="33" spans="1:4">
      <c r="A33" s="15" t="s">
        <v>100</v>
      </c>
      <c r="B33" s="15" t="s">
        <v>411</v>
      </c>
      <c r="C33" s="46">
        <v>135439</v>
      </c>
      <c r="D33" s="40" t="s">
        <v>1725</v>
      </c>
    </row>
    <row r="34" spans="1:4">
      <c r="A34" s="15" t="s">
        <v>59</v>
      </c>
      <c r="B34" s="15" t="s">
        <v>99</v>
      </c>
      <c r="C34" s="44">
        <v>137004</v>
      </c>
      <c r="D34" s="17" t="s">
        <v>1268</v>
      </c>
    </row>
    <row r="35" spans="1:4">
      <c r="A35" s="15" t="s">
        <v>457</v>
      </c>
      <c r="B35" s="15" t="s">
        <v>456</v>
      </c>
      <c r="C35" s="44">
        <v>4325</v>
      </c>
      <c r="D35" s="17" t="s">
        <v>1269</v>
      </c>
    </row>
    <row r="36" spans="1:4">
      <c r="A36" s="15" t="s">
        <v>95</v>
      </c>
      <c r="B36" s="15" t="s">
        <v>469</v>
      </c>
      <c r="C36" s="44">
        <v>137078</v>
      </c>
      <c r="D36" s="17" t="s">
        <v>1270</v>
      </c>
    </row>
    <row r="37" spans="1:4">
      <c r="A37" s="15" t="s">
        <v>20</v>
      </c>
      <c r="B37" s="15" t="s">
        <v>523</v>
      </c>
      <c r="C37" s="44">
        <v>54849</v>
      </c>
      <c r="D37" s="17" t="s">
        <v>1271</v>
      </c>
    </row>
    <row r="38" spans="1:4">
      <c r="A38" s="15" t="s">
        <v>248</v>
      </c>
      <c r="B38" s="15" t="s">
        <v>523</v>
      </c>
      <c r="C38" s="44">
        <v>59670</v>
      </c>
      <c r="D38" s="17" t="s">
        <v>1271</v>
      </c>
    </row>
    <row r="39" spans="1:4">
      <c r="A39" s="15" t="s">
        <v>20</v>
      </c>
      <c r="B39" s="15" t="s">
        <v>99</v>
      </c>
      <c r="C39" s="44">
        <v>137004</v>
      </c>
      <c r="D39" s="17" t="s">
        <v>1268</v>
      </c>
    </row>
    <row r="40" spans="1:4">
      <c r="A40" s="15" t="s">
        <v>95</v>
      </c>
      <c r="B40" s="15" t="s">
        <v>99</v>
      </c>
      <c r="C40" s="44">
        <v>145567</v>
      </c>
      <c r="D40" s="17" t="s">
        <v>1268</v>
      </c>
    </row>
    <row r="41" spans="1:4">
      <c r="A41" s="15" t="s">
        <v>248</v>
      </c>
      <c r="B41" s="15" t="s">
        <v>99</v>
      </c>
      <c r="C41" s="44">
        <v>147102</v>
      </c>
      <c r="D41" s="17" t="s">
        <v>1268</v>
      </c>
    </row>
    <row r="42" spans="1:4">
      <c r="A42" s="15" t="s">
        <v>37</v>
      </c>
      <c r="B42" s="15" t="s">
        <v>56</v>
      </c>
      <c r="C42" s="44">
        <v>162201</v>
      </c>
      <c r="D42" s="17" t="s">
        <v>1256</v>
      </c>
    </row>
    <row r="43" spans="1:4">
      <c r="A43" s="15" t="s">
        <v>113</v>
      </c>
      <c r="B43" s="15" t="s">
        <v>56</v>
      </c>
      <c r="C43" s="44">
        <v>168854</v>
      </c>
      <c r="D43" s="17" t="s">
        <v>1256</v>
      </c>
    </row>
    <row r="44" spans="1:4">
      <c r="A44" s="17" t="s">
        <v>186</v>
      </c>
      <c r="B44" s="15" t="s">
        <v>56</v>
      </c>
      <c r="C44" s="44">
        <v>176521</v>
      </c>
      <c r="D44" s="17" t="s">
        <v>1256</v>
      </c>
    </row>
    <row r="45" spans="1:4">
      <c r="A45" s="15" t="s">
        <v>42</v>
      </c>
      <c r="B45" s="15" t="s">
        <v>1265</v>
      </c>
      <c r="C45" s="44">
        <v>89985</v>
      </c>
      <c r="D45" s="17" t="s">
        <v>1266</v>
      </c>
    </row>
    <row r="46" spans="1:4">
      <c r="A46" s="15" t="s">
        <v>59</v>
      </c>
      <c r="B46" s="15" t="s">
        <v>598</v>
      </c>
      <c r="C46" s="44">
        <v>60530</v>
      </c>
      <c r="D46" s="17" t="s">
        <v>1272</v>
      </c>
    </row>
    <row r="47" spans="1:4">
      <c r="A47" s="15" t="s">
        <v>113</v>
      </c>
      <c r="B47" s="15" t="s">
        <v>598</v>
      </c>
      <c r="C47" s="44">
        <v>72549</v>
      </c>
      <c r="D47" s="17" t="s">
        <v>1272</v>
      </c>
    </row>
    <row r="48" spans="1:4">
      <c r="A48" s="15" t="s">
        <v>37</v>
      </c>
      <c r="B48" s="15" t="s">
        <v>469</v>
      </c>
      <c r="C48" s="44">
        <v>150120</v>
      </c>
      <c r="D48" s="17" t="s">
        <v>1270</v>
      </c>
    </row>
    <row r="49" spans="1:4">
      <c r="A49" s="15" t="s">
        <v>248</v>
      </c>
      <c r="B49" s="15" t="s">
        <v>469</v>
      </c>
      <c r="C49" s="44">
        <v>137078</v>
      </c>
      <c r="D49" s="17" t="s">
        <v>1270</v>
      </c>
    </row>
    <row r="50" spans="1:4">
      <c r="A50" s="15" t="s">
        <v>136</v>
      </c>
      <c r="B50" s="15" t="s">
        <v>469</v>
      </c>
      <c r="C50" s="44">
        <v>82377</v>
      </c>
      <c r="D50" s="17" t="s">
        <v>1273</v>
      </c>
    </row>
    <row r="51" spans="1:4">
      <c r="A51" s="15" t="s">
        <v>418</v>
      </c>
      <c r="B51" s="15" t="s">
        <v>51</v>
      </c>
      <c r="C51" s="44">
        <v>96649</v>
      </c>
      <c r="D51" s="17" t="s">
        <v>1255</v>
      </c>
    </row>
    <row r="52" spans="1:4">
      <c r="A52" s="42" t="s">
        <v>37</v>
      </c>
      <c r="B52" s="17" t="s">
        <v>921</v>
      </c>
      <c r="C52" s="44">
        <v>24023</v>
      </c>
      <c r="D52" s="17" t="s">
        <v>1274</v>
      </c>
    </row>
    <row r="53" spans="1:4">
      <c r="A53" s="42" t="s">
        <v>42</v>
      </c>
      <c r="B53" s="17" t="s">
        <v>921</v>
      </c>
      <c r="C53" s="44">
        <v>24023</v>
      </c>
      <c r="D53" s="17" t="s">
        <v>1274</v>
      </c>
    </row>
    <row r="54" spans="1:4">
      <c r="A54" s="17" t="s">
        <v>186</v>
      </c>
      <c r="B54" s="15" t="s">
        <v>68</v>
      </c>
      <c r="C54" s="44">
        <v>187680</v>
      </c>
      <c r="D54" s="17" t="s">
        <v>1260</v>
      </c>
    </row>
    <row r="55" spans="1:4">
      <c r="A55" s="15" t="s">
        <v>20</v>
      </c>
      <c r="B55" s="15" t="s">
        <v>84</v>
      </c>
      <c r="C55" s="44">
        <v>184329</v>
      </c>
      <c r="D55" s="17" t="s">
        <v>1259</v>
      </c>
    </row>
    <row r="56" spans="1:4">
      <c r="A56" s="15" t="s">
        <v>42</v>
      </c>
      <c r="B56" s="15" t="s">
        <v>1078</v>
      </c>
      <c r="C56" s="44">
        <v>71602</v>
      </c>
      <c r="D56" s="17" t="s">
        <v>1275</v>
      </c>
    </row>
    <row r="57" spans="1:4">
      <c r="A57" s="15" t="s">
        <v>37</v>
      </c>
      <c r="B57" s="15" t="s">
        <v>99</v>
      </c>
      <c r="C57" s="44">
        <v>180901</v>
      </c>
      <c r="D57" s="17" t="s">
        <v>1268</v>
      </c>
    </row>
    <row r="58" spans="1:4">
      <c r="A58" s="15" t="s">
        <v>1236</v>
      </c>
      <c r="B58" s="15" t="s">
        <v>598</v>
      </c>
      <c r="C58" s="44">
        <v>32722</v>
      </c>
      <c r="D58" s="17" t="s">
        <v>1276</v>
      </c>
    </row>
    <row r="59" spans="1:4" ht="24">
      <c r="A59" s="15" t="s">
        <v>42</v>
      </c>
      <c r="B59" s="39" t="s">
        <v>1248</v>
      </c>
      <c r="C59" s="44">
        <v>86857</v>
      </c>
      <c r="D59" s="41" t="s">
        <v>1632</v>
      </c>
    </row>
    <row r="60" spans="1:4" ht="24">
      <c r="A60" s="15" t="s">
        <v>42</v>
      </c>
      <c r="B60" s="39" t="s">
        <v>1631</v>
      </c>
      <c r="C60" s="44">
        <v>89985</v>
      </c>
      <c r="D60" s="41" t="s">
        <v>1266</v>
      </c>
    </row>
    <row r="61" spans="1:4">
      <c r="C61" s="47"/>
    </row>
  </sheetData>
  <autoFilter ref="A2:D61" xr:uid="{00000000-0009-0000-0000-000007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68"/>
  <sheetViews>
    <sheetView zoomScaleNormal="100" workbookViewId="0">
      <selection activeCell="A5" sqref="A5"/>
    </sheetView>
  </sheetViews>
  <sheetFormatPr defaultColWidth="9.140625" defaultRowHeight="15"/>
  <cols>
    <col min="3" max="3" width="18.5703125" style="23" bestFit="1" customWidth="1"/>
  </cols>
  <sheetData>
    <row r="1" spans="1:3" ht="26.25">
      <c r="A1" s="191" t="s">
        <v>1723</v>
      </c>
      <c r="B1" s="191"/>
      <c r="C1" s="191"/>
    </row>
    <row r="2" spans="1:3">
      <c r="A2" s="208" t="s">
        <v>1277</v>
      </c>
      <c r="B2" s="208" t="s">
        <v>1626</v>
      </c>
      <c r="C2" s="208" t="s">
        <v>2</v>
      </c>
    </row>
    <row r="3" spans="1:3">
      <c r="A3" s="48">
        <v>1</v>
      </c>
      <c r="B3" s="49">
        <v>3</v>
      </c>
      <c r="C3" s="50" t="s">
        <v>1278</v>
      </c>
    </row>
    <row r="4" spans="1:3">
      <c r="A4" s="48">
        <v>2</v>
      </c>
      <c r="B4" s="49">
        <v>5</v>
      </c>
      <c r="C4" s="50" t="s">
        <v>1279</v>
      </c>
    </row>
    <row r="5" spans="1:3">
      <c r="A5" s="48">
        <v>3</v>
      </c>
      <c r="B5" s="49">
        <v>6</v>
      </c>
      <c r="C5" s="50" t="s">
        <v>1280</v>
      </c>
    </row>
    <row r="6" spans="1:3">
      <c r="A6" s="48">
        <v>4</v>
      </c>
      <c r="B6" s="49">
        <v>7</v>
      </c>
      <c r="C6" s="50" t="s">
        <v>1281</v>
      </c>
    </row>
    <row r="7" spans="1:3">
      <c r="A7" s="48">
        <v>5</v>
      </c>
      <c r="B7" s="49">
        <v>8</v>
      </c>
      <c r="C7" s="50" t="s">
        <v>1282</v>
      </c>
    </row>
    <row r="8" spans="1:3">
      <c r="A8" s="48">
        <v>6</v>
      </c>
      <c r="B8" s="49">
        <v>9</v>
      </c>
      <c r="C8" s="50" t="s">
        <v>1283</v>
      </c>
    </row>
    <row r="9" spans="1:3">
      <c r="A9" s="48">
        <v>7</v>
      </c>
      <c r="B9" s="49">
        <v>10</v>
      </c>
      <c r="C9" s="50" t="s">
        <v>1284</v>
      </c>
    </row>
    <row r="10" spans="1:3">
      <c r="A10" s="48">
        <v>8</v>
      </c>
      <c r="B10" s="49">
        <v>12</v>
      </c>
      <c r="C10" s="50" t="s">
        <v>1285</v>
      </c>
    </row>
    <row r="11" spans="1:3">
      <c r="A11" s="48">
        <v>9</v>
      </c>
      <c r="B11" s="49">
        <v>14</v>
      </c>
      <c r="C11" s="50" t="s">
        <v>1286</v>
      </c>
    </row>
    <row r="12" spans="1:3">
      <c r="A12" s="48">
        <v>10</v>
      </c>
      <c r="B12" s="49">
        <v>16</v>
      </c>
      <c r="C12" s="50" t="s">
        <v>1287</v>
      </c>
    </row>
    <row r="13" spans="1:3">
      <c r="A13" s="48">
        <v>11</v>
      </c>
      <c r="B13" s="49">
        <v>17</v>
      </c>
      <c r="C13" s="50" t="s">
        <v>1288</v>
      </c>
    </row>
    <row r="14" spans="1:3">
      <c r="A14" s="48">
        <v>12</v>
      </c>
      <c r="B14" s="49">
        <v>18</v>
      </c>
      <c r="C14" s="50" t="s">
        <v>1289</v>
      </c>
    </row>
    <row r="15" spans="1:3">
      <c r="A15" s="48">
        <v>13</v>
      </c>
      <c r="B15" s="49">
        <v>22</v>
      </c>
      <c r="C15" s="50" t="s">
        <v>1290</v>
      </c>
    </row>
    <row r="16" spans="1:3">
      <c r="A16" s="48">
        <v>14</v>
      </c>
      <c r="B16" s="49">
        <v>25</v>
      </c>
      <c r="C16" s="50" t="s">
        <v>1291</v>
      </c>
    </row>
    <row r="17" spans="1:3">
      <c r="A17" s="48">
        <v>15</v>
      </c>
      <c r="B17" s="49">
        <v>26</v>
      </c>
      <c r="C17" s="50" t="s">
        <v>1292</v>
      </c>
    </row>
    <row r="18" spans="1:3">
      <c r="A18" s="48">
        <v>16</v>
      </c>
      <c r="B18" s="49">
        <v>27</v>
      </c>
      <c r="C18" s="50" t="s">
        <v>1293</v>
      </c>
    </row>
    <row r="19" spans="1:3">
      <c r="A19" s="48">
        <v>17</v>
      </c>
      <c r="B19" s="49">
        <v>28</v>
      </c>
      <c r="C19" s="50" t="s">
        <v>1294</v>
      </c>
    </row>
    <row r="20" spans="1:3">
      <c r="A20" s="48">
        <v>18</v>
      </c>
      <c r="B20" s="49">
        <v>29</v>
      </c>
      <c r="C20" s="50" t="s">
        <v>1295</v>
      </c>
    </row>
    <row r="21" spans="1:3">
      <c r="A21" s="48">
        <v>19</v>
      </c>
      <c r="B21" s="49">
        <v>30</v>
      </c>
      <c r="C21" s="50" t="s">
        <v>1296</v>
      </c>
    </row>
    <row r="22" spans="1:3">
      <c r="A22" s="48">
        <v>20</v>
      </c>
      <c r="B22" s="49">
        <v>31</v>
      </c>
      <c r="C22" s="50" t="s">
        <v>1297</v>
      </c>
    </row>
    <row r="23" spans="1:3">
      <c r="A23" s="48">
        <v>21</v>
      </c>
      <c r="B23" s="49">
        <v>32</v>
      </c>
      <c r="C23" s="50" t="s">
        <v>1298</v>
      </c>
    </row>
    <row r="24" spans="1:3">
      <c r="A24" s="48">
        <v>22</v>
      </c>
      <c r="B24" s="49">
        <v>33</v>
      </c>
      <c r="C24" s="50" t="s">
        <v>1299</v>
      </c>
    </row>
    <row r="25" spans="1:3">
      <c r="A25" s="48">
        <v>23</v>
      </c>
      <c r="B25" s="49">
        <v>34</v>
      </c>
      <c r="C25" s="50" t="s">
        <v>1300</v>
      </c>
    </row>
    <row r="26" spans="1:3">
      <c r="A26" s="48">
        <v>24</v>
      </c>
      <c r="B26" s="49">
        <v>35</v>
      </c>
      <c r="C26" s="50" t="s">
        <v>1301</v>
      </c>
    </row>
    <row r="27" spans="1:3">
      <c r="A27" s="48">
        <v>25</v>
      </c>
      <c r="B27" s="49">
        <v>36</v>
      </c>
      <c r="C27" s="50" t="s">
        <v>1302</v>
      </c>
    </row>
    <row r="28" spans="1:3">
      <c r="A28" s="48">
        <v>26</v>
      </c>
      <c r="B28" s="49">
        <v>37</v>
      </c>
      <c r="C28" s="50" t="s">
        <v>1303</v>
      </c>
    </row>
    <row r="29" spans="1:3">
      <c r="A29" s="48">
        <v>27</v>
      </c>
      <c r="B29" s="49">
        <v>38</v>
      </c>
      <c r="C29" s="50" t="s">
        <v>1304</v>
      </c>
    </row>
    <row r="30" spans="1:3">
      <c r="A30" s="48">
        <v>28</v>
      </c>
      <c r="B30" s="49">
        <v>40</v>
      </c>
      <c r="C30" s="50" t="s">
        <v>1305</v>
      </c>
    </row>
    <row r="31" spans="1:3">
      <c r="A31" s="48">
        <v>29</v>
      </c>
      <c r="B31" s="49">
        <v>41</v>
      </c>
      <c r="C31" s="50" t="s">
        <v>1306</v>
      </c>
    </row>
    <row r="32" spans="1:3">
      <c r="A32" s="48">
        <v>30</v>
      </c>
      <c r="B32" s="49">
        <v>42</v>
      </c>
      <c r="C32" s="50" t="s">
        <v>1307</v>
      </c>
    </row>
    <row r="33" spans="1:3">
      <c r="A33" s="48">
        <v>31</v>
      </c>
      <c r="B33" s="49">
        <v>43</v>
      </c>
      <c r="C33" s="50" t="s">
        <v>1308</v>
      </c>
    </row>
    <row r="34" spans="1:3">
      <c r="A34" s="48">
        <v>32</v>
      </c>
      <c r="B34" s="49">
        <v>44</v>
      </c>
      <c r="C34" s="50" t="s">
        <v>1309</v>
      </c>
    </row>
    <row r="35" spans="1:3">
      <c r="A35" s="48">
        <v>33</v>
      </c>
      <c r="B35" s="49">
        <v>46</v>
      </c>
      <c r="C35" s="50" t="s">
        <v>1310</v>
      </c>
    </row>
    <row r="36" spans="1:3">
      <c r="A36" s="48">
        <v>34</v>
      </c>
      <c r="B36" s="49">
        <v>47</v>
      </c>
      <c r="C36" s="50" t="s">
        <v>1311</v>
      </c>
    </row>
    <row r="37" spans="1:3">
      <c r="A37" s="48">
        <v>35</v>
      </c>
      <c r="B37" s="49">
        <v>48</v>
      </c>
      <c r="C37" s="50" t="s">
        <v>1312</v>
      </c>
    </row>
    <row r="38" spans="1:3">
      <c r="A38" s="48">
        <v>36</v>
      </c>
      <c r="B38" s="49">
        <v>49</v>
      </c>
      <c r="C38" s="50" t="s">
        <v>1313</v>
      </c>
    </row>
    <row r="39" spans="1:3">
      <c r="A39" s="48">
        <v>37</v>
      </c>
      <c r="B39" s="49">
        <v>50</v>
      </c>
      <c r="C39" s="49" t="s">
        <v>1314</v>
      </c>
    </row>
    <row r="40" spans="1:3">
      <c r="A40" s="48">
        <v>38</v>
      </c>
      <c r="B40" s="49">
        <v>52</v>
      </c>
      <c r="C40" s="49" t="s">
        <v>1315</v>
      </c>
    </row>
    <row r="41" spans="1:3">
      <c r="A41" s="48">
        <v>39</v>
      </c>
      <c r="B41" s="49">
        <v>53</v>
      </c>
      <c r="C41" s="50" t="s">
        <v>1316</v>
      </c>
    </row>
    <row r="42" spans="1:3">
      <c r="A42" s="48">
        <v>40</v>
      </c>
      <c r="B42" s="49">
        <v>54</v>
      </c>
      <c r="C42" s="49" t="s">
        <v>1317</v>
      </c>
    </row>
    <row r="43" spans="1:3">
      <c r="A43" s="48">
        <v>41</v>
      </c>
      <c r="B43" s="49">
        <v>56</v>
      </c>
      <c r="C43" s="49" t="s">
        <v>1318</v>
      </c>
    </row>
    <row r="44" spans="1:3">
      <c r="A44" s="48">
        <v>42</v>
      </c>
      <c r="B44" s="49">
        <v>57</v>
      </c>
      <c r="C44" s="50" t="s">
        <v>1319</v>
      </c>
    </row>
    <row r="45" spans="1:3">
      <c r="A45" s="48">
        <v>43</v>
      </c>
      <c r="B45" s="49">
        <v>58</v>
      </c>
      <c r="C45" s="49" t="s">
        <v>1320</v>
      </c>
    </row>
    <row r="46" spans="1:3">
      <c r="A46" s="48">
        <v>44</v>
      </c>
      <c r="B46" s="49">
        <v>59</v>
      </c>
      <c r="C46" s="50" t="s">
        <v>1321</v>
      </c>
    </row>
    <row r="47" spans="1:3">
      <c r="A47" s="48">
        <v>45</v>
      </c>
      <c r="B47" s="49">
        <v>60</v>
      </c>
      <c r="C47" s="49" t="s">
        <v>1322</v>
      </c>
    </row>
    <row r="48" spans="1:3">
      <c r="A48" s="48">
        <v>46</v>
      </c>
      <c r="B48" s="49">
        <v>61</v>
      </c>
      <c r="C48" s="50" t="s">
        <v>1323</v>
      </c>
    </row>
    <row r="49" spans="1:3">
      <c r="A49" s="48">
        <v>47</v>
      </c>
      <c r="B49" s="49">
        <v>62</v>
      </c>
      <c r="C49" s="49" t="s">
        <v>1324</v>
      </c>
    </row>
    <row r="50" spans="1:3">
      <c r="A50" s="48">
        <v>48</v>
      </c>
      <c r="B50" s="49">
        <v>63</v>
      </c>
      <c r="C50" s="50" t="s">
        <v>1325</v>
      </c>
    </row>
    <row r="51" spans="1:3">
      <c r="A51" s="48">
        <v>49</v>
      </c>
      <c r="B51" s="49">
        <v>64</v>
      </c>
      <c r="C51" s="49" t="s">
        <v>1326</v>
      </c>
    </row>
    <row r="52" spans="1:3">
      <c r="A52" s="48">
        <v>50</v>
      </c>
      <c r="B52" s="49">
        <v>66</v>
      </c>
      <c r="C52" s="49" t="s">
        <v>1327</v>
      </c>
    </row>
    <row r="53" spans="1:3">
      <c r="A53" s="48">
        <v>51</v>
      </c>
      <c r="B53" s="49">
        <v>68</v>
      </c>
      <c r="C53" s="49" t="s">
        <v>1328</v>
      </c>
    </row>
    <row r="54" spans="1:3">
      <c r="A54" s="48">
        <v>52</v>
      </c>
      <c r="B54" s="49">
        <v>70</v>
      </c>
      <c r="C54" s="49" t="s">
        <v>1329</v>
      </c>
    </row>
    <row r="55" spans="1:3">
      <c r="A55" s="48">
        <v>53</v>
      </c>
      <c r="B55" s="49">
        <v>71</v>
      </c>
      <c r="C55" s="50" t="s">
        <v>1330</v>
      </c>
    </row>
    <row r="56" spans="1:3">
      <c r="A56" s="48">
        <v>54</v>
      </c>
      <c r="B56" s="49">
        <v>72</v>
      </c>
      <c r="C56" s="49" t="s">
        <v>1331</v>
      </c>
    </row>
    <row r="57" spans="1:3">
      <c r="A57" s="48">
        <v>55</v>
      </c>
      <c r="B57" s="49">
        <v>73</v>
      </c>
      <c r="C57" s="50" t="s">
        <v>1332</v>
      </c>
    </row>
    <row r="58" spans="1:3">
      <c r="A58" s="48">
        <v>349</v>
      </c>
      <c r="B58" s="48">
        <v>74</v>
      </c>
      <c r="C58" s="51" t="s">
        <v>1333</v>
      </c>
    </row>
    <row r="59" spans="1:3">
      <c r="A59" s="48">
        <v>56</v>
      </c>
      <c r="B59" s="49">
        <v>75</v>
      </c>
      <c r="C59" s="50" t="s">
        <v>1334</v>
      </c>
    </row>
    <row r="60" spans="1:3">
      <c r="A60" s="48">
        <v>350</v>
      </c>
      <c r="B60" s="48">
        <v>76</v>
      </c>
      <c r="C60" s="51" t="s">
        <v>924</v>
      </c>
    </row>
    <row r="61" spans="1:3">
      <c r="A61" s="48">
        <v>57</v>
      </c>
      <c r="B61" s="49">
        <v>77</v>
      </c>
      <c r="C61" s="50" t="s">
        <v>1335</v>
      </c>
    </row>
    <row r="62" spans="1:3">
      <c r="A62" s="48">
        <v>351</v>
      </c>
      <c r="B62" s="48">
        <v>78</v>
      </c>
      <c r="C62" s="51" t="s">
        <v>926</v>
      </c>
    </row>
    <row r="63" spans="1:3">
      <c r="A63" s="48">
        <v>352</v>
      </c>
      <c r="B63" s="48">
        <v>80</v>
      </c>
      <c r="C63" s="51" t="s">
        <v>928</v>
      </c>
    </row>
    <row r="64" spans="1:3">
      <c r="A64" s="48">
        <v>58</v>
      </c>
      <c r="B64" s="49">
        <v>81</v>
      </c>
      <c r="C64" s="50" t="s">
        <v>1336</v>
      </c>
    </row>
    <row r="65" spans="1:3">
      <c r="A65" s="48">
        <v>353</v>
      </c>
      <c r="B65" s="48">
        <v>82</v>
      </c>
      <c r="C65" s="51" t="s">
        <v>1337</v>
      </c>
    </row>
    <row r="66" spans="1:3">
      <c r="A66" s="48">
        <v>59</v>
      </c>
      <c r="B66" s="49">
        <v>83</v>
      </c>
      <c r="C66" s="50" t="s">
        <v>1338</v>
      </c>
    </row>
    <row r="67" spans="1:3">
      <c r="A67" s="48">
        <v>354</v>
      </c>
      <c r="B67" s="48">
        <v>84</v>
      </c>
      <c r="C67" s="51" t="s">
        <v>932</v>
      </c>
    </row>
    <row r="68" spans="1:3">
      <c r="A68" s="48">
        <v>60</v>
      </c>
      <c r="B68" s="49">
        <v>85</v>
      </c>
      <c r="C68" s="50" t="s">
        <v>1339</v>
      </c>
    </row>
    <row r="69" spans="1:3">
      <c r="A69" s="48">
        <v>355</v>
      </c>
      <c r="B69" s="48">
        <v>86</v>
      </c>
      <c r="C69" s="51" t="s">
        <v>934</v>
      </c>
    </row>
    <row r="70" spans="1:3">
      <c r="A70" s="48">
        <v>61</v>
      </c>
      <c r="B70" s="49">
        <v>87</v>
      </c>
      <c r="C70" s="50" t="s">
        <v>1340</v>
      </c>
    </row>
    <row r="71" spans="1:3">
      <c r="A71" s="48">
        <v>356</v>
      </c>
      <c r="B71" s="48">
        <v>88</v>
      </c>
      <c r="C71" s="51" t="s">
        <v>936</v>
      </c>
    </row>
    <row r="72" spans="1:3">
      <c r="A72" s="48">
        <v>357</v>
      </c>
      <c r="B72" s="48">
        <v>90</v>
      </c>
      <c r="C72" s="51" t="s">
        <v>938</v>
      </c>
    </row>
    <row r="73" spans="1:3">
      <c r="A73" s="48">
        <v>62</v>
      </c>
      <c r="B73" s="49">
        <v>91</v>
      </c>
      <c r="C73" s="50" t="s">
        <v>1341</v>
      </c>
    </row>
    <row r="74" spans="1:3">
      <c r="A74" s="48">
        <v>358</v>
      </c>
      <c r="B74" s="48">
        <v>92</v>
      </c>
      <c r="C74" s="51" t="s">
        <v>940</v>
      </c>
    </row>
    <row r="75" spans="1:3">
      <c r="A75" s="48">
        <v>63</v>
      </c>
      <c r="B75" s="49">
        <v>93</v>
      </c>
      <c r="C75" s="50" t="s">
        <v>1342</v>
      </c>
    </row>
    <row r="76" spans="1:3">
      <c r="A76" s="48">
        <v>359</v>
      </c>
      <c r="B76" s="48">
        <v>94</v>
      </c>
      <c r="C76" s="51" t="s">
        <v>1343</v>
      </c>
    </row>
    <row r="77" spans="1:3">
      <c r="A77" s="48">
        <v>64</v>
      </c>
      <c r="B77" s="49">
        <v>95</v>
      </c>
      <c r="C77" s="50" t="s">
        <v>1344</v>
      </c>
    </row>
    <row r="78" spans="1:3">
      <c r="A78" s="48">
        <v>360</v>
      </c>
      <c r="B78" s="48">
        <v>96</v>
      </c>
      <c r="C78" s="51" t="s">
        <v>944</v>
      </c>
    </row>
    <row r="79" spans="1:3">
      <c r="A79" s="48">
        <v>65</v>
      </c>
      <c r="B79" s="49">
        <v>97</v>
      </c>
      <c r="C79" s="50" t="s">
        <v>1345</v>
      </c>
    </row>
    <row r="80" spans="1:3">
      <c r="A80" s="48">
        <v>361</v>
      </c>
      <c r="B80" s="48">
        <v>98</v>
      </c>
      <c r="C80" s="51" t="s">
        <v>946</v>
      </c>
    </row>
    <row r="81" spans="1:3">
      <c r="A81" s="48">
        <v>362</v>
      </c>
      <c r="B81" s="48">
        <v>100</v>
      </c>
      <c r="C81" s="51" t="s">
        <v>948</v>
      </c>
    </row>
    <row r="82" spans="1:3">
      <c r="A82" s="48">
        <v>66</v>
      </c>
      <c r="B82" s="49">
        <v>101</v>
      </c>
      <c r="C82" s="50" t="s">
        <v>1346</v>
      </c>
    </row>
    <row r="83" spans="1:3">
      <c r="A83" s="48">
        <v>363</v>
      </c>
      <c r="B83" s="48">
        <v>102</v>
      </c>
      <c r="C83" s="51" t="s">
        <v>950</v>
      </c>
    </row>
    <row r="84" spans="1:3">
      <c r="A84" s="48">
        <v>364</v>
      </c>
      <c r="B84" s="48">
        <v>104</v>
      </c>
      <c r="C84" s="51" t="s">
        <v>952</v>
      </c>
    </row>
    <row r="85" spans="1:3">
      <c r="A85" s="48">
        <v>67</v>
      </c>
      <c r="B85" s="49">
        <v>105</v>
      </c>
      <c r="C85" s="50" t="s">
        <v>1347</v>
      </c>
    </row>
    <row r="86" spans="1:3">
      <c r="A86" s="48">
        <v>365</v>
      </c>
      <c r="B86" s="48">
        <v>106</v>
      </c>
      <c r="C86" s="51" t="s">
        <v>954</v>
      </c>
    </row>
    <row r="87" spans="1:3">
      <c r="A87" s="48">
        <v>68</v>
      </c>
      <c r="B87" s="49">
        <v>107</v>
      </c>
      <c r="C87" s="50" t="s">
        <v>1348</v>
      </c>
    </row>
    <row r="88" spans="1:3">
      <c r="A88" s="48">
        <v>366</v>
      </c>
      <c r="B88" s="48">
        <v>108</v>
      </c>
      <c r="C88" s="51" t="s">
        <v>956</v>
      </c>
    </row>
    <row r="89" spans="1:3">
      <c r="A89" s="48">
        <v>69</v>
      </c>
      <c r="B89" s="49">
        <v>109</v>
      </c>
      <c r="C89" s="50" t="s">
        <v>1349</v>
      </c>
    </row>
    <row r="90" spans="1:3">
      <c r="A90" s="48">
        <v>367</v>
      </c>
      <c r="B90" s="48">
        <v>110</v>
      </c>
      <c r="C90" s="51" t="s">
        <v>958</v>
      </c>
    </row>
    <row r="91" spans="1:3">
      <c r="A91" s="48">
        <v>70</v>
      </c>
      <c r="B91" s="49">
        <v>111</v>
      </c>
      <c r="C91" s="50" t="s">
        <v>1350</v>
      </c>
    </row>
    <row r="92" spans="1:3">
      <c r="A92" s="48">
        <v>368</v>
      </c>
      <c r="B92" s="48">
        <v>112</v>
      </c>
      <c r="C92" s="51" t="s">
        <v>960</v>
      </c>
    </row>
    <row r="93" spans="1:3">
      <c r="A93" s="48">
        <v>71</v>
      </c>
      <c r="B93" s="49">
        <v>113</v>
      </c>
      <c r="C93" s="50" t="s">
        <v>1351</v>
      </c>
    </row>
    <row r="94" spans="1:3">
      <c r="A94" s="48">
        <v>369</v>
      </c>
      <c r="B94" s="48">
        <v>114</v>
      </c>
      <c r="C94" s="51" t="s">
        <v>962</v>
      </c>
    </row>
    <row r="95" spans="1:3">
      <c r="A95" s="48">
        <v>72</v>
      </c>
      <c r="B95" s="49">
        <v>115</v>
      </c>
      <c r="C95" s="50" t="s">
        <v>1352</v>
      </c>
    </row>
    <row r="96" spans="1:3">
      <c r="A96" s="48">
        <v>370</v>
      </c>
      <c r="B96" s="48">
        <v>116</v>
      </c>
      <c r="C96" s="51" t="s">
        <v>964</v>
      </c>
    </row>
    <row r="97" spans="1:3">
      <c r="A97" s="48">
        <v>73</v>
      </c>
      <c r="B97" s="49">
        <v>117</v>
      </c>
      <c r="C97" s="50" t="s">
        <v>1353</v>
      </c>
    </row>
    <row r="98" spans="1:3">
      <c r="A98" s="48">
        <v>371</v>
      </c>
      <c r="B98" s="48">
        <v>118</v>
      </c>
      <c r="C98" s="51" t="s">
        <v>966</v>
      </c>
    </row>
    <row r="99" spans="1:3">
      <c r="A99" s="48">
        <v>372</v>
      </c>
      <c r="B99" s="48">
        <v>120</v>
      </c>
      <c r="C99" s="51" t="s">
        <v>968</v>
      </c>
    </row>
    <row r="100" spans="1:3">
      <c r="A100" s="48">
        <v>74</v>
      </c>
      <c r="B100" s="49">
        <v>121</v>
      </c>
      <c r="C100" s="50" t="s">
        <v>1354</v>
      </c>
    </row>
    <row r="101" spans="1:3">
      <c r="A101" s="48">
        <v>373</v>
      </c>
      <c r="B101" s="48">
        <v>122</v>
      </c>
      <c r="C101" s="51" t="s">
        <v>970</v>
      </c>
    </row>
    <row r="102" spans="1:3">
      <c r="A102" s="48">
        <v>374</v>
      </c>
      <c r="B102" s="48">
        <v>124</v>
      </c>
      <c r="C102" s="51" t="s">
        <v>972</v>
      </c>
    </row>
    <row r="103" spans="1:3">
      <c r="A103" s="48">
        <v>375</v>
      </c>
      <c r="B103" s="48">
        <v>126</v>
      </c>
      <c r="C103" s="51" t="s">
        <v>974</v>
      </c>
    </row>
    <row r="104" spans="1:3">
      <c r="A104" s="48">
        <v>75</v>
      </c>
      <c r="B104" s="49">
        <v>127</v>
      </c>
      <c r="C104" s="50" t="s">
        <v>1355</v>
      </c>
    </row>
    <row r="105" spans="1:3">
      <c r="A105" s="48">
        <v>376</v>
      </c>
      <c r="B105" s="48">
        <v>128</v>
      </c>
      <c r="C105" s="51" t="s">
        <v>976</v>
      </c>
    </row>
    <row r="106" spans="1:3">
      <c r="A106" s="48">
        <v>377</v>
      </c>
      <c r="B106" s="48">
        <v>130</v>
      </c>
      <c r="C106" s="51" t="s">
        <v>978</v>
      </c>
    </row>
    <row r="107" spans="1:3">
      <c r="A107" s="48">
        <v>378</v>
      </c>
      <c r="B107" s="48">
        <v>132</v>
      </c>
      <c r="C107" s="51" t="s">
        <v>980</v>
      </c>
    </row>
    <row r="108" spans="1:3">
      <c r="A108" s="48">
        <v>379</v>
      </c>
      <c r="B108" s="48">
        <v>134</v>
      </c>
      <c r="C108" s="51" t="s">
        <v>982</v>
      </c>
    </row>
    <row r="109" spans="1:3">
      <c r="A109" s="48">
        <v>380</v>
      </c>
      <c r="B109" s="48">
        <v>136</v>
      </c>
      <c r="C109" s="51" t="s">
        <v>984</v>
      </c>
    </row>
    <row r="110" spans="1:3">
      <c r="A110" s="48">
        <v>76</v>
      </c>
      <c r="B110" s="49">
        <v>137</v>
      </c>
      <c r="C110" s="50" t="s">
        <v>1356</v>
      </c>
    </row>
    <row r="111" spans="1:3">
      <c r="A111" s="48">
        <v>381</v>
      </c>
      <c r="B111" s="48">
        <v>138</v>
      </c>
      <c r="C111" s="51" t="s">
        <v>986</v>
      </c>
    </row>
    <row r="112" spans="1:3">
      <c r="A112" s="48">
        <v>382</v>
      </c>
      <c r="B112" s="48">
        <v>140</v>
      </c>
      <c r="C112" s="51" t="s">
        <v>1357</v>
      </c>
    </row>
    <row r="113" spans="1:3">
      <c r="A113" s="48">
        <v>383</v>
      </c>
      <c r="B113" s="48">
        <v>142</v>
      </c>
      <c r="C113" s="51" t="s">
        <v>990</v>
      </c>
    </row>
    <row r="114" spans="1:3">
      <c r="A114" s="48">
        <v>77</v>
      </c>
      <c r="B114" s="49">
        <v>147</v>
      </c>
      <c r="C114" s="50" t="s">
        <v>1358</v>
      </c>
    </row>
    <row r="115" spans="1:3">
      <c r="A115" s="48">
        <v>78</v>
      </c>
      <c r="B115" s="49">
        <v>151</v>
      </c>
      <c r="C115" s="50" t="s">
        <v>1359</v>
      </c>
    </row>
    <row r="116" spans="1:3">
      <c r="A116" s="48">
        <v>79</v>
      </c>
      <c r="B116" s="49">
        <v>153</v>
      </c>
      <c r="C116" s="50" t="s">
        <v>1360</v>
      </c>
    </row>
    <row r="117" spans="1:3">
      <c r="A117" s="48">
        <v>80</v>
      </c>
      <c r="B117" s="49">
        <v>159</v>
      </c>
      <c r="C117" s="50" t="s">
        <v>1361</v>
      </c>
    </row>
    <row r="118" spans="1:3">
      <c r="A118" s="48">
        <v>81</v>
      </c>
      <c r="B118" s="49">
        <v>169</v>
      </c>
      <c r="C118" s="50" t="s">
        <v>1362</v>
      </c>
    </row>
    <row r="119" spans="1:3">
      <c r="A119" s="48">
        <v>82</v>
      </c>
      <c r="B119" s="49">
        <v>171</v>
      </c>
      <c r="C119" s="50" t="s">
        <v>1363</v>
      </c>
    </row>
    <row r="120" spans="1:3">
      <c r="A120" s="48">
        <v>83</v>
      </c>
      <c r="B120" s="49">
        <v>173</v>
      </c>
      <c r="C120" s="50" t="s">
        <v>1364</v>
      </c>
    </row>
    <row r="121" spans="1:3">
      <c r="A121" s="48">
        <v>84</v>
      </c>
      <c r="B121" s="49">
        <v>175</v>
      </c>
      <c r="C121" s="50" t="s">
        <v>1365</v>
      </c>
    </row>
    <row r="122" spans="1:3">
      <c r="A122" s="48">
        <v>85</v>
      </c>
      <c r="B122" s="49">
        <v>177</v>
      </c>
      <c r="C122" s="50" t="s">
        <v>1366</v>
      </c>
    </row>
    <row r="123" spans="1:3">
      <c r="A123" s="48">
        <v>86</v>
      </c>
      <c r="B123" s="49">
        <v>179</v>
      </c>
      <c r="C123" s="50" t="s">
        <v>1367</v>
      </c>
    </row>
    <row r="124" spans="1:3">
      <c r="A124" s="48">
        <v>87</v>
      </c>
      <c r="B124" s="49">
        <v>181</v>
      </c>
      <c r="C124" s="50" t="s">
        <v>1368</v>
      </c>
    </row>
    <row r="125" spans="1:3">
      <c r="A125" s="48">
        <v>88</v>
      </c>
      <c r="B125" s="49">
        <v>183</v>
      </c>
      <c r="C125" s="50" t="s">
        <v>1369</v>
      </c>
    </row>
    <row r="126" spans="1:3">
      <c r="A126" s="48">
        <v>89</v>
      </c>
      <c r="B126" s="49">
        <v>185</v>
      </c>
      <c r="C126" s="50" t="s">
        <v>1370</v>
      </c>
    </row>
    <row r="127" spans="1:3">
      <c r="A127" s="48">
        <v>90</v>
      </c>
      <c r="B127" s="49">
        <v>189</v>
      </c>
      <c r="C127" s="50" t="s">
        <v>1371</v>
      </c>
    </row>
    <row r="128" spans="1:3">
      <c r="A128" s="48">
        <v>91</v>
      </c>
      <c r="B128" s="49">
        <v>191</v>
      </c>
      <c r="C128" s="50" t="s">
        <v>1372</v>
      </c>
    </row>
    <row r="129" spans="1:3">
      <c r="A129" s="48">
        <v>92</v>
      </c>
      <c r="B129" s="49">
        <v>195</v>
      </c>
      <c r="C129" s="50" t="s">
        <v>1373</v>
      </c>
    </row>
    <row r="130" spans="1:3">
      <c r="A130" s="48">
        <v>93</v>
      </c>
      <c r="B130" s="49">
        <v>197</v>
      </c>
      <c r="C130" s="50" t="s">
        <v>1374</v>
      </c>
    </row>
    <row r="131" spans="1:3">
      <c r="A131" s="48">
        <v>94</v>
      </c>
      <c r="B131" s="49">
        <v>199</v>
      </c>
      <c r="C131" s="50" t="s">
        <v>1375</v>
      </c>
    </row>
    <row r="132" spans="1:3">
      <c r="A132" s="48">
        <v>95</v>
      </c>
      <c r="B132" s="49">
        <v>201</v>
      </c>
      <c r="C132" s="50" t="s">
        <v>1376</v>
      </c>
    </row>
    <row r="133" spans="1:3">
      <c r="A133" s="48">
        <v>96</v>
      </c>
      <c r="B133" s="49">
        <v>203</v>
      </c>
      <c r="C133" s="50" t="s">
        <v>1377</v>
      </c>
    </row>
    <row r="134" spans="1:3">
      <c r="A134" s="48">
        <v>97</v>
      </c>
      <c r="B134" s="49">
        <v>205</v>
      </c>
      <c r="C134" s="50" t="s">
        <v>1378</v>
      </c>
    </row>
    <row r="135" spans="1:3">
      <c r="A135" s="48">
        <v>98</v>
      </c>
      <c r="B135" s="49">
        <v>207</v>
      </c>
      <c r="C135" s="50" t="s">
        <v>1379</v>
      </c>
    </row>
    <row r="136" spans="1:3">
      <c r="A136" s="48">
        <v>99</v>
      </c>
      <c r="B136" s="49">
        <v>209</v>
      </c>
      <c r="C136" s="50" t="s">
        <v>1380</v>
      </c>
    </row>
    <row r="137" spans="1:3">
      <c r="A137" s="48">
        <v>100</v>
      </c>
      <c r="B137" s="49">
        <v>211</v>
      </c>
      <c r="C137" s="50" t="s">
        <v>1381</v>
      </c>
    </row>
    <row r="138" spans="1:3">
      <c r="A138" s="48">
        <v>101</v>
      </c>
      <c r="B138" s="49">
        <v>213</v>
      </c>
      <c r="C138" s="50" t="s">
        <v>1382</v>
      </c>
    </row>
    <row r="139" spans="1:3">
      <c r="A139" s="48">
        <v>102</v>
      </c>
      <c r="B139" s="49">
        <v>215</v>
      </c>
      <c r="C139" s="50" t="s">
        <v>1383</v>
      </c>
    </row>
    <row r="140" spans="1:3">
      <c r="A140" s="48">
        <v>103</v>
      </c>
      <c r="B140" s="49">
        <v>217</v>
      </c>
      <c r="C140" s="50" t="s">
        <v>1384</v>
      </c>
    </row>
    <row r="141" spans="1:3">
      <c r="A141" s="48">
        <v>104</v>
      </c>
      <c r="B141" s="49">
        <v>219</v>
      </c>
      <c r="C141" s="50" t="s">
        <v>1385</v>
      </c>
    </row>
    <row r="142" spans="1:3">
      <c r="A142" s="48">
        <v>105</v>
      </c>
      <c r="B142" s="49">
        <v>221</v>
      </c>
      <c r="C142" s="50" t="s">
        <v>1386</v>
      </c>
    </row>
    <row r="143" spans="1:3">
      <c r="A143" s="48">
        <v>106</v>
      </c>
      <c r="B143" s="49">
        <v>223</v>
      </c>
      <c r="C143" s="50" t="s">
        <v>1387</v>
      </c>
    </row>
    <row r="144" spans="1:3">
      <c r="A144" s="48">
        <v>107</v>
      </c>
      <c r="B144" s="49">
        <v>225</v>
      </c>
      <c r="C144" s="50" t="s">
        <v>1388</v>
      </c>
    </row>
    <row r="145" spans="1:3">
      <c r="A145" s="48">
        <v>108</v>
      </c>
      <c r="B145" s="49">
        <v>229</v>
      </c>
      <c r="C145" s="50" t="s">
        <v>1389</v>
      </c>
    </row>
    <row r="146" spans="1:3">
      <c r="A146" s="48">
        <v>109</v>
      </c>
      <c r="B146" s="49">
        <v>231</v>
      </c>
      <c r="C146" s="50" t="s">
        <v>1390</v>
      </c>
    </row>
    <row r="147" spans="1:3">
      <c r="A147" s="48">
        <v>110</v>
      </c>
      <c r="B147" s="49">
        <v>233</v>
      </c>
      <c r="C147" s="50" t="s">
        <v>1391</v>
      </c>
    </row>
    <row r="148" spans="1:3">
      <c r="A148" s="48">
        <v>111</v>
      </c>
      <c r="B148" s="49">
        <v>235</v>
      </c>
      <c r="C148" s="50" t="s">
        <v>1392</v>
      </c>
    </row>
    <row r="149" spans="1:3">
      <c r="A149" s="48">
        <v>112</v>
      </c>
      <c r="B149" s="49">
        <v>237</v>
      </c>
      <c r="C149" s="50" t="s">
        <v>1393</v>
      </c>
    </row>
    <row r="150" spans="1:3">
      <c r="A150" s="48">
        <v>113</v>
      </c>
      <c r="B150" s="49">
        <v>239</v>
      </c>
      <c r="C150" s="50" t="s">
        <v>1394</v>
      </c>
    </row>
    <row r="151" spans="1:3">
      <c r="A151" s="48">
        <v>114</v>
      </c>
      <c r="B151" s="49">
        <v>241</v>
      </c>
      <c r="C151" s="50" t="s">
        <v>1395</v>
      </c>
    </row>
    <row r="152" spans="1:3">
      <c r="A152" s="48">
        <v>115</v>
      </c>
      <c r="B152" s="49">
        <v>243</v>
      </c>
      <c r="C152" s="50" t="s">
        <v>1396</v>
      </c>
    </row>
    <row r="153" spans="1:3">
      <c r="A153" s="48">
        <v>116</v>
      </c>
      <c r="B153" s="49">
        <v>245</v>
      </c>
      <c r="C153" s="50" t="s">
        <v>1397</v>
      </c>
    </row>
    <row r="154" spans="1:3">
      <c r="A154" s="48">
        <v>117</v>
      </c>
      <c r="B154" s="49">
        <v>249</v>
      </c>
      <c r="C154" s="50" t="s">
        <v>1398</v>
      </c>
    </row>
    <row r="155" spans="1:3">
      <c r="A155" s="48">
        <v>118</v>
      </c>
      <c r="B155" s="49">
        <v>251</v>
      </c>
      <c r="C155" s="50" t="s">
        <v>1399</v>
      </c>
    </row>
    <row r="156" spans="1:3">
      <c r="A156" s="48">
        <v>119</v>
      </c>
      <c r="B156" s="49">
        <v>253</v>
      </c>
      <c r="C156" s="50" t="s">
        <v>1400</v>
      </c>
    </row>
    <row r="157" spans="1:3">
      <c r="A157" s="48">
        <v>120</v>
      </c>
      <c r="B157" s="49">
        <v>255</v>
      </c>
      <c r="C157" s="50" t="s">
        <v>1401</v>
      </c>
    </row>
    <row r="158" spans="1:3">
      <c r="A158" s="48">
        <v>121</v>
      </c>
      <c r="B158" s="49">
        <v>257</v>
      </c>
      <c r="C158" s="50" t="s">
        <v>1402</v>
      </c>
    </row>
    <row r="159" spans="1:3">
      <c r="A159" s="48">
        <v>122</v>
      </c>
      <c r="B159" s="49">
        <v>259</v>
      </c>
      <c r="C159" s="50" t="s">
        <v>1403</v>
      </c>
    </row>
    <row r="160" spans="1:3">
      <c r="A160" s="48">
        <v>123</v>
      </c>
      <c r="B160" s="49">
        <v>261</v>
      </c>
      <c r="C160" s="50" t="s">
        <v>1404</v>
      </c>
    </row>
    <row r="161" spans="1:3">
      <c r="A161" s="48">
        <v>124</v>
      </c>
      <c r="B161" s="49">
        <v>263</v>
      </c>
      <c r="C161" s="50" t="s">
        <v>1405</v>
      </c>
    </row>
    <row r="162" spans="1:3">
      <c r="A162" s="48">
        <v>125</v>
      </c>
      <c r="B162" s="49">
        <v>265</v>
      </c>
      <c r="C162" s="50" t="s">
        <v>1406</v>
      </c>
    </row>
    <row r="163" spans="1:3">
      <c r="A163" s="48">
        <v>126</v>
      </c>
      <c r="B163" s="49">
        <v>267</v>
      </c>
      <c r="C163" s="50" t="s">
        <v>1407</v>
      </c>
    </row>
    <row r="164" spans="1:3">
      <c r="A164" s="48">
        <v>127</v>
      </c>
      <c r="B164" s="49">
        <v>269</v>
      </c>
      <c r="C164" s="50" t="s">
        <v>1408</v>
      </c>
    </row>
    <row r="165" spans="1:3">
      <c r="A165" s="48">
        <v>128</v>
      </c>
      <c r="B165" s="49">
        <v>271</v>
      </c>
      <c r="C165" s="50" t="s">
        <v>1409</v>
      </c>
    </row>
    <row r="166" spans="1:3">
      <c r="A166" s="48">
        <v>129</v>
      </c>
      <c r="B166" s="49">
        <v>273</v>
      </c>
      <c r="C166" s="50" t="s">
        <v>1410</v>
      </c>
    </row>
    <row r="167" spans="1:3">
      <c r="A167" s="48">
        <v>130</v>
      </c>
      <c r="B167" s="49">
        <v>275</v>
      </c>
      <c r="C167" s="50" t="s">
        <v>1411</v>
      </c>
    </row>
    <row r="168" spans="1:3">
      <c r="A168" s="48">
        <v>131</v>
      </c>
      <c r="B168" s="49">
        <v>277</v>
      </c>
      <c r="C168" s="50" t="s">
        <v>1412</v>
      </c>
    </row>
    <row r="169" spans="1:3">
      <c r="A169" s="48">
        <v>132</v>
      </c>
      <c r="B169" s="49">
        <v>279</v>
      </c>
      <c r="C169" s="50" t="s">
        <v>1413</v>
      </c>
    </row>
    <row r="170" spans="1:3">
      <c r="A170" s="48">
        <v>133</v>
      </c>
      <c r="B170" s="49">
        <v>281</v>
      </c>
      <c r="C170" s="50" t="s">
        <v>1414</v>
      </c>
    </row>
    <row r="171" spans="1:3">
      <c r="A171" s="48">
        <v>134</v>
      </c>
      <c r="B171" s="49">
        <v>283</v>
      </c>
      <c r="C171" s="50" t="s">
        <v>1415</v>
      </c>
    </row>
    <row r="172" spans="1:3">
      <c r="A172" s="48">
        <v>135</v>
      </c>
      <c r="B172" s="49">
        <v>285</v>
      </c>
      <c r="C172" s="50" t="s">
        <v>1416</v>
      </c>
    </row>
    <row r="173" spans="1:3">
      <c r="A173" s="48">
        <v>136</v>
      </c>
      <c r="B173" s="49">
        <v>287</v>
      </c>
      <c r="C173" s="50" t="s">
        <v>1417</v>
      </c>
    </row>
    <row r="174" spans="1:3">
      <c r="A174" s="48">
        <v>137</v>
      </c>
      <c r="B174" s="49">
        <v>289</v>
      </c>
      <c r="C174" s="50" t="s">
        <v>1418</v>
      </c>
    </row>
    <row r="175" spans="1:3">
      <c r="A175" s="48">
        <v>138</v>
      </c>
      <c r="B175" s="49">
        <v>291</v>
      </c>
      <c r="C175" s="50" t="s">
        <v>1419</v>
      </c>
    </row>
    <row r="176" spans="1:3">
      <c r="A176" s="48">
        <v>139</v>
      </c>
      <c r="B176" s="49">
        <v>293</v>
      </c>
      <c r="C176" s="50" t="s">
        <v>1420</v>
      </c>
    </row>
    <row r="177" spans="1:3">
      <c r="A177" s="48">
        <v>140</v>
      </c>
      <c r="B177" s="49">
        <v>295</v>
      </c>
      <c r="C177" s="50" t="s">
        <v>1421</v>
      </c>
    </row>
    <row r="178" spans="1:3">
      <c r="A178" s="48">
        <v>141</v>
      </c>
      <c r="B178" s="49">
        <v>297</v>
      </c>
      <c r="C178" s="50" t="s">
        <v>1422</v>
      </c>
    </row>
    <row r="179" spans="1:3">
      <c r="A179" s="48">
        <v>142</v>
      </c>
      <c r="B179" s="52">
        <v>299</v>
      </c>
      <c r="C179" s="53" t="s">
        <v>1423</v>
      </c>
    </row>
    <row r="180" spans="1:3">
      <c r="A180" s="48">
        <v>143</v>
      </c>
      <c r="B180" s="52">
        <v>301</v>
      </c>
      <c r="C180" s="53" t="s">
        <v>1424</v>
      </c>
    </row>
    <row r="181" spans="1:3">
      <c r="A181" s="48">
        <v>144</v>
      </c>
      <c r="B181" s="52">
        <v>303</v>
      </c>
      <c r="C181" s="53" t="s">
        <v>1425</v>
      </c>
    </row>
    <row r="182" spans="1:3">
      <c r="A182" s="48">
        <v>145</v>
      </c>
      <c r="B182" s="52">
        <v>305</v>
      </c>
      <c r="C182" s="53" t="s">
        <v>1426</v>
      </c>
    </row>
    <row r="183" spans="1:3">
      <c r="A183" s="48">
        <v>146</v>
      </c>
      <c r="B183" s="52">
        <v>307</v>
      </c>
      <c r="C183" s="53" t="s">
        <v>1427</v>
      </c>
    </row>
    <row r="184" spans="1:3">
      <c r="A184" s="48">
        <v>147</v>
      </c>
      <c r="B184" s="52">
        <v>309</v>
      </c>
      <c r="C184" s="53" t="s">
        <v>1428</v>
      </c>
    </row>
    <row r="185" spans="1:3">
      <c r="A185" s="48">
        <v>148</v>
      </c>
      <c r="B185" s="52">
        <v>311</v>
      </c>
      <c r="C185" s="53" t="s">
        <v>1429</v>
      </c>
    </row>
    <row r="186" spans="1:3">
      <c r="A186" s="48">
        <v>149</v>
      </c>
      <c r="B186" s="52">
        <v>313</v>
      </c>
      <c r="C186" s="53" t="s">
        <v>1430</v>
      </c>
    </row>
    <row r="187" spans="1:3">
      <c r="A187" s="48">
        <v>150</v>
      </c>
      <c r="B187" s="52">
        <v>315</v>
      </c>
      <c r="C187" s="53" t="s">
        <v>1431</v>
      </c>
    </row>
    <row r="188" spans="1:3">
      <c r="A188" s="48">
        <v>151</v>
      </c>
      <c r="B188" s="52">
        <v>317</v>
      </c>
      <c r="C188" s="53" t="s">
        <v>1432</v>
      </c>
    </row>
    <row r="189" spans="1:3">
      <c r="A189" s="48">
        <v>152</v>
      </c>
      <c r="B189" s="52">
        <v>319</v>
      </c>
      <c r="C189" s="53" t="s">
        <v>1433</v>
      </c>
    </row>
    <row r="190" spans="1:3">
      <c r="A190" s="48">
        <v>153</v>
      </c>
      <c r="B190" s="52">
        <v>321</v>
      </c>
      <c r="C190" s="53" t="s">
        <v>1434</v>
      </c>
    </row>
    <row r="191" spans="1:3">
      <c r="A191" s="48">
        <v>154</v>
      </c>
      <c r="B191" s="52">
        <v>323</v>
      </c>
      <c r="C191" s="53" t="s">
        <v>1435</v>
      </c>
    </row>
    <row r="192" spans="1:3">
      <c r="A192" s="48">
        <v>155</v>
      </c>
      <c r="B192" s="52">
        <v>325</v>
      </c>
      <c r="C192" s="53" t="s">
        <v>1436</v>
      </c>
    </row>
    <row r="193" spans="1:3">
      <c r="A193" s="48">
        <v>156</v>
      </c>
      <c r="B193" s="52">
        <v>327</v>
      </c>
      <c r="C193" s="53" t="s">
        <v>1437</v>
      </c>
    </row>
    <row r="194" spans="1:3">
      <c r="A194" s="48">
        <v>157</v>
      </c>
      <c r="B194" s="52">
        <v>329</v>
      </c>
      <c r="C194" s="53" t="s">
        <v>1438</v>
      </c>
    </row>
    <row r="195" spans="1:3">
      <c r="A195" s="48">
        <v>158</v>
      </c>
      <c r="B195" s="52">
        <v>331</v>
      </c>
      <c r="C195" s="53" t="s">
        <v>1439</v>
      </c>
    </row>
    <row r="196" spans="1:3">
      <c r="A196" s="48">
        <v>159</v>
      </c>
      <c r="B196" s="52">
        <v>333</v>
      </c>
      <c r="C196" s="53" t="s">
        <v>1440</v>
      </c>
    </row>
    <row r="197" spans="1:3">
      <c r="A197" s="48">
        <v>160</v>
      </c>
      <c r="B197" s="49">
        <v>335</v>
      </c>
      <c r="C197" s="50" t="s">
        <v>1441</v>
      </c>
    </row>
    <row r="198" spans="1:3">
      <c r="A198" s="48">
        <v>161</v>
      </c>
      <c r="B198" s="49">
        <v>337</v>
      </c>
      <c r="C198" s="50" t="s">
        <v>1442</v>
      </c>
    </row>
    <row r="199" spans="1:3">
      <c r="A199" s="48">
        <v>162</v>
      </c>
      <c r="B199" s="49">
        <v>339</v>
      </c>
      <c r="C199" s="50" t="s">
        <v>1443</v>
      </c>
    </row>
    <row r="200" spans="1:3">
      <c r="A200" s="48">
        <v>163</v>
      </c>
      <c r="B200" s="49">
        <v>341</v>
      </c>
      <c r="C200" s="50" t="s">
        <v>1444</v>
      </c>
    </row>
    <row r="201" spans="1:3">
      <c r="A201" s="48">
        <v>164</v>
      </c>
      <c r="B201" s="49">
        <v>343</v>
      </c>
      <c r="C201" s="50" t="s">
        <v>1445</v>
      </c>
    </row>
    <row r="202" spans="1:3">
      <c r="A202" s="48">
        <v>165</v>
      </c>
      <c r="B202" s="49">
        <v>345</v>
      </c>
      <c r="C202" s="50" t="s">
        <v>1446</v>
      </c>
    </row>
    <row r="203" spans="1:3">
      <c r="A203" s="48">
        <v>166</v>
      </c>
      <c r="B203" s="49">
        <v>347</v>
      </c>
      <c r="C203" s="50" t="s">
        <v>1447</v>
      </c>
    </row>
    <row r="204" spans="1:3">
      <c r="A204" s="48">
        <v>167</v>
      </c>
      <c r="B204" s="49">
        <v>349</v>
      </c>
      <c r="C204" s="50" t="s">
        <v>1448</v>
      </c>
    </row>
    <row r="205" spans="1:3">
      <c r="A205" s="48">
        <v>168</v>
      </c>
      <c r="B205" s="49">
        <v>351</v>
      </c>
      <c r="C205" s="50" t="s">
        <v>1449</v>
      </c>
    </row>
    <row r="206" spans="1:3">
      <c r="A206" s="48">
        <v>169</v>
      </c>
      <c r="B206" s="49">
        <v>353</v>
      </c>
      <c r="C206" s="50" t="s">
        <v>1450</v>
      </c>
    </row>
    <row r="207" spans="1:3">
      <c r="A207" s="48">
        <v>170</v>
      </c>
      <c r="B207" s="49">
        <v>355</v>
      </c>
      <c r="C207" s="50" t="s">
        <v>1451</v>
      </c>
    </row>
    <row r="208" spans="1:3">
      <c r="A208" s="48">
        <v>171</v>
      </c>
      <c r="B208" s="49">
        <v>357</v>
      </c>
      <c r="C208" s="50" t="s">
        <v>1452</v>
      </c>
    </row>
    <row r="209" spans="1:3">
      <c r="A209" s="48">
        <v>172</v>
      </c>
      <c r="B209" s="49">
        <v>359</v>
      </c>
      <c r="C209" s="50" t="s">
        <v>1453</v>
      </c>
    </row>
    <row r="210" spans="1:3">
      <c r="A210" s="48">
        <v>173</v>
      </c>
      <c r="B210" s="49">
        <v>361</v>
      </c>
      <c r="C210" s="50" t="s">
        <v>1454</v>
      </c>
    </row>
    <row r="211" spans="1:3">
      <c r="A211" s="48">
        <v>174</v>
      </c>
      <c r="B211" s="49">
        <v>363</v>
      </c>
      <c r="C211" s="50" t="s">
        <v>1455</v>
      </c>
    </row>
    <row r="212" spans="1:3">
      <c r="A212" s="48">
        <v>175</v>
      </c>
      <c r="B212" s="49">
        <v>365</v>
      </c>
      <c r="C212" s="50" t="s">
        <v>1456</v>
      </c>
    </row>
    <row r="213" spans="1:3">
      <c r="A213" s="48">
        <v>176</v>
      </c>
      <c r="B213" s="49">
        <v>367</v>
      </c>
      <c r="C213" s="50" t="s">
        <v>1457</v>
      </c>
    </row>
    <row r="214" spans="1:3">
      <c r="A214" s="48">
        <v>177</v>
      </c>
      <c r="B214" s="49">
        <v>369</v>
      </c>
      <c r="C214" s="50" t="s">
        <v>1458</v>
      </c>
    </row>
    <row r="215" spans="1:3">
      <c r="A215" s="48">
        <v>178</v>
      </c>
      <c r="B215" s="49">
        <v>371</v>
      </c>
      <c r="C215" s="50" t="s">
        <v>1459</v>
      </c>
    </row>
    <row r="216" spans="1:3">
      <c r="A216" s="48">
        <v>179</v>
      </c>
      <c r="B216" s="49">
        <v>373</v>
      </c>
      <c r="C216" s="50" t="s">
        <v>1460</v>
      </c>
    </row>
    <row r="217" spans="1:3">
      <c r="A217" s="48">
        <v>180</v>
      </c>
      <c r="B217" s="49">
        <v>375</v>
      </c>
      <c r="C217" s="50" t="s">
        <v>1461</v>
      </c>
    </row>
    <row r="218" spans="1:3">
      <c r="A218" s="48">
        <v>181</v>
      </c>
      <c r="B218" s="49">
        <v>377</v>
      </c>
      <c r="C218" s="50" t="s">
        <v>1462</v>
      </c>
    </row>
    <row r="219" spans="1:3">
      <c r="A219" s="48">
        <v>182</v>
      </c>
      <c r="B219" s="49">
        <v>379</v>
      </c>
      <c r="C219" s="50" t="s">
        <v>1463</v>
      </c>
    </row>
    <row r="220" spans="1:3">
      <c r="A220" s="48">
        <v>183</v>
      </c>
      <c r="B220" s="49">
        <v>381</v>
      </c>
      <c r="C220" s="50" t="s">
        <v>1464</v>
      </c>
    </row>
    <row r="221" spans="1:3">
      <c r="A221" s="48">
        <v>184</v>
      </c>
      <c r="B221" s="49">
        <v>383</v>
      </c>
      <c r="C221" s="50" t="s">
        <v>1465</v>
      </c>
    </row>
    <row r="222" spans="1:3">
      <c r="A222" s="48">
        <v>185</v>
      </c>
      <c r="B222" s="49">
        <v>385</v>
      </c>
      <c r="C222" s="50" t="s">
        <v>1466</v>
      </c>
    </row>
    <row r="223" spans="1:3">
      <c r="A223" s="48">
        <v>186</v>
      </c>
      <c r="B223" s="49">
        <v>387</v>
      </c>
      <c r="C223" s="50" t="s">
        <v>1467</v>
      </c>
    </row>
    <row r="224" spans="1:3">
      <c r="A224" s="48">
        <v>187</v>
      </c>
      <c r="B224" s="49">
        <v>389</v>
      </c>
      <c r="C224" s="50" t="s">
        <v>1468</v>
      </c>
    </row>
    <row r="225" spans="1:3">
      <c r="A225" s="48">
        <v>188</v>
      </c>
      <c r="B225" s="49">
        <v>391</v>
      </c>
      <c r="C225" s="50" t="s">
        <v>1469</v>
      </c>
    </row>
    <row r="226" spans="1:3">
      <c r="A226" s="48">
        <v>189</v>
      </c>
      <c r="B226" s="49">
        <v>393</v>
      </c>
      <c r="C226" s="50" t="s">
        <v>1470</v>
      </c>
    </row>
    <row r="227" spans="1:3">
      <c r="A227" s="48">
        <v>190</v>
      </c>
      <c r="B227" s="49">
        <v>395</v>
      </c>
      <c r="C227" s="50" t="s">
        <v>1471</v>
      </c>
    </row>
    <row r="228" spans="1:3">
      <c r="A228" s="48">
        <v>191</v>
      </c>
      <c r="B228" s="49">
        <v>397</v>
      </c>
      <c r="C228" s="50" t="s">
        <v>1472</v>
      </c>
    </row>
    <row r="229" spans="1:3">
      <c r="A229" s="48">
        <v>192</v>
      </c>
      <c r="B229" s="49">
        <v>399</v>
      </c>
      <c r="C229" s="50" t="s">
        <v>1473</v>
      </c>
    </row>
    <row r="230" spans="1:3">
      <c r="A230" s="48">
        <v>193</v>
      </c>
      <c r="B230" s="49">
        <v>401</v>
      </c>
      <c r="C230" s="50" t="s">
        <v>1474</v>
      </c>
    </row>
    <row r="231" spans="1:3">
      <c r="A231" s="48">
        <v>194</v>
      </c>
      <c r="B231" s="49">
        <v>403</v>
      </c>
      <c r="C231" s="50" t="s">
        <v>1475</v>
      </c>
    </row>
    <row r="232" spans="1:3">
      <c r="A232" s="48">
        <v>195</v>
      </c>
      <c r="B232" s="49">
        <v>405</v>
      </c>
      <c r="C232" s="50" t="s">
        <v>1476</v>
      </c>
    </row>
    <row r="233" spans="1:3">
      <c r="A233" s="48">
        <v>196</v>
      </c>
      <c r="B233" s="49">
        <v>407</v>
      </c>
      <c r="C233" s="50" t="s">
        <v>1477</v>
      </c>
    </row>
    <row r="234" spans="1:3">
      <c r="A234" s="48">
        <v>197</v>
      </c>
      <c r="B234" s="49">
        <v>409</v>
      </c>
      <c r="C234" s="50" t="s">
        <v>1478</v>
      </c>
    </row>
    <row r="235" spans="1:3">
      <c r="A235" s="48">
        <v>198</v>
      </c>
      <c r="B235" s="49">
        <v>411</v>
      </c>
      <c r="C235" s="50" t="s">
        <v>1479</v>
      </c>
    </row>
    <row r="236" spans="1:3">
      <c r="A236" s="48">
        <v>199</v>
      </c>
      <c r="B236" s="49">
        <v>413</v>
      </c>
      <c r="C236" s="50" t="s">
        <v>1480</v>
      </c>
    </row>
    <row r="237" spans="1:3">
      <c r="A237" s="48">
        <v>200</v>
      </c>
      <c r="B237" s="49">
        <v>415</v>
      </c>
      <c r="C237" s="50" t="s">
        <v>1481</v>
      </c>
    </row>
    <row r="238" spans="1:3">
      <c r="A238" s="48">
        <v>201</v>
      </c>
      <c r="B238" s="49">
        <v>416</v>
      </c>
      <c r="C238" s="50" t="s">
        <v>1482</v>
      </c>
    </row>
    <row r="239" spans="1:3">
      <c r="A239" s="48">
        <v>202</v>
      </c>
      <c r="B239" s="49">
        <v>417</v>
      </c>
      <c r="C239" s="50" t="s">
        <v>1483</v>
      </c>
    </row>
    <row r="240" spans="1:3">
      <c r="A240" s="48">
        <v>203</v>
      </c>
      <c r="B240" s="49">
        <v>419</v>
      </c>
      <c r="C240" s="50" t="s">
        <v>1484</v>
      </c>
    </row>
    <row r="241" spans="1:3">
      <c r="A241" s="48">
        <v>204</v>
      </c>
      <c r="B241" s="49">
        <v>421</v>
      </c>
      <c r="C241" s="50" t="s">
        <v>1485</v>
      </c>
    </row>
    <row r="242" spans="1:3">
      <c r="A242" s="48">
        <v>205</v>
      </c>
      <c r="B242" s="49">
        <v>423</v>
      </c>
      <c r="C242" s="50" t="s">
        <v>1486</v>
      </c>
    </row>
    <row r="243" spans="1:3">
      <c r="A243" s="48">
        <v>206</v>
      </c>
      <c r="B243" s="49">
        <v>425</v>
      </c>
      <c r="C243" s="50" t="s">
        <v>1487</v>
      </c>
    </row>
    <row r="244" spans="1:3">
      <c r="A244" s="48">
        <v>207</v>
      </c>
      <c r="B244" s="49">
        <v>427</v>
      </c>
      <c r="C244" s="50" t="s">
        <v>1488</v>
      </c>
    </row>
    <row r="245" spans="1:3">
      <c r="A245" s="48">
        <v>208</v>
      </c>
      <c r="B245" s="49">
        <v>429</v>
      </c>
      <c r="C245" s="50" t="s">
        <v>1489</v>
      </c>
    </row>
    <row r="246" spans="1:3">
      <c r="A246" s="48">
        <v>209</v>
      </c>
      <c r="B246" s="49">
        <v>431</v>
      </c>
      <c r="C246" s="50" t="s">
        <v>1490</v>
      </c>
    </row>
    <row r="247" spans="1:3">
      <c r="A247" s="48">
        <v>210</v>
      </c>
      <c r="B247" s="49">
        <v>433</v>
      </c>
      <c r="C247" s="50" t="s">
        <v>1491</v>
      </c>
    </row>
    <row r="248" spans="1:3">
      <c r="A248" s="48">
        <v>211</v>
      </c>
      <c r="B248" s="49">
        <v>435</v>
      </c>
      <c r="C248" s="50" t="s">
        <v>1492</v>
      </c>
    </row>
    <row r="249" spans="1:3">
      <c r="A249" s="48">
        <v>212</v>
      </c>
      <c r="B249" s="49">
        <v>437</v>
      </c>
      <c r="C249" s="50" t="s">
        <v>1493</v>
      </c>
    </row>
    <row r="250" spans="1:3">
      <c r="A250" s="48">
        <v>213</v>
      </c>
      <c r="B250" s="49">
        <v>439</v>
      </c>
      <c r="C250" s="50" t="s">
        <v>1494</v>
      </c>
    </row>
    <row r="251" spans="1:3">
      <c r="A251" s="48">
        <v>214</v>
      </c>
      <c r="B251" s="49">
        <v>441</v>
      </c>
      <c r="C251" s="50" t="s">
        <v>1495</v>
      </c>
    </row>
    <row r="252" spans="1:3">
      <c r="A252" s="48">
        <v>215</v>
      </c>
      <c r="B252" s="49">
        <v>443</v>
      </c>
      <c r="C252" s="48" t="s">
        <v>1496</v>
      </c>
    </row>
    <row r="253" spans="1:3">
      <c r="A253" s="48">
        <v>216</v>
      </c>
      <c r="B253" s="49">
        <v>445</v>
      </c>
      <c r="C253" s="48" t="s">
        <v>1497</v>
      </c>
    </row>
    <row r="254" spans="1:3">
      <c r="A254" s="48">
        <v>217</v>
      </c>
      <c r="B254" s="49">
        <v>447</v>
      </c>
      <c r="C254" s="48" t="s">
        <v>1498</v>
      </c>
    </row>
    <row r="255" spans="1:3">
      <c r="A255" s="48">
        <v>218</v>
      </c>
      <c r="B255" s="49">
        <v>449</v>
      </c>
      <c r="C255" s="48" t="s">
        <v>1499</v>
      </c>
    </row>
    <row r="256" spans="1:3">
      <c r="A256" s="48">
        <v>219</v>
      </c>
      <c r="B256" s="49">
        <v>451</v>
      </c>
      <c r="C256" s="48" t="s">
        <v>1500</v>
      </c>
    </row>
    <row r="257" spans="1:3">
      <c r="A257" s="48">
        <v>220</v>
      </c>
      <c r="B257" s="49">
        <v>453</v>
      </c>
      <c r="C257" s="48" t="s">
        <v>1501</v>
      </c>
    </row>
    <row r="258" spans="1:3">
      <c r="A258" s="48">
        <v>221</v>
      </c>
      <c r="B258" s="49">
        <v>455</v>
      </c>
      <c r="C258" s="48" t="s">
        <v>1502</v>
      </c>
    </row>
    <row r="259" spans="1:3">
      <c r="A259" s="48">
        <v>222</v>
      </c>
      <c r="B259" s="49">
        <v>457</v>
      </c>
      <c r="C259" s="48" t="s">
        <v>1503</v>
      </c>
    </row>
    <row r="260" spans="1:3">
      <c r="A260" s="48">
        <v>223</v>
      </c>
      <c r="B260" s="49">
        <v>459</v>
      </c>
      <c r="C260" s="48" t="s">
        <v>1504</v>
      </c>
    </row>
    <row r="261" spans="1:3">
      <c r="A261" s="48">
        <v>224</v>
      </c>
      <c r="B261" s="49">
        <v>461</v>
      </c>
      <c r="C261" s="48" t="s">
        <v>1505</v>
      </c>
    </row>
    <row r="262" spans="1:3">
      <c r="A262" s="48">
        <v>225</v>
      </c>
      <c r="B262" s="49">
        <v>463</v>
      </c>
      <c r="C262" s="48" t="s">
        <v>1506</v>
      </c>
    </row>
    <row r="263" spans="1:3">
      <c r="A263" s="48">
        <v>226</v>
      </c>
      <c r="B263" s="49">
        <v>465</v>
      </c>
      <c r="C263" s="48" t="s">
        <v>1507</v>
      </c>
    </row>
    <row r="264" spans="1:3">
      <c r="A264" s="48">
        <v>227</v>
      </c>
      <c r="B264" s="49">
        <v>467</v>
      </c>
      <c r="C264" s="48" t="s">
        <v>1508</v>
      </c>
    </row>
    <row r="265" spans="1:3">
      <c r="A265" s="48">
        <v>228</v>
      </c>
      <c r="B265" s="49">
        <v>469</v>
      </c>
      <c r="C265" s="50" t="s">
        <v>1509</v>
      </c>
    </row>
    <row r="266" spans="1:3">
      <c r="A266" s="48">
        <v>229</v>
      </c>
      <c r="B266" s="49">
        <v>471</v>
      </c>
      <c r="C266" s="50" t="s">
        <v>1510</v>
      </c>
    </row>
    <row r="267" spans="1:3">
      <c r="A267" s="48">
        <v>230</v>
      </c>
      <c r="B267" s="49">
        <v>473</v>
      </c>
      <c r="C267" s="54" t="s">
        <v>1511</v>
      </c>
    </row>
    <row r="268" spans="1:3">
      <c r="A268" s="48">
        <v>231</v>
      </c>
      <c r="B268" s="49">
        <v>475</v>
      </c>
      <c r="C268" s="54" t="s">
        <v>1512</v>
      </c>
    </row>
    <row r="269" spans="1:3">
      <c r="A269" s="48">
        <v>232</v>
      </c>
      <c r="B269" s="49">
        <v>477</v>
      </c>
      <c r="C269" s="54" t="s">
        <v>1513</v>
      </c>
    </row>
    <row r="270" spans="1:3">
      <c r="A270" s="48">
        <v>233</v>
      </c>
      <c r="B270" s="49">
        <v>479</v>
      </c>
      <c r="C270" s="54" t="s">
        <v>1514</v>
      </c>
    </row>
    <row r="271" spans="1:3">
      <c r="A271" s="48">
        <v>234</v>
      </c>
      <c r="B271" s="49">
        <v>481</v>
      </c>
      <c r="C271" s="54" t="s">
        <v>1515</v>
      </c>
    </row>
    <row r="272" spans="1:3">
      <c r="A272" s="48">
        <v>235</v>
      </c>
      <c r="B272" s="49">
        <v>483</v>
      </c>
      <c r="C272" s="54" t="s">
        <v>1516</v>
      </c>
    </row>
    <row r="273" spans="1:3">
      <c r="A273" s="48">
        <v>236</v>
      </c>
      <c r="B273" s="49">
        <v>485</v>
      </c>
      <c r="C273" s="54" t="s">
        <v>1517</v>
      </c>
    </row>
    <row r="274" spans="1:3">
      <c r="A274" s="48">
        <v>237</v>
      </c>
      <c r="B274" s="49">
        <v>487</v>
      </c>
      <c r="C274" s="54" t="s">
        <v>1518</v>
      </c>
    </row>
    <row r="275" spans="1:3">
      <c r="A275" s="48">
        <v>238</v>
      </c>
      <c r="B275" s="49">
        <v>489</v>
      </c>
      <c r="C275" s="54" t="s">
        <v>1519</v>
      </c>
    </row>
    <row r="276" spans="1:3">
      <c r="A276" s="48">
        <v>239</v>
      </c>
      <c r="B276" s="49">
        <v>491</v>
      </c>
      <c r="C276" s="54" t="s">
        <v>1520</v>
      </c>
    </row>
    <row r="277" spans="1:3">
      <c r="A277" s="48">
        <v>240</v>
      </c>
      <c r="B277" s="49">
        <v>493</v>
      </c>
      <c r="C277" s="54" t="s">
        <v>1521</v>
      </c>
    </row>
    <row r="278" spans="1:3">
      <c r="A278" s="48">
        <v>241</v>
      </c>
      <c r="B278" s="49">
        <v>495</v>
      </c>
      <c r="C278" s="54" t="s">
        <v>1522</v>
      </c>
    </row>
    <row r="279" spans="1:3">
      <c r="A279" s="48">
        <v>242</v>
      </c>
      <c r="B279" s="49">
        <v>497</v>
      </c>
      <c r="C279" s="54" t="s">
        <v>1523</v>
      </c>
    </row>
    <row r="280" spans="1:3">
      <c r="A280" s="48">
        <v>243</v>
      </c>
      <c r="B280" s="49">
        <v>499</v>
      </c>
      <c r="C280" s="54" t="s">
        <v>1524</v>
      </c>
    </row>
    <row r="281" spans="1:3">
      <c r="A281" s="48">
        <v>244</v>
      </c>
      <c r="B281" s="49">
        <v>501</v>
      </c>
      <c r="C281" s="54" t="s">
        <v>1525</v>
      </c>
    </row>
    <row r="282" spans="1:3">
      <c r="A282" s="48">
        <v>245</v>
      </c>
      <c r="B282" s="49">
        <v>503</v>
      </c>
      <c r="C282" s="49" t="s">
        <v>1526</v>
      </c>
    </row>
    <row r="283" spans="1:3">
      <c r="A283" s="48">
        <v>246</v>
      </c>
      <c r="B283" s="49">
        <v>505</v>
      </c>
      <c r="C283" s="49" t="s">
        <v>1527</v>
      </c>
    </row>
    <row r="284" spans="1:3">
      <c r="A284" s="48">
        <v>247</v>
      </c>
      <c r="B284" s="49">
        <v>507</v>
      </c>
      <c r="C284" s="49" t="s">
        <v>1528</v>
      </c>
    </row>
    <row r="285" spans="1:3">
      <c r="A285" s="48">
        <v>248</v>
      </c>
      <c r="B285" s="49">
        <v>509</v>
      </c>
      <c r="C285" s="49" t="s">
        <v>1529</v>
      </c>
    </row>
    <row r="286" spans="1:3">
      <c r="A286" s="48">
        <v>249</v>
      </c>
      <c r="B286" s="49">
        <v>511</v>
      </c>
      <c r="C286" s="49" t="s">
        <v>1530</v>
      </c>
    </row>
    <row r="287" spans="1:3">
      <c r="A287" s="48">
        <v>250</v>
      </c>
      <c r="B287" s="49">
        <v>513</v>
      </c>
      <c r="C287" s="49" t="s">
        <v>1531</v>
      </c>
    </row>
    <row r="288" spans="1:3">
      <c r="A288" s="48">
        <v>251</v>
      </c>
      <c r="B288" s="49">
        <v>515</v>
      </c>
      <c r="C288" s="49" t="s">
        <v>1532</v>
      </c>
    </row>
    <row r="289" spans="1:3">
      <c r="A289" s="48">
        <v>252</v>
      </c>
      <c r="B289" s="49">
        <v>517</v>
      </c>
      <c r="C289" s="49" t="s">
        <v>1533</v>
      </c>
    </row>
    <row r="290" spans="1:3">
      <c r="A290" s="48">
        <v>253</v>
      </c>
      <c r="B290" s="49">
        <v>519</v>
      </c>
      <c r="C290" s="49" t="s">
        <v>1534</v>
      </c>
    </row>
    <row r="291" spans="1:3">
      <c r="A291" s="48">
        <v>254</v>
      </c>
      <c r="B291" s="49">
        <v>521</v>
      </c>
      <c r="C291" s="49" t="s">
        <v>1535</v>
      </c>
    </row>
    <row r="292" spans="1:3">
      <c r="A292" s="48">
        <v>255</v>
      </c>
      <c r="B292" s="49">
        <v>523</v>
      </c>
      <c r="C292" s="49" t="s">
        <v>1536</v>
      </c>
    </row>
    <row r="293" spans="1:3">
      <c r="A293" s="48">
        <v>256</v>
      </c>
      <c r="B293" s="49">
        <v>525</v>
      </c>
      <c r="C293" s="49" t="s">
        <v>1537</v>
      </c>
    </row>
    <row r="294" spans="1:3">
      <c r="A294" s="48">
        <v>257</v>
      </c>
      <c r="B294" s="49">
        <v>527</v>
      </c>
      <c r="C294" s="49" t="s">
        <v>1538</v>
      </c>
    </row>
    <row r="295" spans="1:3">
      <c r="A295" s="48">
        <v>258</v>
      </c>
      <c r="B295" s="49">
        <v>529</v>
      </c>
      <c r="C295" s="49" t="s">
        <v>1539</v>
      </c>
    </row>
    <row r="296" spans="1:3">
      <c r="A296" s="48">
        <v>259</v>
      </c>
      <c r="B296" s="49">
        <v>531</v>
      </c>
      <c r="C296" s="49" t="s">
        <v>1540</v>
      </c>
    </row>
    <row r="297" spans="1:3">
      <c r="A297" s="48">
        <v>260</v>
      </c>
      <c r="B297" s="49">
        <v>533</v>
      </c>
      <c r="C297" s="50" t="s">
        <v>1541</v>
      </c>
    </row>
    <row r="298" spans="1:3">
      <c r="A298" s="48">
        <v>261</v>
      </c>
      <c r="B298" s="49">
        <v>535</v>
      </c>
      <c r="C298" s="49" t="s">
        <v>1542</v>
      </c>
    </row>
    <row r="299" spans="1:3">
      <c r="A299" s="48">
        <v>262</v>
      </c>
      <c r="B299" s="49">
        <v>537</v>
      </c>
      <c r="C299" s="49" t="s">
        <v>1543</v>
      </c>
    </row>
    <row r="300" spans="1:3">
      <c r="A300" s="48">
        <v>263</v>
      </c>
      <c r="B300" s="49">
        <v>539</v>
      </c>
      <c r="C300" s="49" t="s">
        <v>1544</v>
      </c>
    </row>
    <row r="301" spans="1:3">
      <c r="A301" s="48">
        <v>264</v>
      </c>
      <c r="B301" s="49">
        <v>541</v>
      </c>
      <c r="C301" s="49" t="s">
        <v>1545</v>
      </c>
    </row>
    <row r="302" spans="1:3">
      <c r="A302" s="48">
        <v>265</v>
      </c>
      <c r="B302" s="49">
        <v>543</v>
      </c>
      <c r="C302" s="49" t="s">
        <v>1546</v>
      </c>
    </row>
    <row r="303" spans="1:3">
      <c r="A303" s="48">
        <v>266</v>
      </c>
      <c r="B303" s="49">
        <v>563</v>
      </c>
      <c r="C303" s="50" t="s">
        <v>1547</v>
      </c>
    </row>
    <row r="304" spans="1:3">
      <c r="A304" s="48">
        <v>267</v>
      </c>
      <c r="B304" s="49">
        <v>565</v>
      </c>
      <c r="C304" s="50" t="s">
        <v>1548</v>
      </c>
    </row>
    <row r="305" spans="1:3">
      <c r="A305" s="48">
        <v>268</v>
      </c>
      <c r="B305" s="49">
        <v>567</v>
      </c>
      <c r="C305" s="50" t="s">
        <v>1549</v>
      </c>
    </row>
    <row r="306" spans="1:3">
      <c r="A306" s="48">
        <v>269</v>
      </c>
      <c r="B306" s="49">
        <v>569</v>
      </c>
      <c r="C306" s="50" t="s">
        <v>1550</v>
      </c>
    </row>
    <row r="307" spans="1:3">
      <c r="A307" s="48">
        <v>270</v>
      </c>
      <c r="B307" s="49">
        <v>571</v>
      </c>
      <c r="C307" s="50" t="s">
        <v>1551</v>
      </c>
    </row>
    <row r="308" spans="1:3">
      <c r="A308" s="48">
        <v>271</v>
      </c>
      <c r="B308" s="49">
        <v>573</v>
      </c>
      <c r="C308" s="50" t="s">
        <v>1552</v>
      </c>
    </row>
    <row r="309" spans="1:3">
      <c r="A309" s="48">
        <v>272</v>
      </c>
      <c r="B309" s="49">
        <v>575</v>
      </c>
      <c r="C309" s="53" t="s">
        <v>578</v>
      </c>
    </row>
    <row r="310" spans="1:3">
      <c r="A310" s="48">
        <v>273</v>
      </c>
      <c r="B310" s="49">
        <v>577</v>
      </c>
      <c r="C310" s="53" t="s">
        <v>1166</v>
      </c>
    </row>
    <row r="311" spans="1:3">
      <c r="A311" s="48">
        <v>274</v>
      </c>
      <c r="B311" s="49">
        <v>579</v>
      </c>
      <c r="C311" s="53" t="s">
        <v>581</v>
      </c>
    </row>
    <row r="312" spans="1:3">
      <c r="A312" s="48">
        <v>275</v>
      </c>
      <c r="B312" s="49">
        <v>581</v>
      </c>
      <c r="C312" s="53" t="s">
        <v>563</v>
      </c>
    </row>
    <row r="313" spans="1:3">
      <c r="A313" s="48">
        <v>276</v>
      </c>
      <c r="B313" s="49">
        <v>583</v>
      </c>
      <c r="C313" s="53" t="s">
        <v>702</v>
      </c>
    </row>
    <row r="314" spans="1:3">
      <c r="A314" s="48">
        <v>277</v>
      </c>
      <c r="B314" s="49">
        <v>585</v>
      </c>
      <c r="C314" s="53" t="s">
        <v>705</v>
      </c>
    </row>
    <row r="315" spans="1:3">
      <c r="A315" s="48">
        <v>278</v>
      </c>
      <c r="B315" s="49">
        <v>587</v>
      </c>
      <c r="C315" s="53" t="s">
        <v>566</v>
      </c>
    </row>
    <row r="316" spans="1:3">
      <c r="A316" s="48">
        <v>279</v>
      </c>
      <c r="B316" s="49">
        <v>589</v>
      </c>
      <c r="C316" s="53" t="s">
        <v>277</v>
      </c>
    </row>
    <row r="317" spans="1:3">
      <c r="A317" s="48">
        <v>280</v>
      </c>
      <c r="B317" s="49">
        <v>591</v>
      </c>
      <c r="C317" s="53" t="s">
        <v>707</v>
      </c>
    </row>
    <row r="318" spans="1:3">
      <c r="A318" s="48">
        <v>281</v>
      </c>
      <c r="B318" s="49">
        <v>593</v>
      </c>
      <c r="C318" s="53" t="s">
        <v>282</v>
      </c>
    </row>
    <row r="319" spans="1:3">
      <c r="A319" s="48">
        <v>282</v>
      </c>
      <c r="B319" s="49">
        <v>595</v>
      </c>
      <c r="C319" s="55" t="s">
        <v>1553</v>
      </c>
    </row>
    <row r="320" spans="1:3">
      <c r="A320" s="48">
        <v>283</v>
      </c>
      <c r="B320" s="49">
        <v>597</v>
      </c>
      <c r="C320" s="55" t="s">
        <v>1554</v>
      </c>
    </row>
    <row r="321" spans="1:3">
      <c r="A321" s="48">
        <v>284</v>
      </c>
      <c r="B321" s="49">
        <v>599</v>
      </c>
      <c r="C321" s="55" t="s">
        <v>1555</v>
      </c>
    </row>
    <row r="322" spans="1:3">
      <c r="A322" s="48">
        <v>285</v>
      </c>
      <c r="B322" s="49">
        <v>601</v>
      </c>
      <c r="C322" s="55" t="s">
        <v>1556</v>
      </c>
    </row>
    <row r="323" spans="1:3">
      <c r="A323" s="48">
        <v>286</v>
      </c>
      <c r="B323" s="49">
        <v>603</v>
      </c>
      <c r="C323" s="55" t="s">
        <v>1557</v>
      </c>
    </row>
    <row r="324" spans="1:3">
      <c r="A324" s="48">
        <v>287</v>
      </c>
      <c r="B324" s="49">
        <v>605</v>
      </c>
      <c r="C324" s="55" t="s">
        <v>1558</v>
      </c>
    </row>
    <row r="325" spans="1:3">
      <c r="A325" s="48">
        <v>288</v>
      </c>
      <c r="B325" s="49">
        <v>607</v>
      </c>
      <c r="C325" s="51" t="s">
        <v>1559</v>
      </c>
    </row>
    <row r="326" spans="1:3">
      <c r="A326" s="48">
        <v>289</v>
      </c>
      <c r="B326" s="49">
        <v>609</v>
      </c>
      <c r="C326" s="51" t="s">
        <v>1560</v>
      </c>
    </row>
    <row r="327" spans="1:3">
      <c r="A327" s="48">
        <v>290</v>
      </c>
      <c r="B327" s="49">
        <v>611</v>
      </c>
      <c r="C327" s="51" t="s">
        <v>1561</v>
      </c>
    </row>
    <row r="328" spans="1:3">
      <c r="A328" s="48">
        <v>291</v>
      </c>
      <c r="B328" s="49">
        <v>613</v>
      </c>
      <c r="C328" s="51" t="s">
        <v>1562</v>
      </c>
    </row>
    <row r="329" spans="1:3">
      <c r="A329" s="48">
        <v>292</v>
      </c>
      <c r="B329" s="49">
        <v>615</v>
      </c>
      <c r="C329" s="51" t="s">
        <v>1563</v>
      </c>
    </row>
    <row r="330" spans="1:3">
      <c r="A330" s="48">
        <v>293</v>
      </c>
      <c r="B330" s="49">
        <v>617</v>
      </c>
      <c r="C330" s="51" t="s">
        <v>1564</v>
      </c>
    </row>
    <row r="331" spans="1:3">
      <c r="A331" s="48">
        <v>294</v>
      </c>
      <c r="B331" s="49">
        <v>619</v>
      </c>
      <c r="C331" s="51" t="s">
        <v>1565</v>
      </c>
    </row>
    <row r="332" spans="1:3">
      <c r="A332" s="48">
        <v>295</v>
      </c>
      <c r="B332" s="49">
        <v>621</v>
      </c>
      <c r="C332" s="51" t="s">
        <v>1566</v>
      </c>
    </row>
    <row r="333" spans="1:3">
      <c r="A333" s="48">
        <v>296</v>
      </c>
      <c r="B333" s="49">
        <v>623</v>
      </c>
      <c r="C333" s="51" t="s">
        <v>1567</v>
      </c>
    </row>
    <row r="334" spans="1:3">
      <c r="A334" s="48">
        <v>297</v>
      </c>
      <c r="B334" s="49">
        <v>625</v>
      </c>
      <c r="C334" s="51" t="s">
        <v>1568</v>
      </c>
    </row>
    <row r="335" spans="1:3">
      <c r="A335" s="48">
        <v>298</v>
      </c>
      <c r="B335" s="49">
        <v>627</v>
      </c>
      <c r="C335" s="51" t="s">
        <v>1569</v>
      </c>
    </row>
    <row r="336" spans="1:3">
      <c r="A336" s="48">
        <v>299</v>
      </c>
      <c r="B336" s="49">
        <v>629</v>
      </c>
      <c r="C336" s="51" t="s">
        <v>1570</v>
      </c>
    </row>
    <row r="337" spans="1:3">
      <c r="A337" s="48">
        <v>300</v>
      </c>
      <c r="B337" s="49">
        <v>631</v>
      </c>
      <c r="C337" s="51" t="s">
        <v>1571</v>
      </c>
    </row>
    <row r="338" spans="1:3">
      <c r="A338" s="48">
        <v>301</v>
      </c>
      <c r="B338" s="49">
        <v>633</v>
      </c>
      <c r="C338" s="51" t="s">
        <v>1572</v>
      </c>
    </row>
    <row r="339" spans="1:3">
      <c r="A339" s="48">
        <v>302</v>
      </c>
      <c r="B339" s="49">
        <v>635</v>
      </c>
      <c r="C339" s="51" t="s">
        <v>1573</v>
      </c>
    </row>
    <row r="340" spans="1:3">
      <c r="A340" s="48">
        <v>303</v>
      </c>
      <c r="B340" s="49">
        <v>637</v>
      </c>
      <c r="C340" s="51" t="s">
        <v>1574</v>
      </c>
    </row>
    <row r="341" spans="1:3">
      <c r="A341" s="48">
        <v>304</v>
      </c>
      <c r="B341" s="49">
        <v>639</v>
      </c>
      <c r="C341" s="51" t="s">
        <v>1575</v>
      </c>
    </row>
    <row r="342" spans="1:3">
      <c r="A342" s="48">
        <v>305</v>
      </c>
      <c r="B342" s="49">
        <v>641</v>
      </c>
      <c r="C342" s="51" t="s">
        <v>1576</v>
      </c>
    </row>
    <row r="343" spans="1:3">
      <c r="A343" s="48">
        <v>306</v>
      </c>
      <c r="B343" s="49">
        <v>643</v>
      </c>
      <c r="C343" s="51" t="s">
        <v>1577</v>
      </c>
    </row>
    <row r="344" spans="1:3">
      <c r="A344" s="48">
        <v>307</v>
      </c>
      <c r="B344" s="49">
        <v>645</v>
      </c>
      <c r="C344" s="51" t="s">
        <v>1578</v>
      </c>
    </row>
    <row r="345" spans="1:3">
      <c r="A345" s="48">
        <v>308</v>
      </c>
      <c r="B345" s="49">
        <v>647</v>
      </c>
      <c r="C345" s="51" t="s">
        <v>1579</v>
      </c>
    </row>
    <row r="346" spans="1:3">
      <c r="A346" s="48">
        <v>309</v>
      </c>
      <c r="B346" s="49">
        <v>649</v>
      </c>
      <c r="C346" s="51" t="s">
        <v>1580</v>
      </c>
    </row>
    <row r="347" spans="1:3">
      <c r="A347" s="48">
        <v>310</v>
      </c>
      <c r="B347" s="49">
        <v>651</v>
      </c>
      <c r="C347" s="51" t="s">
        <v>1581</v>
      </c>
    </row>
    <row r="348" spans="1:3">
      <c r="A348" s="48">
        <v>311</v>
      </c>
      <c r="B348" s="49">
        <v>653</v>
      </c>
      <c r="C348" s="51" t="s">
        <v>1582</v>
      </c>
    </row>
    <row r="349" spans="1:3">
      <c r="A349" s="48">
        <v>312</v>
      </c>
      <c r="B349" s="49">
        <v>655</v>
      </c>
      <c r="C349" s="51" t="s">
        <v>1583</v>
      </c>
    </row>
    <row r="350" spans="1:3">
      <c r="A350" s="48">
        <v>313</v>
      </c>
      <c r="B350" s="49">
        <v>657</v>
      </c>
      <c r="C350" s="51" t="s">
        <v>1584</v>
      </c>
    </row>
    <row r="351" spans="1:3">
      <c r="A351" s="48">
        <v>314</v>
      </c>
      <c r="B351" s="49">
        <v>659</v>
      </c>
      <c r="C351" s="53" t="s">
        <v>284</v>
      </c>
    </row>
    <row r="352" spans="1:3">
      <c r="A352" s="48">
        <v>315</v>
      </c>
      <c r="B352" s="49">
        <v>661</v>
      </c>
      <c r="C352" s="53" t="s">
        <v>275</v>
      </c>
    </row>
    <row r="353" spans="1:3">
      <c r="A353" s="48">
        <v>316</v>
      </c>
      <c r="B353" s="49">
        <v>663</v>
      </c>
      <c r="C353" s="53" t="s">
        <v>280</v>
      </c>
    </row>
    <row r="354" spans="1:3">
      <c r="A354" s="48">
        <v>317</v>
      </c>
      <c r="B354" s="49">
        <v>665</v>
      </c>
      <c r="C354" s="53" t="s">
        <v>1168</v>
      </c>
    </row>
    <row r="355" spans="1:3">
      <c r="A355" s="48">
        <v>318</v>
      </c>
      <c r="B355" s="49">
        <v>667</v>
      </c>
      <c r="C355" s="50" t="s">
        <v>62</v>
      </c>
    </row>
    <row r="356" spans="1:3">
      <c r="A356" s="48">
        <v>319</v>
      </c>
      <c r="B356" s="49">
        <v>669</v>
      </c>
      <c r="C356" s="53" t="s">
        <v>601</v>
      </c>
    </row>
    <row r="357" spans="1:3">
      <c r="A357" s="48">
        <v>320</v>
      </c>
      <c r="B357" s="52">
        <v>671</v>
      </c>
      <c r="C357" s="53" t="s">
        <v>603</v>
      </c>
    </row>
    <row r="358" spans="1:3">
      <c r="A358" s="48">
        <v>321</v>
      </c>
      <c r="B358" s="52">
        <v>673</v>
      </c>
      <c r="C358" s="53" t="s">
        <v>605</v>
      </c>
    </row>
    <row r="359" spans="1:3">
      <c r="A359" s="48">
        <v>322</v>
      </c>
      <c r="B359" s="52">
        <v>675</v>
      </c>
      <c r="C359" s="48" t="s">
        <v>806</v>
      </c>
    </row>
    <row r="360" spans="1:3">
      <c r="A360" s="48">
        <v>323</v>
      </c>
      <c r="B360" s="52">
        <v>677</v>
      </c>
      <c r="C360" s="48" t="s">
        <v>608</v>
      </c>
    </row>
    <row r="361" spans="1:3">
      <c r="A361" s="48">
        <v>324</v>
      </c>
      <c r="B361" s="52">
        <v>679</v>
      </c>
      <c r="C361" s="48" t="s">
        <v>446</v>
      </c>
    </row>
    <row r="362" spans="1:3">
      <c r="A362" s="48">
        <v>325</v>
      </c>
      <c r="B362" s="52">
        <v>681</v>
      </c>
      <c r="C362" s="48" t="s">
        <v>448</v>
      </c>
    </row>
    <row r="363" spans="1:3">
      <c r="A363" s="48">
        <v>326</v>
      </c>
      <c r="B363" s="52">
        <v>683</v>
      </c>
      <c r="C363" s="48" t="s">
        <v>347</v>
      </c>
    </row>
    <row r="364" spans="1:3">
      <c r="A364" s="48">
        <v>327</v>
      </c>
      <c r="B364" s="52">
        <v>685</v>
      </c>
      <c r="C364" s="48" t="s">
        <v>349</v>
      </c>
    </row>
    <row r="365" spans="1:3">
      <c r="A365" s="48">
        <v>328</v>
      </c>
      <c r="B365" s="52">
        <v>687</v>
      </c>
      <c r="C365" s="48" t="s">
        <v>132</v>
      </c>
    </row>
    <row r="366" spans="1:3">
      <c r="A366" s="48">
        <v>329</v>
      </c>
      <c r="B366" s="52">
        <v>689</v>
      </c>
      <c r="C366" s="48" t="s">
        <v>119</v>
      </c>
    </row>
    <row r="367" spans="1:3">
      <c r="A367" s="48">
        <v>330</v>
      </c>
      <c r="B367" s="52">
        <v>691</v>
      </c>
      <c r="C367" s="48" t="s">
        <v>129</v>
      </c>
    </row>
    <row r="368" spans="1:3">
      <c r="A368" s="48">
        <v>331</v>
      </c>
      <c r="B368" s="52">
        <v>693</v>
      </c>
      <c r="C368" s="48" t="s">
        <v>112</v>
      </c>
    </row>
    <row r="369" spans="1:3">
      <c r="A369" s="48">
        <v>332</v>
      </c>
      <c r="B369" s="49">
        <v>695</v>
      </c>
      <c r="C369" s="50" t="s">
        <v>1585</v>
      </c>
    </row>
    <row r="370" spans="1:3">
      <c r="A370" s="48">
        <v>333</v>
      </c>
      <c r="B370" s="49">
        <v>697</v>
      </c>
      <c r="C370" s="53" t="s">
        <v>1586</v>
      </c>
    </row>
    <row r="371" spans="1:3">
      <c r="A371" s="48">
        <v>334</v>
      </c>
      <c r="B371" s="49">
        <v>699</v>
      </c>
      <c r="C371" s="53" t="s">
        <v>1587</v>
      </c>
    </row>
    <row r="372" spans="1:3">
      <c r="A372" s="48">
        <v>335</v>
      </c>
      <c r="B372" s="49">
        <v>701</v>
      </c>
      <c r="C372" s="53" t="s">
        <v>1588</v>
      </c>
    </row>
    <row r="373" spans="1:3">
      <c r="A373" s="48">
        <v>336</v>
      </c>
      <c r="B373" s="49">
        <v>703</v>
      </c>
      <c r="C373" s="50" t="s">
        <v>1589</v>
      </c>
    </row>
    <row r="374" spans="1:3">
      <c r="A374" s="48">
        <v>337</v>
      </c>
      <c r="B374" s="49" t="s">
        <v>420</v>
      </c>
      <c r="C374" s="50" t="s">
        <v>1590</v>
      </c>
    </row>
    <row r="375" spans="1:3">
      <c r="A375" s="48">
        <v>338</v>
      </c>
      <c r="B375" s="49" t="s">
        <v>1591</v>
      </c>
      <c r="C375" s="50" t="s">
        <v>1592</v>
      </c>
    </row>
    <row r="376" spans="1:3">
      <c r="A376" s="48">
        <v>339</v>
      </c>
      <c r="B376" s="49" t="s">
        <v>435</v>
      </c>
      <c r="C376" s="50" t="s">
        <v>1593</v>
      </c>
    </row>
    <row r="377" spans="1:3">
      <c r="A377" s="48">
        <v>340</v>
      </c>
      <c r="B377" s="52" t="s">
        <v>413</v>
      </c>
      <c r="C377" s="53" t="s">
        <v>1594</v>
      </c>
    </row>
    <row r="378" spans="1:3">
      <c r="A378" s="48">
        <v>341</v>
      </c>
      <c r="B378" s="52" t="s">
        <v>409</v>
      </c>
      <c r="C378" s="53" t="s">
        <v>1595</v>
      </c>
    </row>
    <row r="379" spans="1:3">
      <c r="A379" s="48">
        <v>342</v>
      </c>
      <c r="B379" s="49" t="s">
        <v>416</v>
      </c>
      <c r="C379" s="50" t="s">
        <v>1596</v>
      </c>
    </row>
    <row r="380" spans="1:3">
      <c r="A380" s="48">
        <v>343</v>
      </c>
      <c r="B380" s="49" t="s">
        <v>429</v>
      </c>
      <c r="C380" s="50" t="s">
        <v>1597</v>
      </c>
    </row>
    <row r="381" spans="1:3">
      <c r="A381" s="48">
        <v>344</v>
      </c>
      <c r="B381" s="49" t="s">
        <v>426</v>
      </c>
      <c r="C381" s="50" t="s">
        <v>1598</v>
      </c>
    </row>
    <row r="382" spans="1:3">
      <c r="A382" s="48">
        <v>345</v>
      </c>
      <c r="B382" s="49" t="s">
        <v>423</v>
      </c>
      <c r="C382" s="50" t="s">
        <v>1599</v>
      </c>
    </row>
    <row r="383" spans="1:3">
      <c r="A383" s="48">
        <v>346</v>
      </c>
      <c r="B383" s="49" t="s">
        <v>441</v>
      </c>
      <c r="C383" s="50" t="s">
        <v>1600</v>
      </c>
    </row>
    <row r="384" spans="1:3">
      <c r="A384" s="48">
        <v>347</v>
      </c>
      <c r="B384" s="49" t="s">
        <v>432</v>
      </c>
      <c r="C384" s="50" t="s">
        <v>1601</v>
      </c>
    </row>
    <row r="385" spans="1:3">
      <c r="A385" s="48">
        <v>348</v>
      </c>
      <c r="B385" s="49" t="s">
        <v>438</v>
      </c>
      <c r="C385" s="50" t="s">
        <v>1602</v>
      </c>
    </row>
    <row r="386" spans="1:3">
      <c r="A386" s="48">
        <v>384</v>
      </c>
      <c r="B386" s="52">
        <v>705</v>
      </c>
      <c r="C386" s="48" t="s">
        <v>774</v>
      </c>
    </row>
    <row r="387" spans="1:3">
      <c r="A387" s="48">
        <v>385</v>
      </c>
      <c r="B387" s="52">
        <v>707</v>
      </c>
      <c r="C387" s="48" t="s">
        <v>752</v>
      </c>
    </row>
    <row r="388" spans="1:3">
      <c r="A388" s="48">
        <v>386</v>
      </c>
      <c r="B388" s="52">
        <v>709</v>
      </c>
      <c r="C388" s="48" t="s">
        <v>758</v>
      </c>
    </row>
    <row r="389" spans="1:3">
      <c r="A389" s="48">
        <v>387</v>
      </c>
      <c r="B389" s="52">
        <v>711</v>
      </c>
      <c r="C389" s="48" t="s">
        <v>746</v>
      </c>
    </row>
    <row r="390" spans="1:3">
      <c r="A390" s="48">
        <v>388</v>
      </c>
      <c r="B390" s="52">
        <v>713</v>
      </c>
      <c r="C390" s="48" t="s">
        <v>792</v>
      </c>
    </row>
    <row r="391" spans="1:3">
      <c r="A391" s="48">
        <v>389</v>
      </c>
      <c r="B391" s="52">
        <v>715</v>
      </c>
      <c r="C391" s="53" t="s">
        <v>764</v>
      </c>
    </row>
    <row r="392" spans="1:3">
      <c r="A392" s="48">
        <v>390</v>
      </c>
      <c r="B392" s="52">
        <v>717</v>
      </c>
      <c r="C392" s="53" t="s">
        <v>799</v>
      </c>
    </row>
    <row r="393" spans="1:3">
      <c r="A393" s="48">
        <v>391</v>
      </c>
      <c r="B393" s="52">
        <v>719</v>
      </c>
      <c r="C393" s="53" t="s">
        <v>815</v>
      </c>
    </row>
    <row r="394" spans="1:3">
      <c r="A394" s="48">
        <v>392</v>
      </c>
      <c r="B394" s="52">
        <v>721</v>
      </c>
      <c r="C394" s="53" t="s">
        <v>809</v>
      </c>
    </row>
    <row r="395" spans="1:3">
      <c r="A395" s="48">
        <v>393</v>
      </c>
      <c r="B395" s="52">
        <v>723</v>
      </c>
      <c r="C395" s="53" t="s">
        <v>761</v>
      </c>
    </row>
    <row r="396" spans="1:3">
      <c r="A396" s="48">
        <v>394</v>
      </c>
      <c r="B396" s="52">
        <v>725</v>
      </c>
      <c r="C396" s="53" t="s">
        <v>789</v>
      </c>
    </row>
    <row r="397" spans="1:3">
      <c r="A397" s="48">
        <v>395</v>
      </c>
      <c r="B397" s="52">
        <v>727</v>
      </c>
      <c r="C397" s="53" t="s">
        <v>817</v>
      </c>
    </row>
    <row r="398" spans="1:3">
      <c r="A398" s="48">
        <v>396</v>
      </c>
      <c r="B398" s="52">
        <v>729</v>
      </c>
      <c r="C398" s="53" t="s">
        <v>767</v>
      </c>
    </row>
    <row r="399" spans="1:3">
      <c r="A399" s="48">
        <v>397</v>
      </c>
      <c r="B399" s="52">
        <v>731</v>
      </c>
      <c r="C399" s="53" t="s">
        <v>743</v>
      </c>
    </row>
    <row r="400" spans="1:3">
      <c r="A400" s="48">
        <v>398</v>
      </c>
      <c r="B400" s="52">
        <v>733</v>
      </c>
      <c r="C400" s="53" t="s">
        <v>737</v>
      </c>
    </row>
    <row r="401" spans="1:3">
      <c r="A401" s="48">
        <v>399</v>
      </c>
      <c r="B401" s="52">
        <v>735</v>
      </c>
      <c r="C401" s="53" t="s">
        <v>740</v>
      </c>
    </row>
    <row r="402" spans="1:3">
      <c r="A402" s="48">
        <v>400</v>
      </c>
      <c r="B402" s="52">
        <v>737</v>
      </c>
      <c r="C402" s="53" t="s">
        <v>797</v>
      </c>
    </row>
    <row r="403" spans="1:3">
      <c r="A403" s="48">
        <v>401</v>
      </c>
      <c r="B403" s="52">
        <v>739</v>
      </c>
      <c r="C403" s="53" t="s">
        <v>784</v>
      </c>
    </row>
    <row r="404" spans="1:3">
      <c r="A404" s="48">
        <v>402</v>
      </c>
      <c r="B404" s="52">
        <v>741</v>
      </c>
      <c r="C404" s="53" t="s">
        <v>782</v>
      </c>
    </row>
    <row r="405" spans="1:3">
      <c r="A405" s="48">
        <v>403</v>
      </c>
      <c r="B405" s="52">
        <v>743</v>
      </c>
      <c r="C405" s="53" t="s">
        <v>772</v>
      </c>
    </row>
    <row r="406" spans="1:3">
      <c r="A406" s="48">
        <v>404</v>
      </c>
      <c r="B406" s="52">
        <v>745</v>
      </c>
      <c r="C406" s="53" t="s">
        <v>801</v>
      </c>
    </row>
    <row r="407" spans="1:3">
      <c r="A407" s="48">
        <v>405</v>
      </c>
      <c r="B407" s="52">
        <v>747</v>
      </c>
      <c r="C407" s="53" t="s">
        <v>778</v>
      </c>
    </row>
    <row r="408" spans="1:3">
      <c r="A408" s="48">
        <v>406</v>
      </c>
      <c r="B408" s="52">
        <v>749</v>
      </c>
      <c r="C408" s="53" t="s">
        <v>804</v>
      </c>
    </row>
    <row r="409" spans="1:3">
      <c r="A409" s="48">
        <v>407</v>
      </c>
      <c r="B409" s="52">
        <v>751</v>
      </c>
      <c r="C409" s="53" t="s">
        <v>794</v>
      </c>
    </row>
    <row r="410" spans="1:3">
      <c r="A410" s="48">
        <v>408</v>
      </c>
      <c r="B410" s="52">
        <v>753</v>
      </c>
      <c r="C410" s="53" t="s">
        <v>769</v>
      </c>
    </row>
    <row r="411" spans="1:3">
      <c r="A411" s="48">
        <v>409</v>
      </c>
      <c r="B411" s="52">
        <v>755</v>
      </c>
      <c r="C411" s="53" t="s">
        <v>1207</v>
      </c>
    </row>
    <row r="412" spans="1:3">
      <c r="A412" s="48">
        <v>410</v>
      </c>
      <c r="B412" s="52">
        <v>757</v>
      </c>
      <c r="C412" s="53" t="s">
        <v>785</v>
      </c>
    </row>
    <row r="413" spans="1:3">
      <c r="A413" s="48">
        <v>411</v>
      </c>
      <c r="B413" s="52">
        <v>759</v>
      </c>
      <c r="C413" s="53" t="s">
        <v>169</v>
      </c>
    </row>
    <row r="414" spans="1:3">
      <c r="A414" s="48">
        <v>412</v>
      </c>
      <c r="B414" s="52">
        <v>761</v>
      </c>
      <c r="C414" s="53" t="s">
        <v>107</v>
      </c>
    </row>
    <row r="415" spans="1:3">
      <c r="A415" s="48">
        <v>413</v>
      </c>
      <c r="B415" s="52">
        <v>763</v>
      </c>
      <c r="C415" s="53" t="s">
        <v>126</v>
      </c>
    </row>
    <row r="416" spans="1:3">
      <c r="A416" s="48">
        <v>414</v>
      </c>
      <c r="B416" s="52">
        <v>765</v>
      </c>
      <c r="C416" s="53" t="s">
        <v>173</v>
      </c>
    </row>
    <row r="417" spans="1:3">
      <c r="A417" s="48">
        <v>415</v>
      </c>
      <c r="B417" s="52">
        <v>767</v>
      </c>
      <c r="C417" s="53" t="s">
        <v>1201</v>
      </c>
    </row>
    <row r="418" spans="1:3">
      <c r="A418" s="48">
        <v>416</v>
      </c>
      <c r="B418" s="52">
        <v>769</v>
      </c>
      <c r="C418" s="53" t="s">
        <v>110</v>
      </c>
    </row>
    <row r="419" spans="1:3">
      <c r="A419" s="48">
        <v>417</v>
      </c>
      <c r="B419" s="52">
        <v>771</v>
      </c>
      <c r="C419" s="53" t="s">
        <v>181</v>
      </c>
    </row>
    <row r="420" spans="1:3">
      <c r="A420" s="48">
        <v>418</v>
      </c>
      <c r="B420" s="52">
        <v>773</v>
      </c>
      <c r="C420" s="53" t="s">
        <v>709</v>
      </c>
    </row>
    <row r="421" spans="1:3">
      <c r="A421" s="48">
        <v>419</v>
      </c>
      <c r="B421" s="52">
        <v>775</v>
      </c>
      <c r="C421" s="53" t="s">
        <v>1045</v>
      </c>
    </row>
    <row r="422" spans="1:3">
      <c r="A422" s="48">
        <v>420</v>
      </c>
      <c r="B422" s="52">
        <v>777</v>
      </c>
      <c r="C422" s="53" t="s">
        <v>165</v>
      </c>
    </row>
    <row r="423" spans="1:3">
      <c r="A423" s="48">
        <v>421</v>
      </c>
      <c r="B423" s="52">
        <v>779</v>
      </c>
      <c r="C423" s="53" t="s">
        <v>237</v>
      </c>
    </row>
    <row r="424" spans="1:3">
      <c r="A424" s="48">
        <v>422</v>
      </c>
      <c r="B424" s="52">
        <v>781</v>
      </c>
      <c r="C424" s="53" t="s">
        <v>177</v>
      </c>
    </row>
    <row r="425" spans="1:3">
      <c r="A425" s="48">
        <v>423</v>
      </c>
      <c r="B425" s="52">
        <v>783</v>
      </c>
      <c r="C425" s="53" t="s">
        <v>1197</v>
      </c>
    </row>
    <row r="426" spans="1:3">
      <c r="A426" s="48">
        <v>424</v>
      </c>
      <c r="B426" s="52">
        <v>785</v>
      </c>
      <c r="C426" s="53" t="s">
        <v>1047</v>
      </c>
    </row>
    <row r="427" spans="1:3">
      <c r="A427" s="48">
        <v>425</v>
      </c>
      <c r="B427" s="52">
        <v>787</v>
      </c>
      <c r="C427" s="53" t="s">
        <v>121</v>
      </c>
    </row>
    <row r="428" spans="1:3">
      <c r="A428" s="48">
        <v>426</v>
      </c>
      <c r="B428" s="52">
        <v>789</v>
      </c>
      <c r="C428" s="53" t="s">
        <v>77</v>
      </c>
    </row>
    <row r="429" spans="1:3">
      <c r="A429" s="48">
        <v>427</v>
      </c>
      <c r="B429" s="52">
        <v>791</v>
      </c>
      <c r="C429" s="53" t="s">
        <v>1603</v>
      </c>
    </row>
    <row r="430" spans="1:3">
      <c r="A430" s="48">
        <v>428</v>
      </c>
      <c r="B430" s="52">
        <v>793</v>
      </c>
      <c r="C430" s="53" t="s">
        <v>179</v>
      </c>
    </row>
    <row r="431" spans="1:3">
      <c r="A431" s="48">
        <v>429</v>
      </c>
      <c r="B431" s="52">
        <v>795</v>
      </c>
      <c r="C431" s="53" t="s">
        <v>1203</v>
      </c>
    </row>
    <row r="432" spans="1:3">
      <c r="A432" s="48">
        <v>430</v>
      </c>
      <c r="B432" s="52">
        <v>797</v>
      </c>
      <c r="C432" s="53" t="s">
        <v>576</v>
      </c>
    </row>
    <row r="433" spans="1:3">
      <c r="A433" s="48">
        <v>431</v>
      </c>
      <c r="B433" s="52">
        <v>799</v>
      </c>
      <c r="C433" s="53" t="s">
        <v>450</v>
      </c>
    </row>
    <row r="434" spans="1:3">
      <c r="A434" s="48">
        <v>432</v>
      </c>
      <c r="B434" s="52">
        <v>801</v>
      </c>
      <c r="C434" s="53" t="s">
        <v>1209</v>
      </c>
    </row>
    <row r="435" spans="1:3">
      <c r="A435" s="48">
        <v>433</v>
      </c>
      <c r="B435" s="52">
        <v>803</v>
      </c>
      <c r="C435" s="53" t="s">
        <v>74</v>
      </c>
    </row>
    <row r="436" spans="1:3">
      <c r="A436" s="48">
        <v>434</v>
      </c>
      <c r="B436" s="52">
        <v>805</v>
      </c>
      <c r="C436" s="53" t="s">
        <v>733</v>
      </c>
    </row>
    <row r="437" spans="1:3">
      <c r="A437" s="48">
        <v>435</v>
      </c>
      <c r="B437" s="52">
        <v>807</v>
      </c>
      <c r="C437" s="53" t="s">
        <v>1051</v>
      </c>
    </row>
    <row r="438" spans="1:3">
      <c r="A438" s="48">
        <v>436</v>
      </c>
      <c r="B438" s="52">
        <v>809</v>
      </c>
      <c r="C438" s="53" t="s">
        <v>1049</v>
      </c>
    </row>
    <row r="439" spans="1:3">
      <c r="A439" s="48">
        <v>437</v>
      </c>
      <c r="B439" s="52">
        <v>811</v>
      </c>
      <c r="C439" s="53" t="s">
        <v>79</v>
      </c>
    </row>
    <row r="440" spans="1:3">
      <c r="A440" s="48">
        <v>438</v>
      </c>
      <c r="B440" s="52">
        <v>813</v>
      </c>
      <c r="C440" s="53" t="s">
        <v>162</v>
      </c>
    </row>
    <row r="441" spans="1:3">
      <c r="A441" s="48">
        <v>439</v>
      </c>
      <c r="B441" s="52">
        <v>815</v>
      </c>
      <c r="C441" s="53" t="s">
        <v>81</v>
      </c>
    </row>
    <row r="442" spans="1:3">
      <c r="A442" s="48">
        <v>440</v>
      </c>
      <c r="B442" s="52">
        <v>817</v>
      </c>
      <c r="C442" s="53" t="s">
        <v>183</v>
      </c>
    </row>
    <row r="443" spans="1:3">
      <c r="A443" s="48">
        <v>441</v>
      </c>
      <c r="B443" s="52">
        <v>819</v>
      </c>
      <c r="C443" s="53" t="s">
        <v>123</v>
      </c>
    </row>
    <row r="444" spans="1:3">
      <c r="A444" s="48">
        <v>442</v>
      </c>
      <c r="B444" s="52">
        <v>821</v>
      </c>
      <c r="C444" s="53" t="s">
        <v>116</v>
      </c>
    </row>
    <row r="445" spans="1:3">
      <c r="A445" s="48">
        <v>443</v>
      </c>
      <c r="B445" s="52">
        <v>823</v>
      </c>
      <c r="C445" s="53" t="s">
        <v>1199</v>
      </c>
    </row>
    <row r="446" spans="1:3">
      <c r="A446" s="48">
        <v>444</v>
      </c>
      <c r="B446" s="52">
        <v>825</v>
      </c>
      <c r="C446" s="53" t="s">
        <v>167</v>
      </c>
    </row>
    <row r="447" spans="1:3">
      <c r="A447" s="48">
        <v>445</v>
      </c>
      <c r="B447" s="52">
        <v>827</v>
      </c>
      <c r="C447" s="53" t="s">
        <v>754</v>
      </c>
    </row>
    <row r="448" spans="1:3">
      <c r="A448" s="48">
        <v>446</v>
      </c>
      <c r="B448" s="52">
        <v>829</v>
      </c>
      <c r="C448" s="53" t="s">
        <v>1205</v>
      </c>
    </row>
    <row r="449" spans="1:3">
      <c r="A449" s="48">
        <v>447</v>
      </c>
      <c r="B449" s="52">
        <v>831</v>
      </c>
      <c r="C449" s="53" t="s">
        <v>775</v>
      </c>
    </row>
    <row r="450" spans="1:3">
      <c r="A450" s="48">
        <v>448</v>
      </c>
      <c r="B450" s="52">
        <v>833</v>
      </c>
      <c r="C450" s="53" t="s">
        <v>171</v>
      </c>
    </row>
    <row r="451" spans="1:3">
      <c r="A451" s="48">
        <v>449</v>
      </c>
      <c r="B451" s="52">
        <v>835</v>
      </c>
      <c r="C451" s="56" t="s">
        <v>724</v>
      </c>
    </row>
    <row r="452" spans="1:3">
      <c r="A452" s="48">
        <v>450</v>
      </c>
      <c r="B452" s="52">
        <v>837</v>
      </c>
      <c r="C452" s="56" t="s">
        <v>729</v>
      </c>
    </row>
    <row r="453" spans="1:3">
      <c r="A453" s="48">
        <v>451</v>
      </c>
      <c r="B453" s="52">
        <v>839</v>
      </c>
      <c r="C453" s="56" t="s">
        <v>731</v>
      </c>
    </row>
    <row r="454" spans="1:3">
      <c r="A454" s="48">
        <v>452</v>
      </c>
      <c r="B454" s="52">
        <v>841</v>
      </c>
      <c r="C454" s="56" t="s">
        <v>1604</v>
      </c>
    </row>
    <row r="455" spans="1:3">
      <c r="A455" s="48">
        <v>453</v>
      </c>
      <c r="B455" s="52">
        <v>843</v>
      </c>
      <c r="C455" s="56" t="s">
        <v>1605</v>
      </c>
    </row>
    <row r="456" spans="1:3">
      <c r="A456" s="48">
        <v>454</v>
      </c>
      <c r="B456" s="52">
        <v>845</v>
      </c>
      <c r="C456" s="56" t="s">
        <v>1606</v>
      </c>
    </row>
    <row r="457" spans="1:3">
      <c r="A457" s="48">
        <v>455</v>
      </c>
      <c r="B457" s="52">
        <v>847</v>
      </c>
      <c r="C457" s="56" t="s">
        <v>1607</v>
      </c>
    </row>
    <row r="458" spans="1:3">
      <c r="A458" s="48">
        <v>456</v>
      </c>
      <c r="B458" s="52">
        <v>849</v>
      </c>
      <c r="C458" s="50" t="s">
        <v>1608</v>
      </c>
    </row>
    <row r="459" spans="1:3">
      <c r="A459" s="48">
        <v>457</v>
      </c>
      <c r="B459" s="52">
        <v>851</v>
      </c>
      <c r="C459" s="48" t="s">
        <v>1056</v>
      </c>
    </row>
    <row r="460" spans="1:3">
      <c r="A460" s="48">
        <v>458</v>
      </c>
      <c r="B460" s="52">
        <v>853</v>
      </c>
      <c r="C460" s="48" t="s">
        <v>1019</v>
      </c>
    </row>
    <row r="461" spans="1:3">
      <c r="A461" s="48">
        <v>459</v>
      </c>
      <c r="B461" s="52">
        <v>855</v>
      </c>
      <c r="C461" s="53" t="s">
        <v>1022</v>
      </c>
    </row>
    <row r="462" spans="1:3">
      <c r="A462" s="48">
        <v>460</v>
      </c>
      <c r="B462" s="52">
        <v>857</v>
      </c>
      <c r="C462" s="53" t="s">
        <v>194</v>
      </c>
    </row>
    <row r="463" spans="1:3">
      <c r="A463" s="48">
        <v>461</v>
      </c>
      <c r="B463" s="52">
        <v>859</v>
      </c>
      <c r="C463" s="53" t="s">
        <v>1002</v>
      </c>
    </row>
    <row r="464" spans="1:3">
      <c r="A464" s="48">
        <v>462</v>
      </c>
      <c r="B464" s="52">
        <v>861</v>
      </c>
      <c r="C464" s="53" t="s">
        <v>1024</v>
      </c>
    </row>
    <row r="465" spans="1:3">
      <c r="A465" s="48">
        <v>463</v>
      </c>
      <c r="B465" s="52">
        <v>863</v>
      </c>
      <c r="C465" s="53" t="s">
        <v>1188</v>
      </c>
    </row>
    <row r="466" spans="1:3">
      <c r="A466" s="48">
        <v>464</v>
      </c>
      <c r="B466" s="52">
        <v>865</v>
      </c>
      <c r="C466" s="53" t="s">
        <v>1190</v>
      </c>
    </row>
    <row r="467" spans="1:3">
      <c r="A467" s="48">
        <v>465</v>
      </c>
      <c r="B467" s="52">
        <v>867</v>
      </c>
      <c r="C467" s="53" t="s">
        <v>1185</v>
      </c>
    </row>
    <row r="468" spans="1:3">
      <c r="A468" s="48">
        <v>466</v>
      </c>
      <c r="B468" s="52">
        <v>869</v>
      </c>
      <c r="C468" s="48" t="s">
        <v>1060</v>
      </c>
    </row>
    <row r="469" spans="1:3">
      <c r="A469" s="48">
        <v>467</v>
      </c>
      <c r="B469" s="52">
        <v>871</v>
      </c>
      <c r="C469" s="48" t="s">
        <v>1009</v>
      </c>
    </row>
    <row r="470" spans="1:3">
      <c r="A470" s="48">
        <v>468</v>
      </c>
      <c r="B470" s="52">
        <v>873</v>
      </c>
      <c r="C470" s="48" t="s">
        <v>1011</v>
      </c>
    </row>
    <row r="471" spans="1:3">
      <c r="A471" s="48">
        <v>469</v>
      </c>
      <c r="B471" s="52">
        <v>875</v>
      </c>
      <c r="C471" s="48" t="s">
        <v>1609</v>
      </c>
    </row>
    <row r="472" spans="1:3">
      <c r="A472" s="48">
        <v>470</v>
      </c>
      <c r="B472" s="52">
        <v>877</v>
      </c>
      <c r="C472" s="48" t="s">
        <v>1610</v>
      </c>
    </row>
    <row r="473" spans="1:3">
      <c r="A473" s="48">
        <v>471</v>
      </c>
      <c r="B473" s="52">
        <v>879</v>
      </c>
      <c r="C473" s="48" t="s">
        <v>1611</v>
      </c>
    </row>
    <row r="474" spans="1:3">
      <c r="A474" s="48">
        <v>472</v>
      </c>
      <c r="B474" s="52">
        <v>881</v>
      </c>
      <c r="C474" s="48" t="s">
        <v>1612</v>
      </c>
    </row>
    <row r="475" spans="1:3">
      <c r="A475" s="48">
        <v>473</v>
      </c>
      <c r="B475" s="52">
        <v>883</v>
      </c>
      <c r="C475" s="48" t="s">
        <v>1613</v>
      </c>
    </row>
    <row r="476" spans="1:3">
      <c r="A476" s="48">
        <v>474</v>
      </c>
      <c r="B476" s="52">
        <v>885</v>
      </c>
      <c r="C476" s="48" t="s">
        <v>1614</v>
      </c>
    </row>
    <row r="477" spans="1:3">
      <c r="A477" s="48">
        <v>475</v>
      </c>
      <c r="B477" s="52">
        <v>887</v>
      </c>
      <c r="C477" s="48" t="s">
        <v>1615</v>
      </c>
    </row>
    <row r="478" spans="1:3">
      <c r="A478" s="48">
        <v>476</v>
      </c>
      <c r="B478" s="52">
        <v>889</v>
      </c>
      <c r="C478" s="48" t="s">
        <v>1616</v>
      </c>
    </row>
    <row r="479" spans="1:3">
      <c r="A479" s="48">
        <v>477</v>
      </c>
      <c r="B479" s="52">
        <v>891</v>
      </c>
      <c r="C479" s="48" t="s">
        <v>1617</v>
      </c>
    </row>
    <row r="480" spans="1:3">
      <c r="A480" s="48">
        <v>478</v>
      </c>
      <c r="B480" s="52">
        <v>893</v>
      </c>
      <c r="C480" s="48" t="s">
        <v>1618</v>
      </c>
    </row>
    <row r="481" spans="1:3">
      <c r="A481" s="48">
        <v>479</v>
      </c>
      <c r="B481" s="52">
        <v>895</v>
      </c>
      <c r="C481" s="48" t="s">
        <v>1619</v>
      </c>
    </row>
    <row r="482" spans="1:3">
      <c r="A482" s="48">
        <v>480</v>
      </c>
      <c r="B482" s="52">
        <v>897</v>
      </c>
      <c r="C482" s="48" t="s">
        <v>1620</v>
      </c>
    </row>
    <row r="483" spans="1:3">
      <c r="A483" s="48">
        <v>481</v>
      </c>
      <c r="B483" s="52">
        <v>899</v>
      </c>
      <c r="C483" s="48" t="s">
        <v>1621</v>
      </c>
    </row>
    <row r="484" spans="1:3">
      <c r="A484" s="48">
        <v>482</v>
      </c>
      <c r="B484" s="52">
        <v>901</v>
      </c>
      <c r="C484" s="48" t="s">
        <v>1622</v>
      </c>
    </row>
    <row r="485" spans="1:3">
      <c r="A485" s="48">
        <v>483</v>
      </c>
      <c r="B485" s="52">
        <v>903</v>
      </c>
      <c r="C485" s="48" t="s">
        <v>1623</v>
      </c>
    </row>
    <row r="486" spans="1:3">
      <c r="A486" s="48">
        <v>484</v>
      </c>
      <c r="B486" s="52">
        <v>905</v>
      </c>
      <c r="C486" s="53" t="s">
        <v>287</v>
      </c>
    </row>
    <row r="487" spans="1:3">
      <c r="A487" s="48">
        <v>485</v>
      </c>
      <c r="B487" s="52">
        <v>907</v>
      </c>
      <c r="C487" s="53" t="s">
        <v>1014</v>
      </c>
    </row>
    <row r="488" spans="1:3">
      <c r="A488" s="48">
        <v>486</v>
      </c>
      <c r="B488" s="52">
        <v>909</v>
      </c>
      <c r="C488" s="53" t="s">
        <v>1016</v>
      </c>
    </row>
    <row r="489" spans="1:3">
      <c r="A489" s="48">
        <v>487</v>
      </c>
      <c r="B489" s="52">
        <v>911</v>
      </c>
      <c r="C489" s="53" t="s">
        <v>999</v>
      </c>
    </row>
    <row r="490" spans="1:3">
      <c r="A490" s="48">
        <v>488</v>
      </c>
      <c r="B490" s="52">
        <v>913</v>
      </c>
      <c r="C490" s="53" t="s">
        <v>1153</v>
      </c>
    </row>
    <row r="491" spans="1:3">
      <c r="A491" s="48">
        <v>489</v>
      </c>
      <c r="B491" s="52">
        <v>915</v>
      </c>
      <c r="C491" s="53" t="s">
        <v>1151</v>
      </c>
    </row>
    <row r="492" spans="1:3">
      <c r="A492" s="48">
        <v>490</v>
      </c>
      <c r="B492" s="52">
        <v>917</v>
      </c>
      <c r="C492" s="53" t="s">
        <v>812</v>
      </c>
    </row>
    <row r="493" spans="1:3">
      <c r="A493" s="48">
        <v>491</v>
      </c>
      <c r="B493" s="52">
        <v>919</v>
      </c>
      <c r="C493" s="53" t="s">
        <v>749</v>
      </c>
    </row>
    <row r="494" spans="1:3">
      <c r="A494" s="48">
        <v>492</v>
      </c>
      <c r="B494" s="52">
        <v>921</v>
      </c>
      <c r="C494" s="53" t="s">
        <v>1171</v>
      </c>
    </row>
    <row r="495" spans="1:3">
      <c r="A495" s="48">
        <v>493</v>
      </c>
      <c r="B495" s="52">
        <v>923</v>
      </c>
      <c r="C495" s="53" t="s">
        <v>825</v>
      </c>
    </row>
    <row r="496" spans="1:3">
      <c r="A496" s="48">
        <v>494</v>
      </c>
      <c r="B496" s="52">
        <v>925</v>
      </c>
      <c r="C496" s="53" t="s">
        <v>1624</v>
      </c>
    </row>
    <row r="497" spans="1:3">
      <c r="A497" s="48">
        <v>495</v>
      </c>
      <c r="B497" s="52">
        <v>927</v>
      </c>
      <c r="C497" s="53" t="s">
        <v>834</v>
      </c>
    </row>
    <row r="498" spans="1:3">
      <c r="A498" s="48">
        <v>496</v>
      </c>
      <c r="B498" s="52">
        <v>929</v>
      </c>
      <c r="C498" s="53" t="s">
        <v>836</v>
      </c>
    </row>
    <row r="499" spans="1:3">
      <c r="A499" s="48">
        <v>497</v>
      </c>
      <c r="B499" s="52">
        <v>931</v>
      </c>
      <c r="C499" s="53" t="s">
        <v>821</v>
      </c>
    </row>
    <row r="500" spans="1:3">
      <c r="A500" s="48">
        <v>498</v>
      </c>
      <c r="B500" s="52">
        <v>933</v>
      </c>
      <c r="C500" s="53" t="s">
        <v>823</v>
      </c>
    </row>
    <row r="501" spans="1:3">
      <c r="A501" s="48">
        <v>499</v>
      </c>
      <c r="B501" s="52">
        <v>935</v>
      </c>
      <c r="C501" s="53" t="s">
        <v>838</v>
      </c>
    </row>
    <row r="502" spans="1:3">
      <c r="A502" s="48">
        <v>500</v>
      </c>
      <c r="B502" s="52">
        <v>937</v>
      </c>
      <c r="C502" s="53" t="s">
        <v>832</v>
      </c>
    </row>
    <row r="503" spans="1:3">
      <c r="A503" s="48">
        <v>501</v>
      </c>
      <c r="B503" s="52">
        <v>939</v>
      </c>
      <c r="C503" s="53" t="s">
        <v>830</v>
      </c>
    </row>
    <row r="504" spans="1:3">
      <c r="A504" s="48">
        <v>502</v>
      </c>
      <c r="B504" s="52">
        <v>941</v>
      </c>
      <c r="C504" s="53" t="s">
        <v>818</v>
      </c>
    </row>
    <row r="505" spans="1:3">
      <c r="A505" s="48">
        <v>503</v>
      </c>
      <c r="B505" s="52">
        <v>943</v>
      </c>
      <c r="C505" s="53" t="s">
        <v>828</v>
      </c>
    </row>
    <row r="506" spans="1:3">
      <c r="A506" s="48">
        <v>504</v>
      </c>
      <c r="B506" s="52">
        <v>945</v>
      </c>
      <c r="C506" s="53" t="s">
        <v>860</v>
      </c>
    </row>
    <row r="507" spans="1:3">
      <c r="A507" s="48">
        <v>505</v>
      </c>
      <c r="B507" s="52">
        <v>947</v>
      </c>
      <c r="C507" s="53" t="s">
        <v>857</v>
      </c>
    </row>
    <row r="508" spans="1:3">
      <c r="A508" s="48">
        <v>506</v>
      </c>
      <c r="B508" s="52">
        <v>949</v>
      </c>
      <c r="C508" s="53" t="s">
        <v>862</v>
      </c>
    </row>
    <row r="509" spans="1:3">
      <c r="A509" s="48">
        <v>507</v>
      </c>
      <c r="B509" s="52">
        <v>951</v>
      </c>
      <c r="C509" s="53" t="s">
        <v>852</v>
      </c>
    </row>
    <row r="510" spans="1:3">
      <c r="A510" s="48">
        <v>508</v>
      </c>
      <c r="B510" s="52">
        <v>953</v>
      </c>
      <c r="C510" s="53" t="s">
        <v>840</v>
      </c>
    </row>
    <row r="511" spans="1:3">
      <c r="A511" s="48">
        <v>509</v>
      </c>
      <c r="B511" s="52">
        <v>955</v>
      </c>
      <c r="C511" s="53" t="s">
        <v>846</v>
      </c>
    </row>
    <row r="512" spans="1:3">
      <c r="A512" s="48">
        <v>510</v>
      </c>
      <c r="B512" s="52">
        <v>957</v>
      </c>
      <c r="C512" s="53" t="s">
        <v>1625</v>
      </c>
    </row>
    <row r="513" spans="1:3">
      <c r="A513" s="48">
        <v>511</v>
      </c>
      <c r="B513" s="52">
        <v>959</v>
      </c>
      <c r="C513" s="53" t="s">
        <v>850</v>
      </c>
    </row>
    <row r="514" spans="1:3">
      <c r="A514" s="48">
        <v>512</v>
      </c>
      <c r="B514" s="52">
        <v>961</v>
      </c>
      <c r="C514" s="53" t="s">
        <v>848</v>
      </c>
    </row>
    <row r="515" spans="1:3">
      <c r="A515" s="48">
        <v>513</v>
      </c>
      <c r="B515" s="52">
        <v>963</v>
      </c>
      <c r="C515" s="57" t="s">
        <v>844</v>
      </c>
    </row>
    <row r="516" spans="1:3">
      <c r="A516" s="48">
        <v>514</v>
      </c>
      <c r="B516" s="52">
        <v>965</v>
      </c>
      <c r="C516" s="57" t="s">
        <v>873</v>
      </c>
    </row>
    <row r="517" spans="1:3">
      <c r="A517" s="48">
        <v>515</v>
      </c>
      <c r="B517" s="52">
        <v>967</v>
      </c>
      <c r="C517" s="57" t="s">
        <v>869</v>
      </c>
    </row>
    <row r="518" spans="1:3">
      <c r="A518" s="48">
        <v>516</v>
      </c>
      <c r="B518" s="52">
        <v>969</v>
      </c>
      <c r="C518" s="57" t="s">
        <v>864</v>
      </c>
    </row>
    <row r="519" spans="1:3">
      <c r="A519" s="58"/>
      <c r="B519" s="52">
        <v>971</v>
      </c>
      <c r="C519" s="57" t="s">
        <v>866</v>
      </c>
    </row>
    <row r="520" spans="1:3">
      <c r="A520" s="58"/>
      <c r="B520" s="52">
        <v>973</v>
      </c>
      <c r="C520" s="57" t="s">
        <v>875</v>
      </c>
    </row>
    <row r="521" spans="1:3">
      <c r="A521" s="58"/>
      <c r="B521" s="52">
        <v>975</v>
      </c>
      <c r="C521" s="57" t="s">
        <v>877</v>
      </c>
    </row>
    <row r="522" spans="1:3">
      <c r="A522" s="58"/>
      <c r="B522" s="52">
        <v>977</v>
      </c>
      <c r="C522" s="59" t="s">
        <v>842</v>
      </c>
    </row>
    <row r="523" spans="1:3">
      <c r="A523" s="58"/>
      <c r="B523" s="52">
        <v>979</v>
      </c>
      <c r="C523" s="53" t="s">
        <v>879</v>
      </c>
    </row>
    <row r="524" spans="1:3">
      <c r="A524" s="58"/>
      <c r="B524" s="52">
        <v>981</v>
      </c>
      <c r="C524" s="53" t="s">
        <v>881</v>
      </c>
    </row>
    <row r="525" spans="1:3">
      <c r="A525" s="58"/>
      <c r="B525" s="52">
        <v>983</v>
      </c>
      <c r="C525" s="53" t="s">
        <v>883</v>
      </c>
    </row>
    <row r="526" spans="1:3">
      <c r="A526" s="58"/>
      <c r="B526" s="52">
        <v>985</v>
      </c>
      <c r="C526" s="53" t="s">
        <v>885</v>
      </c>
    </row>
    <row r="527" spans="1:3">
      <c r="A527" s="58"/>
      <c r="B527" s="52">
        <v>987</v>
      </c>
      <c r="C527" s="53" t="s">
        <v>887</v>
      </c>
    </row>
    <row r="528" spans="1:3">
      <c r="A528" s="58"/>
      <c r="B528" s="52">
        <v>989</v>
      </c>
      <c r="C528" s="53" t="s">
        <v>890</v>
      </c>
    </row>
    <row r="529" spans="1:3">
      <c r="A529" s="58"/>
      <c r="B529" s="52">
        <v>991</v>
      </c>
      <c r="C529" s="53" t="s">
        <v>892</v>
      </c>
    </row>
    <row r="530" spans="1:3">
      <c r="A530" s="58"/>
      <c r="B530" s="52">
        <v>993</v>
      </c>
      <c r="C530" s="53" t="s">
        <v>894</v>
      </c>
    </row>
    <row r="531" spans="1:3">
      <c r="A531" s="58"/>
      <c r="B531" s="52">
        <v>995</v>
      </c>
      <c r="C531" s="53" t="s">
        <v>896</v>
      </c>
    </row>
    <row r="532" spans="1:3">
      <c r="A532" s="58"/>
      <c r="B532" s="52">
        <v>997</v>
      </c>
      <c r="C532" s="53" t="s">
        <v>898</v>
      </c>
    </row>
    <row r="533" spans="1:3">
      <c r="A533" s="58"/>
      <c r="B533" s="52">
        <v>999</v>
      </c>
      <c r="C533" s="53" t="s">
        <v>900</v>
      </c>
    </row>
    <row r="534" spans="1:3">
      <c r="A534" s="58"/>
      <c r="B534" s="52">
        <v>1001</v>
      </c>
      <c r="C534" s="53" t="s">
        <v>902</v>
      </c>
    </row>
    <row r="535" spans="1:3">
      <c r="A535" s="58"/>
      <c r="B535" s="52">
        <v>1003</v>
      </c>
      <c r="C535" s="53" t="s">
        <v>904</v>
      </c>
    </row>
    <row r="536" spans="1:3">
      <c r="A536" s="58"/>
      <c r="B536" s="52">
        <v>1005</v>
      </c>
      <c r="C536" s="53" t="s">
        <v>906</v>
      </c>
    </row>
    <row r="537" spans="1:3">
      <c r="A537" s="58"/>
      <c r="B537" s="52">
        <v>1007</v>
      </c>
      <c r="C537" s="53" t="s">
        <v>908</v>
      </c>
    </row>
    <row r="538" spans="1:3">
      <c r="A538" s="58"/>
      <c r="B538" s="52">
        <v>1009</v>
      </c>
      <c r="C538" s="53" t="s">
        <v>910</v>
      </c>
    </row>
    <row r="539" spans="1:3">
      <c r="A539" s="58"/>
      <c r="B539" s="52">
        <v>1011</v>
      </c>
      <c r="C539" s="54" t="s">
        <v>871</v>
      </c>
    </row>
    <row r="540" spans="1:3">
      <c r="A540" s="58"/>
      <c r="B540" s="52">
        <v>1013</v>
      </c>
      <c r="C540" s="53" t="s">
        <v>913</v>
      </c>
    </row>
    <row r="541" spans="1:3">
      <c r="A541" s="58"/>
      <c r="B541" s="52">
        <v>1015</v>
      </c>
      <c r="C541" s="53" t="s">
        <v>294</v>
      </c>
    </row>
    <row r="542" spans="1:3">
      <c r="A542" s="58"/>
      <c r="B542" s="52">
        <v>1017</v>
      </c>
      <c r="C542" s="53" t="s">
        <v>296</v>
      </c>
    </row>
    <row r="543" spans="1:3">
      <c r="A543" s="58"/>
      <c r="B543" s="52">
        <v>1019</v>
      </c>
      <c r="C543" s="53" t="s">
        <v>298</v>
      </c>
    </row>
    <row r="544" spans="1:3">
      <c r="A544" s="58"/>
      <c r="B544" s="52">
        <v>1021</v>
      </c>
      <c r="C544" s="53" t="s">
        <v>300</v>
      </c>
    </row>
    <row r="545" spans="1:3">
      <c r="A545" s="58"/>
      <c r="B545" s="52">
        <v>1023</v>
      </c>
      <c r="C545" s="53" t="s">
        <v>302</v>
      </c>
    </row>
    <row r="546" spans="1:3">
      <c r="A546" s="58"/>
      <c r="B546" s="52">
        <v>1025</v>
      </c>
      <c r="C546" s="53" t="s">
        <v>304</v>
      </c>
    </row>
    <row r="547" spans="1:3">
      <c r="A547" s="58"/>
      <c r="B547" s="52">
        <v>1027</v>
      </c>
      <c r="C547" s="53" t="s">
        <v>306</v>
      </c>
    </row>
    <row r="548" spans="1:3">
      <c r="A548" s="58"/>
      <c r="B548" s="52">
        <v>1029</v>
      </c>
      <c r="C548" s="53" t="s">
        <v>308</v>
      </c>
    </row>
    <row r="549" spans="1:3">
      <c r="A549" s="58"/>
      <c r="B549" s="52">
        <v>1031</v>
      </c>
      <c r="C549" s="53" t="s">
        <v>310</v>
      </c>
    </row>
    <row r="550" spans="1:3">
      <c r="A550" s="58"/>
      <c r="B550" s="52">
        <v>1033</v>
      </c>
      <c r="C550" s="53" t="s">
        <v>312</v>
      </c>
    </row>
    <row r="551" spans="1:3">
      <c r="A551" s="58"/>
      <c r="B551" s="52">
        <v>1035</v>
      </c>
      <c r="C551" s="53" t="s">
        <v>1148</v>
      </c>
    </row>
    <row r="552" spans="1:3">
      <c r="A552" s="58"/>
      <c r="B552" s="52">
        <v>1037</v>
      </c>
      <c r="C552" s="53" t="s">
        <v>1149</v>
      </c>
    </row>
    <row r="553" spans="1:3">
      <c r="A553" s="58"/>
      <c r="B553" s="52">
        <v>1039</v>
      </c>
      <c r="C553" s="53" t="s">
        <v>914</v>
      </c>
    </row>
    <row r="554" spans="1:3">
      <c r="A554" s="58"/>
      <c r="B554" s="52">
        <v>1041</v>
      </c>
      <c r="C554" s="53" t="s">
        <v>915</v>
      </c>
    </row>
    <row r="555" spans="1:3">
      <c r="A555" s="58"/>
      <c r="B555" s="52">
        <v>1043</v>
      </c>
      <c r="C555" s="53" t="s">
        <v>916</v>
      </c>
    </row>
    <row r="556" spans="1:3">
      <c r="A556" s="58"/>
      <c r="B556" s="52">
        <v>1045</v>
      </c>
      <c r="C556" s="53" t="s">
        <v>917</v>
      </c>
    </row>
    <row r="557" spans="1:3">
      <c r="A557" s="58"/>
      <c r="B557" s="52">
        <v>1047</v>
      </c>
      <c r="C557" s="53" t="s">
        <v>918</v>
      </c>
    </row>
    <row r="558" spans="1:3">
      <c r="A558" s="58"/>
      <c r="B558" s="52">
        <v>1049</v>
      </c>
      <c r="C558" s="53" t="s">
        <v>919</v>
      </c>
    </row>
    <row r="559" spans="1:3">
      <c r="A559" s="58"/>
      <c r="B559" s="52">
        <v>1051</v>
      </c>
      <c r="C559" s="14" t="s">
        <v>1718</v>
      </c>
    </row>
    <row r="560" spans="1:3">
      <c r="A560" s="58"/>
      <c r="B560" s="52">
        <v>1053</v>
      </c>
      <c r="C560" s="53"/>
    </row>
    <row r="561" spans="1:3">
      <c r="A561" s="58"/>
      <c r="B561" s="52">
        <v>1055</v>
      </c>
      <c r="C561" s="53"/>
    </row>
    <row r="562" spans="1:3">
      <c r="A562" s="58"/>
      <c r="B562" s="52">
        <v>1057</v>
      </c>
      <c r="C562" s="53"/>
    </row>
    <row r="563" spans="1:3">
      <c r="A563" s="58"/>
      <c r="B563" s="52">
        <v>1059</v>
      </c>
      <c r="C563" s="53"/>
    </row>
    <row r="564" spans="1:3">
      <c r="A564" s="58"/>
      <c r="B564" s="52">
        <v>1061</v>
      </c>
      <c r="C564" s="53"/>
    </row>
    <row r="565" spans="1:3">
      <c r="A565" s="58"/>
      <c r="B565" s="52">
        <v>1063</v>
      </c>
      <c r="C565" s="53"/>
    </row>
    <row r="566" spans="1:3">
      <c r="A566" s="58"/>
      <c r="B566" s="52">
        <v>1065</v>
      </c>
      <c r="C566" s="53"/>
    </row>
    <row r="567" spans="1:3">
      <c r="A567" s="58"/>
      <c r="B567" s="52">
        <v>1067</v>
      </c>
      <c r="C567" s="53"/>
    </row>
    <row r="568" spans="1:3">
      <c r="A568" s="58"/>
      <c r="B568" s="52"/>
      <c r="C568" s="53"/>
    </row>
  </sheetData>
  <conditionalFormatting sqref="C539">
    <cfRule type="duplicateValues" dxfId="84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G63"/>
  <sheetViews>
    <sheetView workbookViewId="0">
      <selection activeCell="S6" sqref="S6"/>
    </sheetView>
  </sheetViews>
  <sheetFormatPr defaultColWidth="9.140625" defaultRowHeight="15"/>
  <cols>
    <col min="3" max="3" width="10.5703125" bestFit="1" customWidth="1"/>
    <col min="4" max="4" width="10.5703125" customWidth="1"/>
    <col min="5" max="5" width="18.7109375" bestFit="1" customWidth="1"/>
    <col min="6" max="6" width="14.28515625" bestFit="1" customWidth="1"/>
    <col min="7" max="7" width="18" bestFit="1" customWidth="1"/>
    <col min="8" max="9" width="14.28515625" bestFit="1" customWidth="1"/>
    <col min="10" max="10" width="15.5703125" bestFit="1" customWidth="1"/>
    <col min="13" max="13" width="11.42578125" bestFit="1" customWidth="1"/>
    <col min="16" max="16" width="14.28515625" bestFit="1" customWidth="1"/>
  </cols>
  <sheetData>
    <row r="2" spans="3:33">
      <c r="C2" s="4">
        <v>20</v>
      </c>
      <c r="D2" s="4"/>
      <c r="E2" s="5">
        <v>437</v>
      </c>
      <c r="F2" s="5" t="s">
        <v>1146</v>
      </c>
      <c r="G2" s="28" t="s">
        <v>99</v>
      </c>
      <c r="H2" s="5" t="s">
        <v>248</v>
      </c>
      <c r="I2" s="6" t="s">
        <v>53</v>
      </c>
      <c r="J2" s="6" t="s">
        <v>1217</v>
      </c>
      <c r="K2" s="6" t="s">
        <v>69</v>
      </c>
      <c r="L2" s="5" t="s">
        <v>1147</v>
      </c>
      <c r="M2" s="5">
        <v>1198250418</v>
      </c>
      <c r="N2" s="6" t="s">
        <v>152</v>
      </c>
      <c r="O2" s="6" t="s">
        <v>153</v>
      </c>
      <c r="P2" s="8">
        <v>145567</v>
      </c>
      <c r="Q2" s="6" t="s">
        <v>27</v>
      </c>
      <c r="R2" s="9" t="s">
        <v>28</v>
      </c>
      <c r="S2" s="9">
        <v>100000</v>
      </c>
      <c r="T2" s="9">
        <v>100000</v>
      </c>
      <c r="U2" s="9">
        <v>10000</v>
      </c>
      <c r="V2" s="9">
        <v>30000</v>
      </c>
      <c r="W2" s="9" t="s">
        <v>29</v>
      </c>
      <c r="X2" s="6"/>
      <c r="Y2" s="6" t="s">
        <v>30</v>
      </c>
      <c r="Z2" s="6" t="s">
        <v>30</v>
      </c>
      <c r="AA2" s="5" t="s">
        <v>49</v>
      </c>
      <c r="AB2" s="10">
        <v>399.74</v>
      </c>
      <c r="AC2" s="11">
        <v>2064.9</v>
      </c>
      <c r="AD2" s="10">
        <v>144.86000000000001</v>
      </c>
      <c r="AE2" s="12">
        <v>0.02</v>
      </c>
      <c r="AF2" s="14" t="s">
        <v>1709</v>
      </c>
      <c r="AG2" s="13">
        <v>84689</v>
      </c>
    </row>
    <row r="3" spans="3:33">
      <c r="C3" s="4">
        <v>20</v>
      </c>
      <c r="D3" s="4"/>
      <c r="E3" s="5">
        <v>285</v>
      </c>
      <c r="F3" s="5" t="s">
        <v>1156</v>
      </c>
      <c r="G3" s="26" t="s">
        <v>56</v>
      </c>
      <c r="H3" s="5" t="s">
        <v>59</v>
      </c>
      <c r="I3" s="6" t="s">
        <v>53</v>
      </c>
      <c r="J3" s="6" t="s">
        <v>1217</v>
      </c>
      <c r="K3" s="6" t="s">
        <v>69</v>
      </c>
      <c r="L3" s="5" t="s">
        <v>1157</v>
      </c>
      <c r="M3" s="5">
        <v>1119623925</v>
      </c>
      <c r="N3" s="6" t="s">
        <v>45</v>
      </c>
      <c r="O3" s="6" t="s">
        <v>46</v>
      </c>
      <c r="P3" s="8">
        <v>132219</v>
      </c>
      <c r="Q3" s="6" t="s">
        <v>47</v>
      </c>
      <c r="R3" s="9" t="s">
        <v>28</v>
      </c>
      <c r="S3" s="9">
        <v>100000</v>
      </c>
      <c r="T3" s="9">
        <v>100000</v>
      </c>
      <c r="U3" s="9">
        <v>10000</v>
      </c>
      <c r="V3" s="9">
        <v>30000</v>
      </c>
      <c r="W3" s="9" t="s">
        <v>29</v>
      </c>
      <c r="X3" s="6"/>
      <c r="Y3" s="6" t="s">
        <v>30</v>
      </c>
      <c r="Z3" s="6" t="s">
        <v>48</v>
      </c>
      <c r="AA3" s="5" t="s">
        <v>49</v>
      </c>
      <c r="AB3" s="10">
        <v>1000.49</v>
      </c>
      <c r="AC3" s="11">
        <v>1668.3</v>
      </c>
      <c r="AD3" s="10">
        <v>144.86000000000001</v>
      </c>
      <c r="AE3" s="12">
        <v>0.02</v>
      </c>
      <c r="AF3" s="14" t="s">
        <v>1709</v>
      </c>
      <c r="AG3" s="13">
        <v>107123</v>
      </c>
    </row>
    <row r="4" spans="3:33">
      <c r="C4" s="4">
        <v>20</v>
      </c>
      <c r="D4" s="4"/>
      <c r="E4" s="5">
        <v>137</v>
      </c>
      <c r="F4" s="5" t="s">
        <v>1158</v>
      </c>
      <c r="G4" s="26" t="s">
        <v>56</v>
      </c>
      <c r="H4" s="5" t="s">
        <v>59</v>
      </c>
      <c r="I4" s="6" t="s">
        <v>53</v>
      </c>
      <c r="J4" s="6" t="s">
        <v>1217</v>
      </c>
      <c r="K4" s="6" t="s">
        <v>69</v>
      </c>
      <c r="L4" s="5" t="s">
        <v>1159</v>
      </c>
      <c r="M4" s="5">
        <v>1119624565</v>
      </c>
      <c r="N4" s="6" t="s">
        <v>45</v>
      </c>
      <c r="O4" s="6" t="s">
        <v>46</v>
      </c>
      <c r="P4" s="8">
        <v>132219</v>
      </c>
      <c r="Q4" s="6" t="s">
        <v>47</v>
      </c>
      <c r="R4" s="9" t="s">
        <v>28</v>
      </c>
      <c r="S4" s="9">
        <v>100000</v>
      </c>
      <c r="T4" s="9">
        <v>100000</v>
      </c>
      <c r="U4" s="9">
        <v>10000</v>
      </c>
      <c r="V4" s="9">
        <v>30000</v>
      </c>
      <c r="W4" s="9" t="s">
        <v>29</v>
      </c>
      <c r="X4" s="6"/>
      <c r="Y4" s="6" t="s">
        <v>30</v>
      </c>
      <c r="Z4" s="6" t="s">
        <v>48</v>
      </c>
      <c r="AA4" s="5" t="s">
        <v>49</v>
      </c>
      <c r="AB4" s="10">
        <v>1618.54</v>
      </c>
      <c r="AC4" s="11">
        <v>1668.3</v>
      </c>
      <c r="AD4" s="10">
        <v>144.86000000000001</v>
      </c>
      <c r="AE4" s="12">
        <v>0.02</v>
      </c>
      <c r="AF4" s="14" t="s">
        <v>1709</v>
      </c>
      <c r="AG4" s="13">
        <v>136716</v>
      </c>
    </row>
    <row r="5" spans="3:33">
      <c r="C5" s="4">
        <v>20</v>
      </c>
      <c r="D5" s="4"/>
      <c r="E5" s="5">
        <v>289</v>
      </c>
      <c r="F5" s="5" t="s">
        <v>1160</v>
      </c>
      <c r="G5" s="26" t="s">
        <v>56</v>
      </c>
      <c r="H5" s="5" t="s">
        <v>59</v>
      </c>
      <c r="I5" s="6" t="s">
        <v>53</v>
      </c>
      <c r="J5" s="6" t="s">
        <v>1217</v>
      </c>
      <c r="K5" s="6" t="s">
        <v>69</v>
      </c>
      <c r="L5" s="5" t="s">
        <v>1161</v>
      </c>
      <c r="M5" s="5">
        <v>1119624123</v>
      </c>
      <c r="N5" s="6" t="s">
        <v>45</v>
      </c>
      <c r="O5" s="6" t="s">
        <v>46</v>
      </c>
      <c r="P5" s="8">
        <v>132219</v>
      </c>
      <c r="Q5" s="6" t="s">
        <v>47</v>
      </c>
      <c r="R5" s="9" t="s">
        <v>28</v>
      </c>
      <c r="S5" s="9">
        <v>100000</v>
      </c>
      <c r="T5" s="9">
        <v>100000</v>
      </c>
      <c r="U5" s="9">
        <v>10000</v>
      </c>
      <c r="V5" s="9">
        <v>30000</v>
      </c>
      <c r="W5" s="9" t="s">
        <v>29</v>
      </c>
      <c r="X5" s="6"/>
      <c r="Y5" s="6" t="s">
        <v>30</v>
      </c>
      <c r="Z5" s="6" t="s">
        <v>48</v>
      </c>
      <c r="AA5" s="5" t="s">
        <v>49</v>
      </c>
      <c r="AB5" s="10">
        <v>133.44</v>
      </c>
      <c r="AC5" s="11">
        <v>1668.3</v>
      </c>
      <c r="AD5" s="10">
        <v>144.86000000000001</v>
      </c>
      <c r="AE5" s="12">
        <v>0.02</v>
      </c>
      <c r="AF5" s="14" t="s">
        <v>1709</v>
      </c>
      <c r="AG5" s="13">
        <v>112987</v>
      </c>
    </row>
    <row r="6" spans="3:33">
      <c r="C6" s="4">
        <v>20</v>
      </c>
      <c r="D6" s="4"/>
      <c r="E6" s="5">
        <v>291</v>
      </c>
      <c r="F6" s="5" t="s">
        <v>1162</v>
      </c>
      <c r="G6" s="26" t="s">
        <v>56</v>
      </c>
      <c r="H6" s="5" t="s">
        <v>59</v>
      </c>
      <c r="I6" s="6" t="s">
        <v>53</v>
      </c>
      <c r="J6" s="6" t="s">
        <v>1217</v>
      </c>
      <c r="K6" s="6" t="s">
        <v>69</v>
      </c>
      <c r="L6" s="5" t="s">
        <v>1163</v>
      </c>
      <c r="M6" s="5">
        <v>1119623720</v>
      </c>
      <c r="N6" s="6" t="s">
        <v>45</v>
      </c>
      <c r="O6" s="6" t="s">
        <v>46</v>
      </c>
      <c r="P6" s="8">
        <v>132219</v>
      </c>
      <c r="Q6" s="6" t="s">
        <v>47</v>
      </c>
      <c r="R6" s="9" t="s">
        <v>28</v>
      </c>
      <c r="S6" s="9">
        <v>100000</v>
      </c>
      <c r="T6" s="9">
        <v>100000</v>
      </c>
      <c r="U6" s="9">
        <v>10000</v>
      </c>
      <c r="V6" s="9">
        <v>30000</v>
      </c>
      <c r="W6" s="9" t="s">
        <v>29</v>
      </c>
      <c r="X6" s="6"/>
      <c r="Y6" s="6" t="s">
        <v>30</v>
      </c>
      <c r="Z6" s="6" t="s">
        <v>48</v>
      </c>
      <c r="AA6" s="5" t="s">
        <v>49</v>
      </c>
      <c r="AB6" s="10">
        <v>0</v>
      </c>
      <c r="AC6" s="11">
        <v>1668.3</v>
      </c>
      <c r="AD6" s="10">
        <v>144.86000000000001</v>
      </c>
      <c r="AE6" s="12">
        <v>0.02</v>
      </c>
      <c r="AF6" s="14" t="s">
        <v>1709</v>
      </c>
      <c r="AG6" s="13">
        <v>92402</v>
      </c>
    </row>
    <row r="8" spans="3:33">
      <c r="C8" s="269" t="s">
        <v>1741</v>
      </c>
      <c r="D8" s="269"/>
      <c r="E8" s="269"/>
      <c r="F8" s="269"/>
      <c r="G8" s="269"/>
    </row>
    <row r="9" spans="3:33">
      <c r="C9" s="60" t="s">
        <v>4</v>
      </c>
      <c r="D9" s="60"/>
      <c r="E9" s="60" t="s">
        <v>1738</v>
      </c>
      <c r="F9" s="60" t="s">
        <v>1739</v>
      </c>
      <c r="G9" s="60" t="s">
        <v>1740</v>
      </c>
    </row>
    <row r="10" spans="3:33">
      <c r="C10" s="15" t="s">
        <v>20</v>
      </c>
      <c r="D10" s="15"/>
      <c r="E10" s="15" t="s">
        <v>99</v>
      </c>
      <c r="F10" s="16">
        <v>137004</v>
      </c>
      <c r="G10" s="17" t="s">
        <v>1268</v>
      </c>
    </row>
    <row r="11" spans="3:33">
      <c r="C11" s="15" t="s">
        <v>59</v>
      </c>
      <c r="D11" s="15"/>
      <c r="E11" s="15" t="s">
        <v>56</v>
      </c>
      <c r="F11" s="16">
        <v>132219</v>
      </c>
      <c r="G11" s="17" t="s">
        <v>1734</v>
      </c>
    </row>
    <row r="12" spans="3:33">
      <c r="C12" s="15" t="s">
        <v>72</v>
      </c>
      <c r="D12" s="15"/>
      <c r="E12" s="15" t="s">
        <v>51</v>
      </c>
      <c r="F12" s="16">
        <v>78919</v>
      </c>
      <c r="G12" s="17" t="s">
        <v>1255</v>
      </c>
      <c r="I12" s="61"/>
    </row>
    <row r="13" spans="3:33">
      <c r="I13" s="61"/>
      <c r="J13" s="62">
        <v>15200</v>
      </c>
    </row>
    <row r="14" spans="3:33">
      <c r="J14" s="62">
        <v>12600</v>
      </c>
      <c r="K14">
        <v>92</v>
      </c>
      <c r="M14" s="62">
        <f>J13/K14</f>
        <v>165.21739130434781</v>
      </c>
    </row>
    <row r="15" spans="3:33">
      <c r="C15" s="269" t="s">
        <v>1742</v>
      </c>
      <c r="D15" s="269"/>
      <c r="E15" s="269"/>
      <c r="F15" s="269"/>
      <c r="G15" s="269"/>
      <c r="J15" s="62">
        <f>K14*M15</f>
        <v>12064.24</v>
      </c>
      <c r="M15" s="62">
        <f>M14*(1-20.63%)</f>
        <v>131.13304347826087</v>
      </c>
    </row>
    <row r="16" spans="3:33">
      <c r="C16" s="60" t="s">
        <v>4</v>
      </c>
      <c r="D16" s="60"/>
      <c r="E16" s="60" t="s">
        <v>1738</v>
      </c>
      <c r="F16" s="60" t="s">
        <v>1739</v>
      </c>
      <c r="G16" s="60" t="s">
        <v>1740</v>
      </c>
      <c r="J16" s="63">
        <f>J13/J14-1</f>
        <v>0.20634920634920628</v>
      </c>
    </row>
    <row r="17" spans="3:13">
      <c r="C17" s="15" t="s">
        <v>95</v>
      </c>
      <c r="D17" s="15"/>
      <c r="E17" s="15" t="s">
        <v>99</v>
      </c>
      <c r="F17" s="16">
        <f>F10*(1-15%)</f>
        <v>116453.4</v>
      </c>
      <c r="G17" s="17" t="s">
        <v>1268</v>
      </c>
      <c r="M17" s="16"/>
    </row>
    <row r="18" spans="3:13">
      <c r="C18" s="15" t="s">
        <v>72</v>
      </c>
      <c r="D18" s="15"/>
      <c r="E18" s="15" t="s">
        <v>51</v>
      </c>
      <c r="F18" s="16">
        <f>F12*(1-15%)</f>
        <v>67081.149999999994</v>
      </c>
      <c r="G18" s="17" t="s">
        <v>1255</v>
      </c>
    </row>
    <row r="19" spans="3:13">
      <c r="C19" s="270" t="s">
        <v>1642</v>
      </c>
      <c r="D19" s="270"/>
      <c r="E19" s="270"/>
      <c r="F19" s="64">
        <f>SUM(F17:F18)</f>
        <v>183534.55</v>
      </c>
      <c r="G19" s="17"/>
    </row>
    <row r="20" spans="3:13">
      <c r="C20" s="15"/>
      <c r="D20" s="15"/>
      <c r="E20" s="15"/>
      <c r="F20" s="16"/>
      <c r="G20" s="17"/>
    </row>
    <row r="21" spans="3:13">
      <c r="C21" s="269" t="s">
        <v>1742</v>
      </c>
      <c r="D21" s="269"/>
      <c r="E21" s="269"/>
      <c r="F21" s="269"/>
      <c r="G21" s="269"/>
    </row>
    <row r="22" spans="3:13">
      <c r="C22" s="60" t="s">
        <v>4</v>
      </c>
      <c r="D22" s="60"/>
      <c r="E22" s="60" t="s">
        <v>1738</v>
      </c>
      <c r="F22" s="60" t="s">
        <v>1739</v>
      </c>
      <c r="G22" s="60" t="s">
        <v>1740</v>
      </c>
    </row>
    <row r="23" spans="3:13">
      <c r="C23" s="15" t="s">
        <v>59</v>
      </c>
      <c r="D23" s="15"/>
      <c r="E23" s="15" t="s">
        <v>56</v>
      </c>
      <c r="F23" s="16">
        <f>F11*(1-15%)</f>
        <v>112386.15</v>
      </c>
      <c r="G23" s="17" t="s">
        <v>1734</v>
      </c>
    </row>
    <row r="24" spans="3:13">
      <c r="C24" s="270" t="s">
        <v>1642</v>
      </c>
      <c r="D24" s="270"/>
      <c r="E24" s="270"/>
      <c r="F24" s="64">
        <f>SUM(F22:F23)</f>
        <v>112386.15</v>
      </c>
      <c r="G24" s="17"/>
    </row>
    <row r="25" spans="3:13">
      <c r="C25" s="15"/>
      <c r="D25" s="15"/>
      <c r="E25" s="15"/>
      <c r="F25" s="16"/>
      <c r="G25" s="17"/>
    </row>
    <row r="27" spans="3:13">
      <c r="C27" s="15"/>
      <c r="D27" s="15"/>
      <c r="E27" s="15"/>
      <c r="F27" s="16"/>
      <c r="G27" s="17"/>
    </row>
    <row r="28" spans="3:13">
      <c r="C28" s="269" t="s">
        <v>1742</v>
      </c>
      <c r="D28" s="269"/>
      <c r="E28" s="269"/>
      <c r="F28" s="269"/>
      <c r="G28" s="269"/>
    </row>
    <row r="29" spans="3:13">
      <c r="C29" s="60" t="s">
        <v>4</v>
      </c>
      <c r="D29" s="60"/>
      <c r="E29" s="60" t="s">
        <v>1738</v>
      </c>
      <c r="F29" s="60" t="s">
        <v>1739</v>
      </c>
      <c r="G29" s="60" t="s">
        <v>1740</v>
      </c>
    </row>
    <row r="30" spans="3:13">
      <c r="C30" s="18" t="s">
        <v>1144</v>
      </c>
      <c r="D30" s="18"/>
      <c r="E30" s="15" t="s">
        <v>99</v>
      </c>
      <c r="F30" s="16">
        <v>123731.95</v>
      </c>
      <c r="G30" s="17" t="s">
        <v>1268</v>
      </c>
    </row>
    <row r="31" spans="3:13">
      <c r="C31" s="18" t="s">
        <v>1146</v>
      </c>
      <c r="D31" s="18"/>
      <c r="E31" s="15" t="s">
        <v>99</v>
      </c>
      <c r="F31" s="16">
        <v>123731.95</v>
      </c>
      <c r="G31" s="17" t="s">
        <v>1268</v>
      </c>
    </row>
    <row r="32" spans="3:13">
      <c r="C32" s="18" t="s">
        <v>1156</v>
      </c>
      <c r="D32" s="18"/>
      <c r="E32" s="15" t="s">
        <v>56</v>
      </c>
      <c r="F32" s="16">
        <v>112386.15</v>
      </c>
      <c r="G32" s="17" t="s">
        <v>1734</v>
      </c>
    </row>
    <row r="33" spans="3:10">
      <c r="C33" s="18" t="s">
        <v>1164</v>
      </c>
      <c r="D33" s="18"/>
      <c r="E33" s="15" t="s">
        <v>56</v>
      </c>
      <c r="F33" s="16">
        <v>112386.15</v>
      </c>
      <c r="G33" s="17" t="s">
        <v>1734</v>
      </c>
    </row>
    <row r="34" spans="3:10">
      <c r="C34" s="18" t="s">
        <v>1172</v>
      </c>
      <c r="D34" s="18"/>
      <c r="E34" s="15" t="s">
        <v>56</v>
      </c>
      <c r="F34" s="16">
        <v>112386.15</v>
      </c>
      <c r="G34" s="17" t="s">
        <v>1734</v>
      </c>
    </row>
    <row r="35" spans="3:10">
      <c r="C35" s="18" t="s">
        <v>1211</v>
      </c>
      <c r="D35" s="18"/>
      <c r="E35" s="15" t="s">
        <v>51</v>
      </c>
      <c r="F35" s="16">
        <v>67081.149999999994</v>
      </c>
      <c r="G35" s="17" t="s">
        <v>1255</v>
      </c>
    </row>
    <row r="36" spans="3:10">
      <c r="C36" s="18"/>
      <c r="D36" s="18"/>
      <c r="E36" s="15"/>
      <c r="F36" s="16"/>
      <c r="G36" s="17"/>
    </row>
    <row r="37" spans="3:10" ht="21">
      <c r="C37" s="268" t="s">
        <v>1753</v>
      </c>
      <c r="D37" s="268"/>
      <c r="E37" s="268"/>
      <c r="F37" s="268"/>
      <c r="G37" s="268"/>
      <c r="H37" s="268"/>
      <c r="I37" s="268"/>
      <c r="J37" s="268"/>
    </row>
    <row r="38" spans="3:10">
      <c r="C38" s="60" t="s">
        <v>2</v>
      </c>
      <c r="D38" s="60" t="s">
        <v>1752</v>
      </c>
      <c r="E38" s="60" t="s">
        <v>1738</v>
      </c>
      <c r="F38" s="60" t="s">
        <v>1716</v>
      </c>
      <c r="G38" s="60" t="s">
        <v>1744</v>
      </c>
      <c r="H38" s="60" t="s">
        <v>1746</v>
      </c>
      <c r="I38" s="60" t="s">
        <v>1745</v>
      </c>
      <c r="J38" s="60" t="s">
        <v>1747</v>
      </c>
    </row>
    <row r="39" spans="3:10">
      <c r="C39" s="5" t="s">
        <v>1146</v>
      </c>
      <c r="D39" s="5" t="s">
        <v>248</v>
      </c>
      <c r="E39" s="5" t="s">
        <v>99</v>
      </c>
      <c r="F39" s="13">
        <v>84689</v>
      </c>
      <c r="G39" s="17" t="s">
        <v>1268</v>
      </c>
      <c r="H39" s="27">
        <v>147102</v>
      </c>
      <c r="I39" s="16">
        <v>123731.95</v>
      </c>
      <c r="J39" s="23" t="s">
        <v>1748</v>
      </c>
    </row>
    <row r="40" spans="3:10">
      <c r="C40" s="5" t="s">
        <v>1158</v>
      </c>
      <c r="D40" s="5" t="s">
        <v>59</v>
      </c>
      <c r="E40" s="5" t="s">
        <v>56</v>
      </c>
      <c r="F40" s="13">
        <v>136716</v>
      </c>
      <c r="G40" s="17" t="s">
        <v>1734</v>
      </c>
      <c r="H40" s="27">
        <v>132219</v>
      </c>
      <c r="I40" s="16">
        <f t="shared" ref="I40:I44" si="0">H40*(1-15%)</f>
        <v>112386.15</v>
      </c>
      <c r="J40" s="23" t="s">
        <v>1748</v>
      </c>
    </row>
    <row r="41" spans="3:10">
      <c r="C41" s="5" t="s">
        <v>1160</v>
      </c>
      <c r="D41" s="5" t="s">
        <v>59</v>
      </c>
      <c r="E41" s="5" t="s">
        <v>56</v>
      </c>
      <c r="F41" s="13">
        <v>112987</v>
      </c>
      <c r="G41" s="17" t="s">
        <v>1734</v>
      </c>
      <c r="H41" s="27">
        <v>132219</v>
      </c>
      <c r="I41" s="16">
        <f t="shared" si="0"/>
        <v>112386.15</v>
      </c>
      <c r="J41" s="23" t="s">
        <v>1748</v>
      </c>
    </row>
    <row r="42" spans="3:10">
      <c r="C42" s="5" t="s">
        <v>1162</v>
      </c>
      <c r="D42" s="5" t="s">
        <v>59</v>
      </c>
      <c r="E42" s="5" t="s">
        <v>56</v>
      </c>
      <c r="F42" s="13">
        <v>92402</v>
      </c>
      <c r="G42" s="17" t="s">
        <v>1734</v>
      </c>
      <c r="H42" s="27">
        <v>132219</v>
      </c>
      <c r="I42" s="16">
        <f t="shared" si="0"/>
        <v>112386.15</v>
      </c>
      <c r="J42" s="23" t="s">
        <v>1748</v>
      </c>
    </row>
    <row r="43" spans="3:10">
      <c r="C43" s="5" t="s">
        <v>1172</v>
      </c>
      <c r="D43" s="5" t="s">
        <v>59</v>
      </c>
      <c r="E43" s="5" t="s">
        <v>56</v>
      </c>
      <c r="F43" s="13">
        <v>107123</v>
      </c>
      <c r="G43" s="17" t="s">
        <v>1734</v>
      </c>
      <c r="H43" s="27">
        <v>132219</v>
      </c>
      <c r="I43" s="16">
        <f t="shared" si="0"/>
        <v>112386.15</v>
      </c>
      <c r="J43" s="23" t="s">
        <v>128</v>
      </c>
    </row>
    <row r="44" spans="3:10">
      <c r="C44" s="5" t="s">
        <v>1174</v>
      </c>
      <c r="D44" s="5" t="s">
        <v>59</v>
      </c>
      <c r="E44" s="5" t="s">
        <v>56</v>
      </c>
      <c r="F44" s="13">
        <v>120050</v>
      </c>
      <c r="G44" s="17" t="s">
        <v>1734</v>
      </c>
      <c r="H44" s="27">
        <v>132219</v>
      </c>
      <c r="I44" s="16">
        <f t="shared" si="0"/>
        <v>112386.15</v>
      </c>
      <c r="J44" s="23" t="s">
        <v>1080</v>
      </c>
    </row>
    <row r="45" spans="3:10">
      <c r="C45" s="5" t="s">
        <v>1164</v>
      </c>
      <c r="D45" s="5" t="s">
        <v>59</v>
      </c>
      <c r="E45" s="5" t="s">
        <v>56</v>
      </c>
      <c r="F45" s="13">
        <v>52000</v>
      </c>
      <c r="G45" s="17" t="s">
        <v>1734</v>
      </c>
      <c r="H45" s="27">
        <v>132219</v>
      </c>
      <c r="I45" s="16">
        <f t="shared" ref="I45" si="1">H45*(1-15%)</f>
        <v>112386.15</v>
      </c>
      <c r="J45" s="23" t="s">
        <v>128</v>
      </c>
    </row>
    <row r="49" spans="3:13">
      <c r="C49" s="5" t="s">
        <v>144</v>
      </c>
      <c r="D49" s="5" t="s">
        <v>84</v>
      </c>
      <c r="E49" s="5" t="s">
        <v>85</v>
      </c>
      <c r="F49" s="6" t="s">
        <v>53</v>
      </c>
      <c r="G49" s="6" t="s">
        <v>1217</v>
      </c>
      <c r="H49" s="6" t="s">
        <v>69</v>
      </c>
      <c r="I49" s="5" t="s">
        <v>145</v>
      </c>
      <c r="J49" s="5">
        <v>1073004756</v>
      </c>
      <c r="K49" s="6" t="s">
        <v>25</v>
      </c>
      <c r="L49" s="6" t="s">
        <v>26</v>
      </c>
      <c r="M49" s="8" t="e">
        <f>SUMIFS(FIPE!B:B,FIPE!#REF!,'À VENDA'!E29,FIPE!A:A,'À VENDA'!D29)</f>
        <v>#REF!</v>
      </c>
    </row>
    <row r="50" spans="3:13">
      <c r="C50" s="5" t="s">
        <v>146</v>
      </c>
      <c r="D50" s="5" t="s">
        <v>84</v>
      </c>
      <c r="E50" s="5" t="s">
        <v>85</v>
      </c>
      <c r="F50" s="6" t="s">
        <v>53</v>
      </c>
      <c r="G50" s="6" t="s">
        <v>1217</v>
      </c>
      <c r="H50" s="6" t="s">
        <v>69</v>
      </c>
      <c r="I50" s="5" t="s">
        <v>148</v>
      </c>
      <c r="J50" s="5">
        <v>1073363209</v>
      </c>
      <c r="K50" s="6" t="s">
        <v>25</v>
      </c>
      <c r="L50" s="6" t="s">
        <v>26</v>
      </c>
      <c r="M50" s="8" t="e">
        <f>SUMIFS(FIPE!B:B,FIPE!#REF!,'À VENDA'!E30,FIPE!A:A,'À VENDA'!D30)</f>
        <v>#REF!</v>
      </c>
    </row>
    <row r="55" spans="3:13" ht="21">
      <c r="C55" s="268" t="s">
        <v>1758</v>
      </c>
      <c r="D55" s="268"/>
      <c r="E55" s="268"/>
      <c r="F55" s="268"/>
      <c r="G55" s="268"/>
      <c r="H55" s="268"/>
      <c r="I55" s="268"/>
      <c r="J55" s="268"/>
    </row>
    <row r="56" spans="3:13">
      <c r="C56" s="60" t="s">
        <v>2</v>
      </c>
      <c r="D56" s="60" t="s">
        <v>1752</v>
      </c>
      <c r="E56" s="60" t="s">
        <v>1738</v>
      </c>
      <c r="F56" s="60" t="s">
        <v>1716</v>
      </c>
      <c r="G56" s="60" t="s">
        <v>1759</v>
      </c>
      <c r="H56" s="60" t="s">
        <v>1746</v>
      </c>
      <c r="I56" s="60" t="s">
        <v>1762</v>
      </c>
      <c r="J56" s="60" t="s">
        <v>1747</v>
      </c>
    </row>
    <row r="57" spans="3:13">
      <c r="C57" s="5" t="s">
        <v>144</v>
      </c>
      <c r="D57" s="5" t="s">
        <v>85</v>
      </c>
      <c r="E57" s="5" t="s">
        <v>84</v>
      </c>
      <c r="F57" s="24">
        <v>162129</v>
      </c>
      <c r="G57" s="17" t="s">
        <v>1760</v>
      </c>
      <c r="H57" s="27">
        <v>140011</v>
      </c>
      <c r="I57" s="16">
        <f>H57*(1-10%)</f>
        <v>126009.90000000001</v>
      </c>
      <c r="J57" s="23" t="s">
        <v>1080</v>
      </c>
    </row>
    <row r="58" spans="3:13">
      <c r="C58" s="5" t="s">
        <v>146</v>
      </c>
      <c r="D58" s="5" t="s">
        <v>85</v>
      </c>
      <c r="E58" s="5" t="s">
        <v>84</v>
      </c>
      <c r="F58" s="24">
        <v>153462</v>
      </c>
      <c r="G58" s="17" t="s">
        <v>1760</v>
      </c>
      <c r="H58" s="27">
        <v>140011</v>
      </c>
      <c r="I58" s="16">
        <f>H58*(1-10%)</f>
        <v>126009.90000000001</v>
      </c>
      <c r="J58" s="23" t="s">
        <v>1080</v>
      </c>
    </row>
    <row r="59" spans="3:13">
      <c r="C59" s="5" t="s">
        <v>1160</v>
      </c>
      <c r="D59" s="5" t="s">
        <v>59</v>
      </c>
      <c r="E59" s="5" t="s">
        <v>56</v>
      </c>
      <c r="F59" s="13">
        <v>112987</v>
      </c>
      <c r="G59" s="17" t="s">
        <v>1761</v>
      </c>
      <c r="H59" s="27">
        <v>132219</v>
      </c>
      <c r="I59" s="16">
        <f t="shared" ref="I59:I63" si="2">H59*(1-15%)</f>
        <v>112386.15</v>
      </c>
      <c r="J59" s="23" t="s">
        <v>1748</v>
      </c>
    </row>
    <row r="60" spans="3:13">
      <c r="C60" s="5" t="s">
        <v>1162</v>
      </c>
      <c r="D60" s="5" t="s">
        <v>59</v>
      </c>
      <c r="E60" s="5" t="s">
        <v>56</v>
      </c>
      <c r="F60" s="13">
        <v>92402</v>
      </c>
      <c r="G60" s="17" t="s">
        <v>1761</v>
      </c>
      <c r="H60" s="27">
        <v>132219</v>
      </c>
      <c r="I60" s="16">
        <f t="shared" si="2"/>
        <v>112386.15</v>
      </c>
      <c r="J60" s="23" t="s">
        <v>1748</v>
      </c>
    </row>
    <row r="61" spans="3:13">
      <c r="C61" s="5" t="s">
        <v>1172</v>
      </c>
      <c r="D61" s="5" t="s">
        <v>59</v>
      </c>
      <c r="E61" s="5" t="s">
        <v>56</v>
      </c>
      <c r="F61" s="13">
        <v>107123</v>
      </c>
      <c r="G61" s="17" t="s">
        <v>1761</v>
      </c>
      <c r="H61" s="27">
        <v>132219</v>
      </c>
      <c r="I61" s="16">
        <f t="shared" si="2"/>
        <v>112386.15</v>
      </c>
      <c r="J61" s="23" t="s">
        <v>128</v>
      </c>
    </row>
    <row r="62" spans="3:13">
      <c r="C62" s="5" t="s">
        <v>1174</v>
      </c>
      <c r="D62" s="5" t="s">
        <v>59</v>
      </c>
      <c r="E62" s="5" t="s">
        <v>56</v>
      </c>
      <c r="F62" s="13">
        <v>120050</v>
      </c>
      <c r="G62" s="17" t="s">
        <v>1761</v>
      </c>
      <c r="H62" s="27">
        <v>132219</v>
      </c>
      <c r="I62" s="16">
        <f t="shared" si="2"/>
        <v>112386.15</v>
      </c>
      <c r="J62" s="23" t="s">
        <v>1080</v>
      </c>
    </row>
    <row r="63" spans="3:13">
      <c r="C63" s="5" t="s">
        <v>1164</v>
      </c>
      <c r="D63" s="5" t="s">
        <v>59</v>
      </c>
      <c r="E63" s="5" t="s">
        <v>56</v>
      </c>
      <c r="F63" s="13">
        <v>52000</v>
      </c>
      <c r="G63" s="17" t="s">
        <v>1761</v>
      </c>
      <c r="H63" s="27">
        <v>132219</v>
      </c>
      <c r="I63" s="16">
        <f t="shared" si="2"/>
        <v>112386.15</v>
      </c>
      <c r="J63" s="23" t="s">
        <v>128</v>
      </c>
    </row>
  </sheetData>
  <mergeCells count="8">
    <mergeCell ref="C55:J55"/>
    <mergeCell ref="C8:G8"/>
    <mergeCell ref="C15:G15"/>
    <mergeCell ref="C28:G28"/>
    <mergeCell ref="C37:J37"/>
    <mergeCell ref="C21:G21"/>
    <mergeCell ref="C19:E19"/>
    <mergeCell ref="C24:E24"/>
  </mergeCells>
  <conditionalFormatting sqref="K2:K6">
    <cfRule type="cellIs" dxfId="83" priority="14" operator="equal">
      <formula>$I$11</formula>
    </cfRule>
  </conditionalFormatting>
  <conditionalFormatting sqref="P2:P6 H39:H42">
    <cfRule type="cellIs" dxfId="82" priority="13" operator="equal">
      <formula>#REF!</formula>
    </cfRule>
  </conditionalFormatting>
  <conditionalFormatting sqref="J2:J6">
    <cfRule type="cellIs" dxfId="81" priority="12" operator="equal">
      <formula>$H$635</formula>
    </cfRule>
  </conditionalFormatting>
  <conditionalFormatting sqref="C2:D6">
    <cfRule type="iconSet" priority="15">
      <iconSet iconSet="3Symbols">
        <cfvo type="percent" val="0"/>
        <cfvo type="percent" val="&quot;NC&quot;"/>
        <cfvo type="percent" val="&quot;C&quot;"/>
      </iconSet>
    </cfRule>
  </conditionalFormatting>
  <conditionalFormatting sqref="J2:J6">
    <cfRule type="cellIs" dxfId="80" priority="18" operator="equal">
      <formula>$H$629</formula>
    </cfRule>
  </conditionalFormatting>
  <conditionalFormatting sqref="J2:J6">
    <cfRule type="cellIs" dxfId="79" priority="11" operator="equal">
      <formula>#REF!</formula>
    </cfRule>
  </conditionalFormatting>
  <conditionalFormatting sqref="J2:J6">
    <cfRule type="cellIs" dxfId="78" priority="19" operator="equal">
      <formula>$H$11</formula>
    </cfRule>
  </conditionalFormatting>
  <conditionalFormatting sqref="H43:H45">
    <cfRule type="cellIs" dxfId="77" priority="9" operator="equal">
      <formula>#REF!</formula>
    </cfRule>
  </conditionalFormatting>
  <conditionalFormatting sqref="M49:M50">
    <cfRule type="cellIs" dxfId="76" priority="4" operator="equal">
      <formula>#REF!</formula>
    </cfRule>
  </conditionalFormatting>
  <conditionalFormatting sqref="G49:G50">
    <cfRule type="cellIs" dxfId="75" priority="5" operator="equal">
      <formula>#REF!</formula>
    </cfRule>
  </conditionalFormatting>
  <conditionalFormatting sqref="G49:G50">
    <cfRule type="cellIs" dxfId="74" priority="6" operator="equal">
      <formula>$H$8</formula>
    </cfRule>
  </conditionalFormatting>
  <conditionalFormatting sqref="H49:H50">
    <cfRule type="cellIs" dxfId="73" priority="3" operator="equal">
      <formula>$I$9</formula>
    </cfRule>
  </conditionalFormatting>
  <conditionalFormatting sqref="H49:H50">
    <cfRule type="cellIs" dxfId="72" priority="8" operator="equal">
      <formula>$I$41</formula>
    </cfRule>
  </conditionalFormatting>
  <conditionalFormatting sqref="H57:H60">
    <cfRule type="cellIs" dxfId="71" priority="2" operator="equal">
      <formula>#REF!</formula>
    </cfRule>
  </conditionalFormatting>
  <conditionalFormatting sqref="H61:H63">
    <cfRule type="cellIs" dxfId="70" priority="1" operator="equal">
      <formula>#REF!</formula>
    </cfRule>
  </conditionalFormatting>
  <dataValidations count="4">
    <dataValidation type="custom" allowBlank="1" showInputMessage="1" showErrorMessage="1" sqref="J3:J6" xr:uid="{00000000-0002-0000-0900-000000000000}">
      <formula1>SUM(G79:G134)</formula1>
    </dataValidation>
    <dataValidation type="list" allowBlank="1" showInputMessage="1" showErrorMessage="1" sqref="Q2:Q6 N3:N6 K49:K50" xr:uid="{00000000-0002-0000-0900-000001000000}">
      <formula1>#REF!</formula1>
    </dataValidation>
    <dataValidation type="custom" allowBlank="1" showInputMessage="1" showErrorMessage="1" sqref="J2" xr:uid="{00000000-0002-0000-0900-000002000000}">
      <formula1>SUM(G77:G132)</formula1>
    </dataValidation>
    <dataValidation type="custom" allowBlank="1" showInputMessage="1" showErrorMessage="1" sqref="G49:G50" xr:uid="{00000000-0002-0000-0900-000003000000}">
      <formula1>SUM(D118:D173)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2E58AFFB-61D8-4F05-92BD-77D0FAF014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C2:D6</xm:sqref>
        </x14:conditionalFormatting>
        <x14:conditionalFormatting xmlns:xm="http://schemas.microsoft.com/office/excel/2006/main">
          <x14:cfRule type="cellIs" priority="7" operator="equal" id="{E9C36371-2B94-4D30-9663-618793E06D26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G49:G50</xm:sqref>
        </x14:conditionalFormatting>
        <x14:conditionalFormatting xmlns:xm="http://schemas.microsoft.com/office/excel/2006/main">
          <x14:cfRule type="cellIs" priority="16404" operator="equal" id="{E352B9DB-71AC-4250-A8B9-5A6122B22870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m:sqref>J2:J6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4000000}">
          <x14:formula1>
            <xm:f>'C:\Users\Diego.moreira\Desktop\FROTA ATUALIZADA\[FROTA ATUALIZADA 04-05.xlsx]LISTA'!#REF!</xm:f>
          </x14:formula1>
          <xm:sqref>N2</xm:sqref>
        </x14:dataValidation>
        <x14:dataValidation type="list" allowBlank="1" showInputMessage="1" showErrorMessage="1" xr:uid="{00000000-0002-0000-0900-000005000000}">
          <x14:formula1>
            <xm:f>'C:\Users\Diego.moreira\Desktop\[FROTA MEDICAR FILP.xlsx]LISTA'!#REF!</xm:f>
          </x14:formula1>
          <xm:sqref>O2:O6 L49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58"/>
  <sheetViews>
    <sheetView zoomScale="115" zoomScaleNormal="115" workbookViewId="0">
      <selection activeCell="N5" sqref="N5"/>
    </sheetView>
  </sheetViews>
  <sheetFormatPr defaultColWidth="9.140625" defaultRowHeight="15"/>
  <cols>
    <col min="1" max="1" width="7.5703125" bestFit="1" customWidth="1"/>
    <col min="2" max="2" width="7.5703125" customWidth="1"/>
    <col min="3" max="3" width="6.42578125" bestFit="1" customWidth="1"/>
    <col min="4" max="4" width="7.42578125" bestFit="1" customWidth="1"/>
    <col min="5" max="5" width="18" bestFit="1" customWidth="1"/>
    <col min="6" max="6" width="9.42578125" bestFit="1" customWidth="1"/>
    <col min="7" max="7" width="16.28515625" customWidth="1"/>
    <col min="8" max="8" width="20.42578125" bestFit="1" customWidth="1"/>
    <col min="9" max="9" width="17.28515625" customWidth="1"/>
    <col min="10" max="10" width="15.85546875" customWidth="1"/>
    <col min="11" max="11" width="9.5703125" customWidth="1"/>
    <col min="12" max="12" width="17.7109375" customWidth="1"/>
    <col min="13" max="13" width="29.28515625" customWidth="1"/>
    <col min="14" max="14" width="16" customWidth="1"/>
    <col min="15" max="15" width="15" customWidth="1"/>
    <col min="16" max="16" width="6.28515625" customWidth="1"/>
    <col min="17" max="18" width="6.140625" customWidth="1"/>
    <col min="19" max="20" width="5.28515625" customWidth="1"/>
    <col min="21" max="21" width="8.42578125" customWidth="1"/>
    <col min="22" max="22" width="19.5703125" customWidth="1"/>
    <col min="23" max="23" width="11.5703125" customWidth="1"/>
    <col min="24" max="24" width="14.85546875" customWidth="1"/>
    <col min="25" max="25" width="12.5703125" customWidth="1"/>
    <col min="26" max="26" width="22.7109375" customWidth="1"/>
    <col min="27" max="27" width="16.140625" customWidth="1"/>
    <col min="28" max="28" width="9" customWidth="1"/>
    <col min="29" max="29" width="14.140625" customWidth="1"/>
    <col min="30" max="30" width="15.42578125" customWidth="1"/>
    <col min="31" max="31" width="10.140625" bestFit="1" customWidth="1"/>
  </cols>
  <sheetData>
    <row r="1" spans="1:32" ht="24">
      <c r="A1" s="68" t="s">
        <v>0</v>
      </c>
      <c r="B1" s="69" t="s">
        <v>1757</v>
      </c>
      <c r="C1" s="70" t="s">
        <v>1</v>
      </c>
      <c r="D1" s="70" t="s">
        <v>2</v>
      </c>
      <c r="E1" s="70" t="s">
        <v>3</v>
      </c>
      <c r="F1" s="70" t="s">
        <v>4</v>
      </c>
      <c r="G1" s="68" t="s">
        <v>5</v>
      </c>
      <c r="H1" s="68" t="s">
        <v>1750</v>
      </c>
      <c r="I1" s="68" t="s">
        <v>1665</v>
      </c>
      <c r="J1" s="70" t="s">
        <v>7</v>
      </c>
      <c r="K1" s="70" t="s">
        <v>8</v>
      </c>
      <c r="L1" s="68" t="s">
        <v>9</v>
      </c>
      <c r="M1" s="68" t="s">
        <v>10</v>
      </c>
      <c r="N1" s="71" t="s">
        <v>1737</v>
      </c>
      <c r="O1" s="68" t="s">
        <v>1629</v>
      </c>
      <c r="P1" s="125" t="s">
        <v>607</v>
      </c>
      <c r="Q1" s="125" t="s">
        <v>11</v>
      </c>
      <c r="R1" s="125" t="s">
        <v>12</v>
      </c>
      <c r="S1" s="125" t="s">
        <v>13</v>
      </c>
      <c r="T1" s="125" t="s">
        <v>14</v>
      </c>
      <c r="U1" s="125" t="s">
        <v>15</v>
      </c>
      <c r="V1" s="68" t="s">
        <v>1628</v>
      </c>
      <c r="W1" s="68" t="s">
        <v>16</v>
      </c>
      <c r="X1" s="68" t="s">
        <v>17</v>
      </c>
      <c r="Y1" s="70" t="s">
        <v>1627</v>
      </c>
      <c r="Z1" s="74" t="s">
        <v>1712</v>
      </c>
      <c r="AA1" s="75" t="s">
        <v>1674</v>
      </c>
      <c r="AB1" s="68" t="s">
        <v>1633</v>
      </c>
      <c r="AC1" s="68" t="s">
        <v>1635</v>
      </c>
      <c r="AD1" s="68" t="s">
        <v>1696</v>
      </c>
      <c r="AE1" s="70" t="s">
        <v>1714</v>
      </c>
      <c r="AF1" s="102"/>
    </row>
    <row r="2" spans="1:32">
      <c r="A2" s="76">
        <v>20</v>
      </c>
      <c r="B2" s="166">
        <v>5</v>
      </c>
      <c r="C2" s="78">
        <v>415</v>
      </c>
      <c r="D2" s="78" t="s">
        <v>1144</v>
      </c>
      <c r="E2" s="78" t="s">
        <v>99</v>
      </c>
      <c r="F2" s="78" t="s">
        <v>95</v>
      </c>
      <c r="G2" s="79" t="s">
        <v>53</v>
      </c>
      <c r="H2" s="120" t="s">
        <v>1749</v>
      </c>
      <c r="I2" s="79" t="s">
        <v>69</v>
      </c>
      <c r="J2" s="78" t="s">
        <v>1145</v>
      </c>
      <c r="K2" s="78">
        <v>1179283624</v>
      </c>
      <c r="L2" s="79" t="s">
        <v>25</v>
      </c>
      <c r="M2" s="79" t="s">
        <v>26</v>
      </c>
      <c r="N2" s="83">
        <f>SUMIFS(FIPE!C:C,FIPE!A:A,'VENDA FINALIZADAS'!F2,FIPE!B:B,'VENDA FINALIZADAS'!E2)</f>
        <v>145567</v>
      </c>
      <c r="O2" s="79" t="s">
        <v>27</v>
      </c>
      <c r="P2" s="107" t="s">
        <v>28</v>
      </c>
      <c r="Q2" s="107">
        <v>100000</v>
      </c>
      <c r="R2" s="107">
        <v>100000</v>
      </c>
      <c r="S2" s="107">
        <v>10000</v>
      </c>
      <c r="T2" s="107">
        <v>30000</v>
      </c>
      <c r="U2" s="107" t="s">
        <v>29</v>
      </c>
      <c r="V2" s="79"/>
      <c r="W2" s="79" t="s">
        <v>30</v>
      </c>
      <c r="X2" s="79" t="s">
        <v>48</v>
      </c>
      <c r="Y2" s="78" t="s">
        <v>49</v>
      </c>
      <c r="Z2" s="89">
        <v>0</v>
      </c>
      <c r="AA2" s="90">
        <v>1934.21</v>
      </c>
      <c r="AB2" s="89">
        <v>144.86000000000001</v>
      </c>
      <c r="AC2" s="91">
        <v>0.02</v>
      </c>
      <c r="AD2" s="92" t="s">
        <v>1709</v>
      </c>
      <c r="AE2" s="97">
        <v>63152</v>
      </c>
      <c r="AF2" s="102" t="s">
        <v>1765</v>
      </c>
    </row>
    <row r="3" spans="1:32">
      <c r="A3" s="76">
        <v>20</v>
      </c>
      <c r="B3" s="166">
        <v>5</v>
      </c>
      <c r="C3" s="78">
        <v>29</v>
      </c>
      <c r="D3" s="78" t="s">
        <v>1211</v>
      </c>
      <c r="E3" s="78" t="s">
        <v>51</v>
      </c>
      <c r="F3" s="78" t="s">
        <v>72</v>
      </c>
      <c r="G3" s="79" t="s">
        <v>53</v>
      </c>
      <c r="H3" s="120" t="s">
        <v>1749</v>
      </c>
      <c r="I3" s="79" t="s">
        <v>69</v>
      </c>
      <c r="J3" s="78" t="s">
        <v>1212</v>
      </c>
      <c r="K3" s="78">
        <v>1001156657</v>
      </c>
      <c r="L3" s="79" t="s">
        <v>25</v>
      </c>
      <c r="M3" s="79" t="s">
        <v>26</v>
      </c>
      <c r="N3" s="83">
        <f>SUMIFS(FIPE!C:C,FIPE!A:A,'VENDA FINALIZADAS'!F3,FIPE!B:B,'VENDA FINALIZADAS'!E3)</f>
        <v>78919</v>
      </c>
      <c r="O3" s="79" t="s">
        <v>27</v>
      </c>
      <c r="P3" s="79" t="s">
        <v>28</v>
      </c>
      <c r="Q3" s="129">
        <v>100000</v>
      </c>
      <c r="R3" s="100">
        <v>100000</v>
      </c>
      <c r="S3" s="100">
        <v>10000</v>
      </c>
      <c r="T3" s="100">
        <v>30000</v>
      </c>
      <c r="U3" s="79" t="s">
        <v>29</v>
      </c>
      <c r="V3" s="79"/>
      <c r="W3" s="79" t="s">
        <v>30</v>
      </c>
      <c r="X3" s="79" t="s">
        <v>30</v>
      </c>
      <c r="Y3" s="78" t="s">
        <v>1143</v>
      </c>
      <c r="Z3" s="89">
        <v>0</v>
      </c>
      <c r="AA3" s="90">
        <v>1070.46</v>
      </c>
      <c r="AB3" s="89">
        <v>144.86000000000001</v>
      </c>
      <c r="AC3" s="91">
        <v>0.02</v>
      </c>
      <c r="AD3" s="92" t="s">
        <v>1709</v>
      </c>
      <c r="AE3" s="97">
        <v>72196</v>
      </c>
      <c r="AF3" s="102" t="s">
        <v>1765</v>
      </c>
    </row>
    <row r="4" spans="1:32">
      <c r="A4" s="76">
        <v>20</v>
      </c>
      <c r="B4" s="166">
        <v>5</v>
      </c>
      <c r="C4" s="78">
        <v>285</v>
      </c>
      <c r="D4" s="78" t="s">
        <v>1156</v>
      </c>
      <c r="E4" s="78" t="s">
        <v>56</v>
      </c>
      <c r="F4" s="78" t="s">
        <v>59</v>
      </c>
      <c r="G4" s="79" t="s">
        <v>53</v>
      </c>
      <c r="H4" s="120" t="s">
        <v>1749</v>
      </c>
      <c r="I4" s="79" t="s">
        <v>69</v>
      </c>
      <c r="J4" s="78" t="s">
        <v>1157</v>
      </c>
      <c r="K4" s="78">
        <v>1119623925</v>
      </c>
      <c r="L4" s="79" t="s">
        <v>45</v>
      </c>
      <c r="M4" s="79" t="s">
        <v>46</v>
      </c>
      <c r="N4" s="83">
        <f>SUMIFS(FIPE!C:C,FIPE!A:A,'VENDA FINALIZADAS'!F4,FIPE!B:B,'VENDA FINALIZADAS'!E4)</f>
        <v>144893</v>
      </c>
      <c r="O4" s="79" t="s">
        <v>47</v>
      </c>
      <c r="P4" s="107" t="s">
        <v>28</v>
      </c>
      <c r="Q4" s="107">
        <v>100000</v>
      </c>
      <c r="R4" s="107">
        <v>100000</v>
      </c>
      <c r="S4" s="107">
        <v>10000</v>
      </c>
      <c r="T4" s="107">
        <v>30000</v>
      </c>
      <c r="U4" s="107" t="s">
        <v>29</v>
      </c>
      <c r="V4" s="79"/>
      <c r="W4" s="79" t="s">
        <v>30</v>
      </c>
      <c r="X4" s="79" t="s">
        <v>48</v>
      </c>
      <c r="Y4" s="78" t="s">
        <v>49</v>
      </c>
      <c r="Z4" s="89">
        <v>1000.49</v>
      </c>
      <c r="AA4" s="90">
        <v>1668.3</v>
      </c>
      <c r="AB4" s="89">
        <v>144.86000000000001</v>
      </c>
      <c r="AC4" s="91">
        <v>0.02</v>
      </c>
      <c r="AD4" s="92" t="s">
        <v>1709</v>
      </c>
      <c r="AE4" s="97">
        <v>107123</v>
      </c>
      <c r="AF4" s="102" t="s">
        <v>1765</v>
      </c>
    </row>
    <row r="5" spans="1:32">
      <c r="A5" s="76">
        <v>20</v>
      </c>
      <c r="B5" s="77">
        <v>5</v>
      </c>
      <c r="C5" s="78">
        <v>437</v>
      </c>
      <c r="D5" s="78" t="s">
        <v>1146</v>
      </c>
      <c r="E5" s="78" t="s">
        <v>99</v>
      </c>
      <c r="F5" s="78" t="s">
        <v>95</v>
      </c>
      <c r="G5" s="79" t="s">
        <v>53</v>
      </c>
      <c r="H5" s="120" t="s">
        <v>1749</v>
      </c>
      <c r="I5" s="81" t="s">
        <v>69</v>
      </c>
      <c r="J5" s="78" t="s">
        <v>1147</v>
      </c>
      <c r="K5" s="78">
        <v>1198250418</v>
      </c>
      <c r="L5" s="79" t="s">
        <v>152</v>
      </c>
      <c r="M5" s="79" t="s">
        <v>153</v>
      </c>
      <c r="N5" s="83">
        <f>SUMIFS(FIPE!C:C,FIPE!A:A,'VENDA FINALIZADAS'!F5,FIPE!B:B,'VENDA FINALIZADAS'!E5)</f>
        <v>145567</v>
      </c>
      <c r="O5" s="84" t="s">
        <v>28</v>
      </c>
      <c r="P5" s="95">
        <v>300000</v>
      </c>
      <c r="Q5" s="95">
        <v>700000</v>
      </c>
      <c r="R5" s="95">
        <v>100000</v>
      </c>
      <c r="S5" s="95">
        <v>30000</v>
      </c>
      <c r="T5" s="96" t="s">
        <v>48</v>
      </c>
      <c r="U5" s="88" t="s">
        <v>1773</v>
      </c>
      <c r="V5" s="79" t="s">
        <v>30</v>
      </c>
      <c r="W5" s="79" t="s">
        <v>30</v>
      </c>
      <c r="X5" s="78" t="s">
        <v>49</v>
      </c>
      <c r="Y5" s="89">
        <v>399.74</v>
      </c>
      <c r="Z5" s="90">
        <v>2064.9</v>
      </c>
      <c r="AA5" s="89">
        <v>144.86000000000001</v>
      </c>
      <c r="AB5" s="91">
        <v>0.02</v>
      </c>
      <c r="AC5" s="92" t="s">
        <v>1709</v>
      </c>
      <c r="AD5" s="97">
        <v>84689</v>
      </c>
    </row>
    <row r="6" spans="1:32">
      <c r="A6" s="102"/>
      <c r="B6" s="76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2">
      <c r="A7" s="76">
        <v>20</v>
      </c>
      <c r="B7" s="166">
        <v>5</v>
      </c>
      <c r="C7" s="78">
        <v>17</v>
      </c>
      <c r="D7" s="78" t="s">
        <v>239</v>
      </c>
      <c r="E7" s="78" t="s">
        <v>51</v>
      </c>
      <c r="F7" s="78" t="s">
        <v>72</v>
      </c>
      <c r="G7" s="79" t="s">
        <v>53</v>
      </c>
      <c r="H7" s="132" t="s">
        <v>1668</v>
      </c>
      <c r="I7" s="79" t="s">
        <v>69</v>
      </c>
      <c r="J7" s="78" t="s">
        <v>241</v>
      </c>
      <c r="K7" s="78">
        <v>1001156983</v>
      </c>
      <c r="L7" s="79" t="s">
        <v>25</v>
      </c>
      <c r="M7" s="79" t="s">
        <v>26</v>
      </c>
      <c r="N7" s="83">
        <f>SUMIFS(FIPE!C:C,FIPE!A:A,'À VENDA'!F6,FIPE!B:B,'À VENDA'!E6)</f>
        <v>79932</v>
      </c>
      <c r="O7" s="79" t="s">
        <v>27</v>
      </c>
      <c r="P7" s="107" t="s">
        <v>28</v>
      </c>
      <c r="Q7" s="107">
        <v>100000</v>
      </c>
      <c r="R7" s="107">
        <v>100000</v>
      </c>
      <c r="S7" s="107">
        <v>10000</v>
      </c>
      <c r="T7" s="107">
        <v>30000</v>
      </c>
      <c r="U7" s="107" t="s">
        <v>29</v>
      </c>
      <c r="V7" s="79"/>
      <c r="W7" s="79" t="s">
        <v>30</v>
      </c>
      <c r="X7" s="79" t="s">
        <v>30</v>
      </c>
      <c r="Y7" s="78" t="s">
        <v>1080</v>
      </c>
      <c r="Z7" s="89">
        <v>0</v>
      </c>
      <c r="AA7" s="90">
        <v>1070.46</v>
      </c>
      <c r="AB7" s="89">
        <v>144.86000000000001</v>
      </c>
      <c r="AC7" s="91">
        <v>0.02</v>
      </c>
      <c r="AD7" s="92" t="s">
        <v>1709</v>
      </c>
      <c r="AE7" s="143">
        <v>208888</v>
      </c>
      <c r="AF7" s="102" t="s">
        <v>1766</v>
      </c>
    </row>
    <row r="8" spans="1:32">
      <c r="A8" s="76"/>
      <c r="B8" s="76"/>
      <c r="C8" s="78"/>
      <c r="D8" s="78"/>
      <c r="E8" s="102"/>
      <c r="F8" s="78"/>
      <c r="G8" s="79"/>
      <c r="H8" s="78"/>
      <c r="I8" s="79"/>
      <c r="J8" s="78"/>
      <c r="K8" s="78"/>
      <c r="L8" s="79"/>
      <c r="M8" s="79"/>
      <c r="N8" s="83"/>
      <c r="O8" s="79"/>
      <c r="P8" s="107"/>
      <c r="Q8" s="107"/>
      <c r="R8" s="107"/>
      <c r="S8" s="107"/>
      <c r="T8" s="107"/>
      <c r="U8" s="107"/>
      <c r="V8" s="79"/>
      <c r="W8" s="79"/>
      <c r="X8" s="79"/>
      <c r="Y8" s="78"/>
      <c r="Z8" s="89"/>
      <c r="AA8" s="90"/>
      <c r="AB8" s="89"/>
      <c r="AC8" s="91"/>
      <c r="AD8" s="92"/>
      <c r="AE8" s="97"/>
      <c r="AF8" s="102"/>
    </row>
    <row r="9" spans="1:32">
      <c r="A9" s="76">
        <v>20</v>
      </c>
      <c r="B9" s="166">
        <v>5</v>
      </c>
      <c r="C9" s="78">
        <v>269</v>
      </c>
      <c r="D9" s="78" t="s">
        <v>1182</v>
      </c>
      <c r="E9" s="78" t="s">
        <v>68</v>
      </c>
      <c r="F9" s="78" t="s">
        <v>59</v>
      </c>
      <c r="G9" s="79" t="s">
        <v>53</v>
      </c>
      <c r="H9" s="120" t="s">
        <v>1751</v>
      </c>
      <c r="I9" s="79" t="s">
        <v>69</v>
      </c>
      <c r="J9" s="78" t="s">
        <v>1183</v>
      </c>
      <c r="K9" s="78">
        <v>1148649767</v>
      </c>
      <c r="L9" s="79" t="s">
        <v>45</v>
      </c>
      <c r="M9" s="79" t="s">
        <v>46</v>
      </c>
      <c r="N9" s="83">
        <f>SUMIFS(FIPE!C:C,FIPE!A:A,'VENDA FINALIZADAS'!F9,FIPE!B:B,'VENDA FINALIZADAS'!E9)</f>
        <v>142955</v>
      </c>
      <c r="O9" s="79" t="s">
        <v>27</v>
      </c>
      <c r="P9" s="107" t="s">
        <v>28</v>
      </c>
      <c r="Q9" s="107">
        <v>100000</v>
      </c>
      <c r="R9" s="107">
        <v>100000</v>
      </c>
      <c r="S9" s="107">
        <v>10000</v>
      </c>
      <c r="T9" s="107">
        <v>30000</v>
      </c>
      <c r="U9" s="107" t="s">
        <v>29</v>
      </c>
      <c r="V9" s="79"/>
      <c r="W9" s="79" t="s">
        <v>30</v>
      </c>
      <c r="X9" s="79" t="s">
        <v>48</v>
      </c>
      <c r="Y9" s="78" t="s">
        <v>49</v>
      </c>
      <c r="Z9" s="89">
        <v>156.18</v>
      </c>
      <c r="AA9" s="90">
        <v>1545.76</v>
      </c>
      <c r="AB9" s="89">
        <v>144.86000000000001</v>
      </c>
      <c r="AC9" s="91">
        <v>0.02</v>
      </c>
      <c r="AD9" s="92" t="s">
        <v>1709</v>
      </c>
      <c r="AE9" s="97">
        <v>132712</v>
      </c>
      <c r="AF9" s="102" t="s">
        <v>1765</v>
      </c>
    </row>
    <row r="10" spans="1:32">
      <c r="A10" s="76">
        <v>20</v>
      </c>
      <c r="B10" s="166">
        <v>5</v>
      </c>
      <c r="C10" s="78">
        <v>12</v>
      </c>
      <c r="D10" s="78" t="s">
        <v>455</v>
      </c>
      <c r="E10" s="78" t="s">
        <v>456</v>
      </c>
      <c r="F10" s="78" t="s">
        <v>457</v>
      </c>
      <c r="G10" s="79" t="s">
        <v>21</v>
      </c>
      <c r="H10" s="79" t="s">
        <v>1656</v>
      </c>
      <c r="I10" s="79" t="s">
        <v>69</v>
      </c>
      <c r="J10" s="78" t="s">
        <v>459</v>
      </c>
      <c r="K10" s="78">
        <v>804390916</v>
      </c>
      <c r="L10" s="79" t="s">
        <v>25</v>
      </c>
      <c r="M10" s="79" t="s">
        <v>26</v>
      </c>
      <c r="N10" s="83">
        <f>SUMIFS(FIPE!C:C,FIPE!A:A,'VENDA FINALIZADAS'!F10,FIPE!B:B,'VENDA FINALIZADAS'!E10)</f>
        <v>4325</v>
      </c>
      <c r="O10" s="79" t="s">
        <v>27</v>
      </c>
      <c r="P10" s="107" t="s">
        <v>28</v>
      </c>
      <c r="Q10" s="107">
        <v>100000</v>
      </c>
      <c r="R10" s="107">
        <v>100000</v>
      </c>
      <c r="S10" s="107">
        <v>10000</v>
      </c>
      <c r="T10" s="107">
        <v>30000</v>
      </c>
      <c r="U10" s="107" t="s">
        <v>29</v>
      </c>
      <c r="V10" s="79"/>
      <c r="W10" s="79" t="s">
        <v>30</v>
      </c>
      <c r="X10" s="79" t="s">
        <v>48</v>
      </c>
      <c r="Y10" s="78" t="s">
        <v>1652</v>
      </c>
      <c r="Z10" s="89">
        <v>0</v>
      </c>
      <c r="AA10" s="90">
        <v>44.44</v>
      </c>
      <c r="AB10" s="89">
        <v>144.86000000000001</v>
      </c>
      <c r="AC10" s="91">
        <v>0.02</v>
      </c>
      <c r="AD10" s="92" t="s">
        <v>1709</v>
      </c>
      <c r="AE10" s="93"/>
      <c r="AF10" s="102" t="s">
        <v>1767</v>
      </c>
    </row>
    <row r="11" spans="1:32">
      <c r="A11" s="76">
        <v>20</v>
      </c>
      <c r="B11" s="166">
        <v>5</v>
      </c>
      <c r="C11" s="78">
        <v>293</v>
      </c>
      <c r="D11" s="78" t="s">
        <v>1164</v>
      </c>
      <c r="E11" s="78" t="s">
        <v>56</v>
      </c>
      <c r="F11" s="78" t="s">
        <v>59</v>
      </c>
      <c r="G11" s="79" t="s">
        <v>53</v>
      </c>
      <c r="H11" s="79" t="s">
        <v>1217</v>
      </c>
      <c r="I11" s="79" t="s">
        <v>69</v>
      </c>
      <c r="J11" s="78" t="s">
        <v>1165</v>
      </c>
      <c r="K11" s="78">
        <v>1119623330</v>
      </c>
      <c r="L11" s="79" t="s">
        <v>45</v>
      </c>
      <c r="M11" s="79" t="s">
        <v>46</v>
      </c>
      <c r="N11" s="83">
        <f>SUMIFS(FIPE!C:C,FIPE!A:A,'VENDA FINALIZADAS'!F11,FIPE!B:B,'VENDA FINALIZADAS'!E11)</f>
        <v>144893</v>
      </c>
      <c r="O11" s="79" t="s">
        <v>47</v>
      </c>
      <c r="P11" s="107" t="s">
        <v>28</v>
      </c>
      <c r="Q11" s="107">
        <v>100000</v>
      </c>
      <c r="R11" s="107">
        <v>100000</v>
      </c>
      <c r="S11" s="107">
        <v>10000</v>
      </c>
      <c r="T11" s="107">
        <v>30000</v>
      </c>
      <c r="U11" s="107" t="s">
        <v>29</v>
      </c>
      <c r="V11" s="79"/>
      <c r="W11" s="79" t="s">
        <v>30</v>
      </c>
      <c r="X11" s="79" t="s">
        <v>48</v>
      </c>
      <c r="Y11" s="78" t="s">
        <v>49</v>
      </c>
      <c r="Z11" s="89">
        <v>0</v>
      </c>
      <c r="AA11" s="90">
        <v>1668.3</v>
      </c>
      <c r="AB11" s="89">
        <v>144.86000000000001</v>
      </c>
      <c r="AC11" s="91">
        <v>0.02</v>
      </c>
      <c r="AD11" s="92" t="s">
        <v>1709</v>
      </c>
      <c r="AE11" s="142">
        <v>50787</v>
      </c>
      <c r="AF11" s="102" t="s">
        <v>1768</v>
      </c>
    </row>
    <row r="12" spans="1:32">
      <c r="A12" s="76">
        <v>20</v>
      </c>
      <c r="B12" s="166">
        <v>5</v>
      </c>
      <c r="C12" s="78">
        <v>22</v>
      </c>
      <c r="D12" s="105" t="s">
        <v>1235</v>
      </c>
      <c r="E12" s="78" t="s">
        <v>598</v>
      </c>
      <c r="F12" s="78" t="s">
        <v>1236</v>
      </c>
      <c r="G12" s="79" t="s">
        <v>64</v>
      </c>
      <c r="H12" s="132" t="s">
        <v>1668</v>
      </c>
      <c r="I12" s="79" t="s">
        <v>69</v>
      </c>
      <c r="J12" s="78" t="s">
        <v>1237</v>
      </c>
      <c r="K12" s="78">
        <v>371805783</v>
      </c>
      <c r="L12" s="79" t="s">
        <v>45</v>
      </c>
      <c r="M12" s="79" t="s">
        <v>46</v>
      </c>
      <c r="N12" s="83">
        <f>SUMIFS(FIPE!C:C,FIPE!A:A,'VENDA FINALIZADAS'!F12,FIPE!B:B,'VENDA FINALIZADAS'!E12)</f>
        <v>32722</v>
      </c>
      <c r="O12" s="79" t="s">
        <v>27</v>
      </c>
      <c r="P12" s="79" t="s">
        <v>28</v>
      </c>
      <c r="Q12" s="129">
        <v>100000</v>
      </c>
      <c r="R12" s="100">
        <v>100000</v>
      </c>
      <c r="S12" s="100">
        <v>10000</v>
      </c>
      <c r="T12" s="100">
        <v>30000</v>
      </c>
      <c r="U12" s="79" t="s">
        <v>29</v>
      </c>
      <c r="V12" s="79"/>
      <c r="W12" s="79" t="s">
        <v>30</v>
      </c>
      <c r="X12" s="79" t="s">
        <v>48</v>
      </c>
      <c r="Y12" s="78" t="s">
        <v>49</v>
      </c>
      <c r="Z12" s="101">
        <v>131.46</v>
      </c>
      <c r="AA12" s="90">
        <v>417.28</v>
      </c>
      <c r="AB12" s="89">
        <v>144.86000000000001</v>
      </c>
      <c r="AC12" s="91">
        <v>0.02</v>
      </c>
      <c r="AD12" s="92" t="s">
        <v>1709</v>
      </c>
      <c r="AE12" s="93">
        <v>78096</v>
      </c>
    </row>
    <row r="13" spans="1:32">
      <c r="A13" s="76">
        <v>20</v>
      </c>
      <c r="B13" s="166">
        <v>5</v>
      </c>
      <c r="C13" s="78">
        <v>177</v>
      </c>
      <c r="D13" s="105" t="s">
        <v>272</v>
      </c>
      <c r="E13" s="78" t="s">
        <v>84</v>
      </c>
      <c r="F13" s="78" t="s">
        <v>85</v>
      </c>
      <c r="G13" s="79" t="s">
        <v>53</v>
      </c>
      <c r="H13" s="79" t="s">
        <v>1217</v>
      </c>
      <c r="I13" s="81" t="s">
        <v>69</v>
      </c>
      <c r="J13" s="78" t="s">
        <v>274</v>
      </c>
      <c r="K13" s="78">
        <v>1073005396</v>
      </c>
      <c r="L13" s="79" t="s">
        <v>25</v>
      </c>
      <c r="M13" s="79" t="s">
        <v>26</v>
      </c>
      <c r="N13" s="83">
        <f>SUMIFS(FIPE!C:C,FIPE!A:A,'VENDA FINALIZADAS'!F13,FIPE!B:B,'VENDA FINALIZADAS'!E13)</f>
        <v>146871</v>
      </c>
      <c r="O13" s="79" t="s">
        <v>27</v>
      </c>
      <c r="P13" s="107" t="s">
        <v>28</v>
      </c>
      <c r="Q13" s="107">
        <v>100000</v>
      </c>
      <c r="R13" s="107">
        <v>100000</v>
      </c>
      <c r="S13" s="107">
        <v>10000</v>
      </c>
      <c r="T13" s="107">
        <v>30000</v>
      </c>
      <c r="U13" s="107" t="s">
        <v>29</v>
      </c>
      <c r="V13" s="79"/>
      <c r="W13" s="79" t="s">
        <v>30</v>
      </c>
      <c r="X13" s="79" t="s">
        <v>48</v>
      </c>
      <c r="Y13" s="78" t="s">
        <v>1143</v>
      </c>
      <c r="Z13" s="131">
        <v>1230.95</v>
      </c>
      <c r="AA13" s="90">
        <v>1171.78</v>
      </c>
      <c r="AB13" s="89">
        <v>144.86000000000001</v>
      </c>
      <c r="AC13" s="91">
        <v>1.4999999999999999E-2</v>
      </c>
      <c r="AD13" s="92" t="s">
        <v>1080</v>
      </c>
      <c r="AE13" s="93"/>
    </row>
    <row r="14" spans="1:32">
      <c r="A14" s="76">
        <v>20</v>
      </c>
      <c r="B14" s="166">
        <v>5</v>
      </c>
      <c r="C14" s="78">
        <v>205</v>
      </c>
      <c r="D14" s="105" t="s">
        <v>270</v>
      </c>
      <c r="E14" s="78" t="s">
        <v>68</v>
      </c>
      <c r="F14" s="78" t="s">
        <v>59</v>
      </c>
      <c r="G14" s="79" t="s">
        <v>53</v>
      </c>
      <c r="H14" s="79" t="s">
        <v>1217</v>
      </c>
      <c r="I14" s="79" t="s">
        <v>69</v>
      </c>
      <c r="J14" s="78" t="s">
        <v>271</v>
      </c>
      <c r="K14" s="78">
        <v>1136874582</v>
      </c>
      <c r="L14" s="79" t="s">
        <v>45</v>
      </c>
      <c r="M14" s="79" t="s">
        <v>46</v>
      </c>
      <c r="N14" s="83">
        <f>SUMIFS(FIPE!C:C,FIPE!A:A,'VENDA FINALIZADAS'!F14,FIPE!B:B,'VENDA FINALIZADAS'!E14)</f>
        <v>142955</v>
      </c>
      <c r="O14" s="79" t="s">
        <v>27</v>
      </c>
      <c r="P14" s="107" t="s">
        <v>28</v>
      </c>
      <c r="Q14" s="107">
        <v>100000</v>
      </c>
      <c r="R14" s="107">
        <v>100000</v>
      </c>
      <c r="S14" s="107">
        <v>10000</v>
      </c>
      <c r="T14" s="107">
        <v>30000</v>
      </c>
      <c r="U14" s="107" t="s">
        <v>29</v>
      </c>
      <c r="V14" s="79"/>
      <c r="W14" s="79" t="s">
        <v>30</v>
      </c>
      <c r="X14" s="79" t="s">
        <v>48</v>
      </c>
      <c r="Y14" s="78" t="s">
        <v>1143</v>
      </c>
      <c r="Z14" s="89">
        <v>268.66000000000003</v>
      </c>
      <c r="AA14" s="90">
        <v>1545.76</v>
      </c>
      <c r="AB14" s="89">
        <v>144.86000000000001</v>
      </c>
      <c r="AC14" s="91">
        <v>0.02</v>
      </c>
      <c r="AD14" s="92" t="s">
        <v>1080</v>
      </c>
      <c r="AE14" s="93"/>
    </row>
    <row r="15" spans="1:32">
      <c r="A15" s="76">
        <v>20</v>
      </c>
      <c r="B15" s="166">
        <v>5</v>
      </c>
      <c r="C15" s="78">
        <v>353</v>
      </c>
      <c r="D15" s="105" t="s">
        <v>1099</v>
      </c>
      <c r="E15" s="78" t="s">
        <v>84</v>
      </c>
      <c r="F15" s="78" t="s">
        <v>95</v>
      </c>
      <c r="G15" s="79" t="s">
        <v>53</v>
      </c>
      <c r="H15" s="79" t="s">
        <v>1217</v>
      </c>
      <c r="I15" s="79" t="s">
        <v>69</v>
      </c>
      <c r="J15" s="78" t="s">
        <v>1100</v>
      </c>
      <c r="K15" s="78">
        <v>1194903921</v>
      </c>
      <c r="L15" s="79" t="s">
        <v>45</v>
      </c>
      <c r="M15" s="79" t="s">
        <v>46</v>
      </c>
      <c r="N15" s="83">
        <f>SUMIFS(FIPE!C:C,FIPE!A:A,'VENDA FINALIZADAS'!F15,FIPE!B:B,'VENDA FINALIZADAS'!E15)</f>
        <v>196401</v>
      </c>
      <c r="O15" s="79" t="s">
        <v>27</v>
      </c>
      <c r="P15" s="107" t="s">
        <v>28</v>
      </c>
      <c r="Q15" s="107">
        <v>100000</v>
      </c>
      <c r="R15" s="107">
        <v>100000</v>
      </c>
      <c r="S15" s="107">
        <v>10000</v>
      </c>
      <c r="T15" s="107">
        <v>30000</v>
      </c>
      <c r="U15" s="107" t="s">
        <v>29</v>
      </c>
      <c r="V15" s="79"/>
      <c r="W15" s="79" t="s">
        <v>30</v>
      </c>
      <c r="X15" s="79" t="s">
        <v>30</v>
      </c>
      <c r="Y15" s="78" t="s">
        <v>49</v>
      </c>
      <c r="Z15" s="89">
        <v>0</v>
      </c>
      <c r="AA15" s="90">
        <v>1329.31</v>
      </c>
      <c r="AB15" s="89">
        <v>144.86000000000001</v>
      </c>
      <c r="AC15" s="91">
        <v>1.4999999999999999E-2</v>
      </c>
      <c r="AD15" s="92" t="s">
        <v>1709</v>
      </c>
      <c r="AE15" s="93"/>
    </row>
    <row r="16" spans="1:32">
      <c r="A16" s="76">
        <v>20</v>
      </c>
      <c r="B16" s="166">
        <v>5</v>
      </c>
      <c r="C16" s="78">
        <v>441</v>
      </c>
      <c r="D16" s="105" t="s">
        <v>1223</v>
      </c>
      <c r="E16" s="78" t="s">
        <v>99</v>
      </c>
      <c r="F16" s="78" t="s">
        <v>136</v>
      </c>
      <c r="G16" s="79" t="s">
        <v>53</v>
      </c>
      <c r="H16" s="79" t="s">
        <v>1217</v>
      </c>
      <c r="I16" s="79" t="s">
        <v>69</v>
      </c>
      <c r="J16" s="78" t="s">
        <v>1224</v>
      </c>
      <c r="K16" s="78">
        <v>1012269580</v>
      </c>
      <c r="L16" s="79" t="s">
        <v>195</v>
      </c>
      <c r="M16" s="79" t="s">
        <v>196</v>
      </c>
      <c r="N16" s="83">
        <f>SUMIFS(FIPE!C:C,FIPE!A:A,'VENDA FINALIZADAS'!F16,FIPE!B:B,'VENDA FINALIZADAS'!E16)</f>
        <v>86437</v>
      </c>
      <c r="O16" s="79" t="s">
        <v>27</v>
      </c>
      <c r="P16" s="79" t="s">
        <v>28</v>
      </c>
      <c r="Q16" s="129">
        <v>100000</v>
      </c>
      <c r="R16" s="100">
        <v>100000</v>
      </c>
      <c r="S16" s="100">
        <v>10000</v>
      </c>
      <c r="T16" s="100">
        <v>30000</v>
      </c>
      <c r="U16" s="79" t="s">
        <v>29</v>
      </c>
      <c r="V16" s="79"/>
      <c r="W16" s="79" t="s">
        <v>30</v>
      </c>
      <c r="X16" s="79" t="s">
        <v>48</v>
      </c>
      <c r="Y16" s="78" t="s">
        <v>1080</v>
      </c>
      <c r="Z16" s="89">
        <v>611.51</v>
      </c>
      <c r="AA16" s="90">
        <v>1152</v>
      </c>
      <c r="AB16" s="89">
        <v>144.86000000000001</v>
      </c>
      <c r="AC16" s="91">
        <v>0.02</v>
      </c>
      <c r="AD16" s="92" t="s">
        <v>1709</v>
      </c>
      <c r="AE16" s="93">
        <v>251592</v>
      </c>
    </row>
    <row r="17" spans="1:31">
      <c r="A17" s="76">
        <v>20</v>
      </c>
      <c r="B17" s="166">
        <v>5</v>
      </c>
      <c r="C17" s="78">
        <v>81</v>
      </c>
      <c r="D17" s="105" t="s">
        <v>1227</v>
      </c>
      <c r="E17" s="78" t="s">
        <v>135</v>
      </c>
      <c r="F17" s="78" t="s">
        <v>136</v>
      </c>
      <c r="G17" s="79" t="s">
        <v>53</v>
      </c>
      <c r="H17" s="79" t="s">
        <v>1217</v>
      </c>
      <c r="I17" s="130" t="s">
        <v>69</v>
      </c>
      <c r="J17" s="78" t="s">
        <v>1228</v>
      </c>
      <c r="K17" s="78">
        <v>1020188402</v>
      </c>
      <c r="L17" s="79" t="s">
        <v>152</v>
      </c>
      <c r="M17" s="79" t="s">
        <v>153</v>
      </c>
      <c r="N17" s="83">
        <f>SUMIFS(FIPE!C:C,FIPE!A:A,'VENDA FINALIZADAS'!F17,FIPE!B:B,'VENDA FINALIZADAS'!E17)</f>
        <v>79932</v>
      </c>
      <c r="O17" s="79" t="s">
        <v>27</v>
      </c>
      <c r="P17" s="79" t="s">
        <v>28</v>
      </c>
      <c r="Q17" s="129">
        <v>100000</v>
      </c>
      <c r="R17" s="100">
        <v>100000</v>
      </c>
      <c r="S17" s="100">
        <v>10000</v>
      </c>
      <c r="T17" s="100">
        <v>30000</v>
      </c>
      <c r="U17" s="79" t="s">
        <v>29</v>
      </c>
      <c r="V17" s="79"/>
      <c r="W17" s="79" t="s">
        <v>30</v>
      </c>
      <c r="X17" s="79" t="s">
        <v>48</v>
      </c>
      <c r="Y17" s="78" t="s">
        <v>49</v>
      </c>
      <c r="Z17" s="101">
        <v>0</v>
      </c>
      <c r="AA17" s="90">
        <v>1239.25</v>
      </c>
      <c r="AB17" s="89">
        <v>144.86000000000001</v>
      </c>
      <c r="AC17" s="91">
        <v>0.02</v>
      </c>
      <c r="AD17" s="92" t="s">
        <v>1709</v>
      </c>
      <c r="AE17" s="124"/>
    </row>
    <row r="24" spans="1:31">
      <c r="A24" s="76">
        <v>20</v>
      </c>
      <c r="B24" s="166">
        <v>20</v>
      </c>
      <c r="C24" s="78">
        <v>98</v>
      </c>
      <c r="D24" s="78" t="s">
        <v>946</v>
      </c>
      <c r="E24" s="78" t="s">
        <v>921</v>
      </c>
      <c r="F24" s="78" t="s">
        <v>42</v>
      </c>
      <c r="G24" s="79" t="s">
        <v>922</v>
      </c>
      <c r="H24" s="79" t="s">
        <v>1217</v>
      </c>
      <c r="I24" s="79" t="s">
        <v>1641</v>
      </c>
      <c r="J24" s="78" t="s">
        <v>947</v>
      </c>
      <c r="K24" s="78">
        <v>1227824146</v>
      </c>
      <c r="L24" s="79" t="s">
        <v>195</v>
      </c>
      <c r="M24" s="79" t="s">
        <v>196</v>
      </c>
      <c r="N24" s="83">
        <f>SUMIFS(FIPE!C:C,FIPE!A:A,'VENDA FINALIZADAS'!F36,FIPE!B:B,'VENDA FINALIZADAS'!E36)</f>
        <v>24023</v>
      </c>
      <c r="O24" s="79" t="s">
        <v>47</v>
      </c>
      <c r="P24" s="107">
        <v>1</v>
      </c>
      <c r="Q24" s="107">
        <v>700000</v>
      </c>
      <c r="R24" s="107">
        <v>300000</v>
      </c>
      <c r="S24" s="107">
        <v>100000</v>
      </c>
      <c r="T24" s="107">
        <v>30000</v>
      </c>
      <c r="U24" s="107" t="s">
        <v>29</v>
      </c>
      <c r="V24" s="79"/>
      <c r="W24" s="79" t="s">
        <v>30</v>
      </c>
      <c r="X24" s="79" t="s">
        <v>48</v>
      </c>
      <c r="Y24" s="78" t="s">
        <v>49</v>
      </c>
      <c r="Z24" s="90">
        <v>0</v>
      </c>
      <c r="AA24" s="90">
        <v>367</v>
      </c>
      <c r="AB24" s="89">
        <v>144.86000000000001</v>
      </c>
      <c r="AC24" s="103"/>
      <c r="AD24" s="92" t="s">
        <v>1709</v>
      </c>
      <c r="AE24" s="144">
        <v>1375</v>
      </c>
    </row>
    <row r="25" spans="1:31">
      <c r="A25" s="76">
        <v>20</v>
      </c>
      <c r="B25" s="166">
        <v>20</v>
      </c>
      <c r="C25" s="78">
        <v>142</v>
      </c>
      <c r="D25" s="78" t="s">
        <v>990</v>
      </c>
      <c r="E25" s="78" t="s">
        <v>921</v>
      </c>
      <c r="F25" s="78" t="s">
        <v>42</v>
      </c>
      <c r="G25" s="79" t="s">
        <v>922</v>
      </c>
      <c r="H25" s="79" t="s">
        <v>1217</v>
      </c>
      <c r="I25" s="79" t="s">
        <v>1641</v>
      </c>
      <c r="J25" s="78" t="s">
        <v>991</v>
      </c>
      <c r="K25" s="78">
        <v>1227817646</v>
      </c>
      <c r="L25" s="79" t="s">
        <v>195</v>
      </c>
      <c r="M25" s="79" t="s">
        <v>196</v>
      </c>
      <c r="N25" s="83">
        <f>SUMIFS(FIPE!C:C,FIPE!A:A,'VENDA FINALIZADAS'!F58,FIPE!B:B,'VENDA FINALIZADAS'!E58)</f>
        <v>24023</v>
      </c>
      <c r="O25" s="79" t="s">
        <v>47</v>
      </c>
      <c r="P25" s="107">
        <v>1</v>
      </c>
      <c r="Q25" s="107">
        <v>700000</v>
      </c>
      <c r="R25" s="107">
        <v>300000</v>
      </c>
      <c r="S25" s="107">
        <v>100000</v>
      </c>
      <c r="T25" s="107">
        <v>30000</v>
      </c>
      <c r="U25" s="107" t="s">
        <v>29</v>
      </c>
      <c r="V25" s="79"/>
      <c r="W25" s="79" t="s">
        <v>30</v>
      </c>
      <c r="X25" s="79" t="s">
        <v>48</v>
      </c>
      <c r="Y25" s="78" t="s">
        <v>49</v>
      </c>
      <c r="Z25" s="90">
        <v>0</v>
      </c>
      <c r="AA25" s="90">
        <v>367</v>
      </c>
      <c r="AB25" s="89">
        <v>144.86000000000001</v>
      </c>
      <c r="AC25" s="103"/>
      <c r="AD25" s="92" t="s">
        <v>1709</v>
      </c>
      <c r="AE25" s="145">
        <v>3082</v>
      </c>
    </row>
    <row r="26" spans="1:31">
      <c r="A26" s="76">
        <v>20</v>
      </c>
      <c r="B26" s="166">
        <v>20</v>
      </c>
      <c r="C26" s="78">
        <v>130</v>
      </c>
      <c r="D26" s="78" t="s">
        <v>978</v>
      </c>
      <c r="E26" s="78" t="s">
        <v>921</v>
      </c>
      <c r="F26" s="78" t="s">
        <v>42</v>
      </c>
      <c r="G26" s="79" t="s">
        <v>922</v>
      </c>
      <c r="H26" s="79" t="s">
        <v>1217</v>
      </c>
      <c r="I26" s="79" t="s">
        <v>1641</v>
      </c>
      <c r="J26" s="78" t="s">
        <v>979</v>
      </c>
      <c r="K26" s="78">
        <v>1227820817</v>
      </c>
      <c r="L26" s="79" t="s">
        <v>195</v>
      </c>
      <c r="M26" s="79" t="s">
        <v>196</v>
      </c>
      <c r="N26" s="83">
        <f>SUMIFS(FIPE!C:C,FIPE!A:A,'VENDA FINALIZADAS'!F52,FIPE!B:B,'VENDA FINALIZADAS'!E52)</f>
        <v>24023</v>
      </c>
      <c r="O26" s="79" t="s">
        <v>47</v>
      </c>
      <c r="P26" s="107">
        <v>1</v>
      </c>
      <c r="Q26" s="107">
        <v>700000</v>
      </c>
      <c r="R26" s="107">
        <v>300000</v>
      </c>
      <c r="S26" s="107">
        <v>100000</v>
      </c>
      <c r="T26" s="107">
        <v>30000</v>
      </c>
      <c r="U26" s="107" t="s">
        <v>29</v>
      </c>
      <c r="V26" s="79"/>
      <c r="W26" s="79" t="s">
        <v>30</v>
      </c>
      <c r="X26" s="79" t="s">
        <v>48</v>
      </c>
      <c r="Y26" s="78" t="s">
        <v>49</v>
      </c>
      <c r="Z26" s="90">
        <v>0</v>
      </c>
      <c r="AA26" s="90">
        <v>367</v>
      </c>
      <c r="AB26" s="89">
        <v>144.86000000000001</v>
      </c>
      <c r="AC26" s="103"/>
      <c r="AD26" s="92" t="s">
        <v>1709</v>
      </c>
      <c r="AE26" s="145">
        <v>6111</v>
      </c>
    </row>
    <row r="27" spans="1:31">
      <c r="A27" s="76">
        <v>20</v>
      </c>
      <c r="B27" s="166">
        <v>20</v>
      </c>
      <c r="C27" s="78">
        <v>122</v>
      </c>
      <c r="D27" s="78" t="s">
        <v>970</v>
      </c>
      <c r="E27" s="78" t="s">
        <v>921</v>
      </c>
      <c r="F27" s="78" t="s">
        <v>42</v>
      </c>
      <c r="G27" s="79" t="s">
        <v>922</v>
      </c>
      <c r="H27" s="79" t="s">
        <v>1217</v>
      </c>
      <c r="I27" s="79" t="s">
        <v>1641</v>
      </c>
      <c r="J27" s="78" t="s">
        <v>971</v>
      </c>
      <c r="K27" s="78">
        <v>1227814043</v>
      </c>
      <c r="L27" s="79" t="s">
        <v>195</v>
      </c>
      <c r="M27" s="79" t="s">
        <v>196</v>
      </c>
      <c r="N27" s="83">
        <f>SUMIFS(FIPE!C:C,FIPE!A:A,'VENDA FINALIZADAS'!F48,FIPE!B:B,'VENDA FINALIZADAS'!E48)</f>
        <v>24023</v>
      </c>
      <c r="O27" s="79" t="s">
        <v>47</v>
      </c>
      <c r="P27" s="107">
        <v>1</v>
      </c>
      <c r="Q27" s="107">
        <v>700000</v>
      </c>
      <c r="R27" s="107">
        <v>300000</v>
      </c>
      <c r="S27" s="107">
        <v>100000</v>
      </c>
      <c r="T27" s="107">
        <v>30000</v>
      </c>
      <c r="U27" s="107" t="s">
        <v>29</v>
      </c>
      <c r="V27" s="79"/>
      <c r="W27" s="79" t="s">
        <v>30</v>
      </c>
      <c r="X27" s="79" t="s">
        <v>48</v>
      </c>
      <c r="Y27" s="78" t="s">
        <v>49</v>
      </c>
      <c r="Z27" s="90">
        <v>0</v>
      </c>
      <c r="AA27" s="90">
        <v>367</v>
      </c>
      <c r="AB27" s="89">
        <v>144.86000000000001</v>
      </c>
      <c r="AC27" s="103"/>
      <c r="AD27" s="92" t="s">
        <v>1709</v>
      </c>
      <c r="AE27" s="145">
        <v>6636</v>
      </c>
    </row>
    <row r="28" spans="1:31">
      <c r="A28" s="76">
        <v>20</v>
      </c>
      <c r="B28" s="166">
        <v>5</v>
      </c>
      <c r="C28" s="78">
        <v>134</v>
      </c>
      <c r="D28" s="78" t="s">
        <v>982</v>
      </c>
      <c r="E28" s="78" t="s">
        <v>921</v>
      </c>
      <c r="F28" s="78" t="s">
        <v>42</v>
      </c>
      <c r="G28" s="79" t="s">
        <v>922</v>
      </c>
      <c r="H28" s="79" t="s">
        <v>1217</v>
      </c>
      <c r="I28" s="79" t="s">
        <v>1641</v>
      </c>
      <c r="J28" s="78" t="s">
        <v>983</v>
      </c>
      <c r="K28" s="78">
        <v>1227821848</v>
      </c>
      <c r="L28" s="79" t="s">
        <v>195</v>
      </c>
      <c r="M28" s="79" t="s">
        <v>196</v>
      </c>
      <c r="N28" s="83">
        <f>SUMIFS(FIPE!C:C,FIPE!A:A,'VENDA FINALIZADAS'!F54,FIPE!B:B,'VENDA FINALIZADAS'!E54)</f>
        <v>24023</v>
      </c>
      <c r="O28" s="79" t="s">
        <v>47</v>
      </c>
      <c r="P28" s="107">
        <v>1</v>
      </c>
      <c r="Q28" s="107">
        <v>700000</v>
      </c>
      <c r="R28" s="107">
        <v>300000</v>
      </c>
      <c r="S28" s="107">
        <v>100000</v>
      </c>
      <c r="T28" s="107">
        <v>30000</v>
      </c>
      <c r="U28" s="107" t="s">
        <v>29</v>
      </c>
      <c r="V28" s="79"/>
      <c r="W28" s="79" t="s">
        <v>30</v>
      </c>
      <c r="X28" s="79" t="s">
        <v>48</v>
      </c>
      <c r="Y28" s="78" t="s">
        <v>49</v>
      </c>
      <c r="Z28" s="90">
        <v>0</v>
      </c>
      <c r="AA28" s="90">
        <v>367</v>
      </c>
      <c r="AB28" s="89">
        <v>144.86000000000001</v>
      </c>
      <c r="AC28" s="103"/>
      <c r="AD28" s="92" t="s">
        <v>1709</v>
      </c>
      <c r="AE28" s="145">
        <v>7043</v>
      </c>
    </row>
    <row r="29" spans="1:31">
      <c r="A29" s="76">
        <v>20</v>
      </c>
      <c r="B29" s="166">
        <v>20</v>
      </c>
      <c r="C29" s="78">
        <v>78</v>
      </c>
      <c r="D29" s="78" t="s">
        <v>926</v>
      </c>
      <c r="E29" s="78" t="s">
        <v>921</v>
      </c>
      <c r="F29" s="78" t="s">
        <v>42</v>
      </c>
      <c r="G29" s="79" t="s">
        <v>922</v>
      </c>
      <c r="H29" s="79" t="s">
        <v>1217</v>
      </c>
      <c r="I29" s="79" t="s">
        <v>1641</v>
      </c>
      <c r="J29" s="78" t="s">
        <v>927</v>
      </c>
      <c r="K29" s="78">
        <v>1227926984</v>
      </c>
      <c r="L29" s="79" t="s">
        <v>195</v>
      </c>
      <c r="M29" s="79" t="s">
        <v>196</v>
      </c>
      <c r="N29" s="83">
        <f>SUMIFS(FIPE!C:C,FIPE!A:A,'VENDA FINALIZADAS'!F26,FIPE!B:B,'VENDA FINALIZADAS'!E26)</f>
        <v>24023</v>
      </c>
      <c r="O29" s="79" t="s">
        <v>47</v>
      </c>
      <c r="P29" s="107">
        <v>1</v>
      </c>
      <c r="Q29" s="107">
        <v>700000</v>
      </c>
      <c r="R29" s="107">
        <v>300000</v>
      </c>
      <c r="S29" s="107">
        <v>100000</v>
      </c>
      <c r="T29" s="107">
        <v>30000</v>
      </c>
      <c r="U29" s="107" t="s">
        <v>29</v>
      </c>
      <c r="V29" s="79"/>
      <c r="W29" s="79" t="s">
        <v>30</v>
      </c>
      <c r="X29" s="79" t="s">
        <v>48</v>
      </c>
      <c r="Y29" s="78" t="s">
        <v>49</v>
      </c>
      <c r="Z29" s="90">
        <v>0</v>
      </c>
      <c r="AA29" s="90">
        <v>367</v>
      </c>
      <c r="AB29" s="89">
        <v>144.86000000000001</v>
      </c>
      <c r="AC29" s="103"/>
      <c r="AD29" s="92" t="s">
        <v>1709</v>
      </c>
      <c r="AE29" s="144">
        <v>7851</v>
      </c>
    </row>
    <row r="30" spans="1:31">
      <c r="A30" s="76">
        <v>20</v>
      </c>
      <c r="B30" s="166">
        <v>20</v>
      </c>
      <c r="C30" s="78">
        <v>112</v>
      </c>
      <c r="D30" s="78" t="s">
        <v>960</v>
      </c>
      <c r="E30" s="78" t="s">
        <v>921</v>
      </c>
      <c r="F30" s="78" t="s">
        <v>42</v>
      </c>
      <c r="G30" s="79" t="s">
        <v>922</v>
      </c>
      <c r="H30" s="79" t="s">
        <v>1217</v>
      </c>
      <c r="I30" s="79" t="s">
        <v>1641</v>
      </c>
      <c r="J30" s="78" t="s">
        <v>961</v>
      </c>
      <c r="K30" s="78">
        <v>1227814760</v>
      </c>
      <c r="L30" s="79" t="s">
        <v>195</v>
      </c>
      <c r="M30" s="79" t="s">
        <v>196</v>
      </c>
      <c r="N30" s="83">
        <f>SUMIFS(FIPE!C:C,FIPE!A:A,'VENDA FINALIZADAS'!F43,FIPE!B:B,'VENDA FINALIZADAS'!E43)</f>
        <v>24023</v>
      </c>
      <c r="O30" s="79" t="s">
        <v>47</v>
      </c>
      <c r="P30" s="107">
        <v>1</v>
      </c>
      <c r="Q30" s="107">
        <v>700000</v>
      </c>
      <c r="R30" s="107">
        <v>300000</v>
      </c>
      <c r="S30" s="107">
        <v>100000</v>
      </c>
      <c r="T30" s="107">
        <v>30000</v>
      </c>
      <c r="U30" s="107" t="s">
        <v>29</v>
      </c>
      <c r="V30" s="79"/>
      <c r="W30" s="79" t="s">
        <v>30</v>
      </c>
      <c r="X30" s="79" t="s">
        <v>48</v>
      </c>
      <c r="Y30" s="78" t="s">
        <v>49</v>
      </c>
      <c r="Z30" s="90">
        <v>0</v>
      </c>
      <c r="AA30" s="90">
        <v>367</v>
      </c>
      <c r="AB30" s="89">
        <v>144.86000000000001</v>
      </c>
      <c r="AC30" s="103"/>
      <c r="AD30" s="92" t="s">
        <v>1709</v>
      </c>
      <c r="AE30" s="144">
        <v>8568</v>
      </c>
    </row>
    <row r="31" spans="1:31">
      <c r="A31" s="76">
        <v>20</v>
      </c>
      <c r="B31" s="166">
        <v>20</v>
      </c>
      <c r="C31" s="78">
        <v>132</v>
      </c>
      <c r="D31" s="78" t="s">
        <v>980</v>
      </c>
      <c r="E31" s="78" t="s">
        <v>921</v>
      </c>
      <c r="F31" s="78" t="s">
        <v>42</v>
      </c>
      <c r="G31" s="79" t="s">
        <v>922</v>
      </c>
      <c r="H31" s="79" t="s">
        <v>1217</v>
      </c>
      <c r="I31" s="79" t="s">
        <v>1641</v>
      </c>
      <c r="J31" s="78" t="s">
        <v>981</v>
      </c>
      <c r="K31" s="78">
        <v>1227816615</v>
      </c>
      <c r="L31" s="79" t="s">
        <v>195</v>
      </c>
      <c r="M31" s="79" t="s">
        <v>196</v>
      </c>
      <c r="N31" s="83">
        <f>SUMIFS(FIPE!C:C,FIPE!A:A,'VENDA FINALIZADAS'!F53,FIPE!B:B,'VENDA FINALIZADAS'!E53)</f>
        <v>24023</v>
      </c>
      <c r="O31" s="79" t="s">
        <v>47</v>
      </c>
      <c r="P31" s="107">
        <v>1</v>
      </c>
      <c r="Q31" s="107">
        <v>700000</v>
      </c>
      <c r="R31" s="107">
        <v>300000</v>
      </c>
      <c r="S31" s="107">
        <v>100000</v>
      </c>
      <c r="T31" s="107">
        <v>30000</v>
      </c>
      <c r="U31" s="107" t="s">
        <v>29</v>
      </c>
      <c r="V31" s="79"/>
      <c r="W31" s="79" t="s">
        <v>30</v>
      </c>
      <c r="X31" s="79" t="s">
        <v>48</v>
      </c>
      <c r="Y31" s="78" t="s">
        <v>49</v>
      </c>
      <c r="Z31" s="90">
        <v>0</v>
      </c>
      <c r="AA31" s="90">
        <v>367</v>
      </c>
      <c r="AB31" s="89">
        <v>144.86000000000001</v>
      </c>
      <c r="AC31" s="103"/>
      <c r="AD31" s="92" t="s">
        <v>1709</v>
      </c>
      <c r="AE31" s="145">
        <v>9753</v>
      </c>
    </row>
    <row r="32" spans="1:31">
      <c r="A32" s="76">
        <v>20</v>
      </c>
      <c r="B32" s="166">
        <v>20</v>
      </c>
      <c r="C32" s="78">
        <v>116</v>
      </c>
      <c r="D32" s="78" t="s">
        <v>964</v>
      </c>
      <c r="E32" s="78" t="s">
        <v>921</v>
      </c>
      <c r="F32" s="78" t="s">
        <v>42</v>
      </c>
      <c r="G32" s="79" t="s">
        <v>922</v>
      </c>
      <c r="H32" s="79" t="s">
        <v>1217</v>
      </c>
      <c r="I32" s="79" t="s">
        <v>1641</v>
      </c>
      <c r="J32" s="78" t="s">
        <v>965</v>
      </c>
      <c r="K32" s="78">
        <v>1227811567</v>
      </c>
      <c r="L32" s="79" t="s">
        <v>195</v>
      </c>
      <c r="M32" s="79" t="s">
        <v>196</v>
      </c>
      <c r="N32" s="83">
        <f>SUMIFS(FIPE!C:C,FIPE!A:A,'VENDA FINALIZADAS'!F45,FIPE!B:B,'VENDA FINALIZADAS'!E45)</f>
        <v>24023</v>
      </c>
      <c r="O32" s="79" t="s">
        <v>47</v>
      </c>
      <c r="P32" s="107">
        <v>1</v>
      </c>
      <c r="Q32" s="107">
        <v>700000</v>
      </c>
      <c r="R32" s="107">
        <v>300000</v>
      </c>
      <c r="S32" s="107">
        <v>100000</v>
      </c>
      <c r="T32" s="107">
        <v>30000</v>
      </c>
      <c r="U32" s="107" t="s">
        <v>29</v>
      </c>
      <c r="V32" s="79"/>
      <c r="W32" s="79" t="s">
        <v>30</v>
      </c>
      <c r="X32" s="79" t="s">
        <v>48</v>
      </c>
      <c r="Y32" s="78" t="s">
        <v>49</v>
      </c>
      <c r="Z32" s="90">
        <v>0</v>
      </c>
      <c r="AA32" s="90">
        <v>367</v>
      </c>
      <c r="AB32" s="89">
        <v>144.86000000000001</v>
      </c>
      <c r="AC32" s="103"/>
      <c r="AD32" s="92" t="s">
        <v>1709</v>
      </c>
      <c r="AE32" s="144">
        <v>11507</v>
      </c>
    </row>
    <row r="33" spans="1:31">
      <c r="A33" s="76">
        <v>20</v>
      </c>
      <c r="B33" s="166">
        <v>5</v>
      </c>
      <c r="C33" s="78">
        <v>120</v>
      </c>
      <c r="D33" s="78" t="s">
        <v>968</v>
      </c>
      <c r="E33" s="78" t="s">
        <v>921</v>
      </c>
      <c r="F33" s="78" t="s">
        <v>42</v>
      </c>
      <c r="G33" s="79" t="s">
        <v>922</v>
      </c>
      <c r="H33" s="79" t="s">
        <v>1217</v>
      </c>
      <c r="I33" s="79" t="s">
        <v>1641</v>
      </c>
      <c r="J33" s="78" t="s">
        <v>969</v>
      </c>
      <c r="K33" s="78">
        <v>1226559481</v>
      </c>
      <c r="L33" s="79" t="s">
        <v>195</v>
      </c>
      <c r="M33" s="79" t="s">
        <v>196</v>
      </c>
      <c r="N33" s="83">
        <f>SUMIFS(FIPE!C:C,FIPE!A:A,'VENDA FINALIZADAS'!F47,FIPE!B:B,'VENDA FINALIZADAS'!E47)</f>
        <v>24023</v>
      </c>
      <c r="O33" s="79" t="s">
        <v>47</v>
      </c>
      <c r="P33" s="107">
        <v>1</v>
      </c>
      <c r="Q33" s="107">
        <v>700000</v>
      </c>
      <c r="R33" s="107">
        <v>300000</v>
      </c>
      <c r="S33" s="107">
        <v>100000</v>
      </c>
      <c r="T33" s="107">
        <v>30000</v>
      </c>
      <c r="U33" s="107" t="s">
        <v>29</v>
      </c>
      <c r="V33" s="79"/>
      <c r="W33" s="79" t="s">
        <v>30</v>
      </c>
      <c r="X33" s="79" t="s">
        <v>48</v>
      </c>
      <c r="Y33" s="78" t="s">
        <v>49</v>
      </c>
      <c r="Z33" s="90">
        <v>131.46</v>
      </c>
      <c r="AA33" s="90">
        <v>367</v>
      </c>
      <c r="AB33" s="89">
        <v>144.86000000000001</v>
      </c>
      <c r="AC33" s="103"/>
      <c r="AD33" s="92" t="s">
        <v>1709</v>
      </c>
      <c r="AE33" s="144">
        <v>11635</v>
      </c>
    </row>
    <row r="34" spans="1:31">
      <c r="A34" s="76">
        <v>20</v>
      </c>
      <c r="B34" s="166">
        <v>5</v>
      </c>
      <c r="C34" s="78">
        <v>102</v>
      </c>
      <c r="D34" s="78" t="s">
        <v>950</v>
      </c>
      <c r="E34" s="78" t="s">
        <v>921</v>
      </c>
      <c r="F34" s="78" t="s">
        <v>42</v>
      </c>
      <c r="G34" s="79" t="s">
        <v>922</v>
      </c>
      <c r="H34" s="79" t="s">
        <v>1217</v>
      </c>
      <c r="I34" s="79" t="s">
        <v>1641</v>
      </c>
      <c r="J34" s="78" t="s">
        <v>951</v>
      </c>
      <c r="K34" s="78">
        <v>1227928502</v>
      </c>
      <c r="L34" s="79" t="s">
        <v>195</v>
      </c>
      <c r="M34" s="79" t="s">
        <v>196</v>
      </c>
      <c r="N34" s="83">
        <f>SUMIFS(FIPE!C:C,FIPE!A:A,'VENDA FINALIZADAS'!F38,FIPE!B:B,'VENDA FINALIZADAS'!E38)</f>
        <v>24023</v>
      </c>
      <c r="O34" s="79" t="s">
        <v>47</v>
      </c>
      <c r="P34" s="107">
        <v>1</v>
      </c>
      <c r="Q34" s="107">
        <v>700000</v>
      </c>
      <c r="R34" s="107">
        <v>300000</v>
      </c>
      <c r="S34" s="107">
        <v>100000</v>
      </c>
      <c r="T34" s="107">
        <v>30000</v>
      </c>
      <c r="U34" s="107" t="s">
        <v>29</v>
      </c>
      <c r="V34" s="79"/>
      <c r="W34" s="79" t="s">
        <v>30</v>
      </c>
      <c r="X34" s="79" t="s">
        <v>48</v>
      </c>
      <c r="Y34" s="78" t="s">
        <v>49</v>
      </c>
      <c r="Z34" s="90">
        <v>131.46</v>
      </c>
      <c r="AA34" s="90">
        <v>367</v>
      </c>
      <c r="AB34" s="89">
        <v>144.86000000000001</v>
      </c>
      <c r="AC34" s="103"/>
      <c r="AD34" s="92" t="s">
        <v>1709</v>
      </c>
      <c r="AE34" s="144">
        <v>13129</v>
      </c>
    </row>
    <row r="35" spans="1:31">
      <c r="A35" s="76">
        <v>20</v>
      </c>
      <c r="B35" s="166">
        <v>20</v>
      </c>
      <c r="C35" s="78">
        <v>76</v>
      </c>
      <c r="D35" s="78" t="s">
        <v>924</v>
      </c>
      <c r="E35" s="78" t="s">
        <v>921</v>
      </c>
      <c r="F35" s="78" t="s">
        <v>42</v>
      </c>
      <c r="G35" s="79" t="s">
        <v>922</v>
      </c>
      <c r="H35" s="79" t="s">
        <v>1217</v>
      </c>
      <c r="I35" s="79" t="s">
        <v>1641</v>
      </c>
      <c r="J35" s="78" t="s">
        <v>925</v>
      </c>
      <c r="K35" s="78">
        <v>1227929134</v>
      </c>
      <c r="L35" s="79" t="s">
        <v>195</v>
      </c>
      <c r="M35" s="79" t="s">
        <v>196</v>
      </c>
      <c r="N35" s="83">
        <f>SUMIFS(FIPE!C:C,FIPE!A:A,'VENDA FINALIZADAS'!F25,FIPE!B:B,'VENDA FINALIZADAS'!E25)</f>
        <v>24023</v>
      </c>
      <c r="O35" s="79" t="s">
        <v>47</v>
      </c>
      <c r="P35" s="107">
        <v>1</v>
      </c>
      <c r="Q35" s="107">
        <v>700000</v>
      </c>
      <c r="R35" s="107">
        <v>300000</v>
      </c>
      <c r="S35" s="107">
        <v>100000</v>
      </c>
      <c r="T35" s="107">
        <v>30000</v>
      </c>
      <c r="U35" s="107" t="s">
        <v>29</v>
      </c>
      <c r="V35" s="79"/>
      <c r="W35" s="79" t="s">
        <v>30</v>
      </c>
      <c r="X35" s="79" t="s">
        <v>48</v>
      </c>
      <c r="Y35" s="78" t="s">
        <v>49</v>
      </c>
      <c r="Z35" s="90">
        <v>0</v>
      </c>
      <c r="AA35" s="90">
        <v>367</v>
      </c>
      <c r="AB35" s="89">
        <v>144.86000000000001</v>
      </c>
      <c r="AC35" s="103"/>
      <c r="AD35" s="92" t="s">
        <v>1709</v>
      </c>
      <c r="AE35" s="145">
        <v>14213</v>
      </c>
    </row>
    <row r="36" spans="1:31">
      <c r="A36" s="76">
        <v>20</v>
      </c>
      <c r="B36" s="166">
        <v>20</v>
      </c>
      <c r="C36" s="78">
        <v>94</v>
      </c>
      <c r="D36" s="78" t="s">
        <v>942</v>
      </c>
      <c r="E36" s="78" t="s">
        <v>921</v>
      </c>
      <c r="F36" s="78" t="s">
        <v>42</v>
      </c>
      <c r="G36" s="79" t="s">
        <v>922</v>
      </c>
      <c r="H36" s="79" t="s">
        <v>1217</v>
      </c>
      <c r="I36" s="79" t="s">
        <v>1641</v>
      </c>
      <c r="J36" s="78" t="s">
        <v>943</v>
      </c>
      <c r="K36" s="78">
        <v>1227929711</v>
      </c>
      <c r="L36" s="79" t="s">
        <v>195</v>
      </c>
      <c r="M36" s="79" t="s">
        <v>196</v>
      </c>
      <c r="N36" s="83">
        <f>SUMIFS(FIPE!C:C,FIPE!A:A,'VENDA FINALIZADAS'!F34,FIPE!B:B,'VENDA FINALIZADAS'!E34)</f>
        <v>24023</v>
      </c>
      <c r="O36" s="79" t="s">
        <v>47</v>
      </c>
      <c r="P36" s="107">
        <v>1</v>
      </c>
      <c r="Q36" s="107">
        <v>700000</v>
      </c>
      <c r="R36" s="107">
        <v>300000</v>
      </c>
      <c r="S36" s="107">
        <v>100000</v>
      </c>
      <c r="T36" s="107">
        <v>30000</v>
      </c>
      <c r="U36" s="107" t="s">
        <v>29</v>
      </c>
      <c r="V36" s="79"/>
      <c r="W36" s="79" t="s">
        <v>30</v>
      </c>
      <c r="X36" s="79" t="s">
        <v>48</v>
      </c>
      <c r="Y36" s="78" t="s">
        <v>49</v>
      </c>
      <c r="Z36" s="90">
        <v>0</v>
      </c>
      <c r="AA36" s="90">
        <v>367</v>
      </c>
      <c r="AB36" s="89">
        <v>144.86000000000001</v>
      </c>
      <c r="AC36" s="103"/>
      <c r="AD36" s="92" t="s">
        <v>1709</v>
      </c>
      <c r="AE36" s="145">
        <v>15684</v>
      </c>
    </row>
    <row r="37" spans="1:31">
      <c r="A37" s="76">
        <v>20</v>
      </c>
      <c r="B37" s="166">
        <v>20</v>
      </c>
      <c r="C37" s="78">
        <v>104</v>
      </c>
      <c r="D37" s="78" t="s">
        <v>952</v>
      </c>
      <c r="E37" s="78" t="s">
        <v>921</v>
      </c>
      <c r="F37" s="78" t="s">
        <v>42</v>
      </c>
      <c r="G37" s="79" t="s">
        <v>922</v>
      </c>
      <c r="H37" s="79" t="s">
        <v>1217</v>
      </c>
      <c r="I37" s="79" t="s">
        <v>1641</v>
      </c>
      <c r="J37" s="78" t="s">
        <v>953</v>
      </c>
      <c r="K37" s="78">
        <v>1227927875</v>
      </c>
      <c r="L37" s="79" t="s">
        <v>195</v>
      </c>
      <c r="M37" s="79" t="s">
        <v>196</v>
      </c>
      <c r="N37" s="83">
        <f>SUMIFS(FIPE!C:C,FIPE!A:A,'VENDA FINALIZADAS'!F39,FIPE!B:B,'VENDA FINALIZADAS'!E39)</f>
        <v>24023</v>
      </c>
      <c r="O37" s="79" t="s">
        <v>47</v>
      </c>
      <c r="P37" s="107">
        <v>1</v>
      </c>
      <c r="Q37" s="107">
        <v>700000</v>
      </c>
      <c r="R37" s="107">
        <v>300000</v>
      </c>
      <c r="S37" s="107">
        <v>100000</v>
      </c>
      <c r="T37" s="107">
        <v>30000</v>
      </c>
      <c r="U37" s="107" t="s">
        <v>29</v>
      </c>
      <c r="V37" s="79"/>
      <c r="W37" s="79" t="s">
        <v>30</v>
      </c>
      <c r="X37" s="79" t="s">
        <v>48</v>
      </c>
      <c r="Y37" s="78" t="s">
        <v>49</v>
      </c>
      <c r="Z37" s="90">
        <v>0</v>
      </c>
      <c r="AA37" s="90">
        <v>367</v>
      </c>
      <c r="AB37" s="89">
        <v>144.86000000000001</v>
      </c>
      <c r="AC37" s="103"/>
      <c r="AD37" s="92" t="s">
        <v>1709</v>
      </c>
      <c r="AE37" s="144">
        <v>15895</v>
      </c>
    </row>
    <row r="38" spans="1:31">
      <c r="A38" s="76">
        <v>20</v>
      </c>
      <c r="B38" s="166">
        <v>20</v>
      </c>
      <c r="C38" s="78">
        <v>128</v>
      </c>
      <c r="D38" s="78" t="s">
        <v>976</v>
      </c>
      <c r="E38" s="78" t="s">
        <v>921</v>
      </c>
      <c r="F38" s="78" t="s">
        <v>42</v>
      </c>
      <c r="G38" s="79" t="s">
        <v>922</v>
      </c>
      <c r="H38" s="79" t="s">
        <v>1217</v>
      </c>
      <c r="I38" s="79" t="s">
        <v>1641</v>
      </c>
      <c r="J38" s="78" t="s">
        <v>977</v>
      </c>
      <c r="K38" s="78">
        <v>1227822224</v>
      </c>
      <c r="L38" s="79" t="s">
        <v>195</v>
      </c>
      <c r="M38" s="79" t="s">
        <v>196</v>
      </c>
      <c r="N38" s="83">
        <f>SUMIFS(FIPE!C:C,FIPE!A:A,'VENDA FINALIZADAS'!F51,FIPE!B:B,'VENDA FINALIZADAS'!E51)</f>
        <v>24023</v>
      </c>
      <c r="O38" s="79" t="s">
        <v>47</v>
      </c>
      <c r="P38" s="107">
        <v>1</v>
      </c>
      <c r="Q38" s="107">
        <v>700000</v>
      </c>
      <c r="R38" s="107">
        <v>300000</v>
      </c>
      <c r="S38" s="107">
        <v>100000</v>
      </c>
      <c r="T38" s="107">
        <v>30000</v>
      </c>
      <c r="U38" s="107" t="s">
        <v>29</v>
      </c>
      <c r="V38" s="79"/>
      <c r="W38" s="79" t="s">
        <v>30</v>
      </c>
      <c r="X38" s="79" t="s">
        <v>48</v>
      </c>
      <c r="Y38" s="78" t="s">
        <v>49</v>
      </c>
      <c r="Z38" s="90">
        <v>0</v>
      </c>
      <c r="AA38" s="90">
        <v>367</v>
      </c>
      <c r="AB38" s="89">
        <v>144.86000000000001</v>
      </c>
      <c r="AC38" s="103"/>
      <c r="AD38" s="92" t="s">
        <v>1709</v>
      </c>
      <c r="AE38" s="144">
        <v>16198</v>
      </c>
    </row>
    <row r="39" spans="1:31">
      <c r="A39" s="76">
        <v>20</v>
      </c>
      <c r="B39" s="166">
        <v>5</v>
      </c>
      <c r="C39" s="78">
        <v>124</v>
      </c>
      <c r="D39" s="78" t="s">
        <v>972</v>
      </c>
      <c r="E39" s="78" t="s">
        <v>921</v>
      </c>
      <c r="F39" s="78" t="s">
        <v>42</v>
      </c>
      <c r="G39" s="79" t="s">
        <v>922</v>
      </c>
      <c r="H39" s="79" t="s">
        <v>1217</v>
      </c>
      <c r="I39" s="79" t="s">
        <v>1641</v>
      </c>
      <c r="J39" s="78" t="s">
        <v>973</v>
      </c>
      <c r="K39" s="78">
        <v>1227815104</v>
      </c>
      <c r="L39" s="79" t="s">
        <v>195</v>
      </c>
      <c r="M39" s="79" t="s">
        <v>196</v>
      </c>
      <c r="N39" s="83">
        <f>SUMIFS(FIPE!C:C,FIPE!A:A,'VENDA FINALIZADAS'!F49,FIPE!B:B,'VENDA FINALIZADAS'!E49)</f>
        <v>24023</v>
      </c>
      <c r="O39" s="79" t="s">
        <v>47</v>
      </c>
      <c r="P39" s="107">
        <v>1</v>
      </c>
      <c r="Q39" s="107">
        <v>700000</v>
      </c>
      <c r="R39" s="107">
        <v>300000</v>
      </c>
      <c r="S39" s="107">
        <v>100000</v>
      </c>
      <c r="T39" s="107">
        <v>30000</v>
      </c>
      <c r="U39" s="107" t="s">
        <v>29</v>
      </c>
      <c r="V39" s="79"/>
      <c r="W39" s="79" t="s">
        <v>30</v>
      </c>
      <c r="X39" s="79" t="s">
        <v>48</v>
      </c>
      <c r="Y39" s="78" t="s">
        <v>49</v>
      </c>
      <c r="Z39" s="90">
        <v>0</v>
      </c>
      <c r="AA39" s="90">
        <v>367</v>
      </c>
      <c r="AB39" s="89">
        <v>144.86000000000001</v>
      </c>
      <c r="AC39" s="103"/>
      <c r="AD39" s="92" t="s">
        <v>1709</v>
      </c>
      <c r="AE39" s="145">
        <v>16376</v>
      </c>
    </row>
    <row r="40" spans="1:31">
      <c r="A40" s="76">
        <v>20</v>
      </c>
      <c r="B40" s="166">
        <v>20</v>
      </c>
      <c r="C40" s="78">
        <v>106</v>
      </c>
      <c r="D40" s="78" t="s">
        <v>954</v>
      </c>
      <c r="E40" s="78" t="s">
        <v>921</v>
      </c>
      <c r="F40" s="78" t="s">
        <v>42</v>
      </c>
      <c r="G40" s="79" t="s">
        <v>922</v>
      </c>
      <c r="H40" s="79" t="s">
        <v>1217</v>
      </c>
      <c r="I40" s="79" t="s">
        <v>1641</v>
      </c>
      <c r="J40" s="78" t="s">
        <v>955</v>
      </c>
      <c r="K40" s="78">
        <v>1227928855</v>
      </c>
      <c r="L40" s="79" t="s">
        <v>195</v>
      </c>
      <c r="M40" s="79" t="s">
        <v>196</v>
      </c>
      <c r="N40" s="83">
        <f>SUMIFS(FIPE!C:C,FIPE!A:A,'VENDA FINALIZADAS'!F40,FIPE!B:B,'VENDA FINALIZADAS'!E40)</f>
        <v>24023</v>
      </c>
      <c r="O40" s="79" t="s">
        <v>47</v>
      </c>
      <c r="P40" s="107">
        <v>1</v>
      </c>
      <c r="Q40" s="107">
        <v>700000</v>
      </c>
      <c r="R40" s="107">
        <v>300000</v>
      </c>
      <c r="S40" s="107">
        <v>100000</v>
      </c>
      <c r="T40" s="107">
        <v>30000</v>
      </c>
      <c r="U40" s="107" t="s">
        <v>29</v>
      </c>
      <c r="V40" s="79"/>
      <c r="W40" s="79" t="s">
        <v>30</v>
      </c>
      <c r="X40" s="79" t="s">
        <v>48</v>
      </c>
      <c r="Y40" s="78" t="s">
        <v>49</v>
      </c>
      <c r="Z40" s="90">
        <v>0</v>
      </c>
      <c r="AA40" s="90">
        <v>367</v>
      </c>
      <c r="AB40" s="89">
        <v>144.86000000000001</v>
      </c>
      <c r="AC40" s="103"/>
      <c r="AD40" s="92" t="s">
        <v>1709</v>
      </c>
      <c r="AE40" s="144">
        <v>16611</v>
      </c>
    </row>
    <row r="41" spans="1:31">
      <c r="A41" s="76">
        <v>20</v>
      </c>
      <c r="B41" s="166">
        <v>20</v>
      </c>
      <c r="C41" s="78">
        <v>140</v>
      </c>
      <c r="D41" s="78" t="s">
        <v>988</v>
      </c>
      <c r="E41" s="78" t="s">
        <v>921</v>
      </c>
      <c r="F41" s="78" t="s">
        <v>42</v>
      </c>
      <c r="G41" s="79" t="s">
        <v>922</v>
      </c>
      <c r="H41" s="79" t="s">
        <v>1217</v>
      </c>
      <c r="I41" s="79" t="s">
        <v>1641</v>
      </c>
      <c r="J41" s="78" t="s">
        <v>989</v>
      </c>
      <c r="K41" s="78">
        <v>1227815988</v>
      </c>
      <c r="L41" s="79" t="s">
        <v>195</v>
      </c>
      <c r="M41" s="79" t="s">
        <v>196</v>
      </c>
      <c r="N41" s="83">
        <f>SUMIFS(FIPE!C:C,FIPE!A:A,'VENDA FINALIZADAS'!F57,FIPE!B:B,'VENDA FINALIZADAS'!E57)</f>
        <v>24023</v>
      </c>
      <c r="O41" s="79" t="s">
        <v>47</v>
      </c>
      <c r="P41" s="107">
        <v>1</v>
      </c>
      <c r="Q41" s="107">
        <v>700000</v>
      </c>
      <c r="R41" s="107">
        <v>300000</v>
      </c>
      <c r="S41" s="107">
        <v>100000</v>
      </c>
      <c r="T41" s="107">
        <v>30000</v>
      </c>
      <c r="U41" s="107" t="s">
        <v>29</v>
      </c>
      <c r="V41" s="79"/>
      <c r="W41" s="79" t="s">
        <v>30</v>
      </c>
      <c r="X41" s="79" t="s">
        <v>48</v>
      </c>
      <c r="Y41" s="78" t="s">
        <v>49</v>
      </c>
      <c r="Z41" s="90">
        <v>0</v>
      </c>
      <c r="AA41" s="90">
        <v>367</v>
      </c>
      <c r="AB41" s="89">
        <v>144.86000000000001</v>
      </c>
      <c r="AC41" s="103"/>
      <c r="AD41" s="92" t="s">
        <v>1709</v>
      </c>
      <c r="AE41" s="144">
        <v>17068</v>
      </c>
    </row>
    <row r="42" spans="1:31">
      <c r="A42" s="76">
        <v>20</v>
      </c>
      <c r="B42" s="166">
        <v>20</v>
      </c>
      <c r="C42" s="78">
        <v>82</v>
      </c>
      <c r="D42" s="78" t="s">
        <v>930</v>
      </c>
      <c r="E42" s="78" t="s">
        <v>921</v>
      </c>
      <c r="F42" s="78" t="s">
        <v>42</v>
      </c>
      <c r="G42" s="79" t="s">
        <v>922</v>
      </c>
      <c r="H42" s="79" t="s">
        <v>1217</v>
      </c>
      <c r="I42" s="79" t="s">
        <v>1641</v>
      </c>
      <c r="J42" s="78" t="s">
        <v>931</v>
      </c>
      <c r="K42" s="78">
        <v>1227823913</v>
      </c>
      <c r="L42" s="79" t="s">
        <v>195</v>
      </c>
      <c r="M42" s="79" t="s">
        <v>196</v>
      </c>
      <c r="N42" s="83">
        <f>SUMIFS(FIPE!C:C,FIPE!A:A,'VENDA FINALIZADAS'!F28,FIPE!B:B,'VENDA FINALIZADAS'!E28)</f>
        <v>24023</v>
      </c>
      <c r="O42" s="79" t="s">
        <v>47</v>
      </c>
      <c r="P42" s="107">
        <v>1</v>
      </c>
      <c r="Q42" s="107">
        <v>700000</v>
      </c>
      <c r="R42" s="107">
        <v>300000</v>
      </c>
      <c r="S42" s="107">
        <v>100000</v>
      </c>
      <c r="T42" s="107">
        <v>30000</v>
      </c>
      <c r="U42" s="107" t="s">
        <v>29</v>
      </c>
      <c r="V42" s="79"/>
      <c r="W42" s="79" t="s">
        <v>30</v>
      </c>
      <c r="X42" s="79" t="s">
        <v>48</v>
      </c>
      <c r="Y42" s="78" t="s">
        <v>49</v>
      </c>
      <c r="Z42" s="90">
        <v>0</v>
      </c>
      <c r="AA42" s="90">
        <v>367</v>
      </c>
      <c r="AB42" s="89">
        <v>144.86000000000001</v>
      </c>
      <c r="AC42" s="103"/>
      <c r="AD42" s="92" t="s">
        <v>1709</v>
      </c>
      <c r="AE42" s="145">
        <v>18543</v>
      </c>
    </row>
    <row r="43" spans="1:31">
      <c r="A43" s="76">
        <v>20</v>
      </c>
      <c r="B43" s="166">
        <v>5</v>
      </c>
      <c r="C43" s="78">
        <v>86</v>
      </c>
      <c r="D43" s="78" t="s">
        <v>934</v>
      </c>
      <c r="E43" s="78" t="s">
        <v>921</v>
      </c>
      <c r="F43" s="78" t="s">
        <v>42</v>
      </c>
      <c r="G43" s="79" t="s">
        <v>922</v>
      </c>
      <c r="H43" s="79" t="s">
        <v>1217</v>
      </c>
      <c r="I43" s="79" t="s">
        <v>1641</v>
      </c>
      <c r="J43" s="78" t="s">
        <v>935</v>
      </c>
      <c r="K43" s="78">
        <v>1227931562</v>
      </c>
      <c r="L43" s="79" t="s">
        <v>195</v>
      </c>
      <c r="M43" s="79" t="s">
        <v>196</v>
      </c>
      <c r="N43" s="83">
        <f>SUMIFS(FIPE!C:C,FIPE!A:A,'VENDA FINALIZADAS'!F30,FIPE!B:B,'VENDA FINALIZADAS'!E30)</f>
        <v>24023</v>
      </c>
      <c r="O43" s="79" t="s">
        <v>47</v>
      </c>
      <c r="P43" s="107">
        <v>1</v>
      </c>
      <c r="Q43" s="107">
        <v>700000</v>
      </c>
      <c r="R43" s="107">
        <v>300000</v>
      </c>
      <c r="S43" s="107">
        <v>100000</v>
      </c>
      <c r="T43" s="107">
        <v>30000</v>
      </c>
      <c r="U43" s="107" t="s">
        <v>29</v>
      </c>
      <c r="V43" s="79"/>
      <c r="W43" s="79" t="s">
        <v>30</v>
      </c>
      <c r="X43" s="79" t="s">
        <v>48</v>
      </c>
      <c r="Y43" s="78" t="s">
        <v>49</v>
      </c>
      <c r="Z43" s="90">
        <v>131.46</v>
      </c>
      <c r="AA43" s="90">
        <v>367</v>
      </c>
      <c r="AB43" s="89">
        <v>144.86000000000001</v>
      </c>
      <c r="AC43" s="103"/>
      <c r="AD43" s="92" t="s">
        <v>1709</v>
      </c>
      <c r="AE43" s="144">
        <v>19022</v>
      </c>
    </row>
    <row r="44" spans="1:31">
      <c r="A44" s="76">
        <v>20</v>
      </c>
      <c r="B44" s="166">
        <v>5</v>
      </c>
      <c r="C44" s="78">
        <v>80</v>
      </c>
      <c r="D44" s="78" t="s">
        <v>928</v>
      </c>
      <c r="E44" s="78" t="s">
        <v>921</v>
      </c>
      <c r="F44" s="78" t="s">
        <v>42</v>
      </c>
      <c r="G44" s="79" t="s">
        <v>922</v>
      </c>
      <c r="H44" s="79" t="s">
        <v>1217</v>
      </c>
      <c r="I44" s="79" t="s">
        <v>1641</v>
      </c>
      <c r="J44" s="78" t="s">
        <v>929</v>
      </c>
      <c r="K44" s="78">
        <v>1227932291</v>
      </c>
      <c r="L44" s="79" t="s">
        <v>195</v>
      </c>
      <c r="M44" s="79" t="s">
        <v>196</v>
      </c>
      <c r="N44" s="83">
        <f>SUMIFS(FIPE!C:C,FIPE!A:A,'VENDA FINALIZADAS'!F27,FIPE!B:B,'VENDA FINALIZADAS'!E27)</f>
        <v>24023</v>
      </c>
      <c r="O44" s="79" t="s">
        <v>47</v>
      </c>
      <c r="P44" s="107">
        <v>1</v>
      </c>
      <c r="Q44" s="107">
        <v>700000</v>
      </c>
      <c r="R44" s="107">
        <v>300000</v>
      </c>
      <c r="S44" s="107">
        <v>100000</v>
      </c>
      <c r="T44" s="107">
        <v>30000</v>
      </c>
      <c r="U44" s="107" t="s">
        <v>29</v>
      </c>
      <c r="V44" s="79"/>
      <c r="W44" s="79" t="s">
        <v>30</v>
      </c>
      <c r="X44" s="79" t="s">
        <v>48</v>
      </c>
      <c r="Y44" s="78" t="s">
        <v>49</v>
      </c>
      <c r="Z44" s="90">
        <v>131.46</v>
      </c>
      <c r="AA44" s="90">
        <v>367</v>
      </c>
      <c r="AB44" s="89">
        <v>144.86000000000001</v>
      </c>
      <c r="AC44" s="103"/>
      <c r="AD44" s="92" t="s">
        <v>1709</v>
      </c>
      <c r="AE44" s="144">
        <v>20689</v>
      </c>
    </row>
    <row r="45" spans="1:31">
      <c r="A45" s="76">
        <v>20</v>
      </c>
      <c r="B45" s="166">
        <v>20</v>
      </c>
      <c r="C45" s="78">
        <v>138</v>
      </c>
      <c r="D45" s="78" t="s">
        <v>986</v>
      </c>
      <c r="E45" s="78" t="s">
        <v>921</v>
      </c>
      <c r="F45" s="78" t="s">
        <v>42</v>
      </c>
      <c r="G45" s="79" t="s">
        <v>922</v>
      </c>
      <c r="H45" s="79" t="s">
        <v>1217</v>
      </c>
      <c r="I45" s="79" t="s">
        <v>1641</v>
      </c>
      <c r="J45" s="78" t="s">
        <v>987</v>
      </c>
      <c r="K45" s="78">
        <v>1227817298</v>
      </c>
      <c r="L45" s="79" t="s">
        <v>195</v>
      </c>
      <c r="M45" s="79" t="s">
        <v>196</v>
      </c>
      <c r="N45" s="83">
        <f>SUMIFS(FIPE!C:C,FIPE!A:A,'VENDA FINALIZADAS'!F56,FIPE!B:B,'VENDA FINALIZADAS'!E56)</f>
        <v>24023</v>
      </c>
      <c r="O45" s="79" t="s">
        <v>47</v>
      </c>
      <c r="P45" s="107">
        <v>1</v>
      </c>
      <c r="Q45" s="107">
        <v>700000</v>
      </c>
      <c r="R45" s="107">
        <v>300000</v>
      </c>
      <c r="S45" s="107">
        <v>100000</v>
      </c>
      <c r="T45" s="107">
        <v>30000</v>
      </c>
      <c r="U45" s="107" t="s">
        <v>29</v>
      </c>
      <c r="V45" s="79"/>
      <c r="W45" s="79" t="s">
        <v>30</v>
      </c>
      <c r="X45" s="79" t="s">
        <v>48</v>
      </c>
      <c r="Y45" s="78" t="s">
        <v>49</v>
      </c>
      <c r="Z45" s="90">
        <v>0</v>
      </c>
      <c r="AA45" s="90">
        <v>367</v>
      </c>
      <c r="AB45" s="89">
        <v>144.86000000000001</v>
      </c>
      <c r="AC45" s="103"/>
      <c r="AD45" s="92" t="s">
        <v>1709</v>
      </c>
      <c r="AE45" s="144">
        <v>22166</v>
      </c>
    </row>
    <row r="46" spans="1:31">
      <c r="A46" s="76">
        <v>20</v>
      </c>
      <c r="B46" s="166">
        <v>20</v>
      </c>
      <c r="C46" s="78">
        <v>84</v>
      </c>
      <c r="D46" s="78" t="s">
        <v>932</v>
      </c>
      <c r="E46" s="78" t="s">
        <v>921</v>
      </c>
      <c r="F46" s="78" t="s">
        <v>42</v>
      </c>
      <c r="G46" s="79" t="s">
        <v>922</v>
      </c>
      <c r="H46" s="79" t="s">
        <v>1217</v>
      </c>
      <c r="I46" s="79" t="s">
        <v>1641</v>
      </c>
      <c r="J46" s="78" t="s">
        <v>933</v>
      </c>
      <c r="K46" s="78">
        <v>1227926348</v>
      </c>
      <c r="L46" s="79" t="s">
        <v>195</v>
      </c>
      <c r="M46" s="79" t="s">
        <v>196</v>
      </c>
      <c r="N46" s="83">
        <f>SUMIFS(FIPE!C:C,FIPE!A:A,'VENDA FINALIZADAS'!F29,FIPE!B:B,'VENDA FINALIZADAS'!E29)</f>
        <v>24023</v>
      </c>
      <c r="O46" s="79" t="s">
        <v>47</v>
      </c>
      <c r="P46" s="107">
        <v>1</v>
      </c>
      <c r="Q46" s="107">
        <v>700000</v>
      </c>
      <c r="R46" s="107">
        <v>300000</v>
      </c>
      <c r="S46" s="107">
        <v>100000</v>
      </c>
      <c r="T46" s="107">
        <v>30000</v>
      </c>
      <c r="U46" s="107" t="s">
        <v>29</v>
      </c>
      <c r="V46" s="79"/>
      <c r="W46" s="79" t="s">
        <v>30</v>
      </c>
      <c r="X46" s="79" t="s">
        <v>48</v>
      </c>
      <c r="Y46" s="78" t="s">
        <v>49</v>
      </c>
      <c r="Z46" s="90">
        <v>0</v>
      </c>
      <c r="AA46" s="90">
        <v>367</v>
      </c>
      <c r="AB46" s="89">
        <v>144.86000000000001</v>
      </c>
      <c r="AC46" s="103"/>
      <c r="AD46" s="92" t="s">
        <v>1709</v>
      </c>
      <c r="AE46" s="144">
        <v>22369</v>
      </c>
    </row>
    <row r="47" spans="1:31">
      <c r="A47" s="76">
        <v>20</v>
      </c>
      <c r="B47" s="166">
        <v>20</v>
      </c>
      <c r="C47" s="78">
        <v>88</v>
      </c>
      <c r="D47" s="78" t="s">
        <v>936</v>
      </c>
      <c r="E47" s="78" t="s">
        <v>921</v>
      </c>
      <c r="F47" s="78" t="s">
        <v>42</v>
      </c>
      <c r="G47" s="79" t="s">
        <v>922</v>
      </c>
      <c r="H47" s="79" t="s">
        <v>1217</v>
      </c>
      <c r="I47" s="79" t="s">
        <v>1641</v>
      </c>
      <c r="J47" s="78" t="s">
        <v>937</v>
      </c>
      <c r="K47" s="78">
        <v>1227824316</v>
      </c>
      <c r="L47" s="79" t="s">
        <v>195</v>
      </c>
      <c r="M47" s="79" t="s">
        <v>196</v>
      </c>
      <c r="N47" s="83">
        <f>SUMIFS(FIPE!C:C,FIPE!A:A,'VENDA FINALIZADAS'!F31,FIPE!B:B,'VENDA FINALIZADAS'!E31)</f>
        <v>24023</v>
      </c>
      <c r="O47" s="79" t="s">
        <v>47</v>
      </c>
      <c r="P47" s="107">
        <v>1</v>
      </c>
      <c r="Q47" s="107">
        <v>700000</v>
      </c>
      <c r="R47" s="107">
        <v>300000</v>
      </c>
      <c r="S47" s="107">
        <v>100000</v>
      </c>
      <c r="T47" s="107">
        <v>30000</v>
      </c>
      <c r="U47" s="107" t="s">
        <v>29</v>
      </c>
      <c r="V47" s="79"/>
      <c r="W47" s="79" t="s">
        <v>30</v>
      </c>
      <c r="X47" s="79" t="s">
        <v>48</v>
      </c>
      <c r="Y47" s="78" t="s">
        <v>49</v>
      </c>
      <c r="Z47" s="90">
        <v>0</v>
      </c>
      <c r="AA47" s="90">
        <v>367</v>
      </c>
      <c r="AB47" s="89">
        <v>144.86000000000001</v>
      </c>
      <c r="AC47" s="103"/>
      <c r="AD47" s="92" t="s">
        <v>1709</v>
      </c>
      <c r="AE47" s="145">
        <v>23353</v>
      </c>
    </row>
    <row r="48" spans="1:31">
      <c r="A48" s="76">
        <v>20</v>
      </c>
      <c r="B48" s="166">
        <v>20</v>
      </c>
      <c r="C48" s="78">
        <v>90</v>
      </c>
      <c r="D48" s="78" t="s">
        <v>938</v>
      </c>
      <c r="E48" s="78" t="s">
        <v>921</v>
      </c>
      <c r="F48" s="78" t="s">
        <v>42</v>
      </c>
      <c r="G48" s="79" t="s">
        <v>922</v>
      </c>
      <c r="H48" s="79" t="s">
        <v>1217</v>
      </c>
      <c r="I48" s="79" t="s">
        <v>1641</v>
      </c>
      <c r="J48" s="78" t="s">
        <v>939</v>
      </c>
      <c r="K48" s="78">
        <v>1227929444</v>
      </c>
      <c r="L48" s="79" t="s">
        <v>195</v>
      </c>
      <c r="M48" s="79" t="s">
        <v>196</v>
      </c>
      <c r="N48" s="83">
        <f>SUMIFS(FIPE!C:C,FIPE!A:A,'VENDA FINALIZADAS'!F32,FIPE!B:B,'VENDA FINALIZADAS'!E32)</f>
        <v>24023</v>
      </c>
      <c r="O48" s="79" t="s">
        <v>47</v>
      </c>
      <c r="P48" s="107">
        <v>1</v>
      </c>
      <c r="Q48" s="107">
        <v>700000</v>
      </c>
      <c r="R48" s="107">
        <v>300000</v>
      </c>
      <c r="S48" s="107">
        <v>100000</v>
      </c>
      <c r="T48" s="107">
        <v>30000</v>
      </c>
      <c r="U48" s="107" t="s">
        <v>29</v>
      </c>
      <c r="V48" s="79"/>
      <c r="W48" s="79" t="s">
        <v>30</v>
      </c>
      <c r="X48" s="79" t="s">
        <v>48</v>
      </c>
      <c r="Y48" s="78" t="s">
        <v>49</v>
      </c>
      <c r="Z48" s="90">
        <v>0</v>
      </c>
      <c r="AA48" s="90">
        <v>367</v>
      </c>
      <c r="AB48" s="89">
        <v>144.86000000000001</v>
      </c>
      <c r="AC48" s="103"/>
      <c r="AD48" s="92" t="s">
        <v>1709</v>
      </c>
      <c r="AE48" s="145">
        <v>23353</v>
      </c>
    </row>
    <row r="49" spans="1:31">
      <c r="A49" s="76">
        <v>20</v>
      </c>
      <c r="B49" s="166">
        <v>20</v>
      </c>
      <c r="C49" s="78">
        <v>108</v>
      </c>
      <c r="D49" s="78" t="s">
        <v>956</v>
      </c>
      <c r="E49" s="78" t="s">
        <v>921</v>
      </c>
      <c r="F49" s="78" t="s">
        <v>42</v>
      </c>
      <c r="G49" s="79" t="s">
        <v>922</v>
      </c>
      <c r="H49" s="79" t="s">
        <v>1217</v>
      </c>
      <c r="I49" s="79" t="s">
        <v>1641</v>
      </c>
      <c r="J49" s="78" t="s">
        <v>957</v>
      </c>
      <c r="K49" s="78">
        <v>1227930698</v>
      </c>
      <c r="L49" s="79" t="s">
        <v>195</v>
      </c>
      <c r="M49" s="79" t="s">
        <v>196</v>
      </c>
      <c r="N49" s="83">
        <f>SUMIFS(FIPE!C:C,FIPE!A:A,'VENDA FINALIZADAS'!F41,FIPE!B:B,'VENDA FINALIZADAS'!E41)</f>
        <v>24023</v>
      </c>
      <c r="O49" s="79" t="s">
        <v>47</v>
      </c>
      <c r="P49" s="107">
        <v>1</v>
      </c>
      <c r="Q49" s="107">
        <v>700000</v>
      </c>
      <c r="R49" s="107">
        <v>300000</v>
      </c>
      <c r="S49" s="107">
        <v>100000</v>
      </c>
      <c r="T49" s="107">
        <v>30000</v>
      </c>
      <c r="U49" s="107" t="s">
        <v>29</v>
      </c>
      <c r="V49" s="79"/>
      <c r="W49" s="79" t="s">
        <v>30</v>
      </c>
      <c r="X49" s="79" t="s">
        <v>48</v>
      </c>
      <c r="Y49" s="78" t="s">
        <v>49</v>
      </c>
      <c r="Z49" s="90">
        <v>0</v>
      </c>
      <c r="AA49" s="90">
        <v>367</v>
      </c>
      <c r="AB49" s="89">
        <v>144.86000000000001</v>
      </c>
      <c r="AC49" s="103"/>
      <c r="AD49" s="92" t="s">
        <v>1709</v>
      </c>
      <c r="AE49" s="144">
        <v>23930</v>
      </c>
    </row>
    <row r="50" spans="1:31">
      <c r="A50" s="76">
        <v>20</v>
      </c>
      <c r="B50" s="166">
        <v>20</v>
      </c>
      <c r="C50" s="78">
        <v>74</v>
      </c>
      <c r="D50" s="78" t="s">
        <v>920</v>
      </c>
      <c r="E50" s="78" t="s">
        <v>921</v>
      </c>
      <c r="F50" s="78" t="s">
        <v>37</v>
      </c>
      <c r="G50" s="79" t="s">
        <v>922</v>
      </c>
      <c r="H50" s="79" t="s">
        <v>1217</v>
      </c>
      <c r="I50" s="79" t="s">
        <v>1641</v>
      </c>
      <c r="J50" s="78" t="s">
        <v>923</v>
      </c>
      <c r="K50" s="78">
        <v>1227926720</v>
      </c>
      <c r="L50" s="79" t="s">
        <v>195</v>
      </c>
      <c r="M50" s="79" t="s">
        <v>196</v>
      </c>
      <c r="N50" s="83">
        <f>SUMIFS(FIPE!C:C,FIPE!A:A,'VENDA FINALIZADAS'!F24,FIPE!B:B,'VENDA FINALIZADAS'!E24)</f>
        <v>24023</v>
      </c>
      <c r="O50" s="79" t="s">
        <v>47</v>
      </c>
      <c r="P50" s="107">
        <v>1</v>
      </c>
      <c r="Q50" s="107">
        <v>700000</v>
      </c>
      <c r="R50" s="107">
        <v>300000</v>
      </c>
      <c r="S50" s="107">
        <v>100000</v>
      </c>
      <c r="T50" s="107">
        <v>30000</v>
      </c>
      <c r="U50" s="107" t="s">
        <v>29</v>
      </c>
      <c r="V50" s="79"/>
      <c r="W50" s="79" t="s">
        <v>30</v>
      </c>
      <c r="X50" s="79" t="s">
        <v>48</v>
      </c>
      <c r="Y50" s="78" t="s">
        <v>49</v>
      </c>
      <c r="Z50" s="90">
        <v>0</v>
      </c>
      <c r="AA50" s="90">
        <v>367</v>
      </c>
      <c r="AB50" s="89">
        <v>144.86000000000001</v>
      </c>
      <c r="AC50" s="91">
        <v>0.02</v>
      </c>
      <c r="AD50" s="92" t="s">
        <v>1709</v>
      </c>
      <c r="AE50" s="124" t="s">
        <v>1726</v>
      </c>
    </row>
    <row r="51" spans="1:31">
      <c r="A51" s="76">
        <v>20</v>
      </c>
      <c r="B51" s="166">
        <v>20</v>
      </c>
      <c r="C51" s="78">
        <v>92</v>
      </c>
      <c r="D51" s="78" t="s">
        <v>940</v>
      </c>
      <c r="E51" s="78" t="s">
        <v>921</v>
      </c>
      <c r="F51" s="78" t="s">
        <v>42</v>
      </c>
      <c r="G51" s="79" t="s">
        <v>922</v>
      </c>
      <c r="H51" s="79" t="s">
        <v>1217</v>
      </c>
      <c r="I51" s="79" t="s">
        <v>1641</v>
      </c>
      <c r="J51" s="78" t="s">
        <v>941</v>
      </c>
      <c r="K51" s="78">
        <v>1227824472</v>
      </c>
      <c r="L51" s="79" t="s">
        <v>195</v>
      </c>
      <c r="M51" s="79" t="s">
        <v>196</v>
      </c>
      <c r="N51" s="83">
        <f>SUMIFS(FIPE!C:C,FIPE!A:A,'VENDA FINALIZADAS'!F33,FIPE!B:B,'VENDA FINALIZADAS'!E33)</f>
        <v>24023</v>
      </c>
      <c r="O51" s="79" t="s">
        <v>47</v>
      </c>
      <c r="P51" s="107">
        <v>1</v>
      </c>
      <c r="Q51" s="107">
        <v>700000</v>
      </c>
      <c r="R51" s="107">
        <v>300000</v>
      </c>
      <c r="S51" s="107">
        <v>100000</v>
      </c>
      <c r="T51" s="107">
        <v>30000</v>
      </c>
      <c r="U51" s="107" t="s">
        <v>29</v>
      </c>
      <c r="V51" s="79"/>
      <c r="W51" s="79" t="s">
        <v>30</v>
      </c>
      <c r="X51" s="79" t="s">
        <v>48</v>
      </c>
      <c r="Y51" s="78" t="s">
        <v>49</v>
      </c>
      <c r="Z51" s="90">
        <v>0</v>
      </c>
      <c r="AA51" s="90">
        <v>367</v>
      </c>
      <c r="AB51" s="89">
        <v>144.86000000000001</v>
      </c>
      <c r="AC51" s="103"/>
      <c r="AD51" s="92" t="s">
        <v>1709</v>
      </c>
      <c r="AE51" s="124" t="s">
        <v>1726</v>
      </c>
    </row>
    <row r="52" spans="1:31">
      <c r="A52" s="76">
        <v>20</v>
      </c>
      <c r="B52" s="166">
        <v>20</v>
      </c>
      <c r="C52" s="78">
        <v>96</v>
      </c>
      <c r="D52" s="78" t="s">
        <v>944</v>
      </c>
      <c r="E52" s="78" t="s">
        <v>921</v>
      </c>
      <c r="F52" s="78" t="s">
        <v>42</v>
      </c>
      <c r="G52" s="79" t="s">
        <v>922</v>
      </c>
      <c r="H52" s="79" t="s">
        <v>1217</v>
      </c>
      <c r="I52" s="79" t="s">
        <v>1641</v>
      </c>
      <c r="J52" s="78" t="s">
        <v>945</v>
      </c>
      <c r="K52" s="78">
        <v>1239685332</v>
      </c>
      <c r="L52" s="79" t="s">
        <v>195</v>
      </c>
      <c r="M52" s="79" t="s">
        <v>196</v>
      </c>
      <c r="N52" s="83">
        <f>SUMIFS(FIPE!C:C,FIPE!A:A,'VENDA FINALIZADAS'!F35,FIPE!B:B,'VENDA FINALIZADAS'!E35)</f>
        <v>24023</v>
      </c>
      <c r="O52" s="79" t="s">
        <v>47</v>
      </c>
      <c r="P52" s="107">
        <v>1</v>
      </c>
      <c r="Q52" s="107">
        <v>700000</v>
      </c>
      <c r="R52" s="107">
        <v>300000</v>
      </c>
      <c r="S52" s="107">
        <v>100000</v>
      </c>
      <c r="T52" s="107">
        <v>30000</v>
      </c>
      <c r="U52" s="107" t="s">
        <v>29</v>
      </c>
      <c r="V52" s="79"/>
      <c r="W52" s="79" t="s">
        <v>30</v>
      </c>
      <c r="X52" s="79" t="s">
        <v>48</v>
      </c>
      <c r="Y52" s="78" t="s">
        <v>49</v>
      </c>
      <c r="Z52" s="90">
        <v>0</v>
      </c>
      <c r="AA52" s="90">
        <v>367</v>
      </c>
      <c r="AB52" s="89">
        <v>144.86000000000001</v>
      </c>
      <c r="AC52" s="103"/>
      <c r="AD52" s="92" t="s">
        <v>1709</v>
      </c>
      <c r="AE52" s="124" t="s">
        <v>1726</v>
      </c>
    </row>
    <row r="53" spans="1:31">
      <c r="A53" s="76">
        <v>20</v>
      </c>
      <c r="B53" s="166">
        <v>5</v>
      </c>
      <c r="C53" s="78">
        <v>100</v>
      </c>
      <c r="D53" s="78" t="s">
        <v>948</v>
      </c>
      <c r="E53" s="78" t="s">
        <v>921</v>
      </c>
      <c r="F53" s="78" t="s">
        <v>42</v>
      </c>
      <c r="G53" s="79" t="s">
        <v>922</v>
      </c>
      <c r="H53" s="79" t="s">
        <v>1217</v>
      </c>
      <c r="I53" s="79" t="s">
        <v>1641</v>
      </c>
      <c r="J53" s="78" t="s">
        <v>949</v>
      </c>
      <c r="K53" s="78">
        <v>1227931325</v>
      </c>
      <c r="L53" s="79" t="s">
        <v>195</v>
      </c>
      <c r="M53" s="79" t="s">
        <v>196</v>
      </c>
      <c r="N53" s="83">
        <f>SUMIFS(FIPE!C:C,FIPE!A:A,'VENDA FINALIZADAS'!F37,FIPE!B:B,'VENDA FINALIZADAS'!E37)</f>
        <v>24023</v>
      </c>
      <c r="O53" s="79" t="s">
        <v>47</v>
      </c>
      <c r="P53" s="107">
        <v>1</v>
      </c>
      <c r="Q53" s="107">
        <v>700000</v>
      </c>
      <c r="R53" s="107">
        <v>300000</v>
      </c>
      <c r="S53" s="107">
        <v>100000</v>
      </c>
      <c r="T53" s="107">
        <v>30000</v>
      </c>
      <c r="U53" s="107" t="s">
        <v>29</v>
      </c>
      <c r="V53" s="79"/>
      <c r="W53" s="79" t="s">
        <v>30</v>
      </c>
      <c r="X53" s="79" t="s">
        <v>48</v>
      </c>
      <c r="Y53" s="78" t="s">
        <v>49</v>
      </c>
      <c r="Z53" s="90">
        <v>0</v>
      </c>
      <c r="AA53" s="90">
        <v>367</v>
      </c>
      <c r="AB53" s="89">
        <v>144.86000000000001</v>
      </c>
      <c r="AC53" s="103"/>
      <c r="AD53" s="92" t="s">
        <v>1709</v>
      </c>
      <c r="AE53" s="124" t="s">
        <v>1726</v>
      </c>
    </row>
    <row r="54" spans="1:31">
      <c r="A54" s="76">
        <v>20</v>
      </c>
      <c r="B54" s="166">
        <v>20</v>
      </c>
      <c r="C54" s="78">
        <v>136</v>
      </c>
      <c r="D54" s="78" t="s">
        <v>984</v>
      </c>
      <c r="E54" s="78" t="s">
        <v>921</v>
      </c>
      <c r="F54" s="78" t="s">
        <v>42</v>
      </c>
      <c r="G54" s="79" t="s">
        <v>922</v>
      </c>
      <c r="H54" s="79" t="s">
        <v>1217</v>
      </c>
      <c r="I54" s="79" t="s">
        <v>1641</v>
      </c>
      <c r="J54" s="78" t="s">
        <v>985</v>
      </c>
      <c r="K54" s="78">
        <v>1227822747</v>
      </c>
      <c r="L54" s="79" t="s">
        <v>195</v>
      </c>
      <c r="M54" s="79" t="s">
        <v>196</v>
      </c>
      <c r="N54" s="83">
        <f>SUMIFS(FIPE!C:C,FIPE!A:A,'VENDA FINALIZADAS'!F55,FIPE!B:B,'VENDA FINALIZADAS'!E55)</f>
        <v>24023</v>
      </c>
      <c r="O54" s="79" t="s">
        <v>47</v>
      </c>
      <c r="P54" s="107">
        <v>1</v>
      </c>
      <c r="Q54" s="107">
        <v>700000</v>
      </c>
      <c r="R54" s="107">
        <v>300000</v>
      </c>
      <c r="S54" s="107">
        <v>100000</v>
      </c>
      <c r="T54" s="107">
        <v>30000</v>
      </c>
      <c r="U54" s="107" t="s">
        <v>29</v>
      </c>
      <c r="V54" s="79"/>
      <c r="W54" s="79" t="s">
        <v>30</v>
      </c>
      <c r="X54" s="79" t="s">
        <v>48</v>
      </c>
      <c r="Y54" s="78" t="s">
        <v>49</v>
      </c>
      <c r="Z54" s="90">
        <v>0</v>
      </c>
      <c r="AA54" s="90">
        <v>367</v>
      </c>
      <c r="AB54" s="89">
        <v>144.86000000000001</v>
      </c>
      <c r="AC54" s="103"/>
      <c r="AD54" s="92" t="s">
        <v>1709</v>
      </c>
      <c r="AE54" s="124" t="s">
        <v>1726</v>
      </c>
    </row>
    <row r="55" spans="1:31">
      <c r="A55" s="76">
        <v>20</v>
      </c>
      <c r="B55" s="166">
        <v>20</v>
      </c>
      <c r="C55" s="78">
        <v>110</v>
      </c>
      <c r="D55" s="78" t="s">
        <v>958</v>
      </c>
      <c r="E55" s="78" t="s">
        <v>921</v>
      </c>
      <c r="F55" s="78" t="s">
        <v>42</v>
      </c>
      <c r="G55" s="79" t="s">
        <v>922</v>
      </c>
      <c r="H55" s="79" t="s">
        <v>1217</v>
      </c>
      <c r="I55" s="79" t="s">
        <v>1641</v>
      </c>
      <c r="J55" s="78" t="s">
        <v>959</v>
      </c>
      <c r="K55" s="78">
        <v>1227824944</v>
      </c>
      <c r="L55" s="79" t="s">
        <v>195</v>
      </c>
      <c r="M55" s="79" t="s">
        <v>196</v>
      </c>
      <c r="N55" s="83">
        <f>SUMIFS(FIPE!C:C,FIPE!A:A,'VENDA FINALIZADAS'!F42,FIPE!B:B,'VENDA FINALIZADAS'!E42)</f>
        <v>24023</v>
      </c>
      <c r="O55" s="79" t="s">
        <v>47</v>
      </c>
      <c r="P55" s="107">
        <v>1</v>
      </c>
      <c r="Q55" s="107">
        <v>700000</v>
      </c>
      <c r="R55" s="107">
        <v>300000</v>
      </c>
      <c r="S55" s="107">
        <v>100000</v>
      </c>
      <c r="T55" s="107">
        <v>30000</v>
      </c>
      <c r="U55" s="107" t="s">
        <v>29</v>
      </c>
      <c r="V55" s="79"/>
      <c r="W55" s="79" t="s">
        <v>30</v>
      </c>
      <c r="X55" s="79" t="s">
        <v>48</v>
      </c>
      <c r="Y55" s="78" t="s">
        <v>49</v>
      </c>
      <c r="Z55" s="90">
        <v>0</v>
      </c>
      <c r="AA55" s="90">
        <v>367</v>
      </c>
      <c r="AB55" s="89">
        <v>144.86000000000001</v>
      </c>
      <c r="AC55" s="103"/>
      <c r="AD55" s="92" t="s">
        <v>1709</v>
      </c>
      <c r="AE55" s="124"/>
    </row>
    <row r="56" spans="1:31">
      <c r="A56" s="76">
        <v>20</v>
      </c>
      <c r="B56" s="166">
        <v>20</v>
      </c>
      <c r="C56" s="78">
        <v>114</v>
      </c>
      <c r="D56" s="78" t="s">
        <v>962</v>
      </c>
      <c r="E56" s="78" t="s">
        <v>921</v>
      </c>
      <c r="F56" s="78" t="s">
        <v>42</v>
      </c>
      <c r="G56" s="79" t="s">
        <v>922</v>
      </c>
      <c r="H56" s="79" t="s">
        <v>1217</v>
      </c>
      <c r="I56" s="79" t="s">
        <v>1641</v>
      </c>
      <c r="J56" s="78" t="s">
        <v>963</v>
      </c>
      <c r="K56" s="78">
        <v>1227815341</v>
      </c>
      <c r="L56" s="79" t="s">
        <v>195</v>
      </c>
      <c r="M56" s="79" t="s">
        <v>196</v>
      </c>
      <c r="N56" s="83">
        <f>SUMIFS(FIPE!C:C,FIPE!A:A,'VENDA FINALIZADAS'!F44,FIPE!B:B,'VENDA FINALIZADAS'!E44)</f>
        <v>24023</v>
      </c>
      <c r="O56" s="79" t="s">
        <v>47</v>
      </c>
      <c r="P56" s="107">
        <v>1</v>
      </c>
      <c r="Q56" s="107">
        <v>700000</v>
      </c>
      <c r="R56" s="107">
        <v>300000</v>
      </c>
      <c r="S56" s="107">
        <v>100000</v>
      </c>
      <c r="T56" s="107">
        <v>30000</v>
      </c>
      <c r="U56" s="107" t="s">
        <v>29</v>
      </c>
      <c r="V56" s="79"/>
      <c r="W56" s="79" t="s">
        <v>30</v>
      </c>
      <c r="X56" s="79" t="s">
        <v>48</v>
      </c>
      <c r="Y56" s="78" t="s">
        <v>49</v>
      </c>
      <c r="Z56" s="90">
        <v>0</v>
      </c>
      <c r="AA56" s="90">
        <v>367</v>
      </c>
      <c r="AB56" s="89">
        <v>144.86000000000001</v>
      </c>
      <c r="AC56" s="103"/>
      <c r="AD56" s="92" t="s">
        <v>1709</v>
      </c>
      <c r="AE56" s="124"/>
    </row>
    <row r="57" spans="1:31">
      <c r="A57" s="76">
        <v>20</v>
      </c>
      <c r="B57" s="166">
        <v>20</v>
      </c>
      <c r="C57" s="78">
        <v>118</v>
      </c>
      <c r="D57" s="78" t="s">
        <v>966</v>
      </c>
      <c r="E57" s="78" t="s">
        <v>921</v>
      </c>
      <c r="F57" s="78" t="s">
        <v>42</v>
      </c>
      <c r="G57" s="79" t="s">
        <v>922</v>
      </c>
      <c r="H57" s="79" t="s">
        <v>1217</v>
      </c>
      <c r="I57" s="79" t="s">
        <v>1641</v>
      </c>
      <c r="J57" s="78" t="s">
        <v>967</v>
      </c>
      <c r="K57" s="78">
        <v>1227812962</v>
      </c>
      <c r="L57" s="79" t="s">
        <v>195</v>
      </c>
      <c r="M57" s="79" t="s">
        <v>196</v>
      </c>
      <c r="N57" s="83">
        <f>SUMIFS(FIPE!C:C,FIPE!A:A,'VENDA FINALIZADAS'!F46,FIPE!B:B,'VENDA FINALIZADAS'!E46)</f>
        <v>24023</v>
      </c>
      <c r="O57" s="79" t="s">
        <v>47</v>
      </c>
      <c r="P57" s="107">
        <v>1</v>
      </c>
      <c r="Q57" s="107">
        <v>700000</v>
      </c>
      <c r="R57" s="107">
        <v>300000</v>
      </c>
      <c r="S57" s="107">
        <v>100000</v>
      </c>
      <c r="T57" s="107">
        <v>30000</v>
      </c>
      <c r="U57" s="107" t="s">
        <v>29</v>
      </c>
      <c r="V57" s="79"/>
      <c r="W57" s="79" t="s">
        <v>30</v>
      </c>
      <c r="X57" s="79" t="s">
        <v>48</v>
      </c>
      <c r="Y57" s="78" t="s">
        <v>49</v>
      </c>
      <c r="Z57" s="90">
        <v>0</v>
      </c>
      <c r="AA57" s="90">
        <v>367</v>
      </c>
      <c r="AB57" s="89">
        <v>144.86000000000001</v>
      </c>
      <c r="AC57" s="103"/>
      <c r="AD57" s="92" t="s">
        <v>1709</v>
      </c>
      <c r="AE57" s="124"/>
    </row>
    <row r="58" spans="1:31">
      <c r="A58" s="76">
        <v>20</v>
      </c>
      <c r="B58" s="166">
        <v>20</v>
      </c>
      <c r="C58" s="78">
        <v>126</v>
      </c>
      <c r="D58" s="78" t="s">
        <v>974</v>
      </c>
      <c r="E58" s="78" t="s">
        <v>921</v>
      </c>
      <c r="F58" s="78" t="s">
        <v>42</v>
      </c>
      <c r="G58" s="79" t="s">
        <v>922</v>
      </c>
      <c r="H58" s="79" t="s">
        <v>1217</v>
      </c>
      <c r="I58" s="79" t="s">
        <v>1641</v>
      </c>
      <c r="J58" s="78" t="s">
        <v>975</v>
      </c>
      <c r="K58" s="78">
        <v>1227814396</v>
      </c>
      <c r="L58" s="79" t="s">
        <v>195</v>
      </c>
      <c r="M58" s="79" t="s">
        <v>196</v>
      </c>
      <c r="N58" s="83">
        <f>SUMIFS(FIPE!C:C,FIPE!A:A,'VENDA FINALIZADAS'!F50,FIPE!B:B,'VENDA FINALIZADAS'!E50)</f>
        <v>24023</v>
      </c>
      <c r="O58" s="79" t="s">
        <v>47</v>
      </c>
      <c r="P58" s="107">
        <v>1</v>
      </c>
      <c r="Q58" s="107">
        <v>700000</v>
      </c>
      <c r="R58" s="107">
        <v>300000</v>
      </c>
      <c r="S58" s="107">
        <v>100000</v>
      </c>
      <c r="T58" s="107">
        <v>30000</v>
      </c>
      <c r="U58" s="107" t="s">
        <v>29</v>
      </c>
      <c r="V58" s="79"/>
      <c r="W58" s="79" t="s">
        <v>30</v>
      </c>
      <c r="X58" s="79" t="s">
        <v>48</v>
      </c>
      <c r="Y58" s="78" t="s">
        <v>49</v>
      </c>
      <c r="Z58" s="90">
        <v>0</v>
      </c>
      <c r="AA58" s="90">
        <v>367</v>
      </c>
      <c r="AB58" s="89">
        <v>144.86000000000001</v>
      </c>
      <c r="AC58" s="103"/>
      <c r="AD58" s="92" t="s">
        <v>1709</v>
      </c>
      <c r="AE58" s="124"/>
    </row>
  </sheetData>
  <conditionalFormatting sqref="N2 N4 N7:N9">
    <cfRule type="cellIs" dxfId="67" priority="172" operator="equal">
      <formula>#REF!</formula>
    </cfRule>
  </conditionalFormatting>
  <conditionalFormatting sqref="A2:B2">
    <cfRule type="iconSet" priority="174">
      <iconSet iconSet="3Symbols">
        <cfvo type="percent" val="0"/>
        <cfvo type="percent" val="&quot;NC&quot;"/>
        <cfvo type="percent" val="&quot;C&quot;"/>
      </iconSet>
    </cfRule>
  </conditionalFormatting>
  <conditionalFormatting sqref="H1">
    <cfRule type="cellIs" dxfId="66" priority="164" operator="equal">
      <formula>$H$632</formula>
    </cfRule>
  </conditionalFormatting>
  <conditionalFormatting sqref="H1">
    <cfRule type="cellIs" dxfId="65" priority="166" operator="equal">
      <formula>$H$597</formula>
    </cfRule>
    <cfRule type="cellIs" dxfId="64" priority="167" operator="equal">
      <formula>$H$626</formula>
    </cfRule>
  </conditionalFormatting>
  <conditionalFormatting sqref="N3">
    <cfRule type="cellIs" dxfId="63" priority="150" operator="equal">
      <formula>#REF!</formula>
    </cfRule>
  </conditionalFormatting>
  <conditionalFormatting sqref="A3:B3">
    <cfRule type="iconSet" priority="151">
      <iconSet iconSet="3Symbols">
        <cfvo type="percent" val="0"/>
        <cfvo type="percent" val="&quot;NC&quot;"/>
        <cfvo type="percent" val="&quot;C&quot;"/>
      </iconSet>
    </cfRule>
  </conditionalFormatting>
  <conditionalFormatting sqref="I4 I1:I2 I7:I9">
    <cfRule type="cellIs" dxfId="62" priority="142" operator="equal">
      <formula>$I$9</formula>
    </cfRule>
  </conditionalFormatting>
  <conditionalFormatting sqref="N9">
    <cfRule type="cellIs" dxfId="61" priority="141" operator="equal">
      <formula>#REF!</formula>
    </cfRule>
  </conditionalFormatting>
  <conditionalFormatting sqref="A9:B9">
    <cfRule type="iconSet" priority="143">
      <iconSet iconSet="3Symbols">
        <cfvo type="percent" val="0"/>
        <cfvo type="percent" val="&quot;NC&quot;"/>
        <cfvo type="percent" val="&quot;C&quot;"/>
      </iconSet>
    </cfRule>
  </conditionalFormatting>
  <conditionalFormatting sqref="N7">
    <cfRule type="cellIs" dxfId="60" priority="107" operator="equal">
      <formula>#REF!</formula>
    </cfRule>
  </conditionalFormatting>
  <conditionalFormatting sqref="A7:B7">
    <cfRule type="iconSet" priority="108">
      <iconSet iconSet="3Symbols">
        <cfvo type="percent" val="0"/>
        <cfvo type="percent" val="&quot;NC&quot;"/>
        <cfvo type="percent" val="&quot;C&quot;"/>
      </iconSet>
    </cfRule>
  </conditionalFormatting>
  <conditionalFormatting sqref="H7">
    <cfRule type="cellIs" dxfId="59" priority="103" operator="equal">
      <formula>$H$617</formula>
    </cfRule>
  </conditionalFormatting>
  <conditionalFormatting sqref="H7">
    <cfRule type="cellIs" dxfId="58" priority="104" operator="equal">
      <formula>$H$582</formula>
    </cfRule>
    <cfRule type="cellIs" dxfId="57" priority="105" operator="equal">
      <formula>$H$611</formula>
    </cfRule>
  </conditionalFormatting>
  <conditionalFormatting sqref="A4:B4 A8:B8">
    <cfRule type="iconSet" priority="15714">
      <iconSet iconSet="3Symbols">
        <cfvo type="percent" val="0"/>
        <cfvo type="percent" val="&quot;NC&quot;"/>
        <cfvo type="percent" val="&quot;C&quot;"/>
      </iconSet>
    </cfRule>
  </conditionalFormatting>
  <conditionalFormatting sqref="I10">
    <cfRule type="cellIs" dxfId="56" priority="96" operator="equal">
      <formula>$I$10</formula>
    </cfRule>
  </conditionalFormatting>
  <conditionalFormatting sqref="N10">
    <cfRule type="cellIs" dxfId="55" priority="95" operator="equal">
      <formula>#REF!</formula>
    </cfRule>
  </conditionalFormatting>
  <conditionalFormatting sqref="A10:B10">
    <cfRule type="iconSet" priority="97">
      <iconSet iconSet="3Symbols">
        <cfvo type="percent" val="0"/>
        <cfvo type="percent" val="&quot;NC&quot;"/>
        <cfvo type="percent" val="&quot;C&quot;"/>
      </iconSet>
    </cfRule>
  </conditionalFormatting>
  <conditionalFormatting sqref="H10">
    <cfRule type="cellIs" dxfId="54" priority="99" operator="equal">
      <formula>#REF!</formula>
    </cfRule>
  </conditionalFormatting>
  <conditionalFormatting sqref="H10">
    <cfRule type="cellIs" dxfId="53" priority="101" operator="equal">
      <formula>$H$9</formula>
    </cfRule>
  </conditionalFormatting>
  <conditionalFormatting sqref="N11">
    <cfRule type="cellIs" dxfId="52" priority="89" operator="equal">
      <formula>#REF!</formula>
    </cfRule>
  </conditionalFormatting>
  <conditionalFormatting sqref="H11">
    <cfRule type="cellIs" dxfId="51" priority="90" operator="equal">
      <formula>#REF!</formula>
    </cfRule>
  </conditionalFormatting>
  <conditionalFormatting sqref="H11">
    <cfRule type="cellIs" dxfId="50" priority="91" operator="equal">
      <formula>$I$7</formula>
    </cfRule>
  </conditionalFormatting>
  <conditionalFormatting sqref="H11">
    <cfRule type="cellIs" dxfId="49" priority="84" operator="equal">
      <formula>$I$661</formula>
    </cfRule>
  </conditionalFormatting>
  <conditionalFormatting sqref="H11">
    <cfRule type="cellIs" dxfId="48" priority="83" operator="equal">
      <formula>$I$655</formula>
    </cfRule>
  </conditionalFormatting>
  <conditionalFormatting sqref="H11">
    <cfRule type="cellIs" dxfId="47" priority="82" operator="equal">
      <formula>#REF!</formula>
    </cfRule>
  </conditionalFormatting>
  <conditionalFormatting sqref="I11">
    <cfRule type="cellIs" dxfId="46" priority="81" operator="equal">
      <formula>$J$8</formula>
    </cfRule>
  </conditionalFormatting>
  <conditionalFormatting sqref="H11">
    <cfRule type="cellIs" dxfId="45" priority="88" operator="equal">
      <formula>$I$8</formula>
    </cfRule>
  </conditionalFormatting>
  <conditionalFormatting sqref="H11">
    <cfRule type="cellIs" dxfId="44" priority="85" operator="equal">
      <formula>$I$7</formula>
    </cfRule>
  </conditionalFormatting>
  <conditionalFormatting sqref="B2:B4 B6:B11">
    <cfRule type="iconSet" priority="93">
      <iconSet iconSet="3Symbols">
        <cfvo type="percent" val="0"/>
        <cfvo type="percent" val="&quot;NC&quot;"/>
        <cfvo type="percent" val="&quot;C&quot;"/>
      </iconSet>
    </cfRule>
  </conditionalFormatting>
  <conditionalFormatting sqref="H11">
    <cfRule type="cellIs" dxfId="43" priority="92" operator="equal">
      <formula>$H$9</formula>
    </cfRule>
  </conditionalFormatting>
  <conditionalFormatting sqref="A11">
    <cfRule type="iconSet" priority="16030">
      <iconSet iconSet="3Symbols">
        <cfvo type="percent" val="0"/>
        <cfvo type="percent" val="&quot;NC&quot;"/>
        <cfvo type="percent" val="&quot;C&quot;"/>
      </iconSet>
    </cfRule>
  </conditionalFormatting>
  <conditionalFormatting sqref="I24:I58">
    <cfRule type="cellIs" dxfId="42" priority="76" operator="equal">
      <formula>$I$14</formula>
    </cfRule>
  </conditionalFormatting>
  <conditionalFormatting sqref="N24:N58">
    <cfRule type="cellIs" dxfId="41" priority="75" operator="equal">
      <formula>#REF!</formula>
    </cfRule>
  </conditionalFormatting>
  <conditionalFormatting sqref="A24:A58">
    <cfRule type="iconSet" priority="77">
      <iconSet iconSet="3Symbols">
        <cfvo type="percent" val="0"/>
        <cfvo type="percent" val="&quot;NC&quot;"/>
        <cfvo type="percent" val="&quot;C&quot;"/>
      </iconSet>
    </cfRule>
  </conditionalFormatting>
  <conditionalFormatting sqref="H24:H58">
    <cfRule type="cellIs" dxfId="40" priority="69" operator="equal">
      <formula>$H$611</formula>
    </cfRule>
  </conditionalFormatting>
  <conditionalFormatting sqref="H24:H58">
    <cfRule type="cellIs" dxfId="39" priority="71" operator="equal">
      <formula>$H$605</formula>
    </cfRule>
  </conditionalFormatting>
  <conditionalFormatting sqref="H24:H58">
    <cfRule type="cellIs" dxfId="38" priority="68" operator="equal">
      <formula>#REF!</formula>
    </cfRule>
  </conditionalFormatting>
  <conditionalFormatting sqref="B24">
    <cfRule type="iconSet" priority="66">
      <iconSet iconSet="3Symbols">
        <cfvo type="percent" val="0"/>
        <cfvo type="percent" val="&quot;NC&quot;"/>
        <cfvo type="percent" val="&quot;C&quot;"/>
      </iconSet>
    </cfRule>
  </conditionalFormatting>
  <conditionalFormatting sqref="B25:B58">
    <cfRule type="iconSet" priority="64">
      <iconSet iconSet="3Symbols">
        <cfvo type="percent" val="0"/>
        <cfvo type="percent" val="&quot;NC&quot;"/>
        <cfvo type="percent" val="&quot;C&quot;"/>
      </iconSet>
    </cfRule>
  </conditionalFormatting>
  <conditionalFormatting sqref="B24:B58">
    <cfRule type="iconSet" priority="62">
      <iconSet iconSet="3Symbols">
        <cfvo type="percent" val="0"/>
        <cfvo type="percent" val="&quot;NC&quot;"/>
        <cfvo type="percent" val="&quot;C&quot;"/>
      </iconSet>
    </cfRule>
  </conditionalFormatting>
  <conditionalFormatting sqref="H24:H58">
    <cfRule type="cellIs" dxfId="37" priority="72" operator="equal">
      <formula>$H$9</formula>
    </cfRule>
  </conditionalFormatting>
  <conditionalFormatting sqref="B12">
    <cfRule type="iconSet" priority="61">
      <iconSet iconSet="3Symbols">
        <cfvo type="percent" val="0"/>
        <cfvo type="percent" val="&quot;NC&quot;"/>
        <cfvo type="percent" val="&quot;C&quot;"/>
      </iconSet>
    </cfRule>
  </conditionalFormatting>
  <conditionalFormatting sqref="N12">
    <cfRule type="cellIs" dxfId="36" priority="58" operator="equal">
      <formula>#REF!</formula>
    </cfRule>
  </conditionalFormatting>
  <conditionalFormatting sqref="I12">
    <cfRule type="cellIs" dxfId="35" priority="57" operator="equal">
      <formula>$I$9</formula>
    </cfRule>
  </conditionalFormatting>
  <conditionalFormatting sqref="N12">
    <cfRule type="cellIs" dxfId="34" priority="52" operator="equal">
      <formula>#REF!</formula>
    </cfRule>
  </conditionalFormatting>
  <conditionalFormatting sqref="H12">
    <cfRule type="cellIs" dxfId="33" priority="51" operator="equal">
      <formula>$G$617</formula>
    </cfRule>
  </conditionalFormatting>
  <conditionalFormatting sqref="H12">
    <cfRule type="cellIs" dxfId="32" priority="53" operator="equal">
      <formula>$G$582</formula>
    </cfRule>
    <cfRule type="cellIs" dxfId="31" priority="54" operator="equal">
      <formula>$G$611</formula>
    </cfRule>
  </conditionalFormatting>
  <conditionalFormatting sqref="A12">
    <cfRule type="iconSet" priority="55">
      <iconSet iconSet="3Symbols">
        <cfvo type="percent" val="0"/>
        <cfvo type="percent" val="&quot;NC&quot;"/>
        <cfvo type="percent" val="&quot;C&quot;"/>
      </iconSet>
    </cfRule>
  </conditionalFormatting>
  <conditionalFormatting sqref="I12">
    <cfRule type="cellIs" dxfId="30" priority="59" operator="equal">
      <formula>#REF!</formula>
    </cfRule>
  </conditionalFormatting>
  <conditionalFormatting sqref="N13:N16">
    <cfRule type="cellIs" dxfId="29" priority="48" operator="equal">
      <formula>#REF!</formula>
    </cfRule>
  </conditionalFormatting>
  <conditionalFormatting sqref="H13:H16">
    <cfRule type="cellIs" dxfId="28" priority="47" operator="equal">
      <formula>#REF!</formula>
    </cfRule>
  </conditionalFormatting>
  <conditionalFormatting sqref="N13:N16">
    <cfRule type="cellIs" dxfId="27" priority="44" operator="equal">
      <formula>#REF!</formula>
    </cfRule>
  </conditionalFormatting>
  <conditionalFormatting sqref="A13">
    <cfRule type="iconSet" priority="45">
      <iconSet iconSet="3Symbols">
        <cfvo type="percent" val="0"/>
        <cfvo type="percent" val="&quot;NC&quot;"/>
        <cfvo type="percent" val="&quot;C&quot;"/>
      </iconSet>
    </cfRule>
  </conditionalFormatting>
  <conditionalFormatting sqref="H14:H16">
    <cfRule type="cellIs" dxfId="26" priority="41" operator="equal">
      <formula>$H$578</formula>
    </cfRule>
  </conditionalFormatting>
  <conditionalFormatting sqref="H14:H16">
    <cfRule type="cellIs" dxfId="25" priority="40" operator="equal">
      <formula>$H$572</formula>
    </cfRule>
  </conditionalFormatting>
  <conditionalFormatting sqref="H14:H16">
    <cfRule type="cellIs" dxfId="24" priority="39" operator="equal">
      <formula>#REF!</formula>
    </cfRule>
  </conditionalFormatting>
  <conditionalFormatting sqref="H14:H16">
    <cfRule type="cellIs" dxfId="23" priority="38" operator="equal">
      <formula>#REF!</formula>
    </cfRule>
  </conditionalFormatting>
  <conditionalFormatting sqref="H14:H16">
    <cfRule type="cellIs" dxfId="22" priority="36" operator="equal">
      <formula>$H$568</formula>
    </cfRule>
  </conditionalFormatting>
  <conditionalFormatting sqref="H14:H16">
    <cfRule type="cellIs" dxfId="21" priority="37" operator="equal">
      <formula>$H$562</formula>
    </cfRule>
  </conditionalFormatting>
  <conditionalFormatting sqref="H14:H16">
    <cfRule type="cellIs" dxfId="20" priority="35" operator="equal">
      <formula>#REF!</formula>
    </cfRule>
  </conditionalFormatting>
  <conditionalFormatting sqref="H14:H16">
    <cfRule type="cellIs" dxfId="19" priority="43" operator="equal">
      <formula>#REF!</formula>
    </cfRule>
  </conditionalFormatting>
  <conditionalFormatting sqref="H13:H16">
    <cfRule type="cellIs" dxfId="18" priority="42" operator="equal">
      <formula>#REF!</formula>
    </cfRule>
  </conditionalFormatting>
  <conditionalFormatting sqref="I15">
    <cfRule type="cellIs" dxfId="17" priority="32" operator="equal">
      <formula>$I$4</formula>
    </cfRule>
  </conditionalFormatting>
  <conditionalFormatting sqref="N15">
    <cfRule type="cellIs" dxfId="16" priority="31" operator="equal">
      <formula>#REF!</formula>
    </cfRule>
  </conditionalFormatting>
  <conditionalFormatting sqref="A15">
    <cfRule type="iconSet" priority="33">
      <iconSet iconSet="3Symbols">
        <cfvo type="percent" val="0"/>
        <cfvo type="percent" val="&quot;NC&quot;"/>
        <cfvo type="percent" val="&quot;C&quot;"/>
      </iconSet>
    </cfRule>
  </conditionalFormatting>
  <conditionalFormatting sqref="I16">
    <cfRule type="cellIs" dxfId="15" priority="28" operator="equal">
      <formula>#REF!</formula>
    </cfRule>
  </conditionalFormatting>
  <conditionalFormatting sqref="N16">
    <cfRule type="cellIs" dxfId="14" priority="27" operator="equal">
      <formula>#REF!</formula>
    </cfRule>
  </conditionalFormatting>
  <conditionalFormatting sqref="A16">
    <cfRule type="iconSet" priority="29">
      <iconSet iconSet="3Symbols">
        <cfvo type="percent" val="0"/>
        <cfvo type="percent" val="&quot;NC&quot;"/>
        <cfvo type="percent" val="&quot;C&quot;"/>
      </iconSet>
    </cfRule>
  </conditionalFormatting>
  <conditionalFormatting sqref="I14:I15">
    <cfRule type="cellIs" dxfId="13" priority="24" operator="equal">
      <formula>#REF!</formula>
    </cfRule>
  </conditionalFormatting>
  <conditionalFormatting sqref="N14:N15">
    <cfRule type="cellIs" dxfId="12" priority="23" operator="equal">
      <formula>#REF!</formula>
    </cfRule>
  </conditionalFormatting>
  <conditionalFormatting sqref="A14">
    <cfRule type="iconSet" priority="25">
      <iconSet iconSet="3Symbols">
        <cfvo type="percent" val="0"/>
        <cfvo type="percent" val="&quot;NC&quot;"/>
        <cfvo type="percent" val="&quot;C&quot;"/>
      </iconSet>
    </cfRule>
  </conditionalFormatting>
  <conditionalFormatting sqref="I13:I15">
    <cfRule type="cellIs" dxfId="11" priority="50" operator="equal">
      <formula>#REF!</formula>
    </cfRule>
  </conditionalFormatting>
  <conditionalFormatting sqref="B13">
    <cfRule type="iconSet" priority="22">
      <iconSet iconSet="3Symbols">
        <cfvo type="percent" val="0"/>
        <cfvo type="percent" val="&quot;NC&quot;"/>
        <cfvo type="percent" val="&quot;C&quot;"/>
      </iconSet>
    </cfRule>
  </conditionalFormatting>
  <conditionalFormatting sqref="B14:B16">
    <cfRule type="iconSet" priority="20">
      <iconSet iconSet="3Symbols">
        <cfvo type="percent" val="0"/>
        <cfvo type="percent" val="&quot;NC&quot;"/>
        <cfvo type="percent" val="&quot;C&quot;"/>
      </iconSet>
    </cfRule>
  </conditionalFormatting>
  <conditionalFormatting sqref="H13:H16">
    <cfRule type="cellIs" dxfId="10" priority="49" operator="equal">
      <formula>$H$9</formula>
    </cfRule>
  </conditionalFormatting>
  <conditionalFormatting sqref="A17">
    <cfRule type="iconSet" priority="14">
      <iconSet iconSet="3Symbols">
        <cfvo type="percent" val="0"/>
        <cfvo type="percent" val="&quot;NC&quot;"/>
        <cfvo type="percent" val="&quot;C&quot;"/>
      </iconSet>
    </cfRule>
  </conditionalFormatting>
  <conditionalFormatting sqref="N17">
    <cfRule type="cellIs" dxfId="9" priority="12" operator="equal">
      <formula>#REF!</formula>
    </cfRule>
  </conditionalFormatting>
  <conditionalFormatting sqref="H17">
    <cfRule type="cellIs" dxfId="8" priority="13" operator="equal">
      <formula>#REF!</formula>
    </cfRule>
  </conditionalFormatting>
  <conditionalFormatting sqref="B17">
    <cfRule type="iconSet" priority="11">
      <iconSet iconSet="3Symbols">
        <cfvo type="percent" val="0"/>
        <cfvo type="percent" val="&quot;NC&quot;"/>
        <cfvo type="percent" val="&quot;C&quot;"/>
      </iconSet>
    </cfRule>
  </conditionalFormatting>
  <conditionalFormatting sqref="I17">
    <cfRule type="cellIs" dxfId="7" priority="17" operator="equal">
      <formula>#REF!</formula>
    </cfRule>
  </conditionalFormatting>
  <conditionalFormatting sqref="H17">
    <cfRule type="cellIs" dxfId="6" priority="16" operator="equal">
      <formula>$H$9</formula>
    </cfRule>
  </conditionalFormatting>
  <conditionalFormatting sqref="I5">
    <cfRule type="cellIs" dxfId="5" priority="7" operator="equal">
      <formula>$I$6</formula>
    </cfRule>
  </conditionalFormatting>
  <conditionalFormatting sqref="N5">
    <cfRule type="cellIs" dxfId="4" priority="4" operator="equal">
      <formula>#REF!</formula>
    </cfRule>
  </conditionalFormatting>
  <conditionalFormatting sqref="A5">
    <cfRule type="iconSet" priority="5">
      <iconSet iconSet="3Symbols">
        <cfvo type="percent" val="0"/>
        <cfvo type="percent" val="&quot;NC&quot;"/>
        <cfvo type="percent" val="&quot;C&quot;"/>
      </iconSet>
    </cfRule>
  </conditionalFormatting>
  <conditionalFormatting sqref="B5">
    <cfRule type="iconSet" priority="8">
      <iconSet iconSet="3Symbols">
        <cfvo type="percent" val="0"/>
        <cfvo type="percent" val="&quot;NC&quot;"/>
        <cfvo type="percent" val="&quot;C&quot;"/>
      </iconSet>
    </cfRule>
  </conditionalFormatting>
  <dataValidations count="11">
    <dataValidation type="list" allowBlank="1" showInputMessage="1" showErrorMessage="1" sqref="O10 L10 O24:O58 L24:L58" xr:uid="{00000000-0002-0000-0A00-000000000000}">
      <formula1>#REF!</formula1>
    </dataValidation>
    <dataValidation type="custom" allowBlank="1" showInputMessage="1" showErrorMessage="1" sqref="H10" xr:uid="{00000000-0002-0000-0A00-000001000000}">
      <formula1>SUM(E64:E119)</formula1>
    </dataValidation>
    <dataValidation type="custom" allowBlank="1" showInputMessage="1" showErrorMessage="1" sqref="H11" xr:uid="{00000000-0002-0000-0A00-000002000000}">
      <formula1>SUM(F79:F134)</formula1>
    </dataValidation>
    <dataValidation type="list" allowBlank="1" showInputMessage="1" showErrorMessage="1" sqref="O2:O4 L7:L9 O7:O9 L2:L5 O11:O17 L11:L17" xr:uid="{00000000-0002-0000-0A00-000003000000}">
      <formula1>#REF!</formula1>
    </dataValidation>
    <dataValidation type="list" allowBlank="1" showInputMessage="1" showErrorMessage="1" sqref="H7" xr:uid="{00000000-0002-0000-0A00-000004000000}">
      <formula1>$E$664:$E$719</formula1>
    </dataValidation>
    <dataValidation type="custom" allowBlank="1" showInputMessage="1" showErrorMessage="1" sqref="H24:H58" xr:uid="{00000000-0002-0000-0A00-000005000000}">
      <formula1>SUM(E81:E136)</formula1>
    </dataValidation>
    <dataValidation type="list" allowBlank="1" showInputMessage="1" showErrorMessage="1" sqref="H12" xr:uid="{00000000-0002-0000-0A00-000006000000}">
      <formula1>$D$664:$D$719</formula1>
    </dataValidation>
    <dataValidation type="custom" allowBlank="1" showInputMessage="1" showErrorMessage="1" sqref="H14:H15" xr:uid="{00000000-0002-0000-0A00-000007000000}">
      <formula1>SUM(E39:E94)</formula1>
    </dataValidation>
    <dataValidation type="custom" allowBlank="1" showInputMessage="1" showErrorMessage="1" sqref="H15:H16" xr:uid="{00000000-0002-0000-0A00-000008000000}">
      <formula1>SUM(E36:E91)</formula1>
    </dataValidation>
    <dataValidation type="custom" allowBlank="1" showInputMessage="1" showErrorMessage="1" sqref="H17" xr:uid="{00000000-0002-0000-0A00-000009000000}">
      <formula1>SUM(E39:E94)</formula1>
    </dataValidation>
    <dataValidation type="custom" allowBlank="1" showInputMessage="1" showErrorMessage="1" sqref="H13:H15" xr:uid="{00000000-0002-0000-0A00-00000A000000}">
      <formula1>SUM(E24:E59)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5" id="{9209B398-ADCD-4DF9-96EE-4D81FF78D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A2:B2</xm:sqref>
        </x14:conditionalFormatting>
        <x14:conditionalFormatting xmlns:xm="http://schemas.microsoft.com/office/excel/2006/main">
          <x14:cfRule type="iconSet" priority="152" id="{BB87FBEA-DA66-422C-B17F-9411D8C406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A3:B3</xm:sqref>
        </x14:conditionalFormatting>
        <x14:conditionalFormatting xmlns:xm="http://schemas.microsoft.com/office/excel/2006/main">
          <x14:cfRule type="iconSet" priority="144" id="{9E9D8503-7417-4ECA-8B5E-AC23CCBD7D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A9:B9</xm:sqref>
        </x14:conditionalFormatting>
        <x14:conditionalFormatting xmlns:xm="http://schemas.microsoft.com/office/excel/2006/main">
          <x14:cfRule type="iconSet" priority="109" id="{FAAC6525-7647-4E13-A610-C27CF51A6B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A7:B7</xm:sqref>
        </x14:conditionalFormatting>
        <x14:conditionalFormatting xmlns:xm="http://schemas.microsoft.com/office/excel/2006/main">
          <x14:cfRule type="cellIs" priority="15703" operator="equal" id="{00000000-000E-0000-0400-0000FA3B0000}">
            <xm:f>'À VENDA'!$I$14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iconSet" priority="15716" id="{D1322F80-AA3D-45E1-A2B0-AB7DC53D4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A4:B4 A8:B8</xm:sqref>
        </x14:conditionalFormatting>
        <x14:conditionalFormatting xmlns:xm="http://schemas.microsoft.com/office/excel/2006/main">
          <x14:cfRule type="iconSet" priority="98" id="{5C8478D8-DE03-4A70-B5D2-F5A6646614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A10:B10</xm:sqref>
        </x14:conditionalFormatting>
        <x14:conditionalFormatting xmlns:xm="http://schemas.microsoft.com/office/excel/2006/main">
          <x14:cfRule type="iconSet" priority="94" id="{54F61BA1-980B-4716-9810-B8CF781E2E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B2:B4 B6:B11</xm:sqref>
        </x14:conditionalFormatting>
        <x14:conditionalFormatting xmlns:xm="http://schemas.microsoft.com/office/excel/2006/main">
          <x14:cfRule type="iconSet" priority="16031" id="{4F8B65A3-ED09-4089-BC6E-EBCC3CB4C7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78" id="{24E0AAD6-7654-4BB9-B628-4E66D52A6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A24:A58</xm:sqref>
        </x14:conditionalFormatting>
        <x14:conditionalFormatting xmlns:xm="http://schemas.microsoft.com/office/excel/2006/main">
          <x14:cfRule type="iconSet" priority="67" id="{7D6995A6-9DA8-4E02-84DA-2B50530C3F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65" id="{CCB8856F-31EF-43DD-8CCE-A0CD107C26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B25:B58</xm:sqref>
        </x14:conditionalFormatting>
        <x14:conditionalFormatting xmlns:xm="http://schemas.microsoft.com/office/excel/2006/main">
          <x14:cfRule type="iconSet" priority="63" id="{28CCA74D-9500-48CE-B99B-DC0BC902F7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B24:B58</xm:sqref>
        </x14:conditionalFormatting>
        <x14:conditionalFormatting xmlns:xm="http://schemas.microsoft.com/office/excel/2006/main">
          <x14:cfRule type="iconSet" priority="60" id="{A26C26B2-93ED-449F-8CDB-CE62FD026B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56" id="{AF3A4205-13CE-4B91-B72D-A86FFB89B2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A12</xm:sqref>
        </x14:conditionalFormatting>
        <x14:conditionalFormatting xmlns:xm="http://schemas.microsoft.com/office/excel/2006/main">
          <x14:cfRule type="iconSet" priority="46" id="{D440C198-C06C-458A-9033-3F09536B360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A13</xm:sqref>
        </x14:conditionalFormatting>
        <x14:conditionalFormatting xmlns:xm="http://schemas.microsoft.com/office/excel/2006/main">
          <x14:cfRule type="iconSet" priority="34" id="{8CA98489-7907-450F-A4E1-E015E64A2D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A15</xm:sqref>
        </x14:conditionalFormatting>
        <x14:conditionalFormatting xmlns:xm="http://schemas.microsoft.com/office/excel/2006/main">
          <x14:cfRule type="iconSet" priority="30" id="{3656A24A-C67B-4F25-A5D8-BAAC677209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A16</xm:sqref>
        </x14:conditionalFormatting>
        <x14:conditionalFormatting xmlns:xm="http://schemas.microsoft.com/office/excel/2006/main">
          <x14:cfRule type="iconSet" priority="26" id="{B04879CC-0800-40AF-8892-9DFB71C529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A14</xm:sqref>
        </x14:conditionalFormatting>
        <x14:conditionalFormatting xmlns:xm="http://schemas.microsoft.com/office/excel/2006/main">
          <x14:cfRule type="iconSet" priority="21" id="{B6B96439-244B-4B79-B4D8-516943BFFA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19" id="{AE76FC66-1996-4701-B004-686FE97355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B14:B16</xm:sqref>
        </x14:conditionalFormatting>
        <x14:conditionalFormatting xmlns:xm="http://schemas.microsoft.com/office/excel/2006/main">
          <x14:cfRule type="iconSet" priority="15" id="{52348B1D-468E-42B9-8CE2-7D4734C03D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A17</xm:sqref>
        </x14:conditionalFormatting>
        <x14:conditionalFormatting xmlns:xm="http://schemas.microsoft.com/office/excel/2006/main">
          <x14:cfRule type="iconSet" priority="10" id="{0FDAF49A-E32C-432B-B9B5-021FACFA62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cellIs" priority="18" operator="equal" id="{A1D95D50-1497-4076-8557-123492F77F77}">
            <xm:f>'À VENDA'!$H$16</xm:f>
            <x14:dxf>
              <fill>
                <patternFill>
                  <bgColor theme="9" tint="0.5999633777886288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iconSet" priority="6" id="{9D4A9151-BF62-4A3C-90A5-D5FE9A6FEC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</xm:sqref>
        </x14:conditionalFormatting>
        <x14:conditionalFormatting xmlns:xm="http://schemas.microsoft.com/office/excel/2006/main">
          <x14:cfRule type="iconSet" priority="9" id="{E5A2F107-D7B0-46D3-807C-AC50B25865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cellIs" priority="16380" operator="equal" id="{0E5E0395-CB49-4A2E-B6A7-7F34CCDF594D}">
            <xm:f>VAGNER!$I$4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ellIs" priority="16405" operator="equal" id="{82D26F54-B26A-4E12-BD34-14A48294C622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m:sqref>H10 H24:H58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B000000}">
          <x14:formula1>
            <xm:f>'C:\Users\Diego.moreira\Desktop\[FROTA MEDICAR FILP.xlsx]LISTA'!#REF!</xm:f>
          </x14:formula1>
          <xm:sqref>M11</xm:sqref>
        </x14:dataValidation>
        <x14:dataValidation type="list" allowBlank="1" showInputMessage="1" showErrorMessage="1" xr:uid="{00000000-0002-0000-0A00-00000C000000}">
          <x14:formula1>
            <xm:f>'C:\Users\Diego.moreira\Desktop\[FROTA MEDICAR FILP.xlsx]LISTA'!#REF!</xm:f>
          </x14:formula1>
          <xm:sqref>M7:M9 M12 M4:M5 M16:M17 M24:M58</xm:sqref>
        </x14:dataValidation>
        <x14:dataValidation type="list" allowBlank="1" showInputMessage="1" showErrorMessage="1" xr:uid="{00000000-0002-0000-0A00-00000D000000}">
          <x14:formula1>
            <xm:f>'C:\Users\Diego.moreira\Desktop\FROTA ATUALIZADA\[FROTA ATUALIZADA 04-05.xlsx]LISTA'!#REF!</xm:f>
          </x14:formula1>
          <xm:sqref>L7 O12 L12 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"/>
  <sheetViews>
    <sheetView workbookViewId="0">
      <selection activeCell="A16" sqref="A16:D17"/>
    </sheetView>
  </sheetViews>
  <sheetFormatPr defaultColWidth="9.140625" defaultRowHeight="15"/>
  <cols>
    <col min="1" max="1" width="7.5703125" bestFit="1" customWidth="1"/>
    <col min="2" max="2" width="7" customWidth="1"/>
    <col min="3" max="3" width="6.42578125" bestFit="1" customWidth="1"/>
    <col min="4" max="4" width="7.5703125" bestFit="1" customWidth="1"/>
    <col min="5" max="5" width="27" customWidth="1"/>
    <col min="6" max="6" width="9.42578125" customWidth="1"/>
    <col min="7" max="7" width="15.85546875" customWidth="1"/>
    <col min="8" max="8" width="23.7109375" customWidth="1"/>
    <col min="9" max="9" width="31.42578125" customWidth="1"/>
    <col min="10" max="10" width="16.28515625" customWidth="1"/>
    <col min="11" max="11" width="9.5703125" customWidth="1"/>
    <col min="12" max="12" width="17.7109375" customWidth="1"/>
    <col min="13" max="13" width="51.7109375" customWidth="1"/>
    <col min="14" max="14" width="16" customWidth="1"/>
    <col min="15" max="15" width="15" customWidth="1"/>
    <col min="16" max="16" width="10.42578125" customWidth="1"/>
    <col min="17" max="17" width="10.85546875" customWidth="1"/>
    <col min="18" max="19" width="10" customWidth="1"/>
    <col min="20" max="20" width="8.42578125" customWidth="1"/>
    <col min="21" max="21" width="19.5703125" customWidth="1"/>
    <col min="22" max="22" width="11.5703125" customWidth="1"/>
    <col min="23" max="25" width="14.85546875" customWidth="1"/>
    <col min="26" max="26" width="12.5703125" customWidth="1"/>
    <col min="27" max="27" width="22.7109375" customWidth="1"/>
    <col min="28" max="28" width="16.140625" customWidth="1"/>
    <col min="29" max="29" width="9" customWidth="1"/>
    <col min="30" max="30" width="14.140625" customWidth="1"/>
    <col min="31" max="31" width="9.140625" customWidth="1"/>
    <col min="32" max="32" width="6.5703125" customWidth="1"/>
  </cols>
  <sheetData>
    <row r="1" spans="1:33" s="19" customFormat="1" ht="26.25">
      <c r="A1" s="201" t="s">
        <v>1802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2"/>
      <c r="AE1" s="202"/>
    </row>
    <row r="2" spans="1:33" s="19" customFormat="1" ht="15.7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205"/>
    </row>
    <row r="3" spans="1:33" ht="21" customHeight="1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194" t="s">
        <v>1629</v>
      </c>
      <c r="P3" s="73" t="s">
        <v>11</v>
      </c>
      <c r="Q3" s="73" t="s">
        <v>12</v>
      </c>
      <c r="R3" s="73" t="s">
        <v>13</v>
      </c>
      <c r="S3" s="73" t="s">
        <v>14</v>
      </c>
      <c r="T3" s="73" t="s">
        <v>15</v>
      </c>
      <c r="U3" s="68" t="s">
        <v>1628</v>
      </c>
      <c r="V3" s="190" t="s">
        <v>16</v>
      </c>
      <c r="W3" s="190" t="s">
        <v>17</v>
      </c>
      <c r="X3" s="189" t="s">
        <v>1800</v>
      </c>
      <c r="Y3" s="189" t="s">
        <v>1801</v>
      </c>
      <c r="Z3" s="196" t="s">
        <v>1627</v>
      </c>
      <c r="AA3" s="198" t="s">
        <v>1712</v>
      </c>
      <c r="AB3" s="199" t="s">
        <v>1674</v>
      </c>
      <c r="AC3" s="194" t="s">
        <v>1633</v>
      </c>
      <c r="AD3" s="194" t="s">
        <v>1635</v>
      </c>
      <c r="AE3" s="194" t="s">
        <v>1696</v>
      </c>
      <c r="AF3" s="200" t="s">
        <v>1716</v>
      </c>
    </row>
    <row r="4" spans="1:33">
      <c r="A4" s="76">
        <v>20</v>
      </c>
      <c r="B4" s="76">
        <v>20</v>
      </c>
      <c r="C4" s="78">
        <v>8</v>
      </c>
      <c r="D4" s="78" t="s">
        <v>18</v>
      </c>
      <c r="E4" s="78" t="s">
        <v>19</v>
      </c>
      <c r="F4" s="94" t="s">
        <v>20</v>
      </c>
      <c r="G4" s="81" t="s">
        <v>21</v>
      </c>
      <c r="H4" s="81" t="s">
        <v>22</v>
      </c>
      <c r="I4" s="81" t="s">
        <v>23</v>
      </c>
      <c r="J4" s="82" t="s">
        <v>24</v>
      </c>
      <c r="K4" s="82">
        <v>1123442174</v>
      </c>
      <c r="L4" s="81" t="s">
        <v>25</v>
      </c>
      <c r="M4" s="81" t="s">
        <v>26</v>
      </c>
      <c r="N4" s="83">
        <f>SUMIFS(FIPE!C:C,FIPE!A:A,'CARROS ADM'!F4,FIPE!B:B,'CARROS ADM'!E4)</f>
        <v>42521</v>
      </c>
      <c r="O4" s="81" t="s">
        <v>27</v>
      </c>
      <c r="P4" s="126">
        <v>100000</v>
      </c>
      <c r="Q4" s="127">
        <v>100000</v>
      </c>
      <c r="R4" s="127">
        <v>10000</v>
      </c>
      <c r="S4" s="127">
        <v>30000</v>
      </c>
      <c r="T4" s="81" t="s">
        <v>29</v>
      </c>
      <c r="U4" s="81"/>
      <c r="V4" s="81" t="s">
        <v>30</v>
      </c>
      <c r="W4" s="81" t="s">
        <v>30</v>
      </c>
      <c r="X4" s="81" t="s">
        <v>30</v>
      </c>
      <c r="Y4" s="81" t="s">
        <v>30</v>
      </c>
      <c r="Z4" s="78" t="s">
        <v>49</v>
      </c>
      <c r="AA4" s="89">
        <v>3016</v>
      </c>
      <c r="AB4" s="90">
        <v>1187.68</v>
      </c>
      <c r="AC4" s="89">
        <v>144.86000000000001</v>
      </c>
      <c r="AD4" s="115">
        <v>0.04</v>
      </c>
      <c r="AE4" s="92" t="s">
        <v>1080</v>
      </c>
      <c r="AF4" s="93"/>
    </row>
    <row r="5" spans="1:33">
      <c r="A5" s="76">
        <v>20</v>
      </c>
      <c r="B5" s="76">
        <v>20</v>
      </c>
      <c r="C5" s="78">
        <v>10</v>
      </c>
      <c r="D5" s="78" t="s">
        <v>31</v>
      </c>
      <c r="E5" s="78" t="s">
        <v>32</v>
      </c>
      <c r="F5" s="78" t="s">
        <v>33</v>
      </c>
      <c r="G5" s="81" t="s">
        <v>21</v>
      </c>
      <c r="H5" s="81" t="s">
        <v>22</v>
      </c>
      <c r="I5" s="81" t="s">
        <v>23</v>
      </c>
      <c r="J5" s="82" t="s">
        <v>34</v>
      </c>
      <c r="K5" s="82">
        <v>1123441429</v>
      </c>
      <c r="L5" s="81" t="s">
        <v>25</v>
      </c>
      <c r="M5" s="81" t="s">
        <v>26</v>
      </c>
      <c r="N5" s="83">
        <f>SUMIFS(FIPE!C:C,FIPE!A:A,'CARROS ADM'!F5,FIPE!B:B,'CARROS ADM'!E5)</f>
        <v>54117</v>
      </c>
      <c r="O5" s="81" t="s">
        <v>27</v>
      </c>
      <c r="P5" s="126">
        <v>100000</v>
      </c>
      <c r="Q5" s="127">
        <v>100000</v>
      </c>
      <c r="R5" s="127">
        <v>10000</v>
      </c>
      <c r="S5" s="127">
        <v>30000</v>
      </c>
      <c r="T5" s="81" t="s">
        <v>29</v>
      </c>
      <c r="U5" s="81"/>
      <c r="V5" s="81" t="s">
        <v>30</v>
      </c>
      <c r="W5" s="81" t="s">
        <v>30</v>
      </c>
      <c r="X5" s="81" t="s">
        <v>30</v>
      </c>
      <c r="Y5" s="81" t="s">
        <v>30</v>
      </c>
      <c r="Z5" s="78" t="s">
        <v>49</v>
      </c>
      <c r="AA5" s="89">
        <v>636.45000000000005</v>
      </c>
      <c r="AB5" s="90">
        <v>708.98</v>
      </c>
      <c r="AC5" s="89">
        <v>144.86000000000001</v>
      </c>
      <c r="AD5" s="91">
        <v>0.02</v>
      </c>
      <c r="AE5" s="92" t="s">
        <v>1080</v>
      </c>
      <c r="AF5" s="93"/>
    </row>
    <row r="6" spans="1:33">
      <c r="A6" s="76">
        <v>20</v>
      </c>
      <c r="B6" s="76">
        <v>5</v>
      </c>
      <c r="C6" s="78">
        <v>46</v>
      </c>
      <c r="D6" s="78" t="s">
        <v>35</v>
      </c>
      <c r="E6" s="78" t="s">
        <v>36</v>
      </c>
      <c r="F6" s="78" t="s">
        <v>37</v>
      </c>
      <c r="G6" s="79" t="s">
        <v>21</v>
      </c>
      <c r="H6" s="81" t="s">
        <v>22</v>
      </c>
      <c r="I6" s="81" t="s">
        <v>23</v>
      </c>
      <c r="J6" s="82" t="s">
        <v>38</v>
      </c>
      <c r="K6" s="82">
        <v>1198029215</v>
      </c>
      <c r="L6" s="81" t="s">
        <v>25</v>
      </c>
      <c r="M6" s="81" t="s">
        <v>26</v>
      </c>
      <c r="N6" s="83">
        <f>SUMIFS(FIPE!C:C,FIPE!A:A,'CARROS ADM'!F6,FIPE!B:B,'CARROS ADM'!E6)</f>
        <v>80364</v>
      </c>
      <c r="O6" s="81" t="s">
        <v>27</v>
      </c>
      <c r="P6" s="126">
        <v>100000</v>
      </c>
      <c r="Q6" s="127">
        <v>100000</v>
      </c>
      <c r="R6" s="127">
        <v>10000</v>
      </c>
      <c r="S6" s="127">
        <v>30000</v>
      </c>
      <c r="T6" s="81" t="s">
        <v>29</v>
      </c>
      <c r="U6" s="81"/>
      <c r="V6" s="81" t="s">
        <v>30</v>
      </c>
      <c r="W6" s="81" t="s">
        <v>30</v>
      </c>
      <c r="X6" s="81" t="s">
        <v>30</v>
      </c>
      <c r="Y6" s="81" t="s">
        <v>30</v>
      </c>
      <c r="Z6" s="78" t="s">
        <v>49</v>
      </c>
      <c r="AA6" s="89">
        <v>2257.8000000000002</v>
      </c>
      <c r="AB6" s="90">
        <v>2295.4</v>
      </c>
      <c r="AC6" s="89">
        <v>144.86000000000001</v>
      </c>
      <c r="AD6" s="115">
        <v>0.04</v>
      </c>
      <c r="AE6" s="92" t="s">
        <v>1080</v>
      </c>
      <c r="AF6" s="93"/>
    </row>
    <row r="7" spans="1:33">
      <c r="A7" s="76">
        <v>20</v>
      </c>
      <c r="B7" s="76">
        <v>5</v>
      </c>
      <c r="C7" s="78">
        <v>48</v>
      </c>
      <c r="D7" s="78" t="s">
        <v>39</v>
      </c>
      <c r="E7" s="78" t="s">
        <v>36</v>
      </c>
      <c r="F7" s="78" t="s">
        <v>37</v>
      </c>
      <c r="G7" s="79" t="s">
        <v>21</v>
      </c>
      <c r="H7" s="81" t="s">
        <v>22</v>
      </c>
      <c r="I7" s="81" t="s">
        <v>23</v>
      </c>
      <c r="J7" s="82" t="s">
        <v>40</v>
      </c>
      <c r="K7" s="82">
        <v>1198029665</v>
      </c>
      <c r="L7" s="81" t="s">
        <v>25</v>
      </c>
      <c r="M7" s="81" t="s">
        <v>26</v>
      </c>
      <c r="N7" s="83">
        <f>SUMIFS(FIPE!C:C,FIPE!A:A,'CARROS ADM'!F7,FIPE!B:B,'CARROS ADM'!E7)</f>
        <v>80364</v>
      </c>
      <c r="O7" s="81" t="s">
        <v>27</v>
      </c>
      <c r="P7" s="126">
        <v>100000</v>
      </c>
      <c r="Q7" s="127">
        <v>100000</v>
      </c>
      <c r="R7" s="127">
        <v>10000</v>
      </c>
      <c r="S7" s="127">
        <v>30000</v>
      </c>
      <c r="T7" s="81" t="s">
        <v>29</v>
      </c>
      <c r="U7" s="81"/>
      <c r="V7" s="81" t="s">
        <v>30</v>
      </c>
      <c r="W7" s="81" t="s">
        <v>30</v>
      </c>
      <c r="X7" s="81" t="s">
        <v>30</v>
      </c>
      <c r="Y7" s="81" t="s">
        <v>30</v>
      </c>
      <c r="Z7" s="78" t="s">
        <v>49</v>
      </c>
      <c r="AA7" s="89">
        <v>1282.02</v>
      </c>
      <c r="AB7" s="90">
        <v>2295.4</v>
      </c>
      <c r="AC7" s="89">
        <v>144.86000000000001</v>
      </c>
      <c r="AD7" s="115">
        <v>0.04</v>
      </c>
      <c r="AE7" s="92" t="s">
        <v>1080</v>
      </c>
      <c r="AF7" s="93"/>
    </row>
    <row r="8" spans="1:33" ht="15.75" thickBot="1">
      <c r="A8" s="76">
        <v>20</v>
      </c>
      <c r="B8" s="76">
        <v>20</v>
      </c>
      <c r="C8" s="78">
        <v>70</v>
      </c>
      <c r="D8" s="78" t="s">
        <v>41</v>
      </c>
      <c r="E8" s="128" t="s">
        <v>1630</v>
      </c>
      <c r="F8" s="94" t="s">
        <v>42</v>
      </c>
      <c r="G8" s="79" t="s">
        <v>21</v>
      </c>
      <c r="H8" s="81" t="s">
        <v>22</v>
      </c>
      <c r="I8" s="81" t="s">
        <v>43</v>
      </c>
      <c r="J8" s="82" t="s">
        <v>44</v>
      </c>
      <c r="K8" s="82">
        <v>1226419876</v>
      </c>
      <c r="L8" s="81" t="s">
        <v>45</v>
      </c>
      <c r="M8" s="81" t="s">
        <v>46</v>
      </c>
      <c r="N8" s="83">
        <f>SUMIFS(FIPE!C:C,FIPE!A:A,'CARROS ADM'!F8,FIPE!B:B,'CARROS ADM'!E8)</f>
        <v>86857</v>
      </c>
      <c r="O8" s="81" t="s">
        <v>47</v>
      </c>
      <c r="P8" s="126">
        <v>100000</v>
      </c>
      <c r="Q8" s="127">
        <v>100000</v>
      </c>
      <c r="R8" s="127">
        <v>10000</v>
      </c>
      <c r="S8" s="127">
        <v>30000</v>
      </c>
      <c r="T8" s="81" t="s">
        <v>29</v>
      </c>
      <c r="U8" s="81"/>
      <c r="V8" s="81" t="s">
        <v>30</v>
      </c>
      <c r="W8" s="81" t="s">
        <v>30</v>
      </c>
      <c r="X8" s="81" t="s">
        <v>30</v>
      </c>
      <c r="Y8" s="79" t="s">
        <v>48</v>
      </c>
      <c r="Z8" s="78" t="s">
        <v>49</v>
      </c>
      <c r="AA8" s="90">
        <v>0</v>
      </c>
      <c r="AB8" s="90">
        <v>2670.32</v>
      </c>
      <c r="AC8" s="89">
        <v>144.86000000000001</v>
      </c>
      <c r="AD8" s="115">
        <v>0.04</v>
      </c>
      <c r="AE8" s="92" t="s">
        <v>1080</v>
      </c>
      <c r="AF8" s="93"/>
    </row>
    <row r="9" spans="1:33" ht="15.75" thickBot="1">
      <c r="A9" s="76">
        <v>20</v>
      </c>
      <c r="B9" s="76">
        <v>20</v>
      </c>
      <c r="C9" s="78">
        <v>66</v>
      </c>
      <c r="D9" s="78" t="s">
        <v>1073</v>
      </c>
      <c r="E9" s="78" t="s">
        <v>1631</v>
      </c>
      <c r="F9" s="78" t="s">
        <v>42</v>
      </c>
      <c r="G9" s="79" t="s">
        <v>21</v>
      </c>
      <c r="H9" s="79" t="s">
        <v>142</v>
      </c>
      <c r="I9" s="79" t="s">
        <v>65</v>
      </c>
      <c r="J9" s="78" t="s">
        <v>1074</v>
      </c>
      <c r="K9" s="78">
        <v>1226419590</v>
      </c>
      <c r="L9" s="79" t="s">
        <v>45</v>
      </c>
      <c r="M9" s="79" t="s">
        <v>46</v>
      </c>
      <c r="N9" s="83">
        <f>SUMIFS(FIPE!C:C,FIPE!A:A,'CARROS ADM'!F9,FIPE!B:B,'CARROS ADM'!E9)</f>
        <v>89985</v>
      </c>
      <c r="O9" s="79" t="s">
        <v>47</v>
      </c>
      <c r="P9" s="107">
        <v>100000</v>
      </c>
      <c r="Q9" s="107">
        <v>100000</v>
      </c>
      <c r="R9" s="107">
        <v>10000</v>
      </c>
      <c r="S9" s="107">
        <v>30000</v>
      </c>
      <c r="T9" s="107" t="s">
        <v>29</v>
      </c>
      <c r="U9" s="79"/>
      <c r="V9" s="79" t="s">
        <v>30</v>
      </c>
      <c r="W9" s="81" t="s">
        <v>30</v>
      </c>
      <c r="X9" s="81" t="s">
        <v>30</v>
      </c>
      <c r="Y9" s="81" t="s">
        <v>30</v>
      </c>
      <c r="Z9" s="78" t="s">
        <v>1672</v>
      </c>
      <c r="AA9" s="89">
        <v>0</v>
      </c>
      <c r="AB9" s="90">
        <v>2833.4</v>
      </c>
      <c r="AC9" s="89">
        <v>144.86000000000001</v>
      </c>
      <c r="AD9" s="91">
        <v>0.04</v>
      </c>
      <c r="AE9" s="92" t="s">
        <v>1080</v>
      </c>
      <c r="AF9" s="222">
        <v>27809</v>
      </c>
    </row>
    <row r="10" spans="1:33">
      <c r="A10" s="76">
        <v>20</v>
      </c>
      <c r="B10" s="76">
        <v>5</v>
      </c>
      <c r="C10" s="78">
        <v>64</v>
      </c>
      <c r="D10" s="78" t="s">
        <v>1071</v>
      </c>
      <c r="E10" s="78" t="s">
        <v>1630</v>
      </c>
      <c r="F10" s="78" t="s">
        <v>42</v>
      </c>
      <c r="G10" s="79" t="s">
        <v>21</v>
      </c>
      <c r="H10" s="79" t="s">
        <v>142</v>
      </c>
      <c r="I10" s="79" t="s">
        <v>69</v>
      </c>
      <c r="J10" s="78" t="s">
        <v>1072</v>
      </c>
      <c r="K10" s="78">
        <v>1226418683</v>
      </c>
      <c r="L10" s="79" t="s">
        <v>45</v>
      </c>
      <c r="M10" s="79" t="s">
        <v>46</v>
      </c>
      <c r="N10" s="83">
        <f>SUMIFS(FIPE!C:C,FIPE!A:A,'CARROS ADM'!F10,FIPE!B:B,'CARROS ADM'!E10)</f>
        <v>86857</v>
      </c>
      <c r="O10" s="79" t="s">
        <v>47</v>
      </c>
      <c r="P10" s="107">
        <v>100000</v>
      </c>
      <c r="Q10" s="107">
        <v>100000</v>
      </c>
      <c r="R10" s="107">
        <v>10000</v>
      </c>
      <c r="S10" s="107">
        <v>30000</v>
      </c>
      <c r="T10" s="107" t="s">
        <v>29</v>
      </c>
      <c r="U10" s="79"/>
      <c r="V10" s="79" t="s">
        <v>30</v>
      </c>
      <c r="W10" s="81" t="s">
        <v>30</v>
      </c>
      <c r="X10" s="81" t="s">
        <v>30</v>
      </c>
      <c r="Y10" s="81" t="s">
        <v>30</v>
      </c>
      <c r="Z10" s="78" t="s">
        <v>49</v>
      </c>
      <c r="AA10" s="89">
        <v>208.24</v>
      </c>
      <c r="AB10" s="90">
        <v>2670.32</v>
      </c>
      <c r="AC10" s="89">
        <v>144.86000000000001</v>
      </c>
      <c r="AD10" s="115">
        <v>0.04</v>
      </c>
      <c r="AE10" s="92" t="s">
        <v>1709</v>
      </c>
      <c r="AF10" s="97">
        <v>9984</v>
      </c>
    </row>
    <row r="11" spans="1:33">
      <c r="A11" s="76">
        <v>20</v>
      </c>
      <c r="B11" s="76">
        <v>5</v>
      </c>
      <c r="C11" s="78">
        <v>54</v>
      </c>
      <c r="D11" s="78" t="s">
        <v>1067</v>
      </c>
      <c r="E11" s="78" t="s">
        <v>1630</v>
      </c>
      <c r="F11" s="78" t="s">
        <v>37</v>
      </c>
      <c r="G11" s="79" t="s">
        <v>21</v>
      </c>
      <c r="H11" s="79" t="s">
        <v>142</v>
      </c>
      <c r="I11" s="79" t="s">
        <v>69</v>
      </c>
      <c r="J11" s="78" t="s">
        <v>1068</v>
      </c>
      <c r="K11" s="78">
        <v>1206609327</v>
      </c>
      <c r="L11" s="79" t="s">
        <v>45</v>
      </c>
      <c r="M11" s="79" t="s">
        <v>46</v>
      </c>
      <c r="N11" s="83">
        <f>SUMIFS(FIPE!C:C,FIPE!A:A,'CARROS ADM'!F11,FIPE!B:B,'CARROS ADM'!E11)</f>
        <v>86857</v>
      </c>
      <c r="O11" s="79" t="s">
        <v>47</v>
      </c>
      <c r="P11" s="107">
        <v>100000</v>
      </c>
      <c r="Q11" s="107">
        <v>100000</v>
      </c>
      <c r="R11" s="107">
        <v>10000</v>
      </c>
      <c r="S11" s="107">
        <v>30000</v>
      </c>
      <c r="T11" s="107" t="s">
        <v>29</v>
      </c>
      <c r="U11" s="79"/>
      <c r="V11" s="79" t="s">
        <v>30</v>
      </c>
      <c r="W11" s="81" t="s">
        <v>30</v>
      </c>
      <c r="X11" s="81" t="s">
        <v>30</v>
      </c>
      <c r="Y11" s="81" t="s">
        <v>30</v>
      </c>
      <c r="Z11" s="78" t="s">
        <v>49</v>
      </c>
      <c r="AA11" s="89">
        <v>0</v>
      </c>
      <c r="AB11" s="90">
        <v>2670.32</v>
      </c>
      <c r="AC11" s="89">
        <v>144.86000000000001</v>
      </c>
      <c r="AD11" s="115">
        <v>0.04</v>
      </c>
      <c r="AE11" s="92" t="s">
        <v>1709</v>
      </c>
      <c r="AF11" s="97">
        <v>68516</v>
      </c>
    </row>
    <row r="12" spans="1:33">
      <c r="A12" s="76">
        <v>20</v>
      </c>
      <c r="B12" s="76">
        <v>20</v>
      </c>
      <c r="C12" s="78">
        <v>6</v>
      </c>
      <c r="D12" s="78" t="s">
        <v>105</v>
      </c>
      <c r="E12" s="78" t="s">
        <v>19</v>
      </c>
      <c r="F12" s="78" t="s">
        <v>59</v>
      </c>
      <c r="G12" s="79" t="s">
        <v>21</v>
      </c>
      <c r="H12" s="79" t="s">
        <v>101</v>
      </c>
      <c r="I12" s="79" t="s">
        <v>23</v>
      </c>
      <c r="J12" s="78" t="s">
        <v>106</v>
      </c>
      <c r="K12" s="78">
        <v>1123441704</v>
      </c>
      <c r="L12" s="79" t="s">
        <v>25</v>
      </c>
      <c r="M12" s="79" t="s">
        <v>26</v>
      </c>
      <c r="N12" s="83">
        <f>SUMIFS(FIPE!C:C,FIPE!A:A,'CARROS ADM'!F12,FIPE!B:B,'CARROS ADM'!E12)</f>
        <v>42521</v>
      </c>
      <c r="O12" s="79" t="s">
        <v>27</v>
      </c>
      <c r="P12" s="107">
        <v>100000</v>
      </c>
      <c r="Q12" s="107">
        <v>100000</v>
      </c>
      <c r="R12" s="107">
        <v>10000</v>
      </c>
      <c r="S12" s="107">
        <v>30000</v>
      </c>
      <c r="T12" s="107" t="s">
        <v>29</v>
      </c>
      <c r="U12" s="79"/>
      <c r="V12" s="79" t="s">
        <v>30</v>
      </c>
      <c r="W12" s="81" t="s">
        <v>30</v>
      </c>
      <c r="X12" s="81" t="s">
        <v>30</v>
      </c>
      <c r="Y12" s="81" t="s">
        <v>30</v>
      </c>
      <c r="Z12" s="78" t="s">
        <v>1143</v>
      </c>
      <c r="AA12" s="89">
        <v>1854.67</v>
      </c>
      <c r="AB12" s="90"/>
      <c r="AC12" s="89">
        <v>144.86000000000001</v>
      </c>
      <c r="AD12" s="115">
        <v>0.04</v>
      </c>
      <c r="AE12" s="92" t="s">
        <v>1080</v>
      </c>
      <c r="AF12" s="93"/>
    </row>
    <row r="13" spans="1:33">
      <c r="A13" s="76">
        <v>20</v>
      </c>
      <c r="B13" s="76">
        <v>20</v>
      </c>
      <c r="C13" s="78">
        <v>72</v>
      </c>
      <c r="D13" s="78" t="s">
        <v>1243</v>
      </c>
      <c r="E13" s="128" t="s">
        <v>1631</v>
      </c>
      <c r="F13" s="79" t="s">
        <v>42</v>
      </c>
      <c r="G13" s="79" t="s">
        <v>21</v>
      </c>
      <c r="H13" s="79" t="s">
        <v>1244</v>
      </c>
      <c r="I13" s="81" t="s">
        <v>65</v>
      </c>
      <c r="J13" s="78" t="s">
        <v>1245</v>
      </c>
      <c r="K13" s="78">
        <v>1226419701</v>
      </c>
      <c r="L13" s="79" t="s">
        <v>45</v>
      </c>
      <c r="M13" s="79" t="s">
        <v>46</v>
      </c>
      <c r="N13" s="83">
        <f>SUMIFS(FIPE!C:C,FIPE!A:A,'CARROS ADM'!F13,FIPE!B:B,'CARROS ADM'!E13)</f>
        <v>89985</v>
      </c>
      <c r="O13" s="79" t="s">
        <v>47</v>
      </c>
      <c r="P13" s="129">
        <v>100000</v>
      </c>
      <c r="Q13" s="100">
        <v>100000</v>
      </c>
      <c r="R13" s="100">
        <v>10000</v>
      </c>
      <c r="S13" s="100">
        <v>30000</v>
      </c>
      <c r="T13" s="79" t="s">
        <v>29</v>
      </c>
      <c r="U13" s="79"/>
      <c r="V13" s="79" t="s">
        <v>30</v>
      </c>
      <c r="W13" s="81" t="s">
        <v>30</v>
      </c>
      <c r="X13" s="81" t="s">
        <v>30</v>
      </c>
      <c r="Y13" s="79" t="s">
        <v>48</v>
      </c>
      <c r="Z13" s="78" t="s">
        <v>1244</v>
      </c>
      <c r="AA13" s="101">
        <v>0</v>
      </c>
      <c r="AB13" s="90">
        <v>2833.4</v>
      </c>
      <c r="AC13" s="89">
        <v>144.86000000000001</v>
      </c>
      <c r="AD13" s="103"/>
      <c r="AE13" s="92" t="s">
        <v>1709</v>
      </c>
      <c r="AF13" s="93"/>
    </row>
    <row r="14" spans="1:33">
      <c r="A14" s="76">
        <v>20</v>
      </c>
      <c r="B14" s="76">
        <v>5</v>
      </c>
      <c r="C14" s="78">
        <v>50</v>
      </c>
      <c r="D14" s="78" t="s">
        <v>1062</v>
      </c>
      <c r="E14" s="78" t="s">
        <v>1630</v>
      </c>
      <c r="F14" s="78" t="s">
        <v>37</v>
      </c>
      <c r="G14" s="79" t="s">
        <v>21</v>
      </c>
      <c r="H14" s="79" t="s">
        <v>1217</v>
      </c>
      <c r="I14" s="79" t="s">
        <v>69</v>
      </c>
      <c r="J14" s="78" t="s">
        <v>1064</v>
      </c>
      <c r="K14" s="78">
        <v>1206612107</v>
      </c>
      <c r="L14" s="79" t="s">
        <v>45</v>
      </c>
      <c r="M14" s="79" t="s">
        <v>46</v>
      </c>
      <c r="N14" s="83">
        <f>SUMIFS(FIPE!C:C,FIPE!A:A,'CARROS ADM'!F14,FIPE!B:B,'CARROS ADM'!E14)</f>
        <v>86857</v>
      </c>
      <c r="O14" s="79" t="s">
        <v>47</v>
      </c>
      <c r="P14" s="107">
        <v>1</v>
      </c>
      <c r="Q14" s="107">
        <v>100000</v>
      </c>
      <c r="R14" s="107">
        <v>100000</v>
      </c>
      <c r="S14" s="107">
        <v>10000</v>
      </c>
      <c r="T14" s="107">
        <v>30000</v>
      </c>
      <c r="U14" s="107" t="s">
        <v>29</v>
      </c>
      <c r="V14" s="79"/>
      <c r="W14" s="79" t="s">
        <v>30</v>
      </c>
      <c r="X14" s="79" t="s">
        <v>48</v>
      </c>
      <c r="Y14" s="79" t="s">
        <v>48</v>
      </c>
      <c r="Z14" s="79" t="s">
        <v>48</v>
      </c>
      <c r="AA14" s="78" t="s">
        <v>49</v>
      </c>
      <c r="AB14" s="89">
        <v>132.86000000000001</v>
      </c>
      <c r="AC14" s="90">
        <v>2670.32</v>
      </c>
      <c r="AD14" s="89">
        <v>144.86000000000001</v>
      </c>
      <c r="AE14" s="115">
        <v>0.04</v>
      </c>
      <c r="AF14" s="92" t="s">
        <v>1709</v>
      </c>
      <c r="AG14" s="213">
        <v>86006</v>
      </c>
    </row>
    <row r="16" spans="1:33">
      <c r="A16" s="266" t="s">
        <v>1638</v>
      </c>
      <c r="B16" s="266"/>
      <c r="C16" s="266"/>
      <c r="D16" s="266"/>
    </row>
    <row r="17" spans="1:4">
      <c r="A17" s="260">
        <f>COUNTA(C5:C14)-COUNTIF(C5:C14,"FROTA")</f>
        <v>10</v>
      </c>
      <c r="B17" s="260"/>
      <c r="C17" s="260"/>
      <c r="D17" s="260"/>
    </row>
  </sheetData>
  <mergeCells count="2">
    <mergeCell ref="A16:D16"/>
    <mergeCell ref="A17:D17"/>
  </mergeCells>
  <conditionalFormatting sqref="I4:I8">
    <cfRule type="cellIs" dxfId="317" priority="64" operator="equal">
      <formula>$I$16</formula>
    </cfRule>
  </conditionalFormatting>
  <conditionalFormatting sqref="N4:N8">
    <cfRule type="cellIs" dxfId="316" priority="63" operator="equal">
      <formula>#REF!</formula>
    </cfRule>
  </conditionalFormatting>
  <conditionalFormatting sqref="A4:B4">
    <cfRule type="iconSet" priority="62">
      <iconSet iconSet="3Symbols">
        <cfvo type="percent" val="0"/>
        <cfvo type="percent" val="&quot;NC&quot;"/>
        <cfvo type="percent" val="&quot;C&quot;"/>
      </iconSet>
    </cfRule>
  </conditionalFormatting>
  <conditionalFormatting sqref="A5:A8">
    <cfRule type="iconSet" priority="68">
      <iconSet iconSet="3Symbols">
        <cfvo type="percent" val="0"/>
        <cfvo type="percent" val="&quot;NC&quot;"/>
        <cfvo type="percent" val="&quot;C&quot;"/>
      </iconSet>
    </cfRule>
  </conditionalFormatting>
  <conditionalFormatting sqref="H4:H8">
    <cfRule type="cellIs" dxfId="315" priority="67" operator="equal">
      <formula>#REF!</formula>
    </cfRule>
  </conditionalFormatting>
  <conditionalFormatting sqref="I3">
    <cfRule type="cellIs" dxfId="314" priority="57" operator="equal">
      <formula>$I$16</formula>
    </cfRule>
  </conditionalFormatting>
  <conditionalFormatting sqref="H3">
    <cfRule type="cellIs" dxfId="313" priority="60" operator="equal">
      <formula>#REF!</formula>
    </cfRule>
  </conditionalFormatting>
  <conditionalFormatting sqref="I9">
    <cfRule type="cellIs" dxfId="312" priority="51" operator="equal">
      <formula>$I$9</formula>
    </cfRule>
  </conditionalFormatting>
  <conditionalFormatting sqref="I11">
    <cfRule type="cellIs" dxfId="311" priority="44" operator="equal">
      <formula>$I$9</formula>
    </cfRule>
  </conditionalFormatting>
  <conditionalFormatting sqref="N9">
    <cfRule type="cellIs" dxfId="310" priority="43" operator="equal">
      <formula>#REF!</formula>
    </cfRule>
  </conditionalFormatting>
  <conditionalFormatting sqref="A9">
    <cfRule type="iconSet" priority="48">
      <iconSet iconSet="3Symbols">
        <cfvo type="percent" val="0"/>
        <cfvo type="percent" val="&quot;NC&quot;"/>
        <cfvo type="percent" val="&quot;C&quot;"/>
      </iconSet>
    </cfRule>
  </conditionalFormatting>
  <conditionalFormatting sqref="H9">
    <cfRule type="cellIs" dxfId="309" priority="47" operator="equal">
      <formula>#REF!</formula>
    </cfRule>
  </conditionalFormatting>
  <conditionalFormatting sqref="A10">
    <cfRule type="iconSet" priority="41">
      <iconSet iconSet="3Symbols">
        <cfvo type="percent" val="0"/>
        <cfvo type="percent" val="&quot;NC&quot;"/>
        <cfvo type="percent" val="&quot;C&quot;"/>
      </iconSet>
    </cfRule>
  </conditionalFormatting>
  <conditionalFormatting sqref="H10">
    <cfRule type="cellIs" dxfId="308" priority="38" operator="equal">
      <formula>#REF!</formula>
    </cfRule>
  </conditionalFormatting>
  <conditionalFormatting sqref="N11">
    <cfRule type="cellIs" dxfId="307" priority="35" operator="equal">
      <formula>#REF!</formula>
    </cfRule>
  </conditionalFormatting>
  <conditionalFormatting sqref="A11">
    <cfRule type="iconSet" priority="36">
      <iconSet iconSet="3Symbols">
        <cfvo type="percent" val="0"/>
        <cfvo type="percent" val="&quot;NC&quot;"/>
        <cfvo type="percent" val="&quot;C&quot;"/>
      </iconSet>
    </cfRule>
  </conditionalFormatting>
  <conditionalFormatting sqref="H11">
    <cfRule type="cellIs" dxfId="306" priority="32" operator="equal">
      <formula>#REF!</formula>
    </cfRule>
  </conditionalFormatting>
  <conditionalFormatting sqref="I12">
    <cfRule type="cellIs" dxfId="305" priority="26" operator="equal">
      <formula>$I$9</formula>
    </cfRule>
  </conditionalFormatting>
  <conditionalFormatting sqref="N12">
    <cfRule type="cellIs" dxfId="304" priority="25" operator="equal">
      <formula>#REF!</formula>
    </cfRule>
  </conditionalFormatting>
  <conditionalFormatting sqref="A12">
    <cfRule type="iconSet" priority="30">
      <iconSet iconSet="3Symbols">
        <cfvo type="percent" val="0"/>
        <cfvo type="percent" val="&quot;NC&quot;"/>
        <cfvo type="percent" val="&quot;C&quot;"/>
      </iconSet>
    </cfRule>
  </conditionalFormatting>
  <conditionalFormatting sqref="H12">
    <cfRule type="cellIs" dxfId="303" priority="29" operator="equal">
      <formula>#REF!</formula>
    </cfRule>
  </conditionalFormatting>
  <conditionalFormatting sqref="I13">
    <cfRule type="cellIs" dxfId="302" priority="19" operator="equal">
      <formula>$I$13</formula>
    </cfRule>
  </conditionalFormatting>
  <conditionalFormatting sqref="N13">
    <cfRule type="cellIs" dxfId="301" priority="18" operator="equal">
      <formula>#REF!</formula>
    </cfRule>
  </conditionalFormatting>
  <conditionalFormatting sqref="A13">
    <cfRule type="iconSet" priority="20">
      <iconSet iconSet="3Symbols">
        <cfvo type="percent" val="0"/>
        <cfvo type="percent" val="&quot;NC&quot;"/>
        <cfvo type="percent" val="&quot;C&quot;"/>
      </iconSet>
    </cfRule>
  </conditionalFormatting>
  <conditionalFormatting sqref="H13">
    <cfRule type="cellIs" dxfId="300" priority="22" operator="equal">
      <formula>#REF!</formula>
    </cfRule>
  </conditionalFormatting>
  <conditionalFormatting sqref="N10">
    <cfRule type="cellIs" dxfId="299" priority="39" operator="equal">
      <formula>#REF!</formula>
    </cfRule>
  </conditionalFormatting>
  <conditionalFormatting sqref="B5:B13">
    <cfRule type="iconSet" priority="17">
      <iconSet iconSet="3Symbols">
        <cfvo type="percent" val="0"/>
        <cfvo type="percent" val="&quot;NC&quot;"/>
        <cfvo type="percent" val="&quot;C&quot;"/>
      </iconSet>
    </cfRule>
  </conditionalFormatting>
  <conditionalFormatting sqref="H1:H2">
    <cfRule type="cellIs" dxfId="298" priority="15" operator="equal">
      <formula>#REF!</formula>
    </cfRule>
  </conditionalFormatting>
  <conditionalFormatting sqref="H14">
    <cfRule type="cellIs" dxfId="297" priority="11" operator="equal">
      <formula>#REF!</formula>
    </cfRule>
  </conditionalFormatting>
  <conditionalFormatting sqref="N14">
    <cfRule type="cellIs" dxfId="296" priority="10" operator="equal">
      <formula>#REF!</formula>
    </cfRule>
  </conditionalFormatting>
  <conditionalFormatting sqref="H14">
    <cfRule type="cellIs" dxfId="295" priority="6" operator="equal">
      <formula>$H$665</formula>
    </cfRule>
  </conditionalFormatting>
  <conditionalFormatting sqref="H14">
    <cfRule type="cellIs" dxfId="294" priority="5" operator="equal">
      <formula>$H$659</formula>
    </cfRule>
  </conditionalFormatting>
  <conditionalFormatting sqref="H14">
    <cfRule type="cellIs" dxfId="293" priority="4" operator="equal">
      <formula>#REF!</formula>
    </cfRule>
  </conditionalFormatting>
  <conditionalFormatting sqref="H14">
    <cfRule type="cellIs" dxfId="292" priority="8" operator="equal">
      <formula>$H$8</formula>
    </cfRule>
  </conditionalFormatting>
  <conditionalFormatting sqref="H14">
    <cfRule type="cellIs" dxfId="291" priority="9" operator="equal">
      <formula>$H$7</formula>
    </cfRule>
  </conditionalFormatting>
  <conditionalFormatting sqref="H14">
    <cfRule type="cellIs" dxfId="290" priority="7" operator="equal">
      <formula>$H$7</formula>
    </cfRule>
  </conditionalFormatting>
  <conditionalFormatting sqref="A14">
    <cfRule type="iconSet" priority="2">
      <iconSet iconSet="3Symbols">
        <cfvo type="percent" val="0"/>
        <cfvo type="percent" val="&quot;NC&quot;"/>
        <cfvo type="percent" val="&quot;C&quot;"/>
      </iconSet>
    </cfRule>
  </conditionalFormatting>
  <conditionalFormatting sqref="B14">
    <cfRule type="iconSet" priority="13">
      <iconSet iconSet="3Symbols">
        <cfvo type="percent" val="0"/>
        <cfvo type="percent" val="&quot;NC&quot;"/>
        <cfvo type="percent" val="&quot;C&quot;"/>
      </iconSet>
    </cfRule>
  </conditionalFormatting>
  <dataValidations count="4">
    <dataValidation type="list" allowBlank="1" showInputMessage="1" showErrorMessage="1" sqref="O12 L12 O4:O9" xr:uid="{00000000-0002-0000-0100-000000000000}">
      <formula1>#REF!</formula1>
    </dataValidation>
    <dataValidation type="list" allowBlank="1" showInputMessage="1" showErrorMessage="1" sqref="O10:O11 O13:O14 L14" xr:uid="{00000000-0002-0000-0100-000001000000}">
      <formula1>#REF!</formula1>
    </dataValidation>
    <dataValidation type="list" allowBlank="1" showInputMessage="1" showErrorMessage="1" sqref="H13" xr:uid="{00000000-0002-0000-0100-000002000000}">
      <formula1>$E$554:$E$609</formula1>
    </dataValidation>
    <dataValidation type="custom" allowBlank="1" showInputMessage="1" showErrorMessage="1" sqref="H14" xr:uid="{00000000-0002-0000-0400-000004000000}">
      <formula1>SUM(E92:E147)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" id="{B3A27465-5618-4771-917B-CEF2EB3C49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A4:B4</xm:sqref>
        </x14:conditionalFormatting>
        <x14:conditionalFormatting xmlns:xm="http://schemas.microsoft.com/office/excel/2006/main">
          <x14:cfRule type="iconSet" priority="69" id="{4CA80093-966E-44B6-8BD2-BE3137F76D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A5:A8</xm:sqref>
        </x14:conditionalFormatting>
        <x14:conditionalFormatting xmlns:xm="http://schemas.microsoft.com/office/excel/2006/main">
          <x14:cfRule type="iconSet" priority="49" id="{73A343BF-D0FF-4D44-9F1A-30007CE8E9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A9</xm:sqref>
        </x14:conditionalFormatting>
        <x14:conditionalFormatting xmlns:xm="http://schemas.microsoft.com/office/excel/2006/main">
          <x14:cfRule type="iconSet" priority="42" id="{BF079D40-FE56-4D59-B2B7-907DAA0D53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A10</xm:sqref>
        </x14:conditionalFormatting>
        <x14:conditionalFormatting xmlns:xm="http://schemas.microsoft.com/office/excel/2006/main">
          <x14:cfRule type="iconSet" priority="37" id="{77114CA0-5DBA-485E-B9DE-453F1A059B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31" id="{504C99B1-9B38-49FB-8698-B1153C28F9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A12</xm:sqref>
        </x14:conditionalFormatting>
        <x14:conditionalFormatting xmlns:xm="http://schemas.microsoft.com/office/excel/2006/main">
          <x14:cfRule type="iconSet" priority="21" id="{3229E675-CB5C-4FE3-B7BD-D4A32CDD0A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A13</xm:sqref>
        </x14:conditionalFormatting>
        <x14:conditionalFormatting xmlns:xm="http://schemas.microsoft.com/office/excel/2006/main">
          <x14:cfRule type="cellIs" priority="15604" operator="equal" id="{EB876AE6-792A-483A-AC3F-99BF04EDCB54}">
            <xm:f>'À VENDA'!$I$13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iconSet" priority="16" id="{703A87A9-9CED-4E98-B386-A494E63539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B5:B13</xm:sqref>
        </x14:conditionalFormatting>
        <x14:conditionalFormatting xmlns:xm="http://schemas.microsoft.com/office/excel/2006/main">
          <x14:cfRule type="cellIs" priority="12" operator="equal" id="{0B399831-B1F6-441B-89CF-A9B44CBF0C8F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iconSet" priority="3" id="{DE4EBD3D-42A9-4647-A9EE-F76C02CBDC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A14</xm:sqref>
        </x14:conditionalFormatting>
        <x14:conditionalFormatting xmlns:xm="http://schemas.microsoft.com/office/excel/2006/main">
          <x14:cfRule type="iconSet" priority="14" id="{13820DCD-A232-426D-9F57-E174C85E3F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cellIs" priority="16288" operator="equal" id="{6DEF184D-908B-4A8D-8759-32B16B384063}">
            <xm:f>'FROTA CONT'!$I$61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6385" operator="equal" id="{A87266A3-58CA-4D51-B748-36EB753D9ADF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386" operator="equal" id="{26F32969-85EC-470C-A7E1-4C26FAE12576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H3:H13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'C:\Users\Diego.moreira\Desktop\FROTA ATUALIZADA\[FROTA ATUALIZADA 04-05.xlsx]LISTA'!#REF!</xm:f>
          </x14:formula1>
          <xm:sqref>L4:L7</xm:sqref>
        </x14:dataValidation>
        <x14:dataValidation type="list" allowBlank="1" showInputMessage="1" showErrorMessage="1" xr:uid="{00000000-0002-0000-0100-000005000000}">
          <x14:formula1>
            <xm:f>'C:\Users\Diego.moreira\Desktop\[FROTA MEDICAR FILP.xlsx]LISTA'!#REF!</xm:f>
          </x14:formula1>
          <xm:sqref>L13:M13 M14 L8:M11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"/>
  <sheetViews>
    <sheetView zoomScale="115" zoomScaleNormal="115" workbookViewId="0">
      <pane xSplit="7" topLeftCell="AC1" activePane="topRight" state="frozen"/>
      <selection pane="topRight" activeCell="E17" sqref="E17"/>
    </sheetView>
  </sheetViews>
  <sheetFormatPr defaultColWidth="9.140625" defaultRowHeight="12"/>
  <cols>
    <col min="1" max="1" width="7.5703125" style="29" bestFit="1" customWidth="1"/>
    <col min="2" max="2" width="7.5703125" style="29" customWidth="1"/>
    <col min="3" max="3" width="6.5703125" style="29" bestFit="1" customWidth="1"/>
    <col min="4" max="4" width="8" style="29" bestFit="1" customWidth="1"/>
    <col min="5" max="5" width="19.5703125" style="29" customWidth="1"/>
    <col min="6" max="6" width="9.42578125" style="29" customWidth="1"/>
    <col min="7" max="7" width="16.28515625" style="29" customWidth="1"/>
    <col min="8" max="8" width="30.85546875" style="29" customWidth="1"/>
    <col min="9" max="9" width="18.7109375" style="29" customWidth="1"/>
    <col min="10" max="10" width="17.85546875" style="29" customWidth="1"/>
    <col min="11" max="11" width="12.42578125" style="29" customWidth="1"/>
    <col min="12" max="12" width="17.7109375" style="29" customWidth="1"/>
    <col min="13" max="13" width="43.5703125" style="29" customWidth="1"/>
    <col min="14" max="14" width="18.140625" style="29" customWidth="1"/>
    <col min="15" max="15" width="15" style="29" customWidth="1"/>
    <col min="16" max="16" width="6.28515625" style="29" customWidth="1"/>
    <col min="17" max="17" width="8.7109375" style="29" customWidth="1"/>
    <col min="18" max="18" width="8.42578125" style="29" customWidth="1"/>
    <col min="19" max="19" width="8.28515625" style="29" customWidth="1"/>
    <col min="20" max="20" width="7.5703125" style="29" customWidth="1"/>
    <col min="21" max="21" width="8.42578125" style="29" customWidth="1"/>
    <col min="22" max="22" width="19.5703125" style="29" customWidth="1"/>
    <col min="23" max="23" width="11.5703125" style="29" customWidth="1"/>
    <col min="24" max="26" width="14.85546875" style="29" customWidth="1"/>
    <col min="27" max="27" width="63.5703125" style="29" customWidth="1"/>
    <col min="28" max="28" width="22.85546875" style="29" customWidth="1"/>
    <col min="29" max="29" width="16.28515625" style="29" customWidth="1"/>
    <col min="30" max="30" width="9.140625" style="29" customWidth="1"/>
    <col min="31" max="31" width="14.28515625" style="29" customWidth="1"/>
    <col min="32" max="32" width="15.42578125" style="29" customWidth="1"/>
    <col min="33" max="33" width="10.140625" style="29" bestFit="1" customWidth="1"/>
    <col min="34" max="34" width="21.85546875" style="29" bestFit="1" customWidth="1"/>
    <col min="35" max="16384" width="9.140625" style="29"/>
  </cols>
  <sheetData>
    <row r="1" spans="1:34" s="19" customFormat="1" ht="26.25">
      <c r="A1" s="201" t="s">
        <v>1720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  <c r="AG1" s="202"/>
    </row>
    <row r="2" spans="1:34" s="19" customFormat="1" ht="18.7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5"/>
      <c r="AG2" s="205"/>
    </row>
    <row r="3" spans="1:34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4" t="s">
        <v>16</v>
      </c>
      <c r="X3" s="194" t="s">
        <v>17</v>
      </c>
      <c r="Y3" s="189" t="s">
        <v>1800</v>
      </c>
      <c r="Z3" s="189" t="s">
        <v>1801</v>
      </c>
      <c r="AA3" s="196" t="s">
        <v>1627</v>
      </c>
      <c r="AB3" s="198" t="s">
        <v>1712</v>
      </c>
      <c r="AC3" s="199" t="s">
        <v>1674</v>
      </c>
      <c r="AD3" s="194" t="s">
        <v>1633</v>
      </c>
      <c r="AE3" s="194" t="s">
        <v>1635</v>
      </c>
      <c r="AF3" s="194" t="s">
        <v>1696</v>
      </c>
      <c r="AG3" s="196" t="s">
        <v>1714</v>
      </c>
    </row>
    <row r="4" spans="1:34" ht="15" customHeight="1">
      <c r="A4" s="76">
        <v>20</v>
      </c>
      <c r="B4" s="76">
        <v>5</v>
      </c>
      <c r="C4" s="78">
        <v>823</v>
      </c>
      <c r="D4" s="78" t="s">
        <v>1199</v>
      </c>
      <c r="E4" s="78" t="s">
        <v>75</v>
      </c>
      <c r="F4" s="78" t="s">
        <v>37</v>
      </c>
      <c r="G4" s="79" t="s">
        <v>53</v>
      </c>
      <c r="H4" s="79" t="s">
        <v>1063</v>
      </c>
      <c r="I4" s="79" t="s">
        <v>60</v>
      </c>
      <c r="J4" s="78" t="s">
        <v>1200</v>
      </c>
      <c r="K4" s="78">
        <v>1234168402</v>
      </c>
      <c r="L4" s="79" t="s">
        <v>25</v>
      </c>
      <c r="M4" s="79" t="s">
        <v>26</v>
      </c>
      <c r="N4" s="108">
        <f>SUMIFS(FIPE!C:C,FIPE!A:A,'FUTURO AMAPA'!F4,FIPE!B:B,'FUTURO AMAPA'!E4)</f>
        <v>207845</v>
      </c>
      <c r="O4" s="79"/>
      <c r="P4" s="107"/>
      <c r="Q4" s="107"/>
      <c r="R4" s="107"/>
      <c r="S4" s="107"/>
      <c r="T4" s="107"/>
      <c r="U4" s="107"/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128</v>
      </c>
      <c r="AB4" s="89">
        <v>133.44</v>
      </c>
      <c r="AC4" s="90">
        <v>2392.2800000000002</v>
      </c>
      <c r="AD4" s="89">
        <v>144.86000000000001</v>
      </c>
      <c r="AE4" s="91">
        <v>0.02</v>
      </c>
      <c r="AF4" s="92" t="s">
        <v>1709</v>
      </c>
      <c r="AG4" s="93">
        <v>5412</v>
      </c>
      <c r="AH4" s="29" t="s">
        <v>1791</v>
      </c>
    </row>
    <row r="5" spans="1:34" ht="15" customHeight="1">
      <c r="A5" s="76">
        <v>20</v>
      </c>
      <c r="B5" s="76">
        <v>5</v>
      </c>
      <c r="C5" s="78">
        <v>783</v>
      </c>
      <c r="D5" s="78" t="s">
        <v>1197</v>
      </c>
      <c r="E5" s="78" t="s">
        <v>75</v>
      </c>
      <c r="F5" s="78" t="s">
        <v>37</v>
      </c>
      <c r="G5" s="79" t="s">
        <v>53</v>
      </c>
      <c r="H5" s="79" t="s">
        <v>1063</v>
      </c>
      <c r="I5" s="79" t="s">
        <v>60</v>
      </c>
      <c r="J5" s="78" t="s">
        <v>1198</v>
      </c>
      <c r="K5" s="78">
        <v>1234166264</v>
      </c>
      <c r="L5" s="79" t="s">
        <v>25</v>
      </c>
      <c r="M5" s="79" t="s">
        <v>26</v>
      </c>
      <c r="N5" s="108">
        <f>SUMIFS(FIPE!C:C,FIPE!A:A,'ZERO KM'!F10,FIPE!B:B,'ZERO KM'!E10)</f>
        <v>176521</v>
      </c>
      <c r="O5" s="79"/>
      <c r="P5" s="107"/>
      <c r="Q5" s="107"/>
      <c r="R5" s="107"/>
      <c r="S5" s="107"/>
      <c r="T5" s="107"/>
      <c r="U5" s="107"/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128</v>
      </c>
      <c r="AB5" s="89">
        <v>0</v>
      </c>
      <c r="AC5" s="90">
        <v>2392.2800000000002</v>
      </c>
      <c r="AD5" s="89">
        <v>144.86000000000001</v>
      </c>
      <c r="AE5" s="91">
        <v>0.02</v>
      </c>
      <c r="AF5" s="92" t="s">
        <v>1709</v>
      </c>
      <c r="AG5" s="93">
        <v>4941</v>
      </c>
      <c r="AH5" s="29" t="s">
        <v>1791</v>
      </c>
    </row>
    <row r="6" spans="1:34" ht="15" customHeight="1">
      <c r="A6" s="76">
        <v>20</v>
      </c>
      <c r="B6" s="76">
        <v>5</v>
      </c>
      <c r="C6" s="78">
        <v>795</v>
      </c>
      <c r="D6" s="78" t="s">
        <v>1203</v>
      </c>
      <c r="E6" s="78" t="s">
        <v>75</v>
      </c>
      <c r="F6" s="78" t="s">
        <v>37</v>
      </c>
      <c r="G6" s="79" t="s">
        <v>53</v>
      </c>
      <c r="H6" s="79" t="s">
        <v>1063</v>
      </c>
      <c r="I6" s="79" t="s">
        <v>60</v>
      </c>
      <c r="J6" s="78" t="s">
        <v>1204</v>
      </c>
      <c r="K6" s="78">
        <v>1234167104</v>
      </c>
      <c r="L6" s="79" t="s">
        <v>25</v>
      </c>
      <c r="M6" s="79" t="s">
        <v>26</v>
      </c>
      <c r="N6" s="108">
        <f>SUMIFS(FIPE!C:C,FIPE!A:A,'ZERO KM'!F12,FIPE!B:B,'ZERO KM'!E12)</f>
        <v>187680</v>
      </c>
      <c r="O6" s="79"/>
      <c r="P6" s="107"/>
      <c r="Q6" s="107"/>
      <c r="R6" s="107"/>
      <c r="S6" s="107"/>
      <c r="T6" s="107"/>
      <c r="U6" s="107"/>
      <c r="V6" s="79"/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128</v>
      </c>
      <c r="AB6" s="89">
        <v>0</v>
      </c>
      <c r="AC6" s="90">
        <v>2392.2800000000002</v>
      </c>
      <c r="AD6" s="89">
        <v>144.86000000000001</v>
      </c>
      <c r="AE6" s="91">
        <v>0.02</v>
      </c>
      <c r="AF6" s="92" t="s">
        <v>1709</v>
      </c>
      <c r="AG6" s="93">
        <v>3709</v>
      </c>
      <c r="AH6" s="29" t="s">
        <v>1791</v>
      </c>
    </row>
    <row r="7" spans="1:34" ht="15" customHeight="1">
      <c r="A7" s="76">
        <v>20</v>
      </c>
      <c r="B7" s="76">
        <v>5</v>
      </c>
      <c r="C7" s="78">
        <v>767</v>
      </c>
      <c r="D7" s="78" t="s">
        <v>1201</v>
      </c>
      <c r="E7" s="78" t="s">
        <v>75</v>
      </c>
      <c r="F7" s="78" t="s">
        <v>37</v>
      </c>
      <c r="G7" s="79" t="s">
        <v>53</v>
      </c>
      <c r="H7" s="79" t="s">
        <v>1063</v>
      </c>
      <c r="I7" s="79" t="s">
        <v>60</v>
      </c>
      <c r="J7" s="78" t="s">
        <v>1202</v>
      </c>
      <c r="K7" s="78">
        <v>1234165411</v>
      </c>
      <c r="L7" s="79" t="s">
        <v>25</v>
      </c>
      <c r="M7" s="79" t="s">
        <v>26</v>
      </c>
      <c r="N7" s="108">
        <f>SUMIFS(FIPE!C:C,FIPE!A:A,'ZERO KM'!F11,FIPE!B:B,'ZERO KM'!E11)</f>
        <v>187680</v>
      </c>
      <c r="O7" s="79"/>
      <c r="P7" s="107"/>
      <c r="Q7" s="107"/>
      <c r="R7" s="107"/>
      <c r="S7" s="107"/>
      <c r="T7" s="107"/>
      <c r="U7" s="107"/>
      <c r="V7" s="79"/>
      <c r="W7" s="79" t="s">
        <v>30</v>
      </c>
      <c r="X7" s="79" t="s">
        <v>48</v>
      </c>
      <c r="Y7" s="79" t="s">
        <v>48</v>
      </c>
      <c r="Z7" s="79" t="s">
        <v>48</v>
      </c>
      <c r="AA7" s="78" t="s">
        <v>128</v>
      </c>
      <c r="AB7" s="89">
        <v>0</v>
      </c>
      <c r="AC7" s="90">
        <v>2392.2800000000002</v>
      </c>
      <c r="AD7" s="89">
        <v>144.86000000000001</v>
      </c>
      <c r="AE7" s="91">
        <v>0.02</v>
      </c>
      <c r="AF7" s="92" t="s">
        <v>1709</v>
      </c>
      <c r="AG7" s="93">
        <v>1115</v>
      </c>
      <c r="AH7" s="29" t="s">
        <v>1792</v>
      </c>
    </row>
    <row r="8" spans="1:34" ht="15" customHeight="1">
      <c r="A8" s="76">
        <v>20</v>
      </c>
      <c r="B8" s="76">
        <v>20</v>
      </c>
      <c r="C8" s="78">
        <v>865</v>
      </c>
      <c r="D8" s="78" t="s">
        <v>1189</v>
      </c>
      <c r="E8" s="147" t="s">
        <v>68</v>
      </c>
      <c r="F8" s="78" t="s">
        <v>186</v>
      </c>
      <c r="G8" s="79" t="s">
        <v>53</v>
      </c>
      <c r="H8" s="79" t="s">
        <v>1653</v>
      </c>
      <c r="I8" s="79" t="s">
        <v>193</v>
      </c>
      <c r="J8" s="78" t="s">
        <v>1190</v>
      </c>
      <c r="K8" s="78">
        <v>1262374178</v>
      </c>
      <c r="L8" s="79" t="s">
        <v>195</v>
      </c>
      <c r="M8" s="79" t="s">
        <v>196</v>
      </c>
      <c r="N8" s="117">
        <f>SUMIFS(FIPE!C:C,FIPE!A:A,'FUTURO AMAPA'!F2,FIPE!B:B,'FUTURO AMAPA'!E2)</f>
        <v>207845</v>
      </c>
      <c r="O8" s="79"/>
      <c r="P8" s="107" t="s">
        <v>28</v>
      </c>
      <c r="Q8" s="242">
        <v>300000</v>
      </c>
      <c r="R8" s="243">
        <v>700000</v>
      </c>
      <c r="S8" s="243">
        <v>100000</v>
      </c>
      <c r="T8" s="243">
        <v>30000</v>
      </c>
      <c r="U8" s="244" t="s">
        <v>1770</v>
      </c>
      <c r="V8" s="88" t="s">
        <v>195</v>
      </c>
      <c r="W8" s="79" t="s">
        <v>30</v>
      </c>
      <c r="X8" s="79" t="s">
        <v>48</v>
      </c>
      <c r="Y8" s="79" t="s">
        <v>48</v>
      </c>
      <c r="Z8" s="79" t="s">
        <v>48</v>
      </c>
      <c r="AA8" s="78" t="s">
        <v>164</v>
      </c>
      <c r="AB8" s="89">
        <v>0</v>
      </c>
      <c r="AC8" s="89">
        <v>2418.39</v>
      </c>
      <c r="AD8" s="89">
        <v>144.86000000000001</v>
      </c>
      <c r="AE8" s="91">
        <v>0.02</v>
      </c>
      <c r="AF8" s="92" t="s">
        <v>1709</v>
      </c>
      <c r="AG8" s="93">
        <v>884</v>
      </c>
      <c r="AH8" s="29" t="s">
        <v>1792</v>
      </c>
    </row>
    <row r="9" spans="1:34" ht="15" customHeight="1">
      <c r="A9" s="76">
        <v>20</v>
      </c>
      <c r="B9" s="76">
        <v>20</v>
      </c>
      <c r="C9" s="78">
        <v>915</v>
      </c>
      <c r="D9" s="78" t="s">
        <v>1150</v>
      </c>
      <c r="E9" s="146" t="s">
        <v>56</v>
      </c>
      <c r="F9" s="78" t="s">
        <v>186</v>
      </c>
      <c r="G9" s="79" t="s">
        <v>53</v>
      </c>
      <c r="H9" s="79" t="s">
        <v>1653</v>
      </c>
      <c r="I9" s="79" t="s">
        <v>193</v>
      </c>
      <c r="J9" s="78" t="s">
        <v>1151</v>
      </c>
      <c r="K9" s="78">
        <v>1265383623</v>
      </c>
      <c r="L9" s="79" t="s">
        <v>195</v>
      </c>
      <c r="M9" s="79" t="s">
        <v>196</v>
      </c>
      <c r="N9" s="117">
        <f>SUMIFS(FIPE!C:C,FIPE!A:A,'ZERO KM'!F6,FIPE!B:B,'ZERO KM'!E6)</f>
        <v>163265</v>
      </c>
      <c r="O9" s="79"/>
      <c r="P9" s="107"/>
      <c r="Q9" s="107"/>
      <c r="R9" s="107"/>
      <c r="S9" s="107"/>
      <c r="T9" s="107"/>
      <c r="U9" s="107"/>
      <c r="V9" s="79"/>
      <c r="W9" s="79" t="s">
        <v>30</v>
      </c>
      <c r="X9" s="79" t="s">
        <v>48</v>
      </c>
      <c r="Y9" s="79" t="s">
        <v>48</v>
      </c>
      <c r="Z9" s="79" t="s">
        <v>48</v>
      </c>
      <c r="AA9" s="78" t="s">
        <v>164</v>
      </c>
      <c r="AB9" s="89">
        <v>0</v>
      </c>
      <c r="AC9" s="90">
        <v>2977.47</v>
      </c>
      <c r="AD9" s="89">
        <v>144.86000000000001</v>
      </c>
      <c r="AE9" s="91">
        <v>0.02</v>
      </c>
      <c r="AF9" s="92" t="s">
        <v>1709</v>
      </c>
      <c r="AG9" s="93">
        <v>528</v>
      </c>
      <c r="AH9" s="29" t="s">
        <v>1792</v>
      </c>
    </row>
    <row r="10" spans="1:34" customFormat="1" ht="15">
      <c r="A10" s="76">
        <v>20</v>
      </c>
      <c r="B10" s="76">
        <v>20</v>
      </c>
      <c r="C10" s="78">
        <v>913</v>
      </c>
      <c r="D10" s="78" t="s">
        <v>1152</v>
      </c>
      <c r="E10" s="146" t="s">
        <v>56</v>
      </c>
      <c r="F10" s="78" t="s">
        <v>186</v>
      </c>
      <c r="G10" s="79" t="s">
        <v>53</v>
      </c>
      <c r="H10" s="79" t="s">
        <v>1653</v>
      </c>
      <c r="I10" s="79" t="s">
        <v>193</v>
      </c>
      <c r="J10" s="78" t="s">
        <v>1153</v>
      </c>
      <c r="K10" s="78">
        <v>1262981058</v>
      </c>
      <c r="L10" s="79" t="s">
        <v>195</v>
      </c>
      <c r="M10" s="79" t="s">
        <v>196</v>
      </c>
      <c r="N10" s="117">
        <f>SUMIFS(FIPE!C:C,FIPE!A:A,'ZERO KM'!F7,FIPE!B:B,'ZERO KM'!E7)</f>
        <v>163265</v>
      </c>
      <c r="O10" s="79"/>
      <c r="P10" s="107"/>
      <c r="Q10" s="107"/>
      <c r="R10" s="107"/>
      <c r="S10" s="107"/>
      <c r="T10" s="107"/>
      <c r="U10" s="107"/>
      <c r="V10" s="79"/>
      <c r="W10" s="79" t="s">
        <v>30</v>
      </c>
      <c r="X10" s="79" t="s">
        <v>48</v>
      </c>
      <c r="Y10" s="79" t="s">
        <v>48</v>
      </c>
      <c r="Z10" s="79" t="s">
        <v>48</v>
      </c>
      <c r="AA10" s="78" t="s">
        <v>164</v>
      </c>
      <c r="AB10" s="89">
        <v>0</v>
      </c>
      <c r="AC10" s="90">
        <v>2977.47</v>
      </c>
      <c r="AD10" s="89">
        <v>144.86000000000001</v>
      </c>
      <c r="AE10" s="91">
        <v>0.02</v>
      </c>
      <c r="AF10" s="92" t="s">
        <v>1709</v>
      </c>
      <c r="AG10" s="93">
        <v>366</v>
      </c>
      <c r="AH10" s="29" t="s">
        <v>1792</v>
      </c>
    </row>
    <row r="11" spans="1:34" customFormat="1" ht="15">
      <c r="A11" s="76">
        <v>20</v>
      </c>
      <c r="B11" s="76">
        <v>20</v>
      </c>
      <c r="C11" s="78">
        <v>867</v>
      </c>
      <c r="D11" s="78" t="s">
        <v>1184</v>
      </c>
      <c r="E11" s="147" t="s">
        <v>68</v>
      </c>
      <c r="F11" s="78" t="s">
        <v>186</v>
      </c>
      <c r="G11" s="79" t="s">
        <v>53</v>
      </c>
      <c r="H11" s="79" t="s">
        <v>1653</v>
      </c>
      <c r="I11" s="79" t="s">
        <v>193</v>
      </c>
      <c r="J11" s="78" t="s">
        <v>1185</v>
      </c>
      <c r="K11" s="78">
        <v>1262374615</v>
      </c>
      <c r="L11" s="79" t="s">
        <v>195</v>
      </c>
      <c r="M11" s="79" t="s">
        <v>196</v>
      </c>
      <c r="N11" s="117">
        <f>SUMIFS(FIPE!C:C,FIPE!A:A,'ZERO KM'!F8,FIPE!B:B,'ZERO KM'!E8)</f>
        <v>187680</v>
      </c>
      <c r="O11" s="79"/>
      <c r="P11" s="107"/>
      <c r="Q11" s="107"/>
      <c r="R11" s="107"/>
      <c r="S11" s="107"/>
      <c r="T11" s="107"/>
      <c r="U11" s="107"/>
      <c r="V11" s="79"/>
      <c r="W11" s="79" t="s">
        <v>30</v>
      </c>
      <c r="X11" s="79" t="s">
        <v>48</v>
      </c>
      <c r="Y11" s="79" t="s">
        <v>48</v>
      </c>
      <c r="Z11" s="79" t="s">
        <v>48</v>
      </c>
      <c r="AA11" s="78" t="s">
        <v>164</v>
      </c>
      <c r="AB11" s="89">
        <v>0</v>
      </c>
      <c r="AC11" s="89">
        <v>2418.39</v>
      </c>
      <c r="AD11" s="89">
        <v>144.86000000000001</v>
      </c>
      <c r="AE11" s="91">
        <v>0.02</v>
      </c>
      <c r="AF11" s="92" t="s">
        <v>1709</v>
      </c>
      <c r="AG11" s="93">
        <v>284</v>
      </c>
      <c r="AH11" s="29" t="s">
        <v>1792</v>
      </c>
    </row>
    <row r="12" spans="1:34" customFormat="1" ht="15">
      <c r="A12" s="76">
        <v>20</v>
      </c>
      <c r="B12" s="76">
        <v>20</v>
      </c>
      <c r="C12" s="78">
        <v>863</v>
      </c>
      <c r="D12" s="78" t="s">
        <v>1187</v>
      </c>
      <c r="E12" s="147" t="s">
        <v>68</v>
      </c>
      <c r="F12" s="78" t="s">
        <v>186</v>
      </c>
      <c r="G12" s="79" t="s">
        <v>53</v>
      </c>
      <c r="H12" s="79" t="s">
        <v>1653</v>
      </c>
      <c r="I12" s="79" t="s">
        <v>193</v>
      </c>
      <c r="J12" s="78" t="s">
        <v>1188</v>
      </c>
      <c r="K12" s="78">
        <v>1262374402</v>
      </c>
      <c r="L12" s="79" t="s">
        <v>195</v>
      </c>
      <c r="M12" s="79" t="s">
        <v>196</v>
      </c>
      <c r="N12" s="117">
        <f>SUMIFS(FIPE!C:C,FIPE!A:A,'ZERO KM'!F9,FIPE!B:B,'ZERO KM'!E9)</f>
        <v>176521</v>
      </c>
      <c r="O12" s="79"/>
      <c r="P12" s="107"/>
      <c r="Q12" s="107"/>
      <c r="R12" s="107"/>
      <c r="S12" s="107"/>
      <c r="T12" s="107"/>
      <c r="U12" s="107"/>
      <c r="V12" s="79"/>
      <c r="W12" s="79" t="s">
        <v>30</v>
      </c>
      <c r="X12" s="79" t="s">
        <v>48</v>
      </c>
      <c r="Y12" s="79" t="s">
        <v>48</v>
      </c>
      <c r="Z12" s="79" t="s">
        <v>48</v>
      </c>
      <c r="AA12" s="78" t="s">
        <v>164</v>
      </c>
      <c r="AB12" s="89">
        <v>0</v>
      </c>
      <c r="AC12" s="89">
        <v>2418.39</v>
      </c>
      <c r="AD12" s="89">
        <v>144.86000000000001</v>
      </c>
      <c r="AE12" s="91">
        <v>0.02</v>
      </c>
      <c r="AF12" s="92" t="s">
        <v>1709</v>
      </c>
      <c r="AG12" s="93">
        <v>125</v>
      </c>
      <c r="AH12" s="29" t="s">
        <v>1792</v>
      </c>
    </row>
    <row r="13" spans="1:34" customFormat="1" ht="15">
      <c r="A13" s="76">
        <v>20</v>
      </c>
      <c r="B13" s="76">
        <v>20</v>
      </c>
      <c r="C13" s="78">
        <v>1051</v>
      </c>
      <c r="D13" s="148" t="s">
        <v>1718</v>
      </c>
      <c r="E13" s="149" t="s">
        <v>1078</v>
      </c>
      <c r="F13" s="78" t="s">
        <v>186</v>
      </c>
      <c r="G13" s="79" t="s">
        <v>64</v>
      </c>
      <c r="H13" s="79" t="s">
        <v>1653</v>
      </c>
      <c r="I13" s="79" t="s">
        <v>60</v>
      </c>
      <c r="J13" s="148" t="s">
        <v>1719</v>
      </c>
      <c r="K13" s="92">
        <v>1287111936</v>
      </c>
      <c r="L13" s="92" t="s">
        <v>152</v>
      </c>
      <c r="M13" s="79" t="s">
        <v>153</v>
      </c>
      <c r="N13" s="117">
        <f>SUMIFS(FIPE!C:C,FIPE!A:A,'FUTURO AMAPA'!F3,FIPE!B:B,'FUTURO AMAPA'!E3)</f>
        <v>207845</v>
      </c>
      <c r="O13" s="79"/>
      <c r="P13" s="107"/>
      <c r="Q13" s="107"/>
      <c r="R13" s="107"/>
      <c r="S13" s="107"/>
      <c r="T13" s="107"/>
      <c r="U13" s="107"/>
      <c r="V13" s="79"/>
      <c r="W13" s="79" t="s">
        <v>30</v>
      </c>
      <c r="X13" s="79" t="s">
        <v>48</v>
      </c>
      <c r="Y13" s="79" t="s">
        <v>48</v>
      </c>
      <c r="Z13" s="79" t="s">
        <v>48</v>
      </c>
      <c r="AA13" s="78" t="s">
        <v>164</v>
      </c>
      <c r="AB13" s="89">
        <v>0</v>
      </c>
      <c r="AC13" s="90">
        <v>1554.44</v>
      </c>
      <c r="AD13" s="89">
        <v>144.86000000000001</v>
      </c>
      <c r="AE13" s="91">
        <v>0.02</v>
      </c>
      <c r="AF13" s="92" t="s">
        <v>1709</v>
      </c>
      <c r="AG13" s="93"/>
      <c r="AH13" s="29" t="s">
        <v>1792</v>
      </c>
    </row>
    <row r="14" spans="1:34" ht="15" customHeight="1">
      <c r="A14" s="4"/>
      <c r="B14" s="4"/>
    </row>
    <row r="15" spans="1:34" ht="15" customHeight="1">
      <c r="A15" s="266" t="s">
        <v>1638</v>
      </c>
      <c r="B15" s="266"/>
      <c r="C15" s="266"/>
      <c r="D15" s="266"/>
      <c r="G15" s="267" t="s">
        <v>1731</v>
      </c>
      <c r="H15" s="267"/>
      <c r="I15" s="267"/>
    </row>
    <row r="16" spans="1:34" ht="15" customHeight="1">
      <c r="A16" s="260">
        <f>COUNTA(C4:C13)-COUNTIF(C4:C13,"FROTA")</f>
        <v>10</v>
      </c>
      <c r="B16" s="260"/>
      <c r="C16" s="260"/>
      <c r="D16" s="260"/>
      <c r="G16" s="267"/>
      <c r="H16" s="267"/>
      <c r="I16" s="267"/>
    </row>
    <row r="17" ht="15" customHeight="1"/>
  </sheetData>
  <autoFilter ref="A3:AG13" xr:uid="{00000000-0009-0000-0000-000005000000}">
    <sortState xmlns:xlrd2="http://schemas.microsoft.com/office/spreadsheetml/2017/richdata2" ref="A4:AG13">
      <sortCondition descending="1" ref="AG3:AG9"/>
    </sortState>
  </autoFilter>
  <mergeCells count="3">
    <mergeCell ref="A15:D15"/>
    <mergeCell ref="A16:D16"/>
    <mergeCell ref="G15:I16"/>
  </mergeCells>
  <conditionalFormatting sqref="N6:N9">
    <cfRule type="cellIs" dxfId="284" priority="36" operator="equal">
      <formula>#REF!</formula>
    </cfRule>
  </conditionalFormatting>
  <conditionalFormatting sqref="N4:N5">
    <cfRule type="cellIs" dxfId="283" priority="35" operator="equal">
      <formula>#REF!</formula>
    </cfRule>
  </conditionalFormatting>
  <conditionalFormatting sqref="A6 A4">
    <cfRule type="iconSet" priority="38">
      <iconSet iconSet="3Symbols">
        <cfvo type="percent" val="0"/>
        <cfvo type="percent" val="&quot;NC&quot;"/>
        <cfvo type="percent" val="&quot;C&quot;"/>
      </iconSet>
    </cfRule>
  </conditionalFormatting>
  <conditionalFormatting sqref="A14:B14">
    <cfRule type="iconSet" priority="15156">
      <iconSet iconSet="3Symbols">
        <cfvo type="percent" val="0"/>
        <cfvo type="percent" val="&quot;NC&quot;"/>
        <cfvo type="percent" val="&quot;C&quot;"/>
      </iconSet>
    </cfRule>
  </conditionalFormatting>
  <conditionalFormatting sqref="H3:H9">
    <cfRule type="cellIs" dxfId="282" priority="44" operator="equal">
      <formula>#REF!</formula>
    </cfRule>
  </conditionalFormatting>
  <conditionalFormatting sqref="H1:H2">
    <cfRule type="cellIs" dxfId="281" priority="16" operator="equal">
      <formula>#REF!</formula>
    </cfRule>
  </conditionalFormatting>
  <conditionalFormatting sqref="A5 A7:A9">
    <cfRule type="iconSet" priority="16128">
      <iconSet iconSet="3Symbols">
        <cfvo type="percent" val="0"/>
        <cfvo type="percent" val="&quot;NC&quot;"/>
        <cfvo type="percent" val="&quot;C&quot;"/>
      </iconSet>
    </cfRule>
  </conditionalFormatting>
  <conditionalFormatting sqref="B4:B9">
    <cfRule type="iconSet" priority="16131">
      <iconSet iconSet="3Symbols">
        <cfvo type="percent" val="0"/>
        <cfvo type="percent" val="&quot;NC&quot;"/>
        <cfvo type="percent" val="&quot;C&quot;"/>
      </iconSet>
    </cfRule>
  </conditionalFormatting>
  <conditionalFormatting sqref="N10:N13">
    <cfRule type="cellIs" dxfId="280" priority="5" operator="equal">
      <formula>#REF!</formula>
    </cfRule>
  </conditionalFormatting>
  <conditionalFormatting sqref="A10:A13">
    <cfRule type="iconSet" priority="7">
      <iconSet iconSet="3Symbols">
        <cfvo type="percent" val="0"/>
        <cfvo type="percent" val="&quot;NC&quot;"/>
        <cfvo type="percent" val="&quot;C&quot;"/>
      </iconSet>
    </cfRule>
  </conditionalFormatting>
  <conditionalFormatting sqref="H10:H13">
    <cfRule type="cellIs" dxfId="279" priority="9" operator="equal">
      <formula>#REF!</formula>
    </cfRule>
  </conditionalFormatting>
  <conditionalFormatting sqref="B10:B13">
    <cfRule type="iconSet" priority="3">
      <iconSet iconSet="3Symbols">
        <cfvo type="percent" val="0"/>
        <cfvo type="percent" val="&quot;NC&quot;"/>
        <cfvo type="percent" val="&quot;C&quot;"/>
      </iconSet>
    </cfRule>
  </conditionalFormatting>
  <dataValidations count="2">
    <dataValidation type="list" allowBlank="1" showInputMessage="1" showErrorMessage="1" sqref="L10 L12:L13 O10:O13" xr:uid="{00000000-0002-0000-0500-000000000000}">
      <formula1>#REF!</formula1>
    </dataValidation>
    <dataValidation type="list" allowBlank="1" showInputMessage="1" showErrorMessage="1" sqref="O4:O9 L4:L9" xr:uid="{00000000-0002-0000-05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1EDC0ECD-23A1-4CE9-9ACC-ACC7718F63D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 A4</xm:sqref>
        </x14:conditionalFormatting>
        <x14:conditionalFormatting xmlns:xm="http://schemas.microsoft.com/office/excel/2006/main">
          <x14:cfRule type="iconSet" priority="15158" id="{FD556564-789D-48B9-80D3-6651094C24D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A14:B14</xm:sqref>
        </x14:conditionalFormatting>
        <x14:conditionalFormatting xmlns:xm="http://schemas.microsoft.com/office/excel/2006/main">
          <x14:cfRule type="iconSet" priority="16136" id="{0BC1CDDC-9020-45DC-B8E4-DA412DDC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 A7:A9</xm:sqref>
        </x14:conditionalFormatting>
        <x14:conditionalFormatting xmlns:xm="http://schemas.microsoft.com/office/excel/2006/main">
          <x14:cfRule type="iconSet" priority="16143" id="{D39A27C6-F06B-46BE-BEAD-70DA0133DA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B4:B9</xm:sqref>
        </x14:conditionalFormatting>
        <x14:conditionalFormatting xmlns:xm="http://schemas.microsoft.com/office/excel/2006/main">
          <x14:cfRule type="iconSet" priority="8" id="{5620D241-1E1F-4B55-8C6B-4A07E52312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A10:A13</xm:sqref>
        </x14:conditionalFormatting>
        <x14:conditionalFormatting xmlns:xm="http://schemas.microsoft.com/office/excel/2006/main">
          <x14:cfRule type="iconSet" priority="4" id="{93EDAC8A-63AC-47E3-AED9-9E580BC22E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B10:B13</xm:sqref>
        </x14:conditionalFormatting>
        <x14:conditionalFormatting xmlns:xm="http://schemas.microsoft.com/office/excel/2006/main">
          <x14:cfRule type="cellIs" priority="16387" operator="equal" id="{A640BD50-6614-4F55-BEE4-2D4CE17EF347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388" operator="equal" id="{BE2BC933-4B28-48B4-BDE8-4796C4A5EC37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H3:H13</xm:sqref>
        </x14:conditionalFormatting>
        <x14:conditionalFormatting xmlns:xm="http://schemas.microsoft.com/office/excel/2006/main">
          <x14:cfRule type="cellIs" priority="16502" operator="equal" id="{00000000-000E-0000-0200-000025000000}">
            <xm:f>'FUTURO AMAPA'!$I$2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I3:I13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'C:\Users\Diego.moreira\Desktop\[FROTA MEDICAR FILP.xlsx]LISTA'!#REF!</xm:f>
          </x14:formula1>
          <xm:sqref>M4:M9 L11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BE09-72E6-4039-AB97-C25EE9E5B4AB}">
  <dimension ref="A1:AG15"/>
  <sheetViews>
    <sheetView zoomScale="130" zoomScaleNormal="130" workbookViewId="0">
      <selection activeCell="E2" sqref="E2:E12"/>
    </sheetView>
  </sheetViews>
  <sheetFormatPr defaultRowHeight="15"/>
  <cols>
    <col min="1" max="1" width="7.5703125" bestFit="1" customWidth="1"/>
    <col min="2" max="2" width="5" bestFit="1" customWidth="1"/>
    <col min="3" max="3" width="6.42578125" bestFit="1" customWidth="1"/>
    <col min="4" max="4" width="7.28515625" bestFit="1" customWidth="1"/>
    <col min="5" max="5" width="18" customWidth="1"/>
    <col min="6" max="6" width="9.42578125" customWidth="1"/>
    <col min="7" max="7" width="16.28515625" customWidth="1"/>
    <col min="8" max="8" width="14.85546875" hidden="1" customWidth="1"/>
    <col min="9" max="9" width="17.28515625" hidden="1" customWidth="1"/>
    <col min="10" max="10" width="16.7109375" customWidth="1"/>
    <col min="11" max="11" width="9.5703125" customWidth="1"/>
    <col min="12" max="12" width="17.7109375" customWidth="1"/>
    <col min="13" max="13" width="51.7109375" customWidth="1"/>
    <col min="14" max="14" width="16" customWidth="1"/>
    <col min="15" max="15" width="15" customWidth="1"/>
    <col min="16" max="16" width="6.28515625" customWidth="1"/>
    <col min="17" max="20" width="6.140625" customWidth="1"/>
    <col min="21" max="21" width="8.42578125" customWidth="1"/>
    <col min="22" max="22" width="19.5703125" customWidth="1"/>
    <col min="23" max="23" width="11.5703125" customWidth="1"/>
    <col min="24" max="24" width="14.85546875" customWidth="1"/>
    <col min="25" max="25" width="4.42578125" customWidth="1"/>
    <col min="26" max="26" width="14" customWidth="1"/>
    <col min="27" max="27" width="22.5703125" bestFit="1" customWidth="1"/>
    <col min="28" max="28" width="22.7109375" bestFit="1" customWidth="1"/>
    <col min="29" max="29" width="16.140625" bestFit="1" customWidth="1"/>
    <col min="30" max="30" width="9" bestFit="1" customWidth="1"/>
    <col min="31" max="31" width="14.140625" bestFit="1" customWidth="1"/>
    <col min="32" max="32" width="15.42578125" bestFit="1" customWidth="1"/>
    <col min="33" max="33" width="10.140625" bestFit="1" customWidth="1"/>
  </cols>
  <sheetData>
    <row r="1" spans="1:33" ht="24">
      <c r="A1" s="194" t="s">
        <v>0</v>
      </c>
      <c r="B1" s="195" t="s">
        <v>1757</v>
      </c>
      <c r="C1" s="196" t="s">
        <v>1</v>
      </c>
      <c r="D1" s="196" t="s">
        <v>2</v>
      </c>
      <c r="E1" s="196" t="s">
        <v>3</v>
      </c>
      <c r="F1" s="196" t="s">
        <v>4</v>
      </c>
      <c r="G1" s="194" t="s">
        <v>5</v>
      </c>
      <c r="H1" s="194" t="s">
        <v>6</v>
      </c>
      <c r="I1" s="194" t="s">
        <v>1665</v>
      </c>
      <c r="J1" s="196" t="s">
        <v>7</v>
      </c>
      <c r="K1" s="196" t="s">
        <v>8</v>
      </c>
      <c r="L1" s="194" t="s">
        <v>9</v>
      </c>
      <c r="M1" s="194" t="s">
        <v>10</v>
      </c>
      <c r="N1" s="197" t="s">
        <v>1793</v>
      </c>
      <c r="O1" s="194" t="s">
        <v>1629</v>
      </c>
      <c r="P1" s="203" t="s">
        <v>607</v>
      </c>
      <c r="Q1" s="203" t="s">
        <v>11</v>
      </c>
      <c r="R1" s="203" t="s">
        <v>12</v>
      </c>
      <c r="S1" s="203" t="s">
        <v>13</v>
      </c>
      <c r="T1" s="203" t="s">
        <v>14</v>
      </c>
      <c r="U1" s="203" t="s">
        <v>15</v>
      </c>
      <c r="V1" s="194" t="s">
        <v>1628</v>
      </c>
      <c r="W1" s="190" t="s">
        <v>16</v>
      </c>
      <c r="X1" s="190" t="s">
        <v>17</v>
      </c>
      <c r="Y1" s="189" t="s">
        <v>1800</v>
      </c>
      <c r="Z1" s="189" t="s">
        <v>1801</v>
      </c>
      <c r="AA1" s="196" t="s">
        <v>1627</v>
      </c>
      <c r="AB1" s="198" t="s">
        <v>1712</v>
      </c>
      <c r="AC1" s="199" t="s">
        <v>1674</v>
      </c>
      <c r="AD1" s="194" t="s">
        <v>1633</v>
      </c>
      <c r="AE1" s="194" t="s">
        <v>1635</v>
      </c>
      <c r="AF1" s="194" t="s">
        <v>1696</v>
      </c>
      <c r="AG1" s="211" t="s">
        <v>1714</v>
      </c>
    </row>
    <row r="2" spans="1:33">
      <c r="A2" s="76">
        <v>20</v>
      </c>
      <c r="B2" s="76">
        <v>5</v>
      </c>
      <c r="C2" s="78">
        <v>137</v>
      </c>
      <c r="D2" s="78" t="s">
        <v>1158</v>
      </c>
      <c r="E2" s="78" t="s">
        <v>56</v>
      </c>
      <c r="F2" s="78" t="s">
        <v>59</v>
      </c>
      <c r="G2" s="79" t="s">
        <v>53</v>
      </c>
      <c r="H2" s="79" t="s">
        <v>1063</v>
      </c>
      <c r="I2" s="79" t="s">
        <v>69</v>
      </c>
      <c r="J2" s="78" t="s">
        <v>1159</v>
      </c>
      <c r="K2" s="78">
        <v>1119624565</v>
      </c>
      <c r="L2" s="79" t="s">
        <v>45</v>
      </c>
      <c r="M2" s="79" t="s">
        <v>46</v>
      </c>
      <c r="N2" s="83">
        <f>SUMIFS(FIPE!C:C,FIPE!A:A,VAGNER!F2,FIPE!B:B,VAGNER!E2)</f>
        <v>144893</v>
      </c>
      <c r="O2" s="79" t="s">
        <v>47</v>
      </c>
      <c r="P2" s="107" t="s">
        <v>28</v>
      </c>
      <c r="Q2" s="107">
        <v>100000</v>
      </c>
      <c r="R2" s="107">
        <v>100000</v>
      </c>
      <c r="S2" s="107">
        <v>10000</v>
      </c>
      <c r="T2" s="107">
        <v>30000</v>
      </c>
      <c r="U2" s="107" t="s">
        <v>29</v>
      </c>
      <c r="V2" s="79"/>
      <c r="W2" s="79" t="s">
        <v>30</v>
      </c>
      <c r="X2" s="79" t="s">
        <v>48</v>
      </c>
      <c r="Y2" s="79" t="s">
        <v>48</v>
      </c>
      <c r="Z2" s="79" t="s">
        <v>48</v>
      </c>
      <c r="AA2" s="78" t="s">
        <v>49</v>
      </c>
      <c r="AB2" s="89">
        <v>1618.54</v>
      </c>
      <c r="AC2" s="90">
        <v>1668.3</v>
      </c>
      <c r="AD2" s="89">
        <v>144.86000000000001</v>
      </c>
      <c r="AE2" s="91">
        <v>0.02</v>
      </c>
      <c r="AF2" s="92" t="s">
        <v>1709</v>
      </c>
      <c r="AG2" s="213">
        <v>136695</v>
      </c>
    </row>
    <row r="3" spans="1:33">
      <c r="A3" s="76">
        <v>20</v>
      </c>
      <c r="B3" s="76">
        <v>5</v>
      </c>
      <c r="C3" s="78">
        <v>289</v>
      </c>
      <c r="D3" s="78" t="s">
        <v>1160</v>
      </c>
      <c r="E3" s="78" t="s">
        <v>56</v>
      </c>
      <c r="F3" s="78" t="s">
        <v>59</v>
      </c>
      <c r="G3" s="79" t="s">
        <v>53</v>
      </c>
      <c r="H3" s="79" t="s">
        <v>1063</v>
      </c>
      <c r="I3" s="79" t="s">
        <v>69</v>
      </c>
      <c r="J3" s="78" t="s">
        <v>1161</v>
      </c>
      <c r="K3" s="78">
        <v>1119624123</v>
      </c>
      <c r="L3" s="79" t="s">
        <v>45</v>
      </c>
      <c r="M3" s="79" t="s">
        <v>46</v>
      </c>
      <c r="N3" s="83">
        <f>SUMIFS(FIPE!C:C,FIPE!A:A,VAGNER!F3,FIPE!B:B,VAGNER!E3)</f>
        <v>144893</v>
      </c>
      <c r="O3" s="79" t="s">
        <v>47</v>
      </c>
      <c r="P3" s="107" t="s">
        <v>28</v>
      </c>
      <c r="Q3" s="107">
        <v>100000</v>
      </c>
      <c r="R3" s="107">
        <v>100000</v>
      </c>
      <c r="S3" s="107">
        <v>10000</v>
      </c>
      <c r="T3" s="107">
        <v>30000</v>
      </c>
      <c r="U3" s="107" t="s">
        <v>29</v>
      </c>
      <c r="V3" s="79"/>
      <c r="W3" s="79" t="s">
        <v>30</v>
      </c>
      <c r="X3" s="79" t="s">
        <v>48</v>
      </c>
      <c r="Y3" s="79" t="s">
        <v>48</v>
      </c>
      <c r="Z3" s="79" t="s">
        <v>48</v>
      </c>
      <c r="AA3" s="78" t="s">
        <v>49</v>
      </c>
      <c r="AB3" s="89">
        <v>133.44</v>
      </c>
      <c r="AC3" s="90">
        <v>1668.3</v>
      </c>
      <c r="AD3" s="89">
        <v>144.86000000000001</v>
      </c>
      <c r="AE3" s="91">
        <v>0.02</v>
      </c>
      <c r="AF3" s="92" t="s">
        <v>1709</v>
      </c>
      <c r="AG3" s="213">
        <v>112987</v>
      </c>
    </row>
    <row r="4" spans="1:33">
      <c r="A4" s="76">
        <v>20</v>
      </c>
      <c r="B4" s="76">
        <v>5</v>
      </c>
      <c r="C4" s="78">
        <v>291</v>
      </c>
      <c r="D4" s="78" t="s">
        <v>1162</v>
      </c>
      <c r="E4" s="78" t="s">
        <v>56</v>
      </c>
      <c r="F4" s="78" t="s">
        <v>59</v>
      </c>
      <c r="G4" s="79" t="s">
        <v>53</v>
      </c>
      <c r="H4" s="79" t="s">
        <v>1063</v>
      </c>
      <c r="I4" s="79" t="s">
        <v>69</v>
      </c>
      <c r="J4" s="78" t="s">
        <v>1163</v>
      </c>
      <c r="K4" s="78">
        <v>1119623720</v>
      </c>
      <c r="L4" s="79" t="s">
        <v>45</v>
      </c>
      <c r="M4" s="79" t="s">
        <v>46</v>
      </c>
      <c r="N4" s="83">
        <f>SUMIFS(FIPE!C:C,FIPE!A:A,VAGNER!F4,FIPE!B:B,VAGNER!E4)</f>
        <v>144893</v>
      </c>
      <c r="O4" s="79" t="s">
        <v>47</v>
      </c>
      <c r="P4" s="107" t="s">
        <v>28</v>
      </c>
      <c r="Q4" s="107">
        <v>100000</v>
      </c>
      <c r="R4" s="107">
        <v>100000</v>
      </c>
      <c r="S4" s="107">
        <v>10000</v>
      </c>
      <c r="T4" s="107">
        <v>30000</v>
      </c>
      <c r="U4" s="107" t="s">
        <v>29</v>
      </c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49</v>
      </c>
      <c r="AB4" s="89">
        <v>0</v>
      </c>
      <c r="AC4" s="90">
        <v>1668.3</v>
      </c>
      <c r="AD4" s="89">
        <v>144.86000000000001</v>
      </c>
      <c r="AE4" s="91">
        <v>0.02</v>
      </c>
      <c r="AF4" s="92" t="s">
        <v>1709</v>
      </c>
      <c r="AG4" s="213">
        <v>92402</v>
      </c>
    </row>
    <row r="5" spans="1:33">
      <c r="A5" s="76">
        <v>20</v>
      </c>
      <c r="B5" s="76">
        <v>5</v>
      </c>
      <c r="C5" s="78">
        <v>147</v>
      </c>
      <c r="D5" s="78" t="s">
        <v>1174</v>
      </c>
      <c r="E5" s="78" t="s">
        <v>56</v>
      </c>
      <c r="F5" s="78" t="s">
        <v>59</v>
      </c>
      <c r="G5" s="79" t="s">
        <v>53</v>
      </c>
      <c r="H5" s="79" t="s">
        <v>1063</v>
      </c>
      <c r="I5" s="79" t="s">
        <v>69</v>
      </c>
      <c r="J5" s="78" t="s">
        <v>1175</v>
      </c>
      <c r="K5" s="78">
        <v>1119624816</v>
      </c>
      <c r="L5" s="79" t="s">
        <v>152</v>
      </c>
      <c r="M5" s="79" t="s">
        <v>153</v>
      </c>
      <c r="N5" s="83">
        <f>SUMIFS(FIPE!C:C,FIPE!A:A,VAGNER!F5,FIPE!B:B,VAGNER!E5)</f>
        <v>144893</v>
      </c>
      <c r="O5" s="79" t="s">
        <v>27</v>
      </c>
      <c r="P5" s="107" t="s">
        <v>28</v>
      </c>
      <c r="Q5" s="107">
        <v>100000</v>
      </c>
      <c r="R5" s="107">
        <v>100000</v>
      </c>
      <c r="S5" s="107">
        <v>10000</v>
      </c>
      <c r="T5" s="107">
        <v>30000</v>
      </c>
      <c r="U5" s="107" t="s">
        <v>29</v>
      </c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1143</v>
      </c>
      <c r="AB5" s="89">
        <v>2804.59</v>
      </c>
      <c r="AC5" s="90">
        <v>1668.3</v>
      </c>
      <c r="AD5" s="89">
        <v>144.86000000000001</v>
      </c>
      <c r="AE5" s="91">
        <v>0.02</v>
      </c>
      <c r="AF5" s="92" t="s">
        <v>1709</v>
      </c>
      <c r="AG5" s="97">
        <v>120050</v>
      </c>
    </row>
    <row r="6" spans="1:33">
      <c r="A6" s="76">
        <v>20</v>
      </c>
      <c r="B6" s="76">
        <v>5</v>
      </c>
      <c r="C6" s="78">
        <v>287</v>
      </c>
      <c r="D6" s="78" t="s">
        <v>1172</v>
      </c>
      <c r="E6" s="78" t="s">
        <v>56</v>
      </c>
      <c r="F6" s="78" t="s">
        <v>59</v>
      </c>
      <c r="G6" s="79" t="s">
        <v>53</v>
      </c>
      <c r="H6" s="79" t="s">
        <v>1063</v>
      </c>
      <c r="I6" s="79" t="s">
        <v>69</v>
      </c>
      <c r="J6" s="78" t="s">
        <v>1173</v>
      </c>
      <c r="K6" s="78">
        <v>1119621817</v>
      </c>
      <c r="L6" s="79" t="s">
        <v>45</v>
      </c>
      <c r="M6" s="79" t="s">
        <v>46</v>
      </c>
      <c r="N6" s="83">
        <f>SUMIFS(FIPE!C:C,FIPE!A:A,VAGNER!F6,FIPE!B:B,VAGNER!E6)</f>
        <v>144893</v>
      </c>
      <c r="O6" s="79" t="s">
        <v>47</v>
      </c>
      <c r="P6" s="107" t="s">
        <v>28</v>
      </c>
      <c r="Q6" s="107">
        <v>100000</v>
      </c>
      <c r="R6" s="107">
        <v>100000</v>
      </c>
      <c r="S6" s="107">
        <v>10000</v>
      </c>
      <c r="T6" s="107">
        <v>30000</v>
      </c>
      <c r="U6" s="107" t="s">
        <v>29</v>
      </c>
      <c r="V6" s="79"/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1061</v>
      </c>
      <c r="AB6" s="89">
        <v>268.66000000000003</v>
      </c>
      <c r="AC6" s="90">
        <v>1668.3</v>
      </c>
      <c r="AD6" s="89">
        <v>144.86000000000001</v>
      </c>
      <c r="AE6" s="91">
        <v>0.02</v>
      </c>
      <c r="AF6" s="92" t="s">
        <v>1709</v>
      </c>
      <c r="AG6" s="97">
        <v>160836</v>
      </c>
    </row>
    <row r="7" spans="1:33" s="206" customFormat="1">
      <c r="A7" s="245"/>
      <c r="B7" s="245"/>
      <c r="C7" s="246"/>
      <c r="D7" s="246"/>
      <c r="E7" s="246"/>
      <c r="F7" s="246"/>
      <c r="G7" s="247"/>
      <c r="H7" s="247"/>
      <c r="I7" s="247"/>
      <c r="J7" s="246"/>
      <c r="K7" s="246"/>
      <c r="L7" s="247"/>
      <c r="M7" s="247"/>
      <c r="N7" s="248"/>
      <c r="O7" s="247"/>
      <c r="P7" s="249"/>
      <c r="Q7" s="249"/>
      <c r="R7" s="249"/>
      <c r="S7" s="249"/>
      <c r="T7" s="249"/>
      <c r="U7" s="249"/>
      <c r="V7" s="247"/>
      <c r="W7" s="247"/>
      <c r="X7" s="247"/>
      <c r="Y7" s="247"/>
      <c r="Z7" s="247"/>
      <c r="AA7" s="246"/>
      <c r="AB7" s="250"/>
      <c r="AC7" s="251"/>
      <c r="AD7" s="250"/>
      <c r="AE7" s="252"/>
      <c r="AF7" s="253"/>
      <c r="AG7" s="254"/>
    </row>
    <row r="8" spans="1:33">
      <c r="A8" s="76">
        <v>20</v>
      </c>
      <c r="B8" s="76">
        <v>5</v>
      </c>
      <c r="C8" s="78">
        <v>229</v>
      </c>
      <c r="D8" s="105" t="s">
        <v>1107</v>
      </c>
      <c r="E8" s="78" t="s">
        <v>84</v>
      </c>
      <c r="F8" s="78" t="s">
        <v>59</v>
      </c>
      <c r="G8" s="79" t="s">
        <v>64</v>
      </c>
      <c r="H8" s="79" t="s">
        <v>1063</v>
      </c>
      <c r="I8" s="79" t="s">
        <v>69</v>
      </c>
      <c r="J8" s="78" t="s">
        <v>1108</v>
      </c>
      <c r="K8" s="78">
        <v>1141834143</v>
      </c>
      <c r="L8" s="79" t="s">
        <v>45</v>
      </c>
      <c r="M8" s="79" t="s">
        <v>46</v>
      </c>
      <c r="N8" s="83">
        <f>SUMIFS(FIPE!C:C,FIPE!A:A,VAGNER!F8,FIPE!B:B,VAGNER!E8)</f>
        <v>184329</v>
      </c>
      <c r="O8" s="79" t="s">
        <v>27</v>
      </c>
      <c r="P8" s="107" t="s">
        <v>28</v>
      </c>
      <c r="Q8" s="107">
        <v>100000</v>
      </c>
      <c r="R8" s="107">
        <v>100000</v>
      </c>
      <c r="S8" s="107">
        <v>10000</v>
      </c>
      <c r="T8" s="107">
        <v>30000</v>
      </c>
      <c r="U8" s="107" t="s">
        <v>29</v>
      </c>
      <c r="V8" s="79"/>
      <c r="W8" s="79" t="s">
        <v>30</v>
      </c>
      <c r="X8" s="79" t="s">
        <v>48</v>
      </c>
      <c r="Y8" s="79" t="s">
        <v>48</v>
      </c>
      <c r="Z8" s="79" t="s">
        <v>48</v>
      </c>
      <c r="AA8" s="78" t="s">
        <v>49</v>
      </c>
      <c r="AB8" s="89">
        <v>1003.02</v>
      </c>
      <c r="AC8" s="90">
        <v>1253.95</v>
      </c>
      <c r="AD8" s="89">
        <v>144.86000000000001</v>
      </c>
      <c r="AE8" s="91">
        <v>1.4999999999999999E-2</v>
      </c>
      <c r="AF8" s="92" t="s">
        <v>1709</v>
      </c>
      <c r="AG8" s="213">
        <v>154310</v>
      </c>
    </row>
    <row r="9" spans="1:33">
      <c r="A9" s="76">
        <v>20</v>
      </c>
      <c r="B9" s="76">
        <v>5</v>
      </c>
      <c r="C9" s="78">
        <v>239</v>
      </c>
      <c r="D9" s="105" t="s">
        <v>1111</v>
      </c>
      <c r="E9" s="78" t="s">
        <v>84</v>
      </c>
      <c r="F9" s="78" t="s">
        <v>59</v>
      </c>
      <c r="G9" s="79" t="s">
        <v>53</v>
      </c>
      <c r="H9" s="79" t="s">
        <v>1063</v>
      </c>
      <c r="I9" s="79" t="s">
        <v>69</v>
      </c>
      <c r="J9" s="78" t="s">
        <v>1112</v>
      </c>
      <c r="K9" s="78">
        <v>1141342283</v>
      </c>
      <c r="L9" s="79" t="s">
        <v>229</v>
      </c>
      <c r="M9" s="79" t="s">
        <v>230</v>
      </c>
      <c r="N9" s="83">
        <f>SUMIFS(FIPE!C:C,FIPE!A:A,VAGNER!F9,FIPE!B:B,VAGNER!E9)</f>
        <v>184329</v>
      </c>
      <c r="O9" s="79" t="s">
        <v>27</v>
      </c>
      <c r="P9" s="107" t="s">
        <v>28</v>
      </c>
      <c r="Q9" s="107">
        <v>200000</v>
      </c>
      <c r="R9" s="107">
        <v>200000</v>
      </c>
      <c r="S9" s="107">
        <v>200000</v>
      </c>
      <c r="T9" s="107">
        <v>200000</v>
      </c>
      <c r="U9" s="107" t="s">
        <v>29</v>
      </c>
      <c r="V9" s="79"/>
      <c r="W9" s="79" t="s">
        <v>30</v>
      </c>
      <c r="X9" s="79" t="s">
        <v>48</v>
      </c>
      <c r="Y9" s="79" t="s">
        <v>48</v>
      </c>
      <c r="Z9" s="79" t="s">
        <v>48</v>
      </c>
      <c r="AA9" s="78" t="s">
        <v>49</v>
      </c>
      <c r="AB9" s="89">
        <v>0</v>
      </c>
      <c r="AC9" s="90">
        <v>1253.95</v>
      </c>
      <c r="AD9" s="89">
        <v>144.86000000000001</v>
      </c>
      <c r="AE9" s="91">
        <v>1.4999999999999999E-2</v>
      </c>
      <c r="AF9" s="92" t="s">
        <v>1709</v>
      </c>
      <c r="AG9" s="213">
        <v>232289</v>
      </c>
    </row>
    <row r="10" spans="1:33">
      <c r="A10" s="76">
        <v>20</v>
      </c>
      <c r="B10" s="76">
        <v>5</v>
      </c>
      <c r="C10" s="78">
        <v>245</v>
      </c>
      <c r="D10" s="105" t="s">
        <v>1118</v>
      </c>
      <c r="E10" s="78" t="s">
        <v>84</v>
      </c>
      <c r="F10" s="78" t="s">
        <v>59</v>
      </c>
      <c r="G10" s="79" t="s">
        <v>64</v>
      </c>
      <c r="H10" s="79" t="s">
        <v>1063</v>
      </c>
      <c r="I10" s="79" t="s">
        <v>69</v>
      </c>
      <c r="J10" s="78" t="s">
        <v>1119</v>
      </c>
      <c r="K10" s="78">
        <v>1141740700</v>
      </c>
      <c r="L10" s="79" t="s">
        <v>45</v>
      </c>
      <c r="M10" s="79" t="s">
        <v>46</v>
      </c>
      <c r="N10" s="83">
        <f>SUMIFS(FIPE!C:C,FIPE!A:A,VAGNER!F10,FIPE!B:B,VAGNER!E10)</f>
        <v>184329</v>
      </c>
      <c r="O10" s="79" t="s">
        <v>27</v>
      </c>
      <c r="P10" s="107" t="s">
        <v>28</v>
      </c>
      <c r="Q10" s="107">
        <v>100000</v>
      </c>
      <c r="R10" s="107">
        <v>100000</v>
      </c>
      <c r="S10" s="107">
        <v>10000</v>
      </c>
      <c r="T10" s="107">
        <v>30000</v>
      </c>
      <c r="U10" s="107" t="s">
        <v>29</v>
      </c>
      <c r="V10" s="79"/>
      <c r="W10" s="79" t="s">
        <v>30</v>
      </c>
      <c r="X10" s="79" t="s">
        <v>48</v>
      </c>
      <c r="Y10" s="79" t="s">
        <v>48</v>
      </c>
      <c r="Z10" s="79" t="s">
        <v>48</v>
      </c>
      <c r="AA10" s="78" t="s">
        <v>49</v>
      </c>
      <c r="AB10" s="89">
        <v>6243.11</v>
      </c>
      <c r="AC10" s="90">
        <v>1253.95</v>
      </c>
      <c r="AD10" s="89">
        <v>144.86000000000001</v>
      </c>
      <c r="AE10" s="91">
        <v>1.4999999999999999E-2</v>
      </c>
      <c r="AF10" s="92" t="s">
        <v>1709</v>
      </c>
      <c r="AG10" s="213">
        <v>164025</v>
      </c>
    </row>
    <row r="11" spans="1:33">
      <c r="A11" s="76">
        <v>20</v>
      </c>
      <c r="B11" s="76">
        <v>5</v>
      </c>
      <c r="C11" s="78">
        <v>109</v>
      </c>
      <c r="D11" s="105" t="s">
        <v>1116</v>
      </c>
      <c r="E11" s="78" t="s">
        <v>84</v>
      </c>
      <c r="F11" s="78" t="s">
        <v>20</v>
      </c>
      <c r="G11" s="79" t="s">
        <v>53</v>
      </c>
      <c r="H11" s="79" t="s">
        <v>1063</v>
      </c>
      <c r="I11" s="79" t="s">
        <v>69</v>
      </c>
      <c r="J11" s="78" t="s">
        <v>1117</v>
      </c>
      <c r="K11" s="78">
        <v>1162596721</v>
      </c>
      <c r="L11" s="79" t="s">
        <v>229</v>
      </c>
      <c r="M11" s="79" t="s">
        <v>230</v>
      </c>
      <c r="N11" s="83">
        <f>SUMIFS(FIPE!C:C,FIPE!A:A,VAGNER!F11,FIPE!B:B,VAGNER!E11)</f>
        <v>184329</v>
      </c>
      <c r="O11" s="79" t="s">
        <v>27</v>
      </c>
      <c r="P11" s="107" t="s">
        <v>28</v>
      </c>
      <c r="Q11" s="107">
        <v>200000</v>
      </c>
      <c r="R11" s="107">
        <v>200000</v>
      </c>
      <c r="S11" s="107">
        <v>200000</v>
      </c>
      <c r="T11" s="107">
        <v>200000</v>
      </c>
      <c r="U11" s="107" t="s">
        <v>29</v>
      </c>
      <c r="V11" s="79"/>
      <c r="W11" s="79" t="s">
        <v>30</v>
      </c>
      <c r="X11" s="79" t="s">
        <v>48</v>
      </c>
      <c r="Y11" s="79" t="s">
        <v>48</v>
      </c>
      <c r="Z11" s="79" t="s">
        <v>48</v>
      </c>
      <c r="AA11" s="78" t="s">
        <v>49</v>
      </c>
      <c r="AB11" s="89">
        <v>0</v>
      </c>
      <c r="AC11" s="90">
        <v>1253.95</v>
      </c>
      <c r="AD11" s="89">
        <v>144.86000000000001</v>
      </c>
      <c r="AE11" s="91">
        <v>1.4999999999999999E-2</v>
      </c>
      <c r="AF11" s="92" t="s">
        <v>1709</v>
      </c>
      <c r="AG11" s="213">
        <v>303000</v>
      </c>
    </row>
    <row r="12" spans="1:33">
      <c r="A12" s="76">
        <v>20</v>
      </c>
      <c r="B12" s="76">
        <v>20</v>
      </c>
      <c r="C12" s="78">
        <v>263</v>
      </c>
      <c r="D12" s="105" t="s">
        <v>1676</v>
      </c>
      <c r="E12" s="78" t="s">
        <v>68</v>
      </c>
      <c r="F12" s="78" t="s">
        <v>59</v>
      </c>
      <c r="G12" s="79" t="s">
        <v>53</v>
      </c>
      <c r="H12" s="79" t="s">
        <v>1063</v>
      </c>
      <c r="I12" s="79" t="s">
        <v>69</v>
      </c>
      <c r="J12" s="78" t="s">
        <v>594</v>
      </c>
      <c r="K12" s="78">
        <v>1148652962</v>
      </c>
      <c r="L12" s="79" t="s">
        <v>152</v>
      </c>
      <c r="M12" s="79" t="s">
        <v>153</v>
      </c>
      <c r="N12" s="83">
        <f>SUMIFS(FIPE!C:C,FIPE!A:A,VAGNER!F12,FIPE!B:B,VAGNER!E12)</f>
        <v>142955</v>
      </c>
      <c r="O12" s="79" t="s">
        <v>27</v>
      </c>
      <c r="P12" s="107" t="s">
        <v>28</v>
      </c>
      <c r="Q12" s="107">
        <v>100000</v>
      </c>
      <c r="R12" s="107">
        <v>100000</v>
      </c>
      <c r="S12" s="107">
        <v>10000</v>
      </c>
      <c r="T12" s="107">
        <v>30000</v>
      </c>
      <c r="U12" s="107" t="s">
        <v>29</v>
      </c>
      <c r="V12" s="79"/>
      <c r="W12" s="79" t="s">
        <v>30</v>
      </c>
      <c r="X12" s="79" t="s">
        <v>48</v>
      </c>
      <c r="Y12" s="79" t="s">
        <v>48</v>
      </c>
      <c r="Z12" s="79" t="s">
        <v>48</v>
      </c>
      <c r="AA12" s="78" t="s">
        <v>49</v>
      </c>
      <c r="AB12" s="89">
        <v>0</v>
      </c>
      <c r="AC12" s="90">
        <v>1545.76</v>
      </c>
      <c r="AD12" s="89">
        <v>144.86000000000001</v>
      </c>
      <c r="AE12" s="91">
        <v>0.02</v>
      </c>
      <c r="AF12" s="92" t="s">
        <v>1709</v>
      </c>
      <c r="AG12" s="213">
        <v>128697</v>
      </c>
    </row>
    <row r="14" spans="1:33" ht="15" customHeight="1">
      <c r="A14" s="266" t="s">
        <v>1638</v>
      </c>
      <c r="B14" s="266"/>
      <c r="C14" s="266"/>
      <c r="D14" s="266"/>
    </row>
    <row r="15" spans="1:33">
      <c r="A15" s="260">
        <f>COUNTA(C2:C12)-COUNTIF(C2:C12,"FROTA")</f>
        <v>10</v>
      </c>
      <c r="B15" s="260"/>
      <c r="C15" s="260"/>
      <c r="D15" s="260"/>
    </row>
  </sheetData>
  <mergeCells count="2">
    <mergeCell ref="A14:D14"/>
    <mergeCell ref="A15:D15"/>
  </mergeCells>
  <conditionalFormatting sqref="H7">
    <cfRule type="cellIs" dxfId="275" priority="82" operator="equal">
      <formula>#REF!</formula>
    </cfRule>
  </conditionalFormatting>
  <conditionalFormatting sqref="N2:N5">
    <cfRule type="cellIs" dxfId="274" priority="81" operator="equal">
      <formula>#REF!</formula>
    </cfRule>
  </conditionalFormatting>
  <conditionalFormatting sqref="H7">
    <cfRule type="cellIs" dxfId="273" priority="77" operator="equal">
      <formula>$H$651</formula>
    </cfRule>
  </conditionalFormatting>
  <conditionalFormatting sqref="H7">
    <cfRule type="cellIs" dxfId="272" priority="79" operator="equal">
      <formula>$H$645</formula>
    </cfRule>
  </conditionalFormatting>
  <conditionalFormatting sqref="A4">
    <cfRule type="iconSet" priority="75">
      <iconSet iconSet="3Symbols">
        <cfvo type="percent" val="0"/>
        <cfvo type="percent" val="&quot;NC&quot;"/>
        <cfvo type="percent" val="&quot;C&quot;"/>
      </iconSet>
    </cfRule>
  </conditionalFormatting>
  <conditionalFormatting sqref="A2:A3">
    <cfRule type="iconSet" priority="69">
      <iconSet iconSet="3Symbols">
        <cfvo type="percent" val="0"/>
        <cfvo type="percent" val="&quot;NC&quot;"/>
        <cfvo type="percent" val="&quot;C&quot;"/>
      </iconSet>
    </cfRule>
  </conditionalFormatting>
  <conditionalFormatting sqref="A5">
    <cfRule type="iconSet" priority="63">
      <iconSet iconSet="3Symbols">
        <cfvo type="percent" val="0"/>
        <cfvo type="percent" val="&quot;NC&quot;"/>
        <cfvo type="percent" val="&quot;C&quot;"/>
      </iconSet>
    </cfRule>
  </conditionalFormatting>
  <conditionalFormatting sqref="H7">
    <cfRule type="cellIs" dxfId="271" priority="54" operator="equal">
      <formula>#REF!</formula>
    </cfRule>
  </conditionalFormatting>
  <conditionalFormatting sqref="B2:B5">
    <cfRule type="iconSet" priority="86">
      <iconSet iconSet="3Symbols">
        <cfvo type="percent" val="0"/>
        <cfvo type="percent" val="&quot;NC&quot;"/>
        <cfvo type="percent" val="&quot;C&quot;"/>
      </iconSet>
    </cfRule>
  </conditionalFormatting>
  <conditionalFormatting sqref="H1">
    <cfRule type="cellIs" dxfId="270" priority="49" operator="equal">
      <formula>$H$622</formula>
    </cfRule>
  </conditionalFormatting>
  <conditionalFormatting sqref="H1">
    <cfRule type="cellIs" dxfId="269" priority="50" operator="equal">
      <formula>$H$587</formula>
    </cfRule>
    <cfRule type="cellIs" dxfId="268" priority="51" operator="equal">
      <formula>$H$616</formula>
    </cfRule>
  </conditionalFormatting>
  <conditionalFormatting sqref="I1">
    <cfRule type="cellIs" dxfId="267" priority="52" operator="equal">
      <formula>$I$3</formula>
    </cfRule>
  </conditionalFormatting>
  <conditionalFormatting sqref="N6:N7">
    <cfRule type="cellIs" dxfId="266" priority="42" operator="equal">
      <formula>#REF!</formula>
    </cfRule>
  </conditionalFormatting>
  <conditionalFormatting sqref="A6:A7">
    <cfRule type="iconSet" priority="37">
      <iconSet iconSet="3Symbols">
        <cfvo type="percent" val="0"/>
        <cfvo type="percent" val="&quot;NC&quot;"/>
        <cfvo type="percent" val="&quot;C&quot;"/>
      </iconSet>
    </cfRule>
  </conditionalFormatting>
  <conditionalFormatting sqref="B6:B7">
    <cfRule type="iconSet" priority="46">
      <iconSet iconSet="3Symbols">
        <cfvo type="percent" val="0"/>
        <cfvo type="percent" val="&quot;NC&quot;"/>
        <cfvo type="percent" val="&quot;C&quot;"/>
      </iconSet>
    </cfRule>
  </conditionalFormatting>
  <conditionalFormatting sqref="H8:H11">
    <cfRule type="cellIs" dxfId="265" priority="28" operator="equal">
      <formula>#REF!</formula>
    </cfRule>
  </conditionalFormatting>
  <conditionalFormatting sqref="N8:N10">
    <cfRule type="cellIs" dxfId="264" priority="22" operator="equal">
      <formula>#REF!</formula>
    </cfRule>
  </conditionalFormatting>
  <conditionalFormatting sqref="A10">
    <cfRule type="iconSet" priority="20">
      <iconSet iconSet="3Symbols">
        <cfvo type="percent" val="0"/>
        <cfvo type="percent" val="&quot;NC&quot;"/>
        <cfvo type="percent" val="&quot;C&quot;"/>
      </iconSet>
    </cfRule>
  </conditionalFormatting>
  <conditionalFormatting sqref="I8:I10">
    <cfRule type="cellIs" dxfId="263" priority="23" operator="equal">
      <formula>$I$16</formula>
    </cfRule>
  </conditionalFormatting>
  <conditionalFormatting sqref="B8:B10">
    <cfRule type="iconSet" priority="24">
      <iconSet iconSet="3Symbols">
        <cfvo type="percent" val="0"/>
        <cfvo type="percent" val="&quot;NC&quot;"/>
        <cfvo type="percent" val="&quot;C&quot;"/>
      </iconSet>
    </cfRule>
  </conditionalFormatting>
  <conditionalFormatting sqref="A8:A9">
    <cfRule type="iconSet" priority="26">
      <iconSet iconSet="3Symbols">
        <cfvo type="percent" val="0"/>
        <cfvo type="percent" val="&quot;NC&quot;"/>
        <cfvo type="percent" val="&quot;C&quot;"/>
      </iconSet>
    </cfRule>
  </conditionalFormatting>
  <conditionalFormatting sqref="N11">
    <cfRule type="cellIs" dxfId="262" priority="17" operator="equal">
      <formula>#REF!</formula>
    </cfRule>
  </conditionalFormatting>
  <conditionalFormatting sqref="A11">
    <cfRule type="iconSet" priority="14">
      <iconSet iconSet="3Symbols">
        <cfvo type="percent" val="0"/>
        <cfvo type="percent" val="&quot;NC&quot;"/>
        <cfvo type="percent" val="&quot;C&quot;"/>
      </iconSet>
    </cfRule>
  </conditionalFormatting>
  <conditionalFormatting sqref="I11">
    <cfRule type="cellIs" dxfId="261" priority="16" operator="equal">
      <formula>#REF!</formula>
    </cfRule>
  </conditionalFormatting>
  <conditionalFormatting sqref="B11">
    <cfRule type="iconSet" priority="18">
      <iconSet iconSet="3Symbols">
        <cfvo type="percent" val="0"/>
        <cfvo type="percent" val="&quot;NC&quot;"/>
        <cfvo type="percent" val="&quot;C&quot;"/>
      </iconSet>
    </cfRule>
  </conditionalFormatting>
  <conditionalFormatting sqref="H12">
    <cfRule type="cellIs" dxfId="260" priority="9" operator="equal">
      <formula>#REF!</formula>
    </cfRule>
  </conditionalFormatting>
  <conditionalFormatting sqref="N12">
    <cfRule type="cellIs" dxfId="259" priority="6" operator="equal">
      <formula>#REF!</formula>
    </cfRule>
  </conditionalFormatting>
  <conditionalFormatting sqref="A12">
    <cfRule type="iconSet" priority="4">
      <iconSet iconSet="3Symbols">
        <cfvo type="percent" val="0"/>
        <cfvo type="percent" val="&quot;NC&quot;"/>
        <cfvo type="percent" val="&quot;C&quot;"/>
      </iconSet>
    </cfRule>
  </conditionalFormatting>
  <conditionalFormatting sqref="B12">
    <cfRule type="iconSet" priority="7">
      <iconSet iconSet="3Symbols">
        <cfvo type="percent" val="0"/>
        <cfvo type="percent" val="&quot;NC&quot;"/>
        <cfvo type="percent" val="&quot;C&quot;"/>
      </iconSet>
    </cfRule>
  </conditionalFormatting>
  <conditionalFormatting sqref="I12">
    <cfRule type="cellIs" dxfId="258" priority="13" operator="equal">
      <formula>$I$9</formula>
    </cfRule>
  </conditionalFormatting>
  <conditionalFormatting sqref="H2:H6">
    <cfRule type="cellIs" dxfId="257" priority="1" operator="equal">
      <formula>#REF!</formula>
    </cfRule>
  </conditionalFormatting>
  <dataValidations count="2">
    <dataValidation type="list" allowBlank="1" showInputMessage="1" showErrorMessage="1" sqref="O2:O4 L2:L4 L6:L10 O6:O12" xr:uid="{D932D396-F9D0-4BDA-96B6-F294DE978D0A}">
      <formula1>#REF!</formula1>
    </dataValidation>
    <dataValidation type="custom" allowBlank="1" showInputMessage="1" showErrorMessage="1" sqref="H7" xr:uid="{1494A9E6-5D56-4C9B-A73A-582114D7F5A6}">
      <formula1>SUM(E87:E142)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3" operator="equal" id="{946FF296-0DE3-4D69-9259-4EF0120A3923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iconSet" priority="76" id="{1E2D3B13-BE7C-4580-B6C3-CEE5218EDF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70" id="{E058964F-0BE0-4FFC-88DF-9D3EE8F780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A2:A3</xm:sqref>
        </x14:conditionalFormatting>
        <x14:conditionalFormatting xmlns:xm="http://schemas.microsoft.com/office/excel/2006/main">
          <x14:cfRule type="iconSet" priority="64" id="{D8FAB293-A47A-4AED-A6B6-71138A35A1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</xm:sqref>
        </x14:conditionalFormatting>
        <x14:conditionalFormatting xmlns:xm="http://schemas.microsoft.com/office/excel/2006/main">
          <x14:cfRule type="cellIs" priority="58" operator="equal" id="{975CEDC9-40BB-4299-8558-9F9F8CD9D8EB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iconSet" priority="87" id="{D8856604-F5A0-4073-972E-FBFEEEF278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B2:B5</xm:sqref>
        </x14:conditionalFormatting>
        <x14:conditionalFormatting xmlns:xm="http://schemas.microsoft.com/office/excel/2006/main">
          <x14:cfRule type="iconSet" priority="38" id="{86ED5318-E760-4910-8B33-4407E0C2D8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A6:A7</xm:sqref>
        </x14:conditionalFormatting>
        <x14:conditionalFormatting xmlns:xm="http://schemas.microsoft.com/office/excel/2006/main">
          <x14:cfRule type="iconSet" priority="47" id="{3ECEDD80-4625-4422-891F-E818F317A1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B6:B7</xm:sqref>
        </x14:conditionalFormatting>
        <x14:conditionalFormatting xmlns:xm="http://schemas.microsoft.com/office/excel/2006/main">
          <x14:cfRule type="cellIs" priority="29" operator="equal" id="{CDAC5926-CC35-4BF4-B028-B81B6F81BE37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0" operator="equal" id="{803C0096-B6FE-46BA-9643-155DCB634C8D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H8:H11</xm:sqref>
        </x14:conditionalFormatting>
        <x14:conditionalFormatting xmlns:xm="http://schemas.microsoft.com/office/excel/2006/main">
          <x14:cfRule type="iconSet" priority="21" id="{3AB5E382-EB7A-44E2-BB62-B4685F452B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A10</xm:sqref>
        </x14:conditionalFormatting>
        <x14:conditionalFormatting xmlns:xm="http://schemas.microsoft.com/office/excel/2006/main">
          <x14:cfRule type="iconSet" priority="25" id="{FCA35913-1916-4A8D-8FE0-9589D24B44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B8:B10</xm:sqref>
        </x14:conditionalFormatting>
        <x14:conditionalFormatting xmlns:xm="http://schemas.microsoft.com/office/excel/2006/main">
          <x14:cfRule type="iconSet" priority="27" id="{44CA4BF9-302B-44F4-B32F-751ABAFFFE7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A8:A9</xm:sqref>
        </x14:conditionalFormatting>
        <x14:conditionalFormatting xmlns:xm="http://schemas.microsoft.com/office/excel/2006/main">
          <x14:cfRule type="iconSet" priority="15" id="{EE8CACE4-BFEC-4786-AD0C-83AFCFE97A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19" id="{1483549D-0724-41B4-A5F0-B482678A15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cellIs" priority="31" operator="equal" id="{771BB40B-888C-4F00-9CF9-04D7998A1561}">
            <xm:f>CAMAÇARI!$I$5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I8:I11</xm:sqref>
        </x14:conditionalFormatting>
        <x14:conditionalFormatting xmlns:xm="http://schemas.microsoft.com/office/excel/2006/main">
          <x14:cfRule type="cellIs" priority="10" operator="equal" id="{85D944DF-629F-4C46-AEF4-883CC397C73C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1" operator="equal" id="{E7AF22EE-8C67-4B39-BFDD-EB0F6612D237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iconSet" priority="5" id="{90BF9AFE-C1CB-4BD5-A151-BA3E17E5A0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A12</xm:sqref>
        </x14:conditionalFormatting>
        <x14:conditionalFormatting xmlns:xm="http://schemas.microsoft.com/office/excel/2006/main">
          <x14:cfRule type="iconSet" priority="8" id="{18E1B8FB-CC45-4A7D-90FB-5A0497458FE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cellIs" priority="12" operator="equal" id="{A5EC476C-63AF-439C-BD74-707D8FBD3F41}">
            <xm:f>CAMAÇARI!$I$5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2" operator="equal" id="{6EFC0AE2-B444-457C-BB11-3B166FA90C2C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" operator="equal" id="{5FA2BE17-5FBF-4333-B10F-E222262ECEB5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cellIs" priority="16557" operator="equal" id="{8604B748-6FE8-4138-A8E0-266D3F253518}">
            <xm:f>'FROTA CONT'!$H$21</xm:f>
            <x14:dxf>
              <fill>
                <patternFill>
                  <bgColor theme="9" tint="0.59996337778862885"/>
                </patternFill>
              </fill>
            </x14:dxf>
          </x14:cfRule>
          <xm:sqref>H7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9142F17-93A3-4FB6-A7F0-23B639F0D120}">
          <x14:formula1>
            <xm:f>'C:\Users\Diego.moreira\Desktop\[FROTA MEDICAR FILP.xlsx]LISTA'!#REF!</xm:f>
          </x14:formula1>
          <xm:sqref>M2:M3 M6:M7 M12</xm:sqref>
        </x14:dataValidation>
        <x14:dataValidation type="list" allowBlank="1" showInputMessage="1" showErrorMessage="1" xr:uid="{44BE77FB-F189-4FBD-B882-801D9E4EAC69}">
          <x14:formula1>
            <xm:f>'C:\Users\Diego.moreira\Desktop\[FROTA MEDICAR FILP.xlsx]LISTA'!#REF!</xm:f>
          </x14:formula1>
          <xm:sqref>M8 L11:M11</xm:sqref>
        </x14:dataValidation>
        <x14:dataValidation type="list" allowBlank="1" showInputMessage="1" showErrorMessage="1" xr:uid="{CE2E04B7-2CFD-4464-BC18-988CD6DBBEC3}">
          <x14:formula1>
            <xm:f>'C:\Users\Diego.moreira\Desktop\FROTA ATUALIZADA\[FROTA ATUALIZADA 04-05.xlsx]LISTA'!#REF!</xm:f>
          </x14:formula1>
          <xm:sqref>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25F3-4CC0-4336-8D7A-C5E7EA778865}">
  <sheetPr>
    <tabColor theme="9"/>
  </sheetPr>
  <dimension ref="A1:AG19"/>
  <sheetViews>
    <sheetView zoomScale="115" zoomScaleNormal="115" workbookViewId="0">
      <selection activeCell="E9" sqref="E9"/>
    </sheetView>
  </sheetViews>
  <sheetFormatPr defaultColWidth="9.28515625" defaultRowHeight="15"/>
  <cols>
    <col min="1" max="1" width="7.5703125" bestFit="1" customWidth="1"/>
    <col min="2" max="2" width="7.5703125" customWidth="1"/>
    <col min="3" max="3" width="6.42578125" bestFit="1" customWidth="1"/>
    <col min="4" max="4" width="7.85546875" bestFit="1" customWidth="1"/>
    <col min="5" max="5" width="18.42578125" customWidth="1"/>
    <col min="6" max="6" width="9.42578125" customWidth="1"/>
    <col min="7" max="7" width="16.28515625" customWidth="1"/>
    <col min="8" max="8" width="23.140625" customWidth="1"/>
    <col min="9" max="9" width="23" customWidth="1"/>
    <col min="10" max="10" width="16.7109375" customWidth="1"/>
    <col min="11" max="11" width="9.5703125" customWidth="1"/>
    <col min="12" max="12" width="17.7109375" customWidth="1"/>
    <col min="13" max="13" width="61" customWidth="1"/>
    <col min="14" max="14" width="16" customWidth="1"/>
    <col min="15" max="15" width="15" customWidth="1"/>
    <col min="16" max="16" width="6.28515625" customWidth="1"/>
    <col min="17" max="20" width="6.140625" customWidth="1"/>
    <col min="21" max="21" width="8.42578125" customWidth="1"/>
    <col min="22" max="22" width="19.5703125" customWidth="1"/>
    <col min="23" max="23" width="11.5703125" customWidth="1"/>
    <col min="24" max="26" width="14.85546875" customWidth="1"/>
    <col min="27" max="27" width="63.5703125" customWidth="1"/>
    <col min="28" max="28" width="22.7109375" customWidth="1"/>
    <col min="29" max="29" width="16.140625" customWidth="1"/>
    <col min="30" max="30" width="9" customWidth="1"/>
    <col min="31" max="31" width="14.140625" customWidth="1"/>
    <col min="32" max="32" width="15.42578125" customWidth="1"/>
    <col min="33" max="33" width="10.140625" bestFit="1" customWidth="1"/>
  </cols>
  <sheetData>
    <row r="1" spans="1:33" s="19" customFormat="1" ht="26.25">
      <c r="A1" s="201" t="s">
        <v>1721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  <c r="AG1" s="202"/>
    </row>
    <row r="2" spans="1:33" s="19" customFormat="1" ht="12.7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5"/>
      <c r="AG2" s="205"/>
    </row>
    <row r="3" spans="1:33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0" t="s">
        <v>16</v>
      </c>
      <c r="X3" s="190" t="s">
        <v>17</v>
      </c>
      <c r="Y3" s="189" t="s">
        <v>1800</v>
      </c>
      <c r="Z3" s="189" t="s">
        <v>1801</v>
      </c>
      <c r="AA3" s="196" t="s">
        <v>1627</v>
      </c>
      <c r="AB3" s="198" t="s">
        <v>1712</v>
      </c>
      <c r="AC3" s="199" t="s">
        <v>1674</v>
      </c>
      <c r="AD3" s="194" t="s">
        <v>1633</v>
      </c>
      <c r="AE3" s="194" t="s">
        <v>1635</v>
      </c>
      <c r="AF3" s="194" t="s">
        <v>1696</v>
      </c>
      <c r="AG3" s="196" t="s">
        <v>1714</v>
      </c>
    </row>
    <row r="4" spans="1:33">
      <c r="A4" s="76">
        <v>20</v>
      </c>
      <c r="B4" s="76">
        <v>20</v>
      </c>
      <c r="C4" s="78">
        <v>351</v>
      </c>
      <c r="D4" s="78" t="s">
        <v>1101</v>
      </c>
      <c r="E4" s="78" t="s">
        <v>84</v>
      </c>
      <c r="F4" s="78" t="s">
        <v>95</v>
      </c>
      <c r="G4" s="79" t="s">
        <v>53</v>
      </c>
      <c r="H4" s="79" t="s">
        <v>1063</v>
      </c>
      <c r="I4" s="79" t="s">
        <v>69</v>
      </c>
      <c r="J4" s="78" t="s">
        <v>1102</v>
      </c>
      <c r="K4" s="78">
        <v>1191358973</v>
      </c>
      <c r="L4" s="79" t="s">
        <v>45</v>
      </c>
      <c r="M4" s="79" t="s">
        <v>46</v>
      </c>
      <c r="N4" s="83">
        <f>SUMIFS(FIPE!C:C,FIPE!A:A,CAMAÇARI!F6,FIPE!B:B,CAMAÇARI!E6)</f>
        <v>196401</v>
      </c>
      <c r="O4" s="79" t="s">
        <v>47</v>
      </c>
      <c r="P4" s="107">
        <v>1</v>
      </c>
      <c r="Q4" s="107">
        <v>200000</v>
      </c>
      <c r="R4" s="107">
        <v>200000</v>
      </c>
      <c r="S4" s="107">
        <v>10000</v>
      </c>
      <c r="T4" s="107">
        <v>30000</v>
      </c>
      <c r="U4" s="107" t="s">
        <v>29</v>
      </c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49</v>
      </c>
      <c r="AB4" s="89">
        <v>0</v>
      </c>
      <c r="AC4" s="90">
        <v>1329.31</v>
      </c>
      <c r="AD4" s="89">
        <v>144.86000000000001</v>
      </c>
      <c r="AE4" s="91">
        <v>1.4999999999999999E-2</v>
      </c>
      <c r="AF4" s="92" t="s">
        <v>1709</v>
      </c>
      <c r="AG4" s="93">
        <v>72226</v>
      </c>
    </row>
    <row r="5" spans="1:33">
      <c r="A5" s="76">
        <v>20</v>
      </c>
      <c r="B5" s="76">
        <v>20</v>
      </c>
      <c r="C5" s="78">
        <v>349</v>
      </c>
      <c r="D5" s="78" t="s">
        <v>1121</v>
      </c>
      <c r="E5" s="78" t="s">
        <v>84</v>
      </c>
      <c r="F5" s="78" t="s">
        <v>95</v>
      </c>
      <c r="G5" s="79" t="s">
        <v>53</v>
      </c>
      <c r="H5" s="79" t="s">
        <v>1063</v>
      </c>
      <c r="I5" s="79" t="s">
        <v>1641</v>
      </c>
      <c r="J5" s="78" t="s">
        <v>1122</v>
      </c>
      <c r="K5" s="78">
        <v>1170996547</v>
      </c>
      <c r="L5" s="79" t="s">
        <v>45</v>
      </c>
      <c r="M5" s="79" t="s">
        <v>46</v>
      </c>
      <c r="N5" s="83">
        <f>SUMIFS(FIPE!C:C,FIPE!A:A,CAMAÇARI!F8,FIPE!B:B,CAMAÇARI!E8)</f>
        <v>196401</v>
      </c>
      <c r="O5" s="79" t="s">
        <v>47</v>
      </c>
      <c r="P5" s="107">
        <v>1</v>
      </c>
      <c r="Q5" s="107">
        <v>100000</v>
      </c>
      <c r="R5" s="107">
        <v>100000</v>
      </c>
      <c r="S5" s="107">
        <v>10000</v>
      </c>
      <c r="T5" s="107">
        <v>30000</v>
      </c>
      <c r="U5" s="107" t="s">
        <v>29</v>
      </c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1677</v>
      </c>
      <c r="AB5" s="89">
        <v>364.42</v>
      </c>
      <c r="AC5" s="90">
        <v>1329.31</v>
      </c>
      <c r="AD5" s="89">
        <v>144.86000000000001</v>
      </c>
      <c r="AE5" s="91">
        <v>1.4999999999999999E-2</v>
      </c>
      <c r="AF5" s="92" t="s">
        <v>1709</v>
      </c>
      <c r="AG5" s="93">
        <v>194281</v>
      </c>
    </row>
    <row r="6" spans="1:33">
      <c r="A6" s="76">
        <v>20</v>
      </c>
      <c r="B6" s="76">
        <v>5</v>
      </c>
      <c r="C6" s="78">
        <v>335</v>
      </c>
      <c r="D6" s="78" t="s">
        <v>1123</v>
      </c>
      <c r="E6" s="78" t="s">
        <v>84</v>
      </c>
      <c r="F6" s="78" t="s">
        <v>95</v>
      </c>
      <c r="G6" s="79" t="s">
        <v>53</v>
      </c>
      <c r="H6" s="79" t="s">
        <v>1063</v>
      </c>
      <c r="I6" s="79" t="s">
        <v>1641</v>
      </c>
      <c r="J6" s="78" t="s">
        <v>1124</v>
      </c>
      <c r="K6" s="78">
        <v>1170998523</v>
      </c>
      <c r="L6" s="79" t="s">
        <v>45</v>
      </c>
      <c r="M6" s="79" t="s">
        <v>46</v>
      </c>
      <c r="N6" s="83">
        <f>SUMIFS(FIPE!C:C,FIPE!A:A,CAMAÇARI!F9,FIPE!B:B,CAMAÇARI!E9)</f>
        <v>196401</v>
      </c>
      <c r="O6" s="79" t="s">
        <v>47</v>
      </c>
      <c r="P6" s="107">
        <v>1</v>
      </c>
      <c r="Q6" s="107">
        <v>100000</v>
      </c>
      <c r="R6" s="107">
        <v>100000</v>
      </c>
      <c r="S6" s="107">
        <v>10000</v>
      </c>
      <c r="T6" s="107">
        <v>30000</v>
      </c>
      <c r="U6" s="107" t="s">
        <v>29</v>
      </c>
      <c r="V6" s="79"/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1677</v>
      </c>
      <c r="AB6" s="89">
        <v>664.88</v>
      </c>
      <c r="AC6" s="90">
        <v>1329.31</v>
      </c>
      <c r="AD6" s="89">
        <v>144.86000000000001</v>
      </c>
      <c r="AE6" s="91">
        <v>1.4999999999999999E-2</v>
      </c>
      <c r="AF6" s="92" t="s">
        <v>1709</v>
      </c>
      <c r="AG6" s="93">
        <v>190292</v>
      </c>
    </row>
    <row r="7" spans="1:33">
      <c r="A7" s="76">
        <v>20</v>
      </c>
      <c r="B7" s="76">
        <v>5</v>
      </c>
      <c r="C7" s="78">
        <v>337</v>
      </c>
      <c r="D7" s="78" t="s">
        <v>1125</v>
      </c>
      <c r="E7" s="78" t="s">
        <v>84</v>
      </c>
      <c r="F7" s="78" t="s">
        <v>95</v>
      </c>
      <c r="G7" s="79" t="s">
        <v>53</v>
      </c>
      <c r="H7" s="79" t="s">
        <v>1063</v>
      </c>
      <c r="I7" s="79" t="s">
        <v>1641</v>
      </c>
      <c r="J7" s="78" t="s">
        <v>1126</v>
      </c>
      <c r="K7" s="78">
        <v>1171003231</v>
      </c>
      <c r="L7" s="79" t="s">
        <v>45</v>
      </c>
      <c r="M7" s="79" t="s">
        <v>46</v>
      </c>
      <c r="N7" s="83">
        <f>SUMIFS(FIPE!C:C,FIPE!A:A,CAMAÇARI!F10,FIPE!B:B,CAMAÇARI!E10)</f>
        <v>196401</v>
      </c>
      <c r="O7" s="79" t="s">
        <v>47</v>
      </c>
      <c r="P7" s="107">
        <v>1</v>
      </c>
      <c r="Q7" s="107">
        <v>100000</v>
      </c>
      <c r="R7" s="107">
        <v>100000</v>
      </c>
      <c r="S7" s="107">
        <v>10000</v>
      </c>
      <c r="T7" s="107">
        <v>30000</v>
      </c>
      <c r="U7" s="107" t="s">
        <v>29</v>
      </c>
      <c r="V7" s="79"/>
      <c r="W7" s="79" t="s">
        <v>30</v>
      </c>
      <c r="X7" s="79" t="s">
        <v>48</v>
      </c>
      <c r="Y7" s="79" t="s">
        <v>48</v>
      </c>
      <c r="Z7" s="79" t="s">
        <v>48</v>
      </c>
      <c r="AA7" s="78" t="s">
        <v>1677</v>
      </c>
      <c r="AB7" s="89">
        <v>1005.42</v>
      </c>
      <c r="AC7" s="90">
        <v>1329.31</v>
      </c>
      <c r="AD7" s="89">
        <v>144.86000000000001</v>
      </c>
      <c r="AE7" s="91">
        <v>1.4999999999999999E-2</v>
      </c>
      <c r="AF7" s="92" t="s">
        <v>1709</v>
      </c>
      <c r="AG7" s="93">
        <v>204032</v>
      </c>
    </row>
    <row r="8" spans="1:33">
      <c r="A8" s="76">
        <v>20</v>
      </c>
      <c r="B8" s="76">
        <v>20</v>
      </c>
      <c r="C8" s="78">
        <v>339</v>
      </c>
      <c r="D8" s="78" t="s">
        <v>1127</v>
      </c>
      <c r="E8" s="78" t="s">
        <v>84</v>
      </c>
      <c r="F8" s="78" t="s">
        <v>95</v>
      </c>
      <c r="G8" s="79" t="s">
        <v>53</v>
      </c>
      <c r="H8" s="79" t="s">
        <v>1063</v>
      </c>
      <c r="I8" s="79" t="s">
        <v>1641</v>
      </c>
      <c r="J8" s="78" t="s">
        <v>1128</v>
      </c>
      <c r="K8" s="78">
        <v>1171004238</v>
      </c>
      <c r="L8" s="79" t="s">
        <v>45</v>
      </c>
      <c r="M8" s="79" t="s">
        <v>46</v>
      </c>
      <c r="N8" s="83">
        <f>SUMIFS(FIPE!C:C,FIPE!A:A,CAMAÇARI!F11,FIPE!B:B,CAMAÇARI!E11)</f>
        <v>196401</v>
      </c>
      <c r="O8" s="79" t="s">
        <v>47</v>
      </c>
      <c r="P8" s="107">
        <v>1</v>
      </c>
      <c r="Q8" s="107">
        <v>100000</v>
      </c>
      <c r="R8" s="107">
        <v>100000</v>
      </c>
      <c r="S8" s="107">
        <v>10000</v>
      </c>
      <c r="T8" s="107">
        <v>30000</v>
      </c>
      <c r="U8" s="107" t="s">
        <v>29</v>
      </c>
      <c r="V8" s="79"/>
      <c r="W8" s="79" t="s">
        <v>30</v>
      </c>
      <c r="X8" s="79" t="s">
        <v>48</v>
      </c>
      <c r="Y8" s="79" t="s">
        <v>48</v>
      </c>
      <c r="Z8" s="79" t="s">
        <v>48</v>
      </c>
      <c r="AA8" s="78" t="s">
        <v>1677</v>
      </c>
      <c r="AB8" s="89">
        <v>0</v>
      </c>
      <c r="AC8" s="90">
        <v>1329.31</v>
      </c>
      <c r="AD8" s="89">
        <v>144.86000000000001</v>
      </c>
      <c r="AE8" s="91">
        <v>1.4999999999999999E-2</v>
      </c>
      <c r="AF8" s="92" t="s">
        <v>1709</v>
      </c>
      <c r="AG8" s="93">
        <v>187110</v>
      </c>
    </row>
    <row r="9" spans="1:33">
      <c r="A9" s="76">
        <v>20</v>
      </c>
      <c r="B9" s="76">
        <v>20</v>
      </c>
      <c r="C9" s="78">
        <v>341</v>
      </c>
      <c r="D9" s="78" t="s">
        <v>1129</v>
      </c>
      <c r="E9" s="78" t="s">
        <v>84</v>
      </c>
      <c r="F9" s="78" t="s">
        <v>95</v>
      </c>
      <c r="G9" s="79" t="s">
        <v>53</v>
      </c>
      <c r="H9" s="79" t="s">
        <v>1063</v>
      </c>
      <c r="I9" s="79" t="s">
        <v>1641</v>
      </c>
      <c r="J9" s="78" t="s">
        <v>1130</v>
      </c>
      <c r="K9" s="78">
        <v>1171004750</v>
      </c>
      <c r="L9" s="79" t="s">
        <v>45</v>
      </c>
      <c r="M9" s="79" t="s">
        <v>46</v>
      </c>
      <c r="N9" s="83">
        <f>SUMIFS(FIPE!C:C,FIPE!A:A,CAMAÇARI!F12,FIPE!B:B,CAMAÇARI!E12)</f>
        <v>196401</v>
      </c>
      <c r="O9" s="79" t="s">
        <v>47</v>
      </c>
      <c r="P9" s="107">
        <v>1</v>
      </c>
      <c r="Q9" s="107">
        <v>100000</v>
      </c>
      <c r="R9" s="107">
        <v>100000</v>
      </c>
      <c r="S9" s="107">
        <v>10000</v>
      </c>
      <c r="T9" s="107">
        <v>30000</v>
      </c>
      <c r="U9" s="107" t="s">
        <v>29</v>
      </c>
      <c r="V9" s="79"/>
      <c r="W9" s="79" t="s">
        <v>30</v>
      </c>
      <c r="X9" s="79" t="s">
        <v>48</v>
      </c>
      <c r="Y9" s="79" t="s">
        <v>48</v>
      </c>
      <c r="Z9" s="79" t="s">
        <v>48</v>
      </c>
      <c r="AA9" s="78" t="s">
        <v>1677</v>
      </c>
      <c r="AB9" s="89">
        <v>903.9</v>
      </c>
      <c r="AC9" s="90">
        <v>1329.31</v>
      </c>
      <c r="AD9" s="89">
        <v>144.86000000000001</v>
      </c>
      <c r="AE9" s="91">
        <v>1.4999999999999999E-2</v>
      </c>
      <c r="AF9" s="92" t="s">
        <v>1709</v>
      </c>
      <c r="AG9" s="93">
        <v>172156</v>
      </c>
    </row>
    <row r="10" spans="1:33">
      <c r="A10" s="76">
        <v>20</v>
      </c>
      <c r="B10" s="76">
        <v>20</v>
      </c>
      <c r="C10" s="78">
        <v>343</v>
      </c>
      <c r="D10" s="78" t="s">
        <v>1131</v>
      </c>
      <c r="E10" s="78" t="s">
        <v>84</v>
      </c>
      <c r="F10" s="78" t="s">
        <v>95</v>
      </c>
      <c r="G10" s="79" t="s">
        <v>53</v>
      </c>
      <c r="H10" s="79" t="s">
        <v>1063</v>
      </c>
      <c r="I10" s="79" t="s">
        <v>1641</v>
      </c>
      <c r="J10" s="78" t="s">
        <v>1132</v>
      </c>
      <c r="K10" s="78">
        <v>1171002561</v>
      </c>
      <c r="L10" s="79" t="s">
        <v>45</v>
      </c>
      <c r="M10" s="79" t="s">
        <v>46</v>
      </c>
      <c r="N10" s="83">
        <f>SUMIFS(FIPE!C:C,FIPE!A:A,'FROTA CONT'!F288,FIPE!B:B,'FROTA CONT'!E288)</f>
        <v>196401</v>
      </c>
      <c r="O10" s="79" t="s">
        <v>47</v>
      </c>
      <c r="P10" s="107">
        <v>1</v>
      </c>
      <c r="Q10" s="107">
        <v>100000</v>
      </c>
      <c r="R10" s="107">
        <v>100000</v>
      </c>
      <c r="S10" s="107">
        <v>10000</v>
      </c>
      <c r="T10" s="107">
        <v>30000</v>
      </c>
      <c r="U10" s="107" t="s">
        <v>29</v>
      </c>
      <c r="V10" s="79"/>
      <c r="W10" s="79" t="s">
        <v>30</v>
      </c>
      <c r="X10" s="79" t="s">
        <v>48</v>
      </c>
      <c r="Y10" s="79" t="s">
        <v>48</v>
      </c>
      <c r="Z10" s="79" t="s">
        <v>48</v>
      </c>
      <c r="AA10" s="78" t="s">
        <v>1677</v>
      </c>
      <c r="AB10" s="89">
        <v>0</v>
      </c>
      <c r="AC10" s="90">
        <v>1329.31</v>
      </c>
      <c r="AD10" s="89">
        <v>144.86000000000001</v>
      </c>
      <c r="AE10" s="91">
        <v>1.4999999999999999E-2</v>
      </c>
      <c r="AF10" s="92" t="s">
        <v>1709</v>
      </c>
      <c r="AG10" s="93">
        <v>139331</v>
      </c>
    </row>
    <row r="11" spans="1:33">
      <c r="A11" s="76">
        <v>20</v>
      </c>
      <c r="B11" s="76">
        <v>20</v>
      </c>
      <c r="C11" s="78">
        <v>345</v>
      </c>
      <c r="D11" s="78" t="s">
        <v>1133</v>
      </c>
      <c r="E11" s="78" t="s">
        <v>84</v>
      </c>
      <c r="F11" s="78" t="s">
        <v>95</v>
      </c>
      <c r="G11" s="79" t="s">
        <v>53</v>
      </c>
      <c r="H11" s="79" t="s">
        <v>1063</v>
      </c>
      <c r="I11" s="79" t="s">
        <v>1641</v>
      </c>
      <c r="J11" s="78" t="s">
        <v>1134</v>
      </c>
      <c r="K11" s="78">
        <v>1170999821</v>
      </c>
      <c r="L11" s="79" t="s">
        <v>45</v>
      </c>
      <c r="M11" s="79" t="s">
        <v>46</v>
      </c>
      <c r="N11" s="83">
        <f>SUMIFS(FIPE!C:C,FIPE!A:A,CAMAÇARI!F13,FIPE!B:B,CAMAÇARI!E13)</f>
        <v>196401</v>
      </c>
      <c r="O11" s="79" t="s">
        <v>47</v>
      </c>
      <c r="P11" s="107">
        <v>1</v>
      </c>
      <c r="Q11" s="107">
        <v>100000</v>
      </c>
      <c r="R11" s="107">
        <v>100000</v>
      </c>
      <c r="S11" s="107">
        <v>10000</v>
      </c>
      <c r="T11" s="107">
        <v>30000</v>
      </c>
      <c r="U11" s="107" t="s">
        <v>29</v>
      </c>
      <c r="V11" s="79"/>
      <c r="W11" s="79" t="s">
        <v>30</v>
      </c>
      <c r="X11" s="79" t="s">
        <v>48</v>
      </c>
      <c r="Y11" s="79" t="s">
        <v>48</v>
      </c>
      <c r="Z11" s="79" t="s">
        <v>48</v>
      </c>
      <c r="AA11" s="78" t="s">
        <v>1677</v>
      </c>
      <c r="AB11" s="89">
        <v>0</v>
      </c>
      <c r="AC11" s="90">
        <v>1329.31</v>
      </c>
      <c r="AD11" s="89">
        <v>144.86000000000001</v>
      </c>
      <c r="AE11" s="91">
        <v>1.4999999999999999E-2</v>
      </c>
      <c r="AF11" s="92" t="s">
        <v>1709</v>
      </c>
      <c r="AG11" s="93">
        <v>173401</v>
      </c>
    </row>
    <row r="12" spans="1:33">
      <c r="A12" s="76">
        <v>20</v>
      </c>
      <c r="B12" s="76">
        <v>20</v>
      </c>
      <c r="C12" s="78">
        <v>365</v>
      </c>
      <c r="D12" s="78" t="s">
        <v>1135</v>
      </c>
      <c r="E12" s="78" t="s">
        <v>84</v>
      </c>
      <c r="F12" s="78" t="s">
        <v>95</v>
      </c>
      <c r="G12" s="79" t="s">
        <v>53</v>
      </c>
      <c r="H12" s="79" t="s">
        <v>1063</v>
      </c>
      <c r="I12" s="79" t="s">
        <v>1641</v>
      </c>
      <c r="J12" s="78" t="s">
        <v>1136</v>
      </c>
      <c r="K12" s="78">
        <v>1187920018</v>
      </c>
      <c r="L12" s="79" t="s">
        <v>45</v>
      </c>
      <c r="M12" s="79" t="s">
        <v>46</v>
      </c>
      <c r="N12" s="83">
        <f>SUMIFS(FIPE!C:C,FIPE!A:A,'FROTA CONT'!F262,FIPE!B:B,'FROTA CONT'!E262)</f>
        <v>163265</v>
      </c>
      <c r="O12" s="79" t="s">
        <v>47</v>
      </c>
      <c r="P12" s="107">
        <v>1</v>
      </c>
      <c r="Q12" s="107">
        <v>100000</v>
      </c>
      <c r="R12" s="107">
        <v>100000</v>
      </c>
      <c r="S12" s="107">
        <v>10000</v>
      </c>
      <c r="T12" s="107">
        <v>30000</v>
      </c>
      <c r="U12" s="107" t="s">
        <v>29</v>
      </c>
      <c r="V12" s="79"/>
      <c r="W12" s="79" t="s">
        <v>30</v>
      </c>
      <c r="X12" s="79" t="s">
        <v>48</v>
      </c>
      <c r="Y12" s="79" t="s">
        <v>48</v>
      </c>
      <c r="Z12" s="79" t="s">
        <v>48</v>
      </c>
      <c r="AA12" s="78" t="s">
        <v>1677</v>
      </c>
      <c r="AB12" s="89">
        <v>706.72</v>
      </c>
      <c r="AC12" s="90">
        <v>1329.31</v>
      </c>
      <c r="AD12" s="89">
        <v>144.86000000000001</v>
      </c>
      <c r="AE12" s="91">
        <v>1.4999999999999999E-2</v>
      </c>
      <c r="AF12" s="92" t="s">
        <v>1709</v>
      </c>
      <c r="AG12" s="93">
        <v>165621</v>
      </c>
    </row>
    <row r="13" spans="1:33">
      <c r="A13" s="76">
        <v>20</v>
      </c>
      <c r="B13" s="76">
        <v>20</v>
      </c>
      <c r="C13" s="78">
        <v>369</v>
      </c>
      <c r="D13" s="78" t="s">
        <v>1137</v>
      </c>
      <c r="E13" s="78" t="s">
        <v>84</v>
      </c>
      <c r="F13" s="78" t="s">
        <v>95</v>
      </c>
      <c r="G13" s="79" t="s">
        <v>53</v>
      </c>
      <c r="H13" s="79" t="s">
        <v>1063</v>
      </c>
      <c r="I13" s="79" t="s">
        <v>1641</v>
      </c>
      <c r="J13" s="78" t="s">
        <v>1138</v>
      </c>
      <c r="K13" s="78">
        <v>1187917629</v>
      </c>
      <c r="L13" s="79" t="s">
        <v>45</v>
      </c>
      <c r="M13" s="79" t="s">
        <v>46</v>
      </c>
      <c r="N13" s="108">
        <f>SUMIFS(FIPE!C:C,FIPE!A:A,'FROTA CONT'!F35,FIPE!B:B,'FROTA CONT'!E35)</f>
        <v>163265</v>
      </c>
      <c r="O13" s="79" t="s">
        <v>47</v>
      </c>
      <c r="P13" s="107">
        <v>1</v>
      </c>
      <c r="Q13" s="107">
        <v>100000</v>
      </c>
      <c r="R13" s="107">
        <v>100000</v>
      </c>
      <c r="S13" s="107">
        <v>10000</v>
      </c>
      <c r="T13" s="107">
        <v>30000</v>
      </c>
      <c r="U13" s="107" t="s">
        <v>29</v>
      </c>
      <c r="V13" s="79"/>
      <c r="W13" s="79" t="s">
        <v>30</v>
      </c>
      <c r="X13" s="79" t="s">
        <v>48</v>
      </c>
      <c r="Y13" s="79" t="s">
        <v>48</v>
      </c>
      <c r="Z13" s="79" t="s">
        <v>48</v>
      </c>
      <c r="AA13" s="78" t="s">
        <v>1677</v>
      </c>
      <c r="AB13" s="89">
        <v>0</v>
      </c>
      <c r="AC13" s="90">
        <v>1329.31</v>
      </c>
      <c r="AD13" s="89">
        <v>144.86000000000001</v>
      </c>
      <c r="AE13" s="91">
        <v>1.4999999999999999E-2</v>
      </c>
      <c r="AF13" s="92" t="s">
        <v>1709</v>
      </c>
      <c r="AG13" s="93">
        <v>175220</v>
      </c>
    </row>
    <row r="18" spans="1:9">
      <c r="A18" s="266" t="s">
        <v>1638</v>
      </c>
      <c r="B18" s="266"/>
      <c r="C18" s="266"/>
      <c r="D18" s="266"/>
      <c r="G18" s="267" t="s">
        <v>1732</v>
      </c>
      <c r="H18" s="267"/>
      <c r="I18" s="267"/>
    </row>
    <row r="19" spans="1:9">
      <c r="A19" s="260">
        <f>COUNTA(C4:C13)-COUNTIF(C4:C13,"FROTA")</f>
        <v>10</v>
      </c>
      <c r="B19" s="260"/>
      <c r="C19" s="260"/>
      <c r="D19" s="260"/>
      <c r="G19" s="267"/>
      <c r="H19" s="267"/>
      <c r="I19" s="267"/>
    </row>
  </sheetData>
  <autoFilter ref="A3:AG16" xr:uid="{00000000-0009-0000-0000-000006000000}">
    <sortState xmlns:xlrd2="http://schemas.microsoft.com/office/spreadsheetml/2017/richdata2" ref="A4:AG16">
      <sortCondition ref="F3:F16"/>
    </sortState>
  </autoFilter>
  <mergeCells count="3">
    <mergeCell ref="A18:D18"/>
    <mergeCell ref="G18:I19"/>
    <mergeCell ref="A19:D19"/>
  </mergeCells>
  <conditionalFormatting sqref="H3">
    <cfRule type="cellIs" dxfId="245" priority="59" operator="equal">
      <formula>#REF!</formula>
    </cfRule>
  </conditionalFormatting>
  <conditionalFormatting sqref="H1:H2">
    <cfRule type="cellIs" dxfId="244" priority="58" operator="equal">
      <formula>#REF!</formula>
    </cfRule>
  </conditionalFormatting>
  <conditionalFormatting sqref="I3">
    <cfRule type="cellIs" dxfId="243" priority="16524" operator="equal">
      <formula>#REF!</formula>
    </cfRule>
  </conditionalFormatting>
  <conditionalFormatting sqref="I4:I13">
    <cfRule type="cellIs" dxfId="242" priority="4" operator="equal">
      <formula>$I$11</formula>
    </cfRule>
  </conditionalFormatting>
  <conditionalFormatting sqref="N4:N13">
    <cfRule type="cellIs" dxfId="241" priority="3" operator="equal">
      <formula>#REF!</formula>
    </cfRule>
  </conditionalFormatting>
  <conditionalFormatting sqref="A7">
    <cfRule type="iconSet" priority="5">
      <iconSet iconSet="3Symbols">
        <cfvo type="percent" val="0"/>
        <cfvo type="percent" val="&quot;NC&quot;"/>
        <cfvo type="percent" val="&quot;C&quot;"/>
      </iconSet>
    </cfRule>
  </conditionalFormatting>
  <conditionalFormatting sqref="A8:A13 A4:A6">
    <cfRule type="iconSet" priority="7">
      <iconSet iconSet="3Symbols">
        <cfvo type="percent" val="0"/>
        <cfvo type="percent" val="&quot;NC&quot;"/>
        <cfvo type="percent" val="&quot;C&quot;"/>
      </iconSet>
    </cfRule>
  </conditionalFormatting>
  <conditionalFormatting sqref="H4:H13">
    <cfRule type="cellIs" dxfId="240" priority="9" operator="equal">
      <formula>#REF!</formula>
    </cfRule>
  </conditionalFormatting>
  <conditionalFormatting sqref="B4:B13">
    <cfRule type="iconSet" priority="1">
      <iconSet iconSet="3Symbols">
        <cfvo type="percent" val="0"/>
        <cfvo type="percent" val="&quot;NC&quot;"/>
        <cfvo type="percent" val="&quot;C&quot;"/>
      </iconSet>
    </cfRule>
  </conditionalFormatting>
  <dataValidations count="1">
    <dataValidation type="list" allowBlank="1" showInputMessage="1" showErrorMessage="1" sqref="O4:O13 L4:L13" xr:uid="{00000000-0002-0000-06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8" operator="equal" id="{F234C151-45BE-4FDC-9BEA-18AF6D871B6F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9" operator="equal" id="{EE7E647D-69D9-4CA1-9E77-C97A9F7A23BA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iconSet" priority="6" id="{356172C0-4F20-4B27-907A-04C6A5F58C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A7</xm:sqref>
        </x14:conditionalFormatting>
        <x14:conditionalFormatting xmlns:xm="http://schemas.microsoft.com/office/excel/2006/main">
          <x14:cfRule type="iconSet" priority="8" id="{99221AE8-60BB-4CCE-85D3-073FBE580D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A8:A13 A4:A6</xm:sqref>
        </x14:conditionalFormatting>
        <x14:conditionalFormatting xmlns:xm="http://schemas.microsoft.com/office/excel/2006/main">
          <x14:cfRule type="iconSet" priority="2" id="{75B9533B-34D2-4862-A2E3-AC7C59F7FE4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B4:B13</xm:sqref>
        </x14:conditionalFormatting>
        <x14:conditionalFormatting xmlns:xm="http://schemas.microsoft.com/office/excel/2006/main">
          <x14:cfRule type="cellIs" priority="10" operator="equal" id="{0E490D2C-F67D-4D53-A10E-03418C77D541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1" operator="equal" id="{95C6E37E-7411-4674-9627-0069878A1405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H4:H13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'C:\Users\Diego.moreira\Desktop\[FROTA MEDICAR FILP.xlsx]LISTA'!#REF!</xm:f>
          </x14:formula1>
          <xm:sqref>M4:M6 M8:M13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94D5-F432-4B48-9025-FA159B6314D9}">
  <dimension ref="A1:AH7"/>
  <sheetViews>
    <sheetView zoomScale="130" zoomScaleNormal="130" workbookViewId="0">
      <selection activeCell="F11" sqref="F11"/>
    </sheetView>
  </sheetViews>
  <sheetFormatPr defaultRowHeight="15"/>
  <cols>
    <col min="1" max="1" width="7.5703125" bestFit="1" customWidth="1"/>
    <col min="2" max="2" width="5" bestFit="1" customWidth="1"/>
    <col min="3" max="3" width="6.42578125" bestFit="1" customWidth="1"/>
    <col min="4" max="4" width="7.28515625" bestFit="1" customWidth="1"/>
    <col min="5" max="5" width="18" customWidth="1"/>
    <col min="6" max="6" width="9.42578125" customWidth="1"/>
    <col min="7" max="7" width="16.28515625" customWidth="1"/>
    <col min="8" max="8" width="14.85546875" customWidth="1"/>
    <col min="9" max="9" width="17.28515625" customWidth="1"/>
    <col min="10" max="10" width="16.7109375" customWidth="1"/>
    <col min="11" max="11" width="9.5703125" customWidth="1"/>
    <col min="12" max="12" width="17.7109375" customWidth="1"/>
    <col min="13" max="13" width="51.7109375" customWidth="1"/>
    <col min="14" max="14" width="16" customWidth="1"/>
    <col min="15" max="15" width="15" customWidth="1"/>
    <col min="16" max="16" width="6.28515625" customWidth="1"/>
    <col min="17" max="20" width="6.140625" customWidth="1"/>
    <col min="21" max="21" width="8.42578125" customWidth="1"/>
    <col min="22" max="22" width="19.5703125" customWidth="1"/>
    <col min="23" max="23" width="11.5703125" customWidth="1"/>
    <col min="24" max="24" width="14.85546875" customWidth="1"/>
    <col min="25" max="25" width="4.42578125" customWidth="1"/>
    <col min="26" max="26" width="14" customWidth="1"/>
    <col min="27" max="27" width="22.5703125" bestFit="1" customWidth="1"/>
    <col min="28" max="28" width="22.7109375" bestFit="1" customWidth="1"/>
    <col min="29" max="29" width="16.140625" bestFit="1" customWidth="1"/>
    <col min="30" max="30" width="9" bestFit="1" customWidth="1"/>
    <col min="31" max="31" width="14.140625" bestFit="1" customWidth="1"/>
    <col min="32" max="32" width="15.42578125" bestFit="1" customWidth="1"/>
    <col min="33" max="33" width="10.140625" bestFit="1" customWidth="1"/>
  </cols>
  <sheetData>
    <row r="1" spans="1:34" ht="24">
      <c r="A1" s="194" t="s">
        <v>0</v>
      </c>
      <c r="B1" s="195" t="s">
        <v>1757</v>
      </c>
      <c r="C1" s="196" t="s">
        <v>1</v>
      </c>
      <c r="D1" s="196" t="s">
        <v>2</v>
      </c>
      <c r="E1" s="196" t="s">
        <v>3</v>
      </c>
      <c r="F1" s="196" t="s">
        <v>4</v>
      </c>
      <c r="G1" s="194" t="s">
        <v>5</v>
      </c>
      <c r="H1" s="194" t="s">
        <v>6</v>
      </c>
      <c r="I1" s="194" t="s">
        <v>1665</v>
      </c>
      <c r="J1" s="196" t="s">
        <v>7</v>
      </c>
      <c r="K1" s="196" t="s">
        <v>8</v>
      </c>
      <c r="L1" s="194" t="s">
        <v>9</v>
      </c>
      <c r="M1" s="194" t="s">
        <v>10</v>
      </c>
      <c r="N1" s="197" t="s">
        <v>1793</v>
      </c>
      <c r="O1" s="194" t="s">
        <v>1629</v>
      </c>
      <c r="P1" s="203" t="s">
        <v>607</v>
      </c>
      <c r="Q1" s="203" t="s">
        <v>11</v>
      </c>
      <c r="R1" s="203" t="s">
        <v>12</v>
      </c>
      <c r="S1" s="203" t="s">
        <v>13</v>
      </c>
      <c r="T1" s="203" t="s">
        <v>14</v>
      </c>
      <c r="U1" s="203" t="s">
        <v>15</v>
      </c>
      <c r="V1" s="194" t="s">
        <v>1628</v>
      </c>
      <c r="W1" s="190" t="s">
        <v>16</v>
      </c>
      <c r="X1" s="190" t="s">
        <v>17</v>
      </c>
      <c r="Y1" s="189" t="s">
        <v>1800</v>
      </c>
      <c r="Z1" s="189" t="s">
        <v>1801</v>
      </c>
      <c r="AA1" s="196" t="s">
        <v>1627</v>
      </c>
      <c r="AB1" s="198" t="s">
        <v>1712</v>
      </c>
      <c r="AC1" s="199" t="s">
        <v>1674</v>
      </c>
      <c r="AD1" s="194" t="s">
        <v>1633</v>
      </c>
      <c r="AE1" s="194" t="s">
        <v>1635</v>
      </c>
      <c r="AF1" s="194" t="s">
        <v>1696</v>
      </c>
      <c r="AG1" s="211" t="s">
        <v>1714</v>
      </c>
    </row>
    <row r="2" spans="1:34" s="29" customFormat="1" ht="15" customHeight="1">
      <c r="A2" s="76">
        <v>20</v>
      </c>
      <c r="B2" s="76">
        <v>20</v>
      </c>
      <c r="C2" s="78">
        <v>897</v>
      </c>
      <c r="D2" s="78" t="s">
        <v>1057</v>
      </c>
      <c r="E2" s="78" t="s">
        <v>75</v>
      </c>
      <c r="F2" s="78" t="s">
        <v>186</v>
      </c>
      <c r="G2" s="79" t="s">
        <v>53</v>
      </c>
      <c r="H2" s="79" t="s">
        <v>1653</v>
      </c>
      <c r="I2" s="79" t="s">
        <v>193</v>
      </c>
      <c r="J2" s="78" t="s">
        <v>1058</v>
      </c>
      <c r="K2" s="78">
        <v>1260520657</v>
      </c>
      <c r="L2" s="79" t="s">
        <v>195</v>
      </c>
      <c r="M2" s="79" t="s">
        <v>196</v>
      </c>
      <c r="N2" s="117">
        <f>SUMIFS(FIPE!C:C,FIPE!A:A,'ZERO KM'!F5,FIPE!B:B,'ZERO KM'!E5)</f>
        <v>163265</v>
      </c>
      <c r="O2" s="79"/>
      <c r="P2" s="107"/>
      <c r="Q2" s="107"/>
      <c r="R2" s="107"/>
      <c r="S2" s="107"/>
      <c r="T2" s="107"/>
      <c r="U2" s="107"/>
      <c r="V2" s="79"/>
      <c r="W2" s="79" t="s">
        <v>30</v>
      </c>
      <c r="X2" s="79" t="s">
        <v>48</v>
      </c>
      <c r="Y2" s="79" t="s">
        <v>48</v>
      </c>
      <c r="Z2" s="79" t="s">
        <v>48</v>
      </c>
      <c r="AA2" s="78" t="s">
        <v>164</v>
      </c>
      <c r="AB2" s="89">
        <v>0</v>
      </c>
      <c r="AC2" s="90">
        <v>2049</v>
      </c>
      <c r="AD2" s="89">
        <v>144.86000000000001</v>
      </c>
      <c r="AE2" s="91">
        <v>1.4999999999999999E-2</v>
      </c>
      <c r="AF2" s="92" t="s">
        <v>1709</v>
      </c>
      <c r="AG2" s="93">
        <v>456</v>
      </c>
      <c r="AH2" s="29" t="s">
        <v>1792</v>
      </c>
    </row>
    <row r="3" spans="1:34" s="29" customFormat="1" ht="15" customHeight="1">
      <c r="A3" s="76">
        <v>20</v>
      </c>
      <c r="B3" s="76">
        <v>20</v>
      </c>
      <c r="C3" s="78">
        <v>887</v>
      </c>
      <c r="D3" s="78" t="s">
        <v>1053</v>
      </c>
      <c r="E3" s="78" t="s">
        <v>75</v>
      </c>
      <c r="F3" s="78" t="s">
        <v>186</v>
      </c>
      <c r="G3" s="79" t="s">
        <v>53</v>
      </c>
      <c r="H3" s="79" t="s">
        <v>1653</v>
      </c>
      <c r="I3" s="79" t="s">
        <v>193</v>
      </c>
      <c r="J3" s="78" t="s">
        <v>1054</v>
      </c>
      <c r="K3" s="78">
        <v>1260523796</v>
      </c>
      <c r="L3" s="79" t="s">
        <v>195</v>
      </c>
      <c r="M3" s="79" t="s">
        <v>196</v>
      </c>
      <c r="N3" s="117">
        <f>SUMIFS(FIPE!C:C,FIPE!A:A,'ZERO KM'!F4,FIPE!B:B,'ZERO KM'!E4)</f>
        <v>163265</v>
      </c>
      <c r="O3" s="79"/>
      <c r="P3" s="107"/>
      <c r="Q3" s="107"/>
      <c r="R3" s="107"/>
      <c r="S3" s="107"/>
      <c r="T3" s="107"/>
      <c r="U3" s="107"/>
      <c r="V3" s="79"/>
      <c r="W3" s="79" t="s">
        <v>30</v>
      </c>
      <c r="X3" s="79" t="s">
        <v>48</v>
      </c>
      <c r="Y3" s="79" t="s">
        <v>48</v>
      </c>
      <c r="Z3" s="79" t="s">
        <v>48</v>
      </c>
      <c r="AA3" s="78" t="s">
        <v>164</v>
      </c>
      <c r="AB3" s="89">
        <v>0</v>
      </c>
      <c r="AC3" s="90">
        <v>2049</v>
      </c>
      <c r="AD3" s="89">
        <v>144.86000000000001</v>
      </c>
      <c r="AE3" s="91">
        <v>1.4999999999999999E-2</v>
      </c>
      <c r="AF3" s="92" t="s">
        <v>1709</v>
      </c>
      <c r="AG3" s="93">
        <v>384</v>
      </c>
      <c r="AH3" s="29" t="s">
        <v>1792</v>
      </c>
    </row>
    <row r="4" spans="1:34">
      <c r="A4" s="76">
        <v>20</v>
      </c>
      <c r="B4" s="76">
        <v>20</v>
      </c>
      <c r="C4" s="78">
        <v>901</v>
      </c>
      <c r="D4" s="78" t="s">
        <v>1043</v>
      </c>
      <c r="E4" s="78" t="s">
        <v>75</v>
      </c>
      <c r="F4" s="78" t="s">
        <v>186</v>
      </c>
      <c r="G4" s="79" t="s">
        <v>53</v>
      </c>
      <c r="H4" s="79" t="s">
        <v>1653</v>
      </c>
      <c r="I4" s="81" t="s">
        <v>65</v>
      </c>
      <c r="J4" s="78" t="s">
        <v>1044</v>
      </c>
      <c r="K4" s="78">
        <v>1265383399</v>
      </c>
      <c r="L4" s="79" t="s">
        <v>25</v>
      </c>
      <c r="M4" s="79" t="s">
        <v>26</v>
      </c>
      <c r="N4" s="117">
        <f>SUMIFS(FIPE!C:C,FIPE!A:A,'FROTA CONT'!F264,FIPE!B:B,'FROTA CONT'!E264)</f>
        <v>163265</v>
      </c>
      <c r="O4" s="79"/>
      <c r="P4" s="107"/>
      <c r="Q4" s="107"/>
      <c r="R4" s="107"/>
      <c r="S4" s="107"/>
      <c r="T4" s="107"/>
      <c r="U4" s="107"/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164</v>
      </c>
      <c r="AB4" s="89">
        <v>0</v>
      </c>
      <c r="AC4" s="90">
        <v>2049</v>
      </c>
      <c r="AD4" s="89">
        <v>144.86000000000001</v>
      </c>
      <c r="AE4" s="91">
        <v>1.4999999999999999E-2</v>
      </c>
      <c r="AF4" s="92" t="s">
        <v>1709</v>
      </c>
      <c r="AG4" s="93">
        <v>328</v>
      </c>
      <c r="AH4" s="29" t="s">
        <v>1792</v>
      </c>
    </row>
    <row r="6" spans="1:34">
      <c r="A6" s="266" t="s">
        <v>1638</v>
      </c>
      <c r="B6" s="266"/>
      <c r="C6" s="266"/>
      <c r="D6" s="266"/>
    </row>
    <row r="7" spans="1:34">
      <c r="A7" s="260">
        <f>COUNTA(C2:C4)-COUNTIF(C2:C4,"FROTA")</f>
        <v>3</v>
      </c>
      <c r="B7" s="260"/>
      <c r="C7" s="260"/>
      <c r="D7" s="260"/>
    </row>
  </sheetData>
  <mergeCells count="2">
    <mergeCell ref="A6:D6"/>
    <mergeCell ref="A7:D7"/>
  </mergeCells>
  <conditionalFormatting sqref="H1">
    <cfRule type="cellIs" dxfId="235" priority="30" operator="equal">
      <formula>$H$615</formula>
    </cfRule>
  </conditionalFormatting>
  <conditionalFormatting sqref="H1">
    <cfRule type="cellIs" dxfId="234" priority="31" operator="equal">
      <formula>$H$580</formula>
    </cfRule>
    <cfRule type="cellIs" dxfId="233" priority="32" operator="equal">
      <formula>$H$609</formula>
    </cfRule>
  </conditionalFormatting>
  <conditionalFormatting sqref="I1">
    <cfRule type="cellIs" dxfId="232" priority="16512" operator="equal">
      <formula>#REF!</formula>
    </cfRule>
  </conditionalFormatting>
  <conditionalFormatting sqref="I2">
    <cfRule type="cellIs" dxfId="231" priority="17" operator="equal">
      <formula>$I$10</formula>
    </cfRule>
  </conditionalFormatting>
  <conditionalFormatting sqref="N2:N3">
    <cfRule type="cellIs" dxfId="230" priority="16" operator="equal">
      <formula>#REF!</formula>
    </cfRule>
  </conditionalFormatting>
  <conditionalFormatting sqref="A2">
    <cfRule type="iconSet" priority="19">
      <iconSet iconSet="3Symbols">
        <cfvo type="percent" val="0"/>
        <cfvo type="percent" val="&quot;NC&quot;"/>
        <cfvo type="percent" val="&quot;C&quot;"/>
      </iconSet>
    </cfRule>
  </conditionalFormatting>
  <conditionalFormatting sqref="I3">
    <cfRule type="cellIs" dxfId="229" priority="12" operator="equal">
      <formula>$I$10</formula>
    </cfRule>
  </conditionalFormatting>
  <conditionalFormatting sqref="A3">
    <cfRule type="iconSet" priority="14">
      <iconSet iconSet="3Symbols">
        <cfvo type="percent" val="0"/>
        <cfvo type="percent" val="&quot;NC&quot;"/>
        <cfvo type="percent" val="&quot;C&quot;"/>
      </iconSet>
    </cfRule>
  </conditionalFormatting>
  <conditionalFormatting sqref="H2">
    <cfRule type="cellIs" dxfId="228" priority="18" operator="equal">
      <formula>#REF!</formula>
    </cfRule>
  </conditionalFormatting>
  <conditionalFormatting sqref="H3">
    <cfRule type="cellIs" dxfId="227" priority="13" operator="equal">
      <formula>#REF!</formula>
    </cfRule>
  </conditionalFormatting>
  <conditionalFormatting sqref="B2:B3">
    <cfRule type="iconSet" priority="21">
      <iconSet iconSet="3Symbols">
        <cfvo type="percent" val="0"/>
        <cfvo type="percent" val="&quot;NC&quot;"/>
        <cfvo type="percent" val="&quot;C&quot;"/>
      </iconSet>
    </cfRule>
  </conditionalFormatting>
  <conditionalFormatting sqref="N4">
    <cfRule type="cellIs" dxfId="226" priority="5" operator="equal">
      <formula>#REF!</formula>
    </cfRule>
  </conditionalFormatting>
  <conditionalFormatting sqref="A4">
    <cfRule type="iconSet" priority="6">
      <iconSet iconSet="3Symbols">
        <cfvo type="percent" val="0"/>
        <cfvo type="percent" val="&quot;NC&quot;"/>
        <cfvo type="percent" val="&quot;C&quot;"/>
      </iconSet>
    </cfRule>
  </conditionalFormatting>
  <conditionalFormatting sqref="H4">
    <cfRule type="cellIs" dxfId="225" priority="8" operator="equal">
      <formula>#REF!</formula>
    </cfRule>
  </conditionalFormatting>
  <conditionalFormatting sqref="B4">
    <cfRule type="iconSet" priority="3">
      <iconSet iconSet="3Symbols">
        <cfvo type="percent" val="0"/>
        <cfvo type="percent" val="&quot;NC&quot;"/>
        <cfvo type="percent" val="&quot;C&quot;"/>
      </iconSet>
    </cfRule>
  </conditionalFormatting>
  <conditionalFormatting sqref="B4">
    <cfRule type="iconSet" priority="1">
      <iconSet iconSet="3Symbols">
        <cfvo type="percent" val="0"/>
        <cfvo type="percent" val="&quot;NC&quot;"/>
        <cfvo type="percent" val="&quot;C&quot;"/>
      </iconSet>
    </cfRule>
  </conditionalFormatting>
  <conditionalFormatting sqref="I4">
    <cfRule type="cellIs" dxfId="224" priority="11" operator="equal">
      <formula>$I$2</formula>
    </cfRule>
  </conditionalFormatting>
  <dataValidations count="2">
    <dataValidation type="list" allowBlank="1" showInputMessage="1" showErrorMessage="1" sqref="O2 L2" xr:uid="{00000000-0002-0000-0500-000001000000}">
      <formula1>#REF!</formula1>
    </dataValidation>
    <dataValidation type="list" allowBlank="1" showInputMessage="1" showErrorMessage="1" sqref="O3:O4" xr:uid="{00000000-0002-0000-0500-000000000000}">
      <formula1>#REF!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D386D7EA-813E-4E34-9070-81D94B372A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A2</xm:sqref>
        </x14:conditionalFormatting>
        <x14:conditionalFormatting xmlns:xm="http://schemas.microsoft.com/office/excel/2006/main">
          <x14:cfRule type="iconSet" priority="15" id="{48528F47-D7F5-4545-9437-AF5A51A963E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A3</xm:sqref>
        </x14:conditionalFormatting>
        <x14:conditionalFormatting xmlns:xm="http://schemas.microsoft.com/office/excel/2006/main">
          <x14:cfRule type="iconSet" priority="22" id="{67908C64-019F-4CDC-85A0-7B34E4A8EE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B2:B3</xm:sqref>
        </x14:conditionalFormatting>
        <x14:conditionalFormatting xmlns:xm="http://schemas.microsoft.com/office/excel/2006/main">
          <x14:cfRule type="cellIs" priority="23" operator="equal" id="{E58583FF-9E4F-4873-8AA3-62315A104170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4" operator="equal" id="{B05AB80D-E3BC-4C9C-8DFE-3CDDD92204B5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iconSet" priority="7" id="{C7AD41EA-EDA2-4E50-9871-3AA6238519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4" id="{52CC3EEB-1E3C-454B-8156-234E89449C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2" id="{430DCF32-19D5-485C-902A-2CD7A7FE66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cellIs" priority="9" operator="equal" id="{8F00FBEC-8A22-42FB-A15D-F6562BFBCFBC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0" operator="equal" id="{28F6D9DB-265A-4C8D-811E-A4CB261F2B8E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'C:\Users\Diego.moreira\Desktop\[FROTA MEDICAR FILP.xlsx]LISTA'!#REF!</xm:f>
          </x14:formula1>
          <xm:sqref>M2 L4</xm:sqref>
        </x14:dataValidation>
        <x14:dataValidation type="list" allowBlank="1" showInputMessage="1" showErrorMessage="1" xr:uid="{00000000-0002-0000-0500-000002000000}">
          <x14:formula1>
            <xm:f>'C:\Users\Diego.moreira\Desktop\[FROTA MEDICAR FILP.xlsx]LISTA'!#REF!</xm:f>
          </x14:formula1>
          <xm:sqref>M3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G11"/>
  <sheetViews>
    <sheetView zoomScale="115" zoomScaleNormal="115" workbookViewId="0">
      <selection activeCell="A4" sqref="A4:XFD4"/>
    </sheetView>
  </sheetViews>
  <sheetFormatPr defaultColWidth="9.28515625" defaultRowHeight="15"/>
  <cols>
    <col min="1" max="1" width="7.5703125" bestFit="1" customWidth="1"/>
    <col min="2" max="2" width="7.5703125" customWidth="1"/>
    <col min="3" max="3" width="6.42578125" bestFit="1" customWidth="1"/>
    <col min="4" max="4" width="7.85546875" bestFit="1" customWidth="1"/>
    <col min="5" max="5" width="18.42578125" customWidth="1"/>
    <col min="6" max="6" width="9.42578125" customWidth="1"/>
    <col min="7" max="7" width="16.28515625" customWidth="1"/>
    <col min="8" max="8" width="23.140625" customWidth="1"/>
    <col min="9" max="9" width="23" customWidth="1"/>
    <col min="10" max="10" width="16.7109375" customWidth="1"/>
    <col min="11" max="11" width="9.5703125" customWidth="1"/>
    <col min="12" max="12" width="17.7109375" customWidth="1"/>
    <col min="13" max="13" width="61" customWidth="1"/>
    <col min="14" max="14" width="16" customWidth="1"/>
    <col min="15" max="15" width="15" customWidth="1"/>
    <col min="16" max="16" width="6.28515625" customWidth="1"/>
    <col min="17" max="20" width="6.140625" customWidth="1"/>
    <col min="21" max="21" width="8.42578125" customWidth="1"/>
    <col min="22" max="22" width="19.5703125" customWidth="1"/>
    <col min="23" max="23" width="11.5703125" customWidth="1"/>
    <col min="24" max="26" width="14.85546875" customWidth="1"/>
    <col min="27" max="27" width="63.5703125" customWidth="1"/>
    <col min="28" max="28" width="22.7109375" customWidth="1"/>
    <col min="29" max="29" width="16.140625" customWidth="1"/>
    <col min="30" max="30" width="9" customWidth="1"/>
    <col min="31" max="31" width="14.140625" customWidth="1"/>
    <col min="32" max="32" width="15.42578125" customWidth="1"/>
    <col min="33" max="33" width="10.140625" bestFit="1" customWidth="1"/>
  </cols>
  <sheetData>
    <row r="1" spans="1:33" s="19" customFormat="1" ht="26.25">
      <c r="A1" s="201" t="s">
        <v>1721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  <c r="AG1" s="202"/>
    </row>
    <row r="2" spans="1:33" s="19" customFormat="1" ht="12.7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5"/>
      <c r="AG2" s="205"/>
    </row>
    <row r="3" spans="1:33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0" t="s">
        <v>16</v>
      </c>
      <c r="X3" s="190" t="s">
        <v>17</v>
      </c>
      <c r="Y3" s="189" t="s">
        <v>1800</v>
      </c>
      <c r="Z3" s="189" t="s">
        <v>1801</v>
      </c>
      <c r="AA3" s="196" t="s">
        <v>1627</v>
      </c>
      <c r="AB3" s="198" t="s">
        <v>1712</v>
      </c>
      <c r="AC3" s="199" t="s">
        <v>1674</v>
      </c>
      <c r="AD3" s="194" t="s">
        <v>1633</v>
      </c>
      <c r="AE3" s="194" t="s">
        <v>1635</v>
      </c>
      <c r="AF3" s="194" t="s">
        <v>1696</v>
      </c>
      <c r="AG3" s="196" t="s">
        <v>1714</v>
      </c>
    </row>
    <row r="5" spans="1:33">
      <c r="A5" s="76">
        <v>20</v>
      </c>
      <c r="B5" s="76">
        <v>5</v>
      </c>
      <c r="C5" s="78">
        <v>237</v>
      </c>
      <c r="D5" s="78" t="s">
        <v>1109</v>
      </c>
      <c r="E5" s="78" t="s">
        <v>84</v>
      </c>
      <c r="F5" s="78" t="s">
        <v>59</v>
      </c>
      <c r="G5" s="79" t="s">
        <v>53</v>
      </c>
      <c r="H5" s="79" t="s">
        <v>1063</v>
      </c>
      <c r="I5" s="79" t="s">
        <v>69</v>
      </c>
      <c r="J5" s="78" t="s">
        <v>1110</v>
      </c>
      <c r="K5" s="78">
        <v>1141342569</v>
      </c>
      <c r="L5" s="79" t="s">
        <v>229</v>
      </c>
      <c r="M5" s="79" t="s">
        <v>230</v>
      </c>
      <c r="N5" s="83">
        <f>SUMIFS(FIPE!C:C,FIPE!A:A,'À VENDA'!F6,FIPE!B:B,'À VENDA'!E6)</f>
        <v>79932</v>
      </c>
      <c r="O5" s="79" t="s">
        <v>27</v>
      </c>
      <c r="P5" s="107" t="s">
        <v>28</v>
      </c>
      <c r="Q5" s="107">
        <v>200000</v>
      </c>
      <c r="R5" s="107">
        <v>200000</v>
      </c>
      <c r="S5" s="107">
        <v>200000</v>
      </c>
      <c r="T5" s="107">
        <v>200000</v>
      </c>
      <c r="U5" s="107" t="s">
        <v>29</v>
      </c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49</v>
      </c>
      <c r="AB5" s="89">
        <v>0</v>
      </c>
      <c r="AC5" s="90">
        <v>1253.95</v>
      </c>
      <c r="AD5" s="89">
        <v>144.86000000000001</v>
      </c>
      <c r="AE5" s="91">
        <v>1.4999999999999999E-2</v>
      </c>
      <c r="AF5" s="92" t="s">
        <v>1709</v>
      </c>
      <c r="AG5" s="213">
        <v>339104</v>
      </c>
    </row>
    <row r="6" spans="1:33">
      <c r="A6" s="76">
        <v>20</v>
      </c>
      <c r="B6" s="77">
        <v>20</v>
      </c>
      <c r="C6" s="78">
        <v>115</v>
      </c>
      <c r="D6" s="78" t="s">
        <v>1178</v>
      </c>
      <c r="E6" s="78" t="s">
        <v>56</v>
      </c>
      <c r="F6" s="78" t="s">
        <v>20</v>
      </c>
      <c r="G6" s="79" t="s">
        <v>53</v>
      </c>
      <c r="H6" s="79" t="s">
        <v>1063</v>
      </c>
      <c r="I6" s="81" t="s">
        <v>69</v>
      </c>
      <c r="J6" s="78" t="s">
        <v>1179</v>
      </c>
      <c r="K6" s="78">
        <v>1165288360</v>
      </c>
      <c r="L6" s="79" t="s">
        <v>152</v>
      </c>
      <c r="M6" s="79" t="s">
        <v>153</v>
      </c>
      <c r="N6" s="83">
        <f>SUMIFS(FIPE!C:C,FIPE!A:A,'À VENDA'!F24,FIPE!B:B,'À VENDA'!E24)</f>
        <v>86857</v>
      </c>
      <c r="O6" s="84" t="s">
        <v>28</v>
      </c>
      <c r="P6" s="95">
        <v>300000</v>
      </c>
      <c r="Q6" s="95">
        <v>700000</v>
      </c>
      <c r="R6" s="95">
        <v>100000</v>
      </c>
      <c r="S6" s="95">
        <v>30000</v>
      </c>
      <c r="T6" s="96" t="s">
        <v>48</v>
      </c>
      <c r="U6" s="88" t="s">
        <v>25</v>
      </c>
      <c r="V6" s="79" t="s">
        <v>30</v>
      </c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49</v>
      </c>
      <c r="AB6" s="89">
        <v>0</v>
      </c>
      <c r="AC6" s="90">
        <v>1744.38</v>
      </c>
      <c r="AD6" s="89">
        <v>144.86000000000001</v>
      </c>
      <c r="AE6" s="91">
        <v>0.02</v>
      </c>
      <c r="AF6" s="92" t="s">
        <v>1709</v>
      </c>
      <c r="AG6" s="240">
        <v>122921</v>
      </c>
    </row>
    <row r="10" spans="1:33">
      <c r="A10" s="266" t="s">
        <v>1638</v>
      </c>
      <c r="B10" s="266"/>
      <c r="C10" s="266"/>
      <c r="D10" s="266"/>
      <c r="G10" s="267" t="s">
        <v>1732</v>
      </c>
      <c r="H10" s="267"/>
      <c r="I10" s="267"/>
    </row>
    <row r="11" spans="1:33">
      <c r="A11" s="260">
        <f>COUNTA(C5:C5)-COUNTIF(C5:C5,"FROTA")</f>
        <v>1</v>
      </c>
      <c r="B11" s="260"/>
      <c r="C11" s="260"/>
      <c r="D11" s="260"/>
      <c r="G11" s="267"/>
      <c r="H11" s="267"/>
      <c r="I11" s="267"/>
    </row>
  </sheetData>
  <autoFilter ref="A3:AG8" xr:uid="{00000000-0009-0000-0000-000006000000}">
    <sortState xmlns:xlrd2="http://schemas.microsoft.com/office/spreadsheetml/2017/richdata2" ref="A4:AG8">
      <sortCondition ref="F3:F8"/>
    </sortState>
  </autoFilter>
  <mergeCells count="3">
    <mergeCell ref="A10:D10"/>
    <mergeCell ref="A11:D11"/>
    <mergeCell ref="G10:I11"/>
  </mergeCells>
  <conditionalFormatting sqref="H5:H6">
    <cfRule type="cellIs" dxfId="219" priority="136" operator="equal">
      <formula>#REF!</formula>
    </cfRule>
  </conditionalFormatting>
  <conditionalFormatting sqref="H3">
    <cfRule type="cellIs" dxfId="218" priority="126" operator="equal">
      <formula>#REF!</formula>
    </cfRule>
  </conditionalFormatting>
  <conditionalFormatting sqref="H1:H2">
    <cfRule type="cellIs" dxfId="217" priority="122" operator="equal">
      <formula>#REF!</formula>
    </cfRule>
  </conditionalFormatting>
  <conditionalFormatting sqref="N5">
    <cfRule type="cellIs" dxfId="216" priority="21" operator="equal">
      <formula>#REF!</formula>
    </cfRule>
  </conditionalFormatting>
  <conditionalFormatting sqref="A5">
    <cfRule type="iconSet" priority="17">
      <iconSet iconSet="3Symbols">
        <cfvo type="percent" val="0"/>
        <cfvo type="percent" val="&quot;NC&quot;"/>
        <cfvo type="percent" val="&quot;C&quot;"/>
      </iconSet>
    </cfRule>
  </conditionalFormatting>
  <conditionalFormatting sqref="I5">
    <cfRule type="cellIs" dxfId="215" priority="20" operator="equal">
      <formula>#REF!</formula>
    </cfRule>
  </conditionalFormatting>
  <conditionalFormatting sqref="B5">
    <cfRule type="iconSet" priority="24">
      <iconSet iconSet="3Symbols">
        <cfvo type="percent" val="0"/>
        <cfvo type="percent" val="&quot;NC&quot;"/>
        <cfvo type="percent" val="&quot;C&quot;"/>
      </iconSet>
    </cfRule>
  </conditionalFormatting>
  <conditionalFormatting sqref="N6">
    <cfRule type="cellIs" dxfId="214" priority="6" operator="equal">
      <formula>#REF!</formula>
    </cfRule>
  </conditionalFormatting>
  <conditionalFormatting sqref="A6">
    <cfRule type="iconSet" priority="1">
      <iconSet iconSet="3Symbols">
        <cfvo type="percent" val="0"/>
        <cfvo type="percent" val="&quot;NC&quot;"/>
        <cfvo type="percent" val="&quot;C&quot;"/>
      </iconSet>
    </cfRule>
  </conditionalFormatting>
  <conditionalFormatting sqref="B6">
    <cfRule type="iconSet" priority="9">
      <iconSet iconSet="3Symbols">
        <cfvo type="percent" val="0"/>
        <cfvo type="percent" val="&quot;NC&quot;"/>
        <cfvo type="percent" val="&quot;C&quot;"/>
      </iconSet>
    </cfRule>
  </conditionalFormatting>
  <dataValidations count="1">
    <dataValidation type="list" allowBlank="1" showInputMessage="1" showErrorMessage="1" sqref="L5:L6 O5:O6" xr:uid="{00000000-0002-0000-06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489" operator="equal" id="{300B2F46-FCCD-47FF-81B6-A742FE53AF8B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490" operator="equal" id="{5A8ED1EB-4671-473F-A1BC-77016532C658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H3 H5:H6</xm:sqref>
        </x14:conditionalFormatting>
        <x14:conditionalFormatting xmlns:xm="http://schemas.microsoft.com/office/excel/2006/main">
          <x14:cfRule type="iconSet" priority="18" id="{FE43F2E8-760D-4444-B9FC-0ECD2C2E45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A5</xm:sqref>
        </x14:conditionalFormatting>
        <x14:conditionalFormatting xmlns:xm="http://schemas.microsoft.com/office/excel/2006/main">
          <x14:cfRule type="iconSet" priority="25" id="{AC6F2783-DEB4-4ECF-B08C-72C86C3C96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cellIs" priority="27" operator="equal" id="{2DC59D41-EE06-44D5-A57B-9F9B4A0CB3F4}">
            <xm:f>'VENDA-MACAPÁ-SODRÉ'!$I$4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ellIs" priority="16539" operator="equal" id="{00000000-000E-0000-0300-000073000000}">
            <xm:f>CAMAÇARI!$I$10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iconSet" priority="2" id="{6E3E2096-5337-4827-A3BF-1161C0635D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</xm:sqref>
        </x14:conditionalFormatting>
        <x14:conditionalFormatting xmlns:xm="http://schemas.microsoft.com/office/excel/2006/main">
          <x14:cfRule type="iconSet" priority="10" id="{79BF1319-D49E-4298-A571-280AC037DF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cellIs" priority="12" operator="equal" id="{2E5BEDC7-2618-4CDF-B52F-3C3860D762EE}">
            <xm:f>'VENDA-MACAPÁ-SODRÉ'!$I$4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14" operator="equal" id="{0BE007B1-BB44-450C-AAE5-475C1320F73C}">
            <xm:f>VAGNER!$I$9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D6D6CA-B645-4C24-B7A8-34E775F845BB}">
          <x14:formula1>
            <xm:f>'C:\Users\Diego.moreira\Desktop\[FROTA MEDICAR FILP.xlsx]LISTA'!#REF!</xm:f>
          </x14:formula1>
          <xm:sqref>M5:M6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5C0F-37C0-4710-A796-6A27C8857CB1}">
  <sheetPr>
    <tabColor rgb="FF92D050"/>
  </sheetPr>
  <dimension ref="A1:AG10"/>
  <sheetViews>
    <sheetView zoomScale="145" zoomScaleNormal="145" zoomScaleSheetLayoutView="100" workbookViewId="0">
      <selection activeCell="A9" sqref="A9:D10"/>
    </sheetView>
  </sheetViews>
  <sheetFormatPr defaultColWidth="9.140625" defaultRowHeight="15"/>
  <cols>
    <col min="1" max="2" width="7.5703125" customWidth="1"/>
    <col min="3" max="3" width="6.42578125" customWidth="1"/>
    <col min="4" max="4" width="8" bestFit="1" customWidth="1"/>
    <col min="5" max="5" width="19.85546875" customWidth="1"/>
    <col min="6" max="6" width="9.42578125" customWidth="1"/>
    <col min="7" max="7" width="16.28515625" customWidth="1"/>
    <col min="8" max="8" width="14.85546875" customWidth="1"/>
    <col min="9" max="9" width="21.85546875" customWidth="1"/>
    <col min="10" max="10" width="17.42578125" customWidth="1"/>
    <col min="11" max="11" width="9.5703125" customWidth="1"/>
    <col min="12" max="12" width="17.7109375" customWidth="1"/>
    <col min="13" max="13" width="61" customWidth="1"/>
    <col min="14" max="14" width="16" customWidth="1"/>
    <col min="15" max="15" width="15" customWidth="1"/>
    <col min="16" max="16" width="6.28515625" customWidth="1"/>
    <col min="17" max="17" width="10.42578125" customWidth="1"/>
    <col min="18" max="18" width="10.85546875" customWidth="1"/>
    <col min="19" max="19" width="11" customWidth="1"/>
    <col min="20" max="20" width="10" customWidth="1"/>
    <col min="21" max="21" width="8.42578125" customWidth="1"/>
    <col min="22" max="22" width="19.5703125" customWidth="1"/>
    <col min="23" max="23" width="11.5703125" customWidth="1"/>
    <col min="24" max="26" width="14.85546875" customWidth="1"/>
    <col min="27" max="27" width="18.7109375" customWidth="1"/>
    <col min="28" max="28" width="22.7109375" customWidth="1"/>
    <col min="29" max="29" width="16.140625" customWidth="1"/>
    <col min="30" max="30" width="9" customWidth="1"/>
    <col min="31" max="31" width="14.140625" customWidth="1"/>
    <col min="32" max="32" width="15.42578125" customWidth="1"/>
    <col min="33" max="33" width="15.85546875" style="212" customWidth="1"/>
  </cols>
  <sheetData>
    <row r="1" spans="1:33" s="19" customFormat="1" ht="26.25">
      <c r="A1" s="201" t="s">
        <v>1803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  <c r="AG1" s="209"/>
    </row>
    <row r="2" spans="1:33" s="19" customFormat="1" ht="17.2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5"/>
      <c r="AG2" s="210"/>
    </row>
    <row r="3" spans="1:33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1793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0" t="s">
        <v>16</v>
      </c>
      <c r="X3" s="190" t="s">
        <v>17</v>
      </c>
      <c r="Y3" s="189" t="s">
        <v>1800</v>
      </c>
      <c r="Z3" s="189" t="s">
        <v>1801</v>
      </c>
      <c r="AA3" s="196" t="s">
        <v>1627</v>
      </c>
      <c r="AB3" s="198" t="s">
        <v>1712</v>
      </c>
      <c r="AC3" s="199" t="s">
        <v>1674</v>
      </c>
      <c r="AD3" s="194" t="s">
        <v>1633</v>
      </c>
      <c r="AE3" s="194" t="s">
        <v>1635</v>
      </c>
      <c r="AF3" s="194" t="s">
        <v>1696</v>
      </c>
      <c r="AG3" s="211" t="s">
        <v>1714</v>
      </c>
    </row>
    <row r="4" spans="1:33">
      <c r="A4" s="76">
        <v>20</v>
      </c>
      <c r="B4" s="76">
        <v>5</v>
      </c>
      <c r="C4" s="78">
        <v>151</v>
      </c>
      <c r="D4" s="78" t="s">
        <v>460</v>
      </c>
      <c r="E4" s="78" t="s">
        <v>99</v>
      </c>
      <c r="F4" s="78" t="s">
        <v>100</v>
      </c>
      <c r="G4" s="79" t="s">
        <v>53</v>
      </c>
      <c r="H4" s="79" t="s">
        <v>1217</v>
      </c>
      <c r="I4" s="79" t="s">
        <v>69</v>
      </c>
      <c r="J4" s="78" t="s">
        <v>461</v>
      </c>
      <c r="K4" s="78">
        <v>1121172420</v>
      </c>
      <c r="L4" s="79" t="s">
        <v>462</v>
      </c>
      <c r="M4" s="79" t="s">
        <v>463</v>
      </c>
      <c r="N4" s="83">
        <f>SUMIFS(FIPE!C:C,FIPE!A:A,'VENDA-MACAPÁ-SODRÉ'!F4,FIPE!B:B,'VENDA-MACAPÁ-SODRÉ'!E4)</f>
        <v>110215</v>
      </c>
      <c r="O4" s="79" t="s">
        <v>27</v>
      </c>
      <c r="P4" s="107" t="s">
        <v>28</v>
      </c>
      <c r="Q4" s="107">
        <v>100000</v>
      </c>
      <c r="R4" s="107">
        <v>100000</v>
      </c>
      <c r="S4" s="107">
        <v>10000</v>
      </c>
      <c r="T4" s="107">
        <v>30000</v>
      </c>
      <c r="U4" s="107" t="s">
        <v>29</v>
      </c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1652</v>
      </c>
      <c r="AB4" s="89">
        <v>261.62</v>
      </c>
      <c r="AC4" s="90">
        <v>1795.42</v>
      </c>
      <c r="AD4" s="89">
        <v>112.26</v>
      </c>
      <c r="AE4" s="91">
        <v>0.02</v>
      </c>
      <c r="AF4" s="92" t="s">
        <v>1709</v>
      </c>
      <c r="AG4" s="93">
        <v>85660</v>
      </c>
    </row>
    <row r="5" spans="1:33">
      <c r="A5" s="76">
        <v>20</v>
      </c>
      <c r="B5" s="76">
        <v>5</v>
      </c>
      <c r="C5" s="78">
        <v>159</v>
      </c>
      <c r="D5" s="78" t="s">
        <v>466</v>
      </c>
      <c r="E5" s="78" t="s">
        <v>99</v>
      </c>
      <c r="F5" s="78" t="s">
        <v>100</v>
      </c>
      <c r="G5" s="79" t="s">
        <v>53</v>
      </c>
      <c r="H5" s="79" t="s">
        <v>1217</v>
      </c>
      <c r="I5" s="79" t="s">
        <v>69</v>
      </c>
      <c r="J5" s="78" t="s">
        <v>467</v>
      </c>
      <c r="K5" s="78">
        <v>1123748508</v>
      </c>
      <c r="L5" s="79" t="s">
        <v>462</v>
      </c>
      <c r="M5" s="79" t="s">
        <v>463</v>
      </c>
      <c r="N5" s="83">
        <f>SUMIFS(FIPE!C:C,FIPE!A:A,'VENDA-MACAPÁ-SODRÉ'!F5,FIPE!B:B,'VENDA-MACAPÁ-SODRÉ'!E5)</f>
        <v>110215</v>
      </c>
      <c r="O5" s="79" t="s">
        <v>27</v>
      </c>
      <c r="P5" s="107" t="s">
        <v>28</v>
      </c>
      <c r="Q5" s="107">
        <v>100000</v>
      </c>
      <c r="R5" s="107">
        <v>100000</v>
      </c>
      <c r="S5" s="107">
        <v>10000</v>
      </c>
      <c r="T5" s="107">
        <v>30000</v>
      </c>
      <c r="U5" s="107" t="s">
        <v>29</v>
      </c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1652</v>
      </c>
      <c r="AB5" s="89">
        <v>1041.28</v>
      </c>
      <c r="AC5" s="90">
        <v>1795.42</v>
      </c>
      <c r="AD5" s="89">
        <v>112.26</v>
      </c>
      <c r="AE5" s="91">
        <v>0.02</v>
      </c>
      <c r="AF5" s="92" t="s">
        <v>1709</v>
      </c>
      <c r="AG5" s="93">
        <v>190909</v>
      </c>
    </row>
    <row r="6" spans="1:33">
      <c r="A6" s="76">
        <v>20</v>
      </c>
      <c r="B6" s="76">
        <v>5</v>
      </c>
      <c r="C6" s="78">
        <v>35</v>
      </c>
      <c r="D6" s="78" t="s">
        <v>464</v>
      </c>
      <c r="E6" s="78" t="s">
        <v>99</v>
      </c>
      <c r="F6" s="78" t="s">
        <v>100</v>
      </c>
      <c r="G6" s="79" t="s">
        <v>53</v>
      </c>
      <c r="H6" s="79" t="s">
        <v>1217</v>
      </c>
      <c r="I6" s="79" t="s">
        <v>69</v>
      </c>
      <c r="J6" s="78" t="s">
        <v>465</v>
      </c>
      <c r="K6" s="78">
        <v>1123747722</v>
      </c>
      <c r="L6" s="79" t="s">
        <v>462</v>
      </c>
      <c r="M6" s="79" t="s">
        <v>463</v>
      </c>
      <c r="N6" s="83">
        <f>SUMIFS(FIPE!C:C,FIPE!A:A,'VENDA-MACAPÁ-SODRÉ'!F6,FIPE!B:B,'VENDA-MACAPÁ-SODRÉ'!E6)</f>
        <v>110215</v>
      </c>
      <c r="O6" s="79" t="s">
        <v>27</v>
      </c>
      <c r="P6" s="107" t="s">
        <v>28</v>
      </c>
      <c r="Q6" s="107">
        <v>100000</v>
      </c>
      <c r="R6" s="107">
        <v>100000</v>
      </c>
      <c r="S6" s="107">
        <v>10000</v>
      </c>
      <c r="T6" s="107">
        <v>30000</v>
      </c>
      <c r="U6" s="107" t="s">
        <v>29</v>
      </c>
      <c r="V6" s="79"/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1652</v>
      </c>
      <c r="AB6" s="89">
        <v>130.16</v>
      </c>
      <c r="AC6" s="90">
        <v>1795.42</v>
      </c>
      <c r="AD6" s="89">
        <v>112.26</v>
      </c>
      <c r="AE6" s="91">
        <v>0.02</v>
      </c>
      <c r="AF6" s="92" t="s">
        <v>1709</v>
      </c>
      <c r="AG6" s="93">
        <v>36735</v>
      </c>
    </row>
    <row r="7" spans="1:33">
      <c r="A7" s="76">
        <v>20</v>
      </c>
      <c r="B7" s="76">
        <v>5</v>
      </c>
      <c r="C7" s="78">
        <v>333</v>
      </c>
      <c r="D7" s="78" t="s">
        <v>503</v>
      </c>
      <c r="E7" s="78" t="s">
        <v>469</v>
      </c>
      <c r="F7" s="78" t="s">
        <v>95</v>
      </c>
      <c r="G7" s="79" t="s">
        <v>53</v>
      </c>
      <c r="H7" s="79" t="s">
        <v>1217</v>
      </c>
      <c r="I7" s="79" t="s">
        <v>69</v>
      </c>
      <c r="J7" s="78" t="s">
        <v>504</v>
      </c>
      <c r="K7" s="78">
        <v>1174076604</v>
      </c>
      <c r="L7" s="79" t="s">
        <v>484</v>
      </c>
      <c r="M7" s="79" t="s">
        <v>1673</v>
      </c>
      <c r="N7" s="83">
        <f>SUMIFS(FIPE!C:C,FIPE!A:A,'VENDA-MACAPÁ-SODRÉ'!F7,FIPE!B:B,'VENDA-MACAPÁ-SODRÉ'!E7)</f>
        <v>137078</v>
      </c>
      <c r="O7" s="79" t="s">
        <v>27</v>
      </c>
      <c r="P7" s="107" t="s">
        <v>28</v>
      </c>
      <c r="Q7" s="107">
        <v>100000</v>
      </c>
      <c r="R7" s="107">
        <v>100000</v>
      </c>
      <c r="S7" s="107">
        <v>10000</v>
      </c>
      <c r="T7" s="107">
        <v>30000</v>
      </c>
      <c r="U7" s="107" t="s">
        <v>29</v>
      </c>
      <c r="V7" s="79"/>
      <c r="W7" s="79" t="s">
        <v>30</v>
      </c>
      <c r="X7" s="79" t="s">
        <v>48</v>
      </c>
      <c r="Y7" s="79" t="s">
        <v>48</v>
      </c>
      <c r="Z7" s="79" t="s">
        <v>48</v>
      </c>
      <c r="AA7" s="78" t="s">
        <v>1652</v>
      </c>
      <c r="AB7" s="89">
        <v>325.39</v>
      </c>
      <c r="AC7" s="90">
        <v>1762.54</v>
      </c>
      <c r="AD7" s="89">
        <v>144.86000000000001</v>
      </c>
      <c r="AE7" s="91">
        <v>0.02</v>
      </c>
      <c r="AF7" s="92" t="s">
        <v>1709</v>
      </c>
      <c r="AG7" s="215">
        <v>50873</v>
      </c>
    </row>
    <row r="9" spans="1:33" ht="15" customHeight="1">
      <c r="A9" s="266" t="s">
        <v>1638</v>
      </c>
      <c r="B9" s="266"/>
      <c r="C9" s="266"/>
      <c r="D9" s="266"/>
      <c r="G9" s="267" t="s">
        <v>1754</v>
      </c>
      <c r="H9" s="267"/>
      <c r="I9" s="267"/>
    </row>
    <row r="10" spans="1:33">
      <c r="A10" s="260">
        <f>COUNTA(C4:C7)-COUNTIF(C4:C7,"FROTA")</f>
        <v>4</v>
      </c>
      <c r="B10" s="260"/>
      <c r="C10" s="260"/>
      <c r="D10" s="260"/>
      <c r="G10" s="267"/>
      <c r="H10" s="267"/>
      <c r="I10" s="267"/>
    </row>
  </sheetData>
  <autoFilter ref="A3:AG3" xr:uid="{00000000-0009-0000-0000-000004000000}">
    <sortState xmlns:xlrd2="http://schemas.microsoft.com/office/spreadsheetml/2017/richdata2" ref="A3:AG4">
      <sortCondition ref="E3"/>
    </sortState>
  </autoFilter>
  <mergeCells count="3">
    <mergeCell ref="A9:D9"/>
    <mergeCell ref="G9:I10"/>
    <mergeCell ref="A10:D10"/>
  </mergeCells>
  <conditionalFormatting sqref="H3">
    <cfRule type="cellIs" dxfId="207" priority="86" operator="equal">
      <formula>$H$579</formula>
    </cfRule>
  </conditionalFormatting>
  <conditionalFormatting sqref="H3">
    <cfRule type="cellIs" dxfId="206" priority="87" operator="equal">
      <formula>$H$544</formula>
    </cfRule>
    <cfRule type="cellIs" dxfId="205" priority="88" operator="equal">
      <formula>$H$573</formula>
    </cfRule>
  </conditionalFormatting>
  <conditionalFormatting sqref="H1:H2">
    <cfRule type="cellIs" dxfId="204" priority="85" operator="equal">
      <formula>#REF!</formula>
    </cfRule>
  </conditionalFormatting>
  <conditionalFormatting sqref="H4:H6">
    <cfRule type="cellIs" dxfId="203" priority="18" operator="equal">
      <formula>#REF!</formula>
    </cfRule>
  </conditionalFormatting>
  <conditionalFormatting sqref="A6">
    <cfRule type="iconSet" priority="16">
      <iconSet iconSet="3Symbols">
        <cfvo type="percent" val="0"/>
        <cfvo type="percent" val="&quot;NC&quot;"/>
        <cfvo type="percent" val="&quot;C&quot;"/>
      </iconSet>
    </cfRule>
  </conditionalFormatting>
  <conditionalFormatting sqref="N4:N6">
    <cfRule type="cellIs" dxfId="202" priority="15" operator="equal">
      <formula>#REF!</formula>
    </cfRule>
  </conditionalFormatting>
  <conditionalFormatting sqref="A4:A5">
    <cfRule type="iconSet" priority="20">
      <iconSet iconSet="3Symbols">
        <cfvo type="percent" val="0"/>
        <cfvo type="percent" val="&quot;NC&quot;"/>
        <cfvo type="percent" val="&quot;C&quot;"/>
      </iconSet>
    </cfRule>
  </conditionalFormatting>
  <conditionalFormatting sqref="B4:B6">
    <cfRule type="iconSet" priority="22">
      <iconSet iconSet="3Symbols">
        <cfvo type="percent" val="0"/>
        <cfvo type="percent" val="&quot;NC&quot;"/>
        <cfvo type="percent" val="&quot;C&quot;"/>
      </iconSet>
    </cfRule>
  </conditionalFormatting>
  <conditionalFormatting sqref="H7">
    <cfRule type="cellIs" dxfId="201" priority="6" operator="equal">
      <formula>#REF!</formula>
    </cfRule>
  </conditionalFormatting>
  <conditionalFormatting sqref="N7">
    <cfRule type="cellIs" dxfId="200" priority="5" operator="equal">
      <formula>#REF!</formula>
    </cfRule>
  </conditionalFormatting>
  <conditionalFormatting sqref="H7">
    <cfRule type="cellIs" dxfId="199" priority="4" operator="equal">
      <formula>$H$651</formula>
    </cfRule>
  </conditionalFormatting>
  <conditionalFormatting sqref="H7">
    <cfRule type="cellIs" dxfId="198" priority="3" operator="equal">
      <formula>$H$645</formula>
    </cfRule>
  </conditionalFormatting>
  <conditionalFormatting sqref="H7">
    <cfRule type="cellIs" dxfId="197" priority="2" operator="equal">
      <formula>#REF!</formula>
    </cfRule>
  </conditionalFormatting>
  <conditionalFormatting sqref="I7">
    <cfRule type="cellIs" dxfId="196" priority="1" operator="equal">
      <formula>#REF!</formula>
    </cfRule>
  </conditionalFormatting>
  <conditionalFormatting sqref="A7">
    <cfRule type="iconSet" priority="8">
      <iconSet iconSet="3Symbols">
        <cfvo type="percent" val="0"/>
        <cfvo type="percent" val="&quot;NC&quot;"/>
        <cfvo type="percent" val="&quot;C&quot;"/>
      </iconSet>
    </cfRule>
  </conditionalFormatting>
  <conditionalFormatting sqref="B7">
    <cfRule type="iconSet" priority="9">
      <iconSet iconSet="3Symbols">
        <cfvo type="percent" val="0"/>
        <cfvo type="percent" val="&quot;NC&quot;"/>
        <cfvo type="percent" val="&quot;C&quot;"/>
      </iconSet>
    </cfRule>
  </conditionalFormatting>
  <conditionalFormatting sqref="I7">
    <cfRule type="cellIs" dxfId="195" priority="13" operator="equal">
      <formula>$I$4</formula>
    </cfRule>
  </conditionalFormatting>
  <conditionalFormatting sqref="H7">
    <cfRule type="cellIs" dxfId="194" priority="14" operator="equal">
      <formula>$H$4</formula>
    </cfRule>
  </conditionalFormatting>
  <dataValidations count="3">
    <dataValidation type="custom" allowBlank="1" showInputMessage="1" showErrorMessage="1" sqref="H4:H6" xr:uid="{07580BE1-9320-45D4-9874-FF9339D08B94}">
      <formula1>SUM(E63:E118)</formula1>
    </dataValidation>
    <dataValidation type="list" allowBlank="1" showInputMessage="1" showErrorMessage="1" sqref="L4:L6 O4:O7" xr:uid="{1EF479E8-526D-465E-A1C0-35EC792F28BD}">
      <formula1>#REF!</formula1>
    </dataValidation>
    <dataValidation type="custom" allowBlank="1" showInputMessage="1" showErrorMessage="1" sqref="H7" xr:uid="{55C7C89D-C19A-4E7C-B761-DA9FA6A734F0}">
      <formula1>SUM(E86:E141)</formula1>
    </dataValidation>
  </dataValidations>
  <pageMargins left="0.51181102362204722" right="0.51181102362204722" top="0.78740157480314965" bottom="0.78740157480314965" header="0.31496062992125984" footer="0.31496062992125984"/>
  <pageSetup paperSize="9" scale="95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C16B6358-2061-40E4-87A6-B820426E72C2}">
            <xm:f>VAGNER!$I$3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iconSet" priority="17" id="{136FAD2C-9374-4619-B96D-54570A28E4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</xm:sqref>
        </x14:conditionalFormatting>
        <x14:conditionalFormatting xmlns:xm="http://schemas.microsoft.com/office/excel/2006/main">
          <x14:cfRule type="cellIs" priority="19" operator="equal" id="{1EA6F128-A3D0-49DD-BE94-E40442C2752A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iconSet" priority="21" id="{2A3486EE-C0D6-4C46-92E7-B2D8FA4F3D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A4:A5</xm:sqref>
        </x14:conditionalFormatting>
        <x14:conditionalFormatting xmlns:xm="http://schemas.microsoft.com/office/excel/2006/main">
          <x14:cfRule type="iconSet" priority="23" id="{3BF94113-8369-4B65-BBC5-7C7745EFFA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B4:B6</xm:sqref>
        </x14:conditionalFormatting>
        <x14:conditionalFormatting xmlns:xm="http://schemas.microsoft.com/office/excel/2006/main">
          <x14:cfRule type="cellIs" priority="24" operator="equal" id="{64BED150-2D59-44DA-9DF0-7344424A3D23}">
            <xm:f>VAGNER!$I$3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I4:I5</xm:sqref>
        </x14:conditionalFormatting>
        <x14:conditionalFormatting xmlns:xm="http://schemas.microsoft.com/office/excel/2006/main">
          <x14:cfRule type="cellIs" priority="25" operator="equal" id="{3E51A65F-994A-4B67-A29B-BB65EAFCCF7D}">
            <xm:f>VAGNER!$I$4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26" operator="equal" id="{F8349196-FC02-44D9-AB65-1D2F04D0A137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7" operator="equal" id="{E9A8E248-7D23-4481-9349-A27327B34A19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iconSet" priority="10" id="{600010CC-052C-43C8-9E46-9B4D98199D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A7</xm:sqref>
        </x14:conditionalFormatting>
        <x14:conditionalFormatting xmlns:xm="http://schemas.microsoft.com/office/excel/2006/main">
          <x14:cfRule type="iconSet" priority="11" id="{5BA1D00A-C822-47D6-8369-489334DC38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cellIs" priority="12" operator="equal" id="{65539A56-437E-4C45-A522-5D2C6B272F2D}">
            <xm:f>SODRÉ!$H$5</xm:f>
            <x14:dxf>
              <fill>
                <patternFill>
                  <bgColor theme="9" tint="0.59996337778862885"/>
                </patternFill>
              </fill>
            </x14:dxf>
          </x14:cfRule>
          <xm:sqref>H7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8913D3-A2E8-4D76-9FCB-8FFF72D1CA93}">
          <x14:formula1>
            <xm:f>'C:\Users\Diego.moreira\Desktop\[FROTA MEDICAR FILP.xlsx]LISTA'!#REF!</xm:f>
          </x14:formula1>
          <xm:sqref>M6 L7:M7</xm:sqref>
        </x14:dataValidation>
        <x14:dataValidation type="list" allowBlank="1" showInputMessage="1" showErrorMessage="1" xr:uid="{731CFE14-A9BA-494D-BF46-7CA127C66FCB}">
          <x14:formula1>
            <xm:f>'C:\Users\Diego.moreira\Desktop\[FROTA MEDICAR FILP.xlsx]LISTA'!#REF!</xm:f>
          </x14:formula1>
          <xm:sqref>M4:M5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12"/>
  <sheetViews>
    <sheetView zoomScale="115" zoomScaleNormal="115" workbookViewId="0">
      <selection activeCell="A13" sqref="A13"/>
    </sheetView>
  </sheetViews>
  <sheetFormatPr defaultColWidth="9.140625" defaultRowHeight="15"/>
  <cols>
    <col min="1" max="1" width="7.5703125" bestFit="1" customWidth="1"/>
    <col min="2" max="2" width="7.5703125" customWidth="1"/>
    <col min="3" max="3" width="6.42578125" bestFit="1" customWidth="1"/>
    <col min="4" max="4" width="8" bestFit="1" customWidth="1"/>
    <col min="5" max="5" width="19.85546875" customWidth="1"/>
    <col min="6" max="6" width="9.42578125" customWidth="1"/>
    <col min="7" max="7" width="16.28515625" customWidth="1"/>
    <col min="8" max="8" width="14.85546875" customWidth="1"/>
    <col min="9" max="9" width="21.85546875" customWidth="1"/>
    <col min="10" max="10" width="17.42578125" customWidth="1"/>
    <col min="11" max="11" width="9.5703125" customWidth="1"/>
    <col min="12" max="12" width="17.7109375" customWidth="1"/>
    <col min="13" max="13" width="61" customWidth="1"/>
    <col min="14" max="14" width="16" customWidth="1"/>
    <col min="15" max="15" width="15" customWidth="1"/>
    <col min="16" max="16" width="6.28515625" customWidth="1"/>
    <col min="17" max="17" width="10.42578125" customWidth="1"/>
    <col min="18" max="18" width="10.85546875" customWidth="1"/>
    <col min="19" max="20" width="10" customWidth="1"/>
    <col min="21" max="21" width="8.42578125" customWidth="1"/>
    <col min="22" max="22" width="19.5703125" customWidth="1"/>
    <col min="23" max="23" width="11.5703125" customWidth="1"/>
    <col min="24" max="24" width="14.85546875" customWidth="1"/>
    <col min="25" max="25" width="40.28515625" bestFit="1" customWidth="1"/>
    <col min="26" max="26" width="22.7109375" customWidth="1"/>
    <col min="27" max="27" width="16.140625" customWidth="1"/>
    <col min="28" max="28" width="9" customWidth="1"/>
    <col min="29" max="29" width="14.140625" customWidth="1"/>
    <col min="30" max="30" width="15.42578125" customWidth="1"/>
    <col min="31" max="31" width="10.140625" bestFit="1" customWidth="1"/>
  </cols>
  <sheetData>
    <row r="1" spans="1:33" s="19" customFormat="1" ht="26.25">
      <c r="A1" s="201" t="s">
        <v>1756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2"/>
      <c r="AE1" s="202"/>
    </row>
    <row r="2" spans="1:33" s="19" customFormat="1" ht="18.7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205"/>
    </row>
    <row r="3" spans="1:33" ht="24">
      <c r="A3" s="194" t="s">
        <v>0</v>
      </c>
      <c r="B3" s="195" t="s">
        <v>1757</v>
      </c>
      <c r="C3" s="196" t="s">
        <v>1</v>
      </c>
      <c r="D3" s="196" t="s">
        <v>2</v>
      </c>
      <c r="E3" s="196" t="s">
        <v>3</v>
      </c>
      <c r="F3" s="196" t="s">
        <v>4</v>
      </c>
      <c r="G3" s="194" t="s">
        <v>5</v>
      </c>
      <c r="H3" s="194" t="s">
        <v>6</v>
      </c>
      <c r="I3" s="194" t="s">
        <v>1665</v>
      </c>
      <c r="J3" s="196" t="s">
        <v>7</v>
      </c>
      <c r="K3" s="196" t="s">
        <v>8</v>
      </c>
      <c r="L3" s="194" t="s">
        <v>9</v>
      </c>
      <c r="M3" s="194" t="s">
        <v>10</v>
      </c>
      <c r="N3" s="197" t="s">
        <v>1737</v>
      </c>
      <c r="O3" s="194" t="s">
        <v>1629</v>
      </c>
      <c r="P3" s="203" t="s">
        <v>607</v>
      </c>
      <c r="Q3" s="203" t="s">
        <v>11</v>
      </c>
      <c r="R3" s="203" t="s">
        <v>12</v>
      </c>
      <c r="S3" s="203" t="s">
        <v>13</v>
      </c>
      <c r="T3" s="203" t="s">
        <v>14</v>
      </c>
      <c r="U3" s="203" t="s">
        <v>15</v>
      </c>
      <c r="V3" s="194" t="s">
        <v>1628</v>
      </c>
      <c r="W3" s="194" t="s">
        <v>16</v>
      </c>
      <c r="X3" s="194" t="s">
        <v>17</v>
      </c>
      <c r="Y3" s="196" t="s">
        <v>1627</v>
      </c>
      <c r="Z3" s="198" t="s">
        <v>1712</v>
      </c>
      <c r="AA3" s="199" t="s">
        <v>1674</v>
      </c>
      <c r="AB3" s="194" t="s">
        <v>1633</v>
      </c>
      <c r="AC3" s="194" t="s">
        <v>1635</v>
      </c>
      <c r="AD3" s="194" t="s">
        <v>1696</v>
      </c>
      <c r="AE3" s="196" t="s">
        <v>1714</v>
      </c>
    </row>
    <row r="4" spans="1:33">
      <c r="A4" s="76">
        <v>20</v>
      </c>
      <c r="B4" s="76">
        <v>20</v>
      </c>
      <c r="C4" s="78">
        <v>75</v>
      </c>
      <c r="D4" s="78" t="s">
        <v>1221</v>
      </c>
      <c r="E4" s="78" t="s">
        <v>135</v>
      </c>
      <c r="F4" s="78" t="s">
        <v>136</v>
      </c>
      <c r="G4" s="79" t="s">
        <v>53</v>
      </c>
      <c r="H4" s="79" t="s">
        <v>1217</v>
      </c>
      <c r="I4" s="130" t="s">
        <v>69</v>
      </c>
      <c r="J4" s="78" t="s">
        <v>1222</v>
      </c>
      <c r="K4" s="78">
        <v>1020188860</v>
      </c>
      <c r="L4" s="79" t="s">
        <v>25</v>
      </c>
      <c r="M4" s="79" t="s">
        <v>26</v>
      </c>
      <c r="N4" s="83">
        <f>SUMIFS(FIPE!C:C,FIPE!A:A,SODRÉ!F4,FIPE!B:B,SODRÉ!E4)</f>
        <v>79932</v>
      </c>
      <c r="O4" s="79" t="s">
        <v>27</v>
      </c>
      <c r="P4" s="79" t="s">
        <v>28</v>
      </c>
      <c r="Q4" s="129">
        <v>100000</v>
      </c>
      <c r="R4" s="100">
        <v>100000</v>
      </c>
      <c r="S4" s="100">
        <v>10000</v>
      </c>
      <c r="T4" s="100">
        <v>30000</v>
      </c>
      <c r="U4" s="79" t="s">
        <v>29</v>
      </c>
      <c r="V4" s="79"/>
      <c r="W4" s="79" t="s">
        <v>30</v>
      </c>
      <c r="X4" s="79" t="s">
        <v>48</v>
      </c>
      <c r="Y4" s="79" t="s">
        <v>48</v>
      </c>
      <c r="Z4" s="79" t="s">
        <v>48</v>
      </c>
      <c r="AA4" s="78" t="s">
        <v>49</v>
      </c>
      <c r="AB4" s="89">
        <v>353.36</v>
      </c>
      <c r="AC4" s="90">
        <v>1239.25</v>
      </c>
      <c r="AD4" s="89">
        <v>144.86000000000001</v>
      </c>
      <c r="AE4" s="91">
        <v>0.02</v>
      </c>
      <c r="AF4" s="92" t="s">
        <v>1709</v>
      </c>
      <c r="AG4" s="213"/>
    </row>
    <row r="5" spans="1:33">
      <c r="A5" s="76">
        <v>20</v>
      </c>
      <c r="B5" s="76">
        <v>20</v>
      </c>
      <c r="C5" s="78">
        <v>47</v>
      </c>
      <c r="D5" s="78" t="s">
        <v>1230</v>
      </c>
      <c r="E5" s="78" t="s">
        <v>99</v>
      </c>
      <c r="F5" s="79" t="s">
        <v>1231</v>
      </c>
      <c r="G5" s="79" t="s">
        <v>53</v>
      </c>
      <c r="H5" s="79" t="s">
        <v>1217</v>
      </c>
      <c r="I5" s="130" t="s">
        <v>69</v>
      </c>
      <c r="J5" s="78" t="s">
        <v>1232</v>
      </c>
      <c r="K5" s="78">
        <v>123033845</v>
      </c>
      <c r="L5" s="79" t="s">
        <v>195</v>
      </c>
      <c r="M5" s="79" t="s">
        <v>196</v>
      </c>
      <c r="N5" s="83">
        <f>SUMIFS(FIPE!C:C,FIPE!A:A,SODRÉ!F5,FIPE!B:B,SODRÉ!E5)</f>
        <v>46492</v>
      </c>
      <c r="O5" s="79" t="s">
        <v>27</v>
      </c>
      <c r="P5" s="79" t="s">
        <v>28</v>
      </c>
      <c r="Q5" s="129">
        <v>100000</v>
      </c>
      <c r="R5" s="100">
        <v>100000</v>
      </c>
      <c r="S5" s="100">
        <v>10000</v>
      </c>
      <c r="T5" s="100">
        <v>30000</v>
      </c>
      <c r="U5" s="79" t="s">
        <v>29</v>
      </c>
      <c r="V5" s="79"/>
      <c r="W5" s="79" t="s">
        <v>30</v>
      </c>
      <c r="X5" s="79" t="s">
        <v>48</v>
      </c>
      <c r="Y5" s="79" t="s">
        <v>48</v>
      </c>
      <c r="Z5" s="79" t="s">
        <v>48</v>
      </c>
      <c r="AA5" s="78" t="s">
        <v>49</v>
      </c>
      <c r="AB5" s="101">
        <v>0</v>
      </c>
      <c r="AC5" s="90">
        <v>549</v>
      </c>
      <c r="AD5" s="89">
        <v>144.86000000000001</v>
      </c>
      <c r="AE5" s="91">
        <v>0.02</v>
      </c>
      <c r="AF5" s="92" t="s">
        <v>1709</v>
      </c>
      <c r="AG5" s="124"/>
    </row>
    <row r="6" spans="1:33">
      <c r="A6" s="76">
        <v>20</v>
      </c>
      <c r="B6" s="76">
        <v>20</v>
      </c>
      <c r="C6" s="78">
        <v>95</v>
      </c>
      <c r="D6" s="78" t="s">
        <v>1233</v>
      </c>
      <c r="E6" s="78" t="s">
        <v>51</v>
      </c>
      <c r="F6" s="78" t="s">
        <v>52</v>
      </c>
      <c r="G6" s="79" t="s">
        <v>53</v>
      </c>
      <c r="H6" s="79" t="s">
        <v>1217</v>
      </c>
      <c r="I6" s="130" t="s">
        <v>69</v>
      </c>
      <c r="J6" s="78" t="s">
        <v>1234</v>
      </c>
      <c r="K6" s="78">
        <v>1042205075</v>
      </c>
      <c r="L6" s="79" t="s">
        <v>25</v>
      </c>
      <c r="M6" s="79" t="s">
        <v>26</v>
      </c>
      <c r="N6" s="83">
        <f>SUMIFS(FIPE!C:C,FIPE!A:A,SODRÉ!F6,FIPE!B:B,SODRÉ!E6)</f>
        <v>93629</v>
      </c>
      <c r="O6" s="79" t="s">
        <v>27</v>
      </c>
      <c r="P6" s="79" t="s">
        <v>28</v>
      </c>
      <c r="Q6" s="129">
        <v>300000</v>
      </c>
      <c r="R6" s="100">
        <v>700000</v>
      </c>
      <c r="S6" s="100">
        <v>10000</v>
      </c>
      <c r="T6" s="100">
        <v>30000</v>
      </c>
      <c r="U6" s="79" t="s">
        <v>48</v>
      </c>
      <c r="V6" s="79" t="s">
        <v>25</v>
      </c>
      <c r="W6" s="79" t="s">
        <v>30</v>
      </c>
      <c r="X6" s="79" t="s">
        <v>48</v>
      </c>
      <c r="Y6" s="79" t="s">
        <v>48</v>
      </c>
      <c r="Z6" s="79" t="s">
        <v>48</v>
      </c>
      <c r="AA6" s="78" t="s">
        <v>49</v>
      </c>
      <c r="AB6" s="101">
        <v>0</v>
      </c>
      <c r="AC6" s="90">
        <v>1189.18</v>
      </c>
      <c r="AD6" s="89">
        <v>144.86000000000001</v>
      </c>
      <c r="AE6" s="91">
        <v>0.02</v>
      </c>
      <c r="AF6" s="92" t="s">
        <v>1709</v>
      </c>
      <c r="AG6" s="213">
        <v>202656</v>
      </c>
    </row>
    <row r="7" spans="1:33">
      <c r="A7" s="76">
        <v>20</v>
      </c>
      <c r="B7" s="76">
        <v>5</v>
      </c>
      <c r="C7" s="78">
        <v>377</v>
      </c>
      <c r="D7" s="78" t="s">
        <v>1097</v>
      </c>
      <c r="E7" s="78" t="s">
        <v>84</v>
      </c>
      <c r="F7" s="78" t="s">
        <v>95</v>
      </c>
      <c r="G7" s="79" t="s">
        <v>53</v>
      </c>
      <c r="H7" s="79" t="s">
        <v>1217</v>
      </c>
      <c r="I7" s="130" t="s">
        <v>69</v>
      </c>
      <c r="J7" s="78" t="s">
        <v>1098</v>
      </c>
      <c r="K7" s="78">
        <v>1191412331</v>
      </c>
      <c r="L7" s="79" t="s">
        <v>45</v>
      </c>
      <c r="M7" s="79" t="s">
        <v>46</v>
      </c>
      <c r="N7" s="83">
        <f>SUMIFS(FIPE!C:C,FIPE!A:A,CAMAÇARI!F4,FIPE!B:B,CAMAÇARI!E4)</f>
        <v>196401</v>
      </c>
      <c r="O7" s="79" t="s">
        <v>27</v>
      </c>
      <c r="P7" s="107" t="s">
        <v>28</v>
      </c>
      <c r="Q7" s="107">
        <v>100000</v>
      </c>
      <c r="R7" s="107">
        <v>100000</v>
      </c>
      <c r="S7" s="107">
        <v>10000</v>
      </c>
      <c r="T7" s="107">
        <v>30000</v>
      </c>
      <c r="U7" s="107" t="s">
        <v>29</v>
      </c>
      <c r="V7" s="79"/>
      <c r="W7" s="79" t="s">
        <v>30</v>
      </c>
      <c r="X7" s="79" t="s">
        <v>48</v>
      </c>
      <c r="Y7" s="79" t="s">
        <v>48</v>
      </c>
      <c r="Z7" s="79" t="s">
        <v>48</v>
      </c>
      <c r="AA7" s="78" t="s">
        <v>49</v>
      </c>
      <c r="AB7" s="89">
        <v>0</v>
      </c>
      <c r="AC7" s="90">
        <v>1329.31</v>
      </c>
      <c r="AD7" s="89">
        <v>144.86000000000001</v>
      </c>
      <c r="AE7" s="91">
        <v>1.4999999999999999E-2</v>
      </c>
      <c r="AF7" s="92" t="s">
        <v>1709</v>
      </c>
      <c r="AG7" s="93">
        <v>61485</v>
      </c>
    </row>
    <row r="8" spans="1:33">
      <c r="A8" s="76">
        <v>20</v>
      </c>
      <c r="B8" s="76">
        <v>5</v>
      </c>
      <c r="C8" s="78">
        <v>173</v>
      </c>
      <c r="D8" s="78" t="s">
        <v>144</v>
      </c>
      <c r="E8" s="78" t="s">
        <v>84</v>
      </c>
      <c r="F8" s="78" t="s">
        <v>85</v>
      </c>
      <c r="G8" s="79" t="s">
        <v>53</v>
      </c>
      <c r="H8" s="79" t="s">
        <v>1217</v>
      </c>
      <c r="I8" s="130" t="s">
        <v>69</v>
      </c>
      <c r="J8" s="78" t="s">
        <v>145</v>
      </c>
      <c r="K8" s="78">
        <v>1073004756</v>
      </c>
      <c r="L8" s="79" t="s">
        <v>25</v>
      </c>
      <c r="M8" s="79" t="s">
        <v>26</v>
      </c>
      <c r="N8" s="83">
        <f>SUMIFS(FIPE!C:C,FIPE!A:A,SODRÉ!F8,FIPE!B:B,SODRÉ!E8)</f>
        <v>146871</v>
      </c>
      <c r="O8" s="79" t="s">
        <v>27</v>
      </c>
      <c r="P8" s="107" t="s">
        <v>28</v>
      </c>
      <c r="Q8" s="107">
        <v>100000</v>
      </c>
      <c r="R8" s="107">
        <v>100000</v>
      </c>
      <c r="S8" s="107">
        <v>10000</v>
      </c>
      <c r="T8" s="107">
        <v>30000</v>
      </c>
      <c r="U8" s="107" t="s">
        <v>29</v>
      </c>
      <c r="V8" s="79"/>
      <c r="W8" s="79" t="s">
        <v>30</v>
      </c>
      <c r="X8" s="79" t="s">
        <v>48</v>
      </c>
      <c r="Y8" s="79" t="s">
        <v>48</v>
      </c>
      <c r="Z8" s="79" t="s">
        <v>48</v>
      </c>
      <c r="AA8" s="78" t="s">
        <v>1061</v>
      </c>
      <c r="AB8" s="89">
        <v>1736.82</v>
      </c>
      <c r="AC8" s="90">
        <v>1171.78</v>
      </c>
      <c r="AD8" s="89">
        <v>144.86000000000001</v>
      </c>
      <c r="AE8" s="91">
        <v>0.02</v>
      </c>
      <c r="AF8" s="92" t="s">
        <v>1709</v>
      </c>
      <c r="AG8" s="93">
        <v>162129</v>
      </c>
    </row>
    <row r="9" spans="1:33">
      <c r="A9" s="76">
        <v>20</v>
      </c>
      <c r="B9" s="76">
        <v>5</v>
      </c>
      <c r="C9" s="78">
        <v>171</v>
      </c>
      <c r="D9" s="78" t="s">
        <v>146</v>
      </c>
      <c r="E9" s="78" t="s">
        <v>84</v>
      </c>
      <c r="F9" s="78" t="s">
        <v>85</v>
      </c>
      <c r="G9" s="79" t="s">
        <v>53</v>
      </c>
      <c r="H9" s="79" t="s">
        <v>1217</v>
      </c>
      <c r="I9" s="130" t="s">
        <v>69</v>
      </c>
      <c r="J9" s="78" t="s">
        <v>148</v>
      </c>
      <c r="K9" s="78">
        <v>1073363209</v>
      </c>
      <c r="L9" s="79" t="s">
        <v>25</v>
      </c>
      <c r="M9" s="79" t="s">
        <v>26</v>
      </c>
      <c r="N9" s="83">
        <f>SUMIFS(FIPE!C:C,FIPE!A:A,SODRÉ!F9,FIPE!B:B,SODRÉ!E9)</f>
        <v>146871</v>
      </c>
      <c r="O9" s="79" t="s">
        <v>27</v>
      </c>
      <c r="P9" s="107" t="s">
        <v>28</v>
      </c>
      <c r="Q9" s="107">
        <v>100000</v>
      </c>
      <c r="R9" s="107">
        <v>100000</v>
      </c>
      <c r="S9" s="107">
        <v>10000</v>
      </c>
      <c r="T9" s="107">
        <v>30000</v>
      </c>
      <c r="U9" s="107" t="s">
        <v>29</v>
      </c>
      <c r="V9" s="79"/>
      <c r="W9" s="79" t="s">
        <v>30</v>
      </c>
      <c r="X9" s="79" t="s">
        <v>48</v>
      </c>
      <c r="Y9" s="79" t="s">
        <v>48</v>
      </c>
      <c r="Z9" s="79" t="s">
        <v>48</v>
      </c>
      <c r="AA9" s="78" t="s">
        <v>1061</v>
      </c>
      <c r="AB9" s="89">
        <v>420.58</v>
      </c>
      <c r="AC9" s="90">
        <v>1171.78</v>
      </c>
      <c r="AD9" s="89">
        <v>144.86000000000001</v>
      </c>
      <c r="AE9" s="91">
        <v>1.4999999999999999E-2</v>
      </c>
      <c r="AF9" s="92" t="s">
        <v>1709</v>
      </c>
      <c r="AG9" s="93">
        <v>153462</v>
      </c>
    </row>
    <row r="11" spans="1:33" ht="15" customHeight="1">
      <c r="A11" s="266" t="s">
        <v>1638</v>
      </c>
      <c r="B11" s="266"/>
      <c r="C11" s="266"/>
      <c r="D11" s="266"/>
      <c r="G11" s="267" t="s">
        <v>1754</v>
      </c>
      <c r="H11" s="267"/>
      <c r="I11" s="267"/>
    </row>
    <row r="12" spans="1:33">
      <c r="A12" s="260">
        <f>COUNTA(C4:C9)-COUNTIF(C4:C9,"FROTA")</f>
        <v>6</v>
      </c>
      <c r="B12" s="260"/>
      <c r="C12" s="260"/>
      <c r="D12" s="260"/>
      <c r="G12" s="267"/>
      <c r="H12" s="267"/>
      <c r="I12" s="267"/>
    </row>
  </sheetData>
  <autoFilter ref="A3:AE7" xr:uid="{00000000-0009-0000-0000-000002000000}">
    <sortState xmlns:xlrd2="http://schemas.microsoft.com/office/spreadsheetml/2017/richdata2" ref="A4:AE9">
      <sortCondition ref="Y3:Y4"/>
    </sortState>
  </autoFilter>
  <mergeCells count="3">
    <mergeCell ref="A11:D11"/>
    <mergeCell ref="G11:I12"/>
    <mergeCell ref="A12:D12"/>
  </mergeCells>
  <conditionalFormatting sqref="H3">
    <cfRule type="cellIs" dxfId="186" priority="244" operator="equal">
      <formula>$H$534</formula>
    </cfRule>
  </conditionalFormatting>
  <conditionalFormatting sqref="H3">
    <cfRule type="cellIs" dxfId="185" priority="246" operator="equal">
      <formula>$H$499</formula>
    </cfRule>
    <cfRule type="cellIs" dxfId="184" priority="247" operator="equal">
      <formula>$H$528</formula>
    </cfRule>
  </conditionalFormatting>
  <conditionalFormatting sqref="H1:H2">
    <cfRule type="cellIs" dxfId="183" priority="243" operator="equal">
      <formula>#REF!</formula>
    </cfRule>
  </conditionalFormatting>
  <conditionalFormatting sqref="I3">
    <cfRule type="cellIs" dxfId="182" priority="15832" operator="equal">
      <formula>#REF!</formula>
    </cfRule>
  </conditionalFormatting>
  <conditionalFormatting sqref="H4:H7">
    <cfRule type="cellIs" dxfId="181" priority="37" operator="equal">
      <formula>#REF!</formula>
    </cfRule>
  </conditionalFormatting>
  <conditionalFormatting sqref="N4:N5">
    <cfRule type="cellIs" dxfId="180" priority="36" operator="equal">
      <formula>#REF!</formula>
    </cfRule>
  </conditionalFormatting>
  <conditionalFormatting sqref="H4:H7">
    <cfRule type="cellIs" dxfId="179" priority="35" operator="equal">
      <formula>$H$7</formula>
    </cfRule>
  </conditionalFormatting>
  <conditionalFormatting sqref="A4:A5">
    <cfRule type="iconSet" priority="39">
      <iconSet iconSet="3Symbols">
        <cfvo type="percent" val="0"/>
        <cfvo type="percent" val="&quot;NC&quot;"/>
        <cfvo type="percent" val="&quot;C&quot;"/>
      </iconSet>
    </cfRule>
  </conditionalFormatting>
  <conditionalFormatting sqref="N6">
    <cfRule type="cellIs" dxfId="178" priority="29" operator="equal">
      <formula>#REF!</formula>
    </cfRule>
  </conditionalFormatting>
  <conditionalFormatting sqref="A6">
    <cfRule type="iconSet" priority="24">
      <iconSet iconSet="3Symbols">
        <cfvo type="percent" val="0"/>
        <cfvo type="percent" val="&quot;NC&quot;"/>
        <cfvo type="percent" val="&quot;C&quot;"/>
      </iconSet>
    </cfRule>
  </conditionalFormatting>
  <conditionalFormatting sqref="B4:B6">
    <cfRule type="iconSet" priority="32">
      <iconSet iconSet="3Symbols">
        <cfvo type="percent" val="0"/>
        <cfvo type="percent" val="&quot;NC&quot;"/>
        <cfvo type="percent" val="&quot;C&quot;"/>
      </iconSet>
    </cfRule>
  </conditionalFormatting>
  <conditionalFormatting sqref="N7">
    <cfRule type="cellIs" dxfId="177" priority="15" operator="equal">
      <formula>#REF!</formula>
    </cfRule>
  </conditionalFormatting>
  <conditionalFormatting sqref="A7">
    <cfRule type="iconSet" priority="16">
      <iconSet iconSet="3Symbols">
        <cfvo type="percent" val="0"/>
        <cfvo type="percent" val="&quot;NC&quot;"/>
        <cfvo type="percent" val="&quot;C&quot;"/>
      </iconSet>
    </cfRule>
  </conditionalFormatting>
  <conditionalFormatting sqref="B7">
    <cfRule type="iconSet" priority="13">
      <iconSet iconSet="3Symbols">
        <cfvo type="percent" val="0"/>
        <cfvo type="percent" val="&quot;NC&quot;"/>
        <cfvo type="percent" val="&quot;C&quot;"/>
      </iconSet>
    </cfRule>
  </conditionalFormatting>
  <conditionalFormatting sqref="H8:H9">
    <cfRule type="cellIs" dxfId="176" priority="4" operator="equal">
      <formula>#REF!</formula>
    </cfRule>
  </conditionalFormatting>
  <conditionalFormatting sqref="A8">
    <cfRule type="iconSet" priority="2">
      <iconSet iconSet="3Symbols">
        <cfvo type="percent" val="0"/>
        <cfvo type="percent" val="&quot;NC&quot;"/>
        <cfvo type="percent" val="&quot;C&quot;"/>
      </iconSet>
    </cfRule>
  </conditionalFormatting>
  <conditionalFormatting sqref="N8:N9">
    <cfRule type="cellIs" dxfId="175" priority="1" operator="equal">
      <formula>#REF!</formula>
    </cfRule>
  </conditionalFormatting>
  <conditionalFormatting sqref="B8:B9">
    <cfRule type="iconSet" priority="7">
      <iconSet iconSet="3Symbols">
        <cfvo type="percent" val="0"/>
        <cfvo type="percent" val="&quot;NC&quot;"/>
        <cfvo type="percent" val="&quot;C&quot;"/>
      </iconSet>
    </cfRule>
  </conditionalFormatting>
  <conditionalFormatting sqref="A9">
    <cfRule type="iconSet" priority="9">
      <iconSet iconSet="3Symbols">
        <cfvo type="percent" val="0"/>
        <cfvo type="percent" val="&quot;NC&quot;"/>
        <cfvo type="percent" val="&quot;C&quot;"/>
      </iconSet>
    </cfRule>
  </conditionalFormatting>
  <conditionalFormatting sqref="H8:H9">
    <cfRule type="cellIs" dxfId="174" priority="11" operator="equal">
      <formula>$H$5</formula>
    </cfRule>
  </conditionalFormatting>
  <dataValidations count="3">
    <dataValidation type="custom" allowBlank="1" showInputMessage="1" showErrorMessage="1" sqref="H4:H7" xr:uid="{F654146C-1045-4ABF-9D7E-97A70F4B5A63}">
      <formula1>SUM(E71:E126)</formula1>
    </dataValidation>
    <dataValidation type="list" allowBlank="1" showInputMessage="1" showErrorMessage="1" sqref="O4:O9 L4:L9" xr:uid="{1109569F-DF33-4A3B-B833-B2E528991641}">
      <formula1>#REF!</formula1>
    </dataValidation>
    <dataValidation type="custom" allowBlank="1" showInputMessage="1" showErrorMessage="1" sqref="H8:H9" xr:uid="{98270944-D2A6-4181-A45E-5FFA761B3428}">
      <formula1>SUM(E67:E122)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" operator="equal" id="{680AC3BB-E134-4B3E-94EB-050BF626DDD8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H4:H7</xm:sqref>
        </x14:conditionalFormatting>
        <x14:conditionalFormatting xmlns:xm="http://schemas.microsoft.com/office/excel/2006/main">
          <x14:cfRule type="iconSet" priority="40" id="{E7127103-8380-48DF-B948-C5E9245ACA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A4:A5</xm:sqref>
        </x14:conditionalFormatting>
        <x14:conditionalFormatting xmlns:xm="http://schemas.microsoft.com/office/excel/2006/main">
          <x14:cfRule type="cellIs" priority="43" operator="equal" id="{F2EDEC42-3EB5-4FED-B266-3736EDB990D6}">
            <xm:f>VAGNER!$I$3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I4:I9</xm:sqref>
        </x14:conditionalFormatting>
        <x14:conditionalFormatting xmlns:xm="http://schemas.microsoft.com/office/excel/2006/main">
          <x14:cfRule type="iconSet" priority="25" id="{12D45A6E-FEFD-43CD-8D55-7CA3D80816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A6</xm:sqref>
        </x14:conditionalFormatting>
        <x14:conditionalFormatting xmlns:xm="http://schemas.microsoft.com/office/excel/2006/main">
          <x14:cfRule type="iconSet" priority="33" id="{1FDF23D1-466F-49BA-B5BD-8856DE6B4A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B4:B6</xm:sqref>
        </x14:conditionalFormatting>
        <x14:conditionalFormatting xmlns:xm="http://schemas.microsoft.com/office/excel/2006/main">
          <x14:cfRule type="iconSet" priority="17" id="{4BFD23AF-5D40-465A-9C81-6D3A3B4A1C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A7</xm:sqref>
        </x14:conditionalFormatting>
        <x14:conditionalFormatting xmlns:xm="http://schemas.microsoft.com/office/excel/2006/main">
          <x14:cfRule type="iconSet" priority="14" id="{EF2E70DE-325E-4CE1-80E6-9D38905E36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3" id="{0CAD841F-C6A2-4EB0-81C8-9E69CDB183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A8</xm:sqref>
        </x14:conditionalFormatting>
        <x14:conditionalFormatting xmlns:xm="http://schemas.microsoft.com/office/excel/2006/main">
          <x14:cfRule type="cellIs" priority="5" operator="equal" id="{EE3DF757-2D9E-4E87-9F32-4023AF47D97F}">
            <xm:f>'VENDA FINALIZADAS'!$H$9</xm:f>
            <x14:dxf>
              <fill>
                <patternFill>
                  <bgColor theme="4" tint="0.59996337778862885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iconSet" priority="8" id="{5D199D28-94F1-4FA4-AAE0-9298673F62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B8:B9</xm:sqref>
        </x14:conditionalFormatting>
        <x14:conditionalFormatting xmlns:xm="http://schemas.microsoft.com/office/excel/2006/main">
          <x14:cfRule type="iconSet" priority="10" id="{1BC7CA6D-44B7-4211-9EF5-DB1077A0C6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" iconId="0"/>
              <x14:cfIcon iconSet="3Symbols" iconId="2"/>
            </x14:iconSet>
          </x14:cfRule>
          <xm:sqref>A9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B51012-1B0E-4059-AAAA-6B97A0EE98B0}">
          <x14:formula1>
            <xm:f>'C:\Users\Diego.moreira\Desktop\[FROTA MEDICAR FILP.xlsx]LISTA'!#REF!</xm:f>
          </x14:formula1>
          <xm:sqref>M4</xm:sqref>
        </x14:dataValidation>
        <x14:dataValidation type="list" allowBlank="1" showInputMessage="1" showErrorMessage="1" xr:uid="{3B240152-C08E-40EC-9EF8-5F39DDA338BA}">
          <x14:formula1>
            <xm:f>'C:\Users\Diego.moreira\Desktop\[FROTA MEDICAR FILP.xlsx]LISTA'!#REF!</xm:f>
          </x14:formula1>
          <xm:sqref>M8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6</vt:i4>
      </vt:variant>
    </vt:vector>
  </HeadingPairs>
  <TitlesOfParts>
    <vt:vector size="21" baseType="lpstr">
      <vt:lpstr>FROTA CONT</vt:lpstr>
      <vt:lpstr>CARROS ADM</vt:lpstr>
      <vt:lpstr>ZERO KM</vt:lpstr>
      <vt:lpstr>VAGNER</vt:lpstr>
      <vt:lpstr>CAMAÇARI</vt:lpstr>
      <vt:lpstr>FUTURO AMAPA</vt:lpstr>
      <vt:lpstr>DISPON - LOCAÇÃO</vt:lpstr>
      <vt:lpstr>VENDA-MACAPÁ-SODRÉ</vt:lpstr>
      <vt:lpstr>SODRÉ</vt:lpstr>
      <vt:lpstr>À VENDA</vt:lpstr>
      <vt:lpstr>VENDIDOS</vt:lpstr>
      <vt:lpstr>FIPE</vt:lpstr>
      <vt:lpstr>Prefixo</vt:lpstr>
      <vt:lpstr>ANOTAÇÕES</vt:lpstr>
      <vt:lpstr>VENDA FINALIZADAS</vt:lpstr>
      <vt:lpstr>'À VENDA'!Area_de_impressao</vt:lpstr>
      <vt:lpstr>ANOTAÇÕES!Area_de_impressao</vt:lpstr>
      <vt:lpstr>'FROTA CONT'!Area_de_impressao</vt:lpstr>
      <vt:lpstr>SODRÉ!Area_de_impressao</vt:lpstr>
      <vt:lpstr>'VENDA-MACAPÁ-SODRÉ'!Area_de_impressao</vt:lpstr>
      <vt:lpstr>VENDIDOS!Area_de_impressao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Pereira Moreira</dc:creator>
  <cp:lastModifiedBy>Eduardo Amaral</cp:lastModifiedBy>
  <cp:lastPrinted>2022-02-23T12:21:09Z</cp:lastPrinted>
  <dcterms:created xsi:type="dcterms:W3CDTF">2021-11-11T23:18:34Z</dcterms:created>
  <dcterms:modified xsi:type="dcterms:W3CDTF">2022-12-15T11:51:58Z</dcterms:modified>
</cp:coreProperties>
</file>