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r3\"/>
    </mc:Choice>
  </mc:AlternateContent>
  <xr:revisionPtr revIDLastSave="0" documentId="13_ncr:1_{ECA4CE8A-BE78-4BB3-BB2E-5F54257AE4F0}" xr6:coauthVersionLast="47" xr6:coauthVersionMax="47" xr10:uidLastSave="{00000000-0000-0000-0000-000000000000}"/>
  <bookViews>
    <workbookView xWindow="-12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<sst xmlns="http://schemas.openxmlformats.org/spreadsheetml/2006/main" count="320" uniqueCount="164">
  <si>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</si>
  <si>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</si>
  <si>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</si>
  <si>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</si>
  <si>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</si>
  <si>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</si>
  <si>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</si>
  <si>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</si>
  <si>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</si>
  <si>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</si>
  <si>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</si>
  <si>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</si>
  <si>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</si>
  <si>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</si>
  <si>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</si>
  <si>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</si>
  <si>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</si>
  <si>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</si>
  <si>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</si>
  <si>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</si>
  <si>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</si>
  <si>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</si>
  <si>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</si>
  <si>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</si>
  <si>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</si>
  <si>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</si>
  <si>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</si>
  <si>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</si>
  <si>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</si>
  <si>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</si>
  <si>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</si>
  <si>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</si>
  <si>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</si>
  <si>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</si>
  <si>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</si>
  <si>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</si>
  <si>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</si>
  <si>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</si>
  <si>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</si>
  <si>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</si>
  <si>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</si>
  <si>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</si>
  <si>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</si>
  <si>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</si>
  <si>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</si>
  <si>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</si>
  <si>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</si>
  <si>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</si>
  <si>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</si>
  <si>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</si>
  <si>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</si>
  <si>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</si>
  <si>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</si>
  <si>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</si>
  <si>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</si>
  <si>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</si>
  <si>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</si>
  <si>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</si>
  <si>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</si>
  <si>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</si>
  <si>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</si>
  <si>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</si>
  <si>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</si>
  <si>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</si>
  <si>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</si>
  <si>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</si>
  <si>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</si>
  <si>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</si>
  <si>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</si>
  <si>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</si>
  <si>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</si>
  <si>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</si>
  <si>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</si>
  <si>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</si>
  <si>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</si>
  <si>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</si>
  <si>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</si>
  <si>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</si>
  <si>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</si>
  <si>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</si>
  <si>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</si>
  <si>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</si>
  <si>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</si>
  <si>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</si>
  <si>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</si>
  <si>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</si>
  <si>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</si>
  <si>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</si>
  <si>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</si>
  <si>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</si>
  <si>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</si>
  <si>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</si>
  <si>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</si>
  <si>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</si>
  <si>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</si>
  <si>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</si>
  <si>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</si>
  <si>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</si>
  <si>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</si>
  <si>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</si>
  <si>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</si>
  <si>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</si>
  <si>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</si>
  <si>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</si>
  <si>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</si>
  <si>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</si>
  <si>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</si>
  <si>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</si>
  <si>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</si>
  <si>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</si>
  <si>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</si>
  <si>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</si>
  <si>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</si>
  <si>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</si>
  <si>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</si>
  <si>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</si>
  <si>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</si>
  <si>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</si>
  <si>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</si>
  <si>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</si>
  <si>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</si>
  <si>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</si>
  <si>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</si>
  <si>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</si>
  <si>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</si>
  <si>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</si>
  <si>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</si>
  <si>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</si>
  <si>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</si>
  <si>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</si>
  <si>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</si>
  <si>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</si>
  <si>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</si>
  <si>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</si>
  <si>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</si>
  <si>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</si>
  <si>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</si>
  <si>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</si>
  <si>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</si>
  <si>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</si>
  <si>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</si>
  <si>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</si>
  <si>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</si>
  <si>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</si>
  <si>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</si>
  <si>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</si>
  <si>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</si>
  <si>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</si>
  <si>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</si>
  <si>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</si>
  <si>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1201371&amp;1191606&amp;1200610</t>
  </si>
  <si>
    <t>1191606&amp;1200610</t>
  </si>
  <si>
    <t>1191606&amp;1200610&amp;1191242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</si>
  <si>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</si>
  <si>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</si>
  <si>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</si>
  <si>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</si>
  <si>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</si>
  <si>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</si>
  <si>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</si>
  <si>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</si>
  <si>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</si>
  <si>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</si>
  <si>
    <t>1191606&amp;1200610&amp;1191242&amp;1201371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</si>
</sst>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16" zoomScaleNormal="100" workbookViewId="0">
      <selection activeCell="U9" sqref="U9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149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46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1201371</v>
      </c>
      <c r="E9" s="46">
        <f>C11</f>
        <v>1191606</v>
      </c>
      <c r="F9" s="46">
        <f>C12</f>
        <v>1200610</v>
      </c>
      <c r="G9" s="46">
        <f>C13</f>
        <v>1191242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1191606&amp;1200610&amp;1191242&amp;1201371</v>
      </c>
      <c r="P9" s="46" t="str">
        <f>C22</f>
        <v>1191606&amp;1200610&amp;1191242</v>
      </c>
      <c r="Q9" s="46" t="str">
        <f>C23</f>
        <v>1191606&amp;1200610</v>
      </c>
      <c r="R9" s="46" t="str">
        <f>C24</f>
        <v>1201371&amp;1191606&amp;1200610</v>
      </c>
      <c r="S9" s="47" t="s">
        <v>5</v>
      </c>
    </row>
    <row r="10" spans="1:20" ht="16.5" thickBot="1" x14ac:dyDescent="0.3">
      <c r="B10" s="75" t="s">
        <v>6</v>
      </c>
      <c r="C10" s="40">
        <v>1201371</v>
      </c>
      <c r="D10" s="39">
        <v>5</v>
      </c>
      <c r="E10" s="41">
        <v>4</v>
      </c>
      <c r="F10" s="42">
        <v>4</v>
      </c>
      <c r="G10" s="42">
        <v>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 x14ac:dyDescent="0.3">
      <c r="B11" s="76"/>
      <c r="C11" s="8">
        <v>1191606</v>
      </c>
      <c r="D11" s="9">
        <v>5</v>
      </c>
      <c r="E11" s="39">
        <v>4</v>
      </c>
      <c r="F11" s="38">
        <v>4</v>
      </c>
      <c r="G11" s="8"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</v>
      </c>
    </row>
    <row r="12" spans="1:20" ht="16.5" thickBot="1" x14ac:dyDescent="0.3">
      <c r="B12" s="76"/>
      <c r="C12" s="8">
        <v>1200610</v>
      </c>
      <c r="D12" s="8">
        <v>5</v>
      </c>
      <c r="E12" s="9">
        <v>4</v>
      </c>
      <c r="F12" s="39">
        <v>4</v>
      </c>
      <c r="G12" s="38"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</v>
      </c>
    </row>
    <row r="13" spans="1:20" ht="16.5" thickBot="1" x14ac:dyDescent="0.3">
      <c r="B13" s="76"/>
      <c r="C13" s="8">
        <v>1191242</v>
      </c>
      <c r="D13" s="8">
        <v>5</v>
      </c>
      <c r="E13" s="8">
        <v>4</v>
      </c>
      <c r="F13" s="9">
        <v>4</v>
      </c>
      <c r="G13" s="39">
        <v>3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63.75" thickBot="1" x14ac:dyDescent="0.3">
      <c r="B21" s="76"/>
      <c r="C21" s="8" t="s">
        <v>163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48" thickBot="1" x14ac:dyDescent="0.3">
      <c r="B22" s="76"/>
      <c r="C22" s="8" t="s">
        <v>152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32.25" thickBot="1" x14ac:dyDescent="0.3">
      <c r="B23" s="76"/>
      <c r="C23" s="8" t="s">
        <v>151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48" thickBot="1" x14ac:dyDescent="0.3">
      <c r="B24" s="77"/>
      <c r="C24" s="43" t="s">
        <v>150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3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14</v>
      </c>
    </row>
    <row r="28" spans="1:19" x14ac:dyDescent="0.25">
      <c r="A28" t="s">
        <v>15</v>
      </c>
    </row>
    <row r="29" spans="1:19" x14ac:dyDescent="0.25">
      <c r="A29" s="3" t="s">
        <v>16</v>
      </c>
    </row>
    <row r="30" spans="1:19" x14ac:dyDescent="0.25">
      <c r="A30" t="s">
        <v>17</v>
      </c>
    </row>
    <row r="31" spans="1:19" x14ac:dyDescent="0.25">
      <c r="A31">
        <v>0</v>
      </c>
      <c r="B31" t="s">
        <v>18</v>
      </c>
    </row>
    <row r="32" spans="1:19" x14ac:dyDescent="0.25">
      <c r="A32">
        <v>1</v>
      </c>
      <c r="B32" t="s">
        <v>19</v>
      </c>
    </row>
    <row r="33" spans="1:2" x14ac:dyDescent="0.25">
      <c r="A33">
        <v>2</v>
      </c>
      <c r="B33" t="s">
        <v>20</v>
      </c>
    </row>
    <row r="34" spans="1:2" x14ac:dyDescent="0.25">
      <c r="A34">
        <v>3</v>
      </c>
      <c r="B34" t="s">
        <v>21</v>
      </c>
    </row>
    <row r="35" spans="1:2" x14ac:dyDescent="0.25">
      <c r="A35">
        <v>4</v>
      </c>
      <c r="B35" t="s">
        <v>22</v>
      </c>
    </row>
    <row r="36" spans="1:2" x14ac:dyDescent="0.25">
      <c r="A36">
        <v>5</v>
      </c>
      <c r="B36" t="s">
        <v>23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zoomScale="75" zoomScaleNormal="75" workbookViewId="0">
      <selection activeCell="D9" sqref="D9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24</v>
      </c>
    </row>
    <row r="2" spans="1:10" ht="16.5" thickBot="1" x14ac:dyDescent="0.3"/>
    <row r="3" spans="1:10" x14ac:dyDescent="0.25">
      <c r="A3" s="75" t="s">
        <v>25</v>
      </c>
      <c r="B3" s="83" t="s">
        <v>26</v>
      </c>
      <c r="C3" s="83" t="s">
        <v>27</v>
      </c>
      <c r="D3" s="81" t="s">
        <v>28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29</v>
      </c>
      <c r="F4" s="7" t="s">
        <v>30</v>
      </c>
      <c r="G4" s="7" t="s">
        <v>31</v>
      </c>
      <c r="H4" s="7" t="s">
        <v>32</v>
      </c>
      <c r="I4" s="7" t="s">
        <v>33</v>
      </c>
      <c r="J4" s="16" t="s">
        <v>34</v>
      </c>
    </row>
    <row r="5" spans="1:10" ht="48" thickBot="1" x14ac:dyDescent="0.3">
      <c r="A5" s="76"/>
      <c r="B5" s="84"/>
      <c r="C5" s="84"/>
      <c r="D5" s="82"/>
      <c r="E5" s="23" t="s">
        <v>35</v>
      </c>
      <c r="F5" s="24" t="s">
        <v>36</v>
      </c>
      <c r="G5" s="24" t="s">
        <v>37</v>
      </c>
      <c r="H5" s="24" t="s">
        <v>38</v>
      </c>
      <c r="I5" s="24" t="s">
        <v>39</v>
      </c>
      <c r="J5" s="17" t="s">
        <v>40</v>
      </c>
    </row>
    <row r="6" spans="1:10" ht="47.25" x14ac:dyDescent="0.25">
      <c r="A6" s="15" t="s">
        <v>42</v>
      </c>
      <c r="B6" s="8">
        <v>1201371</v>
      </c>
      <c r="C6" s="8">
        <v>5</v>
      </c>
      <c r="D6" s="13"/>
      <c r="E6" s="34" t="s">
        <v>35</v>
      </c>
      <c r="F6" s="35" t="s">
        <v>36</v>
      </c>
      <c r="G6" s="35" t="s">
        <v>37</v>
      </c>
      <c r="H6" s="35" t="s">
        <v>38</v>
      </c>
      <c r="I6" s="35" t="s">
        <v>39</v>
      </c>
      <c r="J6" s="36" t="s">
        <v>41</v>
      </c>
    </row>
    <row r="7" spans="1:10" ht="47.25" x14ac:dyDescent="0.25">
      <c r="A7" s="15" t="s">
        <v>153</v>
      </c>
      <c r="B7" s="8">
        <v>1201371</v>
      </c>
      <c r="C7" s="8">
        <v>5</v>
      </c>
      <c r="D7" s="13"/>
      <c r="E7" s="15" t="s">
        <v>35</v>
      </c>
      <c r="F7" s="7" t="s">
        <v>36</v>
      </c>
      <c r="G7" s="7" t="s">
        <v>37</v>
      </c>
      <c r="H7" s="7" t="s">
        <v>38</v>
      </c>
      <c r="I7" s="7" t="s">
        <v>39</v>
      </c>
      <c r="J7" s="36" t="s">
        <v>41</v>
      </c>
    </row>
    <row r="8" spans="1:10" ht="47.25" x14ac:dyDescent="0.25">
      <c r="A8" s="15" t="s">
        <v>154</v>
      </c>
      <c r="B8" s="8">
        <v>1201371</v>
      </c>
      <c r="C8" s="8">
        <v>5</v>
      </c>
      <c r="D8" s="13"/>
      <c r="E8" s="15" t="s">
        <v>35</v>
      </c>
      <c r="F8" s="7" t="s">
        <v>36</v>
      </c>
      <c r="G8" s="7" t="s">
        <v>37</v>
      </c>
      <c r="H8" s="7" t="s">
        <v>38</v>
      </c>
      <c r="I8" s="7" t="s">
        <v>39</v>
      </c>
      <c r="J8" s="36" t="s">
        <v>41</v>
      </c>
    </row>
    <row r="9" spans="1:10" ht="47.25" x14ac:dyDescent="0.25">
      <c r="A9" s="15" t="s">
        <v>155</v>
      </c>
      <c r="B9" s="8" t="s">
        <v>163</v>
      </c>
      <c r="C9" s="8">
        <v>5</v>
      </c>
      <c r="D9" s="13"/>
      <c r="E9" s="15" t="s">
        <v>35</v>
      </c>
      <c r="F9" s="7" t="s">
        <v>36</v>
      </c>
      <c r="G9" s="7" t="s">
        <v>37</v>
      </c>
      <c r="H9" s="7" t="s">
        <v>38</v>
      </c>
      <c r="I9" s="7" t="s">
        <v>39</v>
      </c>
      <c r="J9" s="36" t="s">
        <v>41</v>
      </c>
    </row>
    <row r="10" spans="1:10" ht="47.25" x14ac:dyDescent="0.25">
      <c r="A10" s="15" t="s">
        <v>156</v>
      </c>
      <c r="B10" s="8">
        <v>1200610</v>
      </c>
      <c r="C10" s="8">
        <v>5</v>
      </c>
      <c r="D10" s="13"/>
      <c r="E10" s="15" t="s">
        <v>35</v>
      </c>
      <c r="F10" s="7" t="s">
        <v>36</v>
      </c>
      <c r="G10" s="7" t="s">
        <v>37</v>
      </c>
      <c r="H10" s="7" t="s">
        <v>38</v>
      </c>
      <c r="I10" s="7" t="s">
        <v>39</v>
      </c>
      <c r="J10" s="36" t="s">
        <v>41</v>
      </c>
    </row>
    <row r="11" spans="1:10" ht="47.25" x14ac:dyDescent="0.25">
      <c r="A11" s="15" t="s">
        <v>157</v>
      </c>
      <c r="B11" s="8">
        <v>1191242</v>
      </c>
      <c r="C11" s="8">
        <v>5</v>
      </c>
      <c r="D11" s="13"/>
      <c r="E11" s="15" t="s">
        <v>35</v>
      </c>
      <c r="F11" s="7" t="s">
        <v>36</v>
      </c>
      <c r="G11" s="7" t="s">
        <v>37</v>
      </c>
      <c r="H11" s="7" t="s">
        <v>38</v>
      </c>
      <c r="I11" s="7" t="s">
        <v>39</v>
      </c>
      <c r="J11" s="36" t="s">
        <v>41</v>
      </c>
    </row>
    <row r="12" spans="1:10" ht="47.25" x14ac:dyDescent="0.25">
      <c r="A12" s="15" t="s">
        <v>158</v>
      </c>
      <c r="B12" s="8">
        <v>1191242</v>
      </c>
      <c r="C12" s="8">
        <v>5</v>
      </c>
      <c r="D12" s="13"/>
      <c r="E12" s="15" t="s">
        <v>35</v>
      </c>
      <c r="F12" s="7" t="s">
        <v>36</v>
      </c>
      <c r="G12" s="7" t="s">
        <v>37</v>
      </c>
      <c r="H12" s="7" t="s">
        <v>38</v>
      </c>
      <c r="I12" s="7" t="s">
        <v>39</v>
      </c>
      <c r="J12" s="36" t="s">
        <v>41</v>
      </c>
    </row>
    <row r="13" spans="1:10" ht="47.25" x14ac:dyDescent="0.25">
      <c r="A13" s="15" t="s">
        <v>159</v>
      </c>
      <c r="B13" s="8">
        <v>1200610</v>
      </c>
      <c r="C13" s="8">
        <v>5</v>
      </c>
      <c r="D13" s="13"/>
      <c r="E13" s="15" t="s">
        <v>35</v>
      </c>
      <c r="F13" s="7" t="s">
        <v>36</v>
      </c>
      <c r="G13" s="7" t="s">
        <v>37</v>
      </c>
      <c r="H13" s="7" t="s">
        <v>38</v>
      </c>
      <c r="I13" s="7" t="s">
        <v>39</v>
      </c>
      <c r="J13" s="36" t="s">
        <v>41</v>
      </c>
    </row>
    <row r="14" spans="1:10" ht="47.25" x14ac:dyDescent="0.25">
      <c r="A14" s="15" t="s">
        <v>160</v>
      </c>
      <c r="B14" s="8">
        <v>1191606</v>
      </c>
      <c r="C14" s="8">
        <v>5</v>
      </c>
      <c r="D14" s="13"/>
      <c r="E14" s="15" t="s">
        <v>35</v>
      </c>
      <c r="F14" s="7" t="s">
        <v>36</v>
      </c>
      <c r="G14" s="7" t="s">
        <v>37</v>
      </c>
      <c r="H14" s="7" t="s">
        <v>38</v>
      </c>
      <c r="I14" s="7" t="s">
        <v>39</v>
      </c>
      <c r="J14" s="36" t="s">
        <v>41</v>
      </c>
    </row>
    <row r="15" spans="1:10" ht="47.25" x14ac:dyDescent="0.25">
      <c r="A15" s="15" t="s">
        <v>161</v>
      </c>
      <c r="B15" s="8">
        <v>1191606</v>
      </c>
      <c r="C15" s="8">
        <v>5</v>
      </c>
      <c r="D15" s="13"/>
      <c r="E15" s="15" t="s">
        <v>35</v>
      </c>
      <c r="F15" s="7" t="s">
        <v>36</v>
      </c>
      <c r="G15" s="7" t="s">
        <v>37</v>
      </c>
      <c r="H15" s="7" t="s">
        <v>38</v>
      </c>
      <c r="I15" s="7" t="s">
        <v>39</v>
      </c>
      <c r="J15" s="36" t="s">
        <v>41</v>
      </c>
    </row>
    <row r="16" spans="1:10" ht="47.25" x14ac:dyDescent="0.25">
      <c r="A16" s="15" t="s">
        <v>162</v>
      </c>
      <c r="B16" s="8">
        <v>1201371</v>
      </c>
      <c r="C16" s="8">
        <v>5</v>
      </c>
      <c r="D16" s="13"/>
      <c r="E16" s="15" t="s">
        <v>35</v>
      </c>
      <c r="F16" s="7" t="s">
        <v>36</v>
      </c>
      <c r="G16" s="7" t="s">
        <v>37</v>
      </c>
      <c r="H16" s="7" t="s">
        <v>38</v>
      </c>
      <c r="I16" s="7" t="s">
        <v>39</v>
      </c>
      <c r="J16" s="36" t="s">
        <v>41</v>
      </c>
    </row>
    <row r="17" spans="1:10" ht="47.25" x14ac:dyDescent="0.25">
      <c r="A17" s="15"/>
      <c r="B17" s="8"/>
      <c r="C17" s="8"/>
      <c r="D17" s="13"/>
      <c r="E17" s="15" t="s">
        <v>35</v>
      </c>
      <c r="F17" s="7" t="s">
        <v>36</v>
      </c>
      <c r="G17" s="7" t="s">
        <v>37</v>
      </c>
      <c r="H17" s="7" t="s">
        <v>38</v>
      </c>
      <c r="I17" s="7" t="s">
        <v>39</v>
      </c>
      <c r="J17" s="36" t="s">
        <v>41</v>
      </c>
    </row>
    <row r="18" spans="1:10" ht="47.25" x14ac:dyDescent="0.25">
      <c r="A18" s="15"/>
      <c r="B18" s="7"/>
      <c r="C18" s="7"/>
      <c r="D18" s="16"/>
      <c r="E18" s="15" t="s">
        <v>35</v>
      </c>
      <c r="F18" s="7" t="s">
        <v>36</v>
      </c>
      <c r="G18" s="7" t="s">
        <v>37</v>
      </c>
      <c r="H18" s="7" t="s">
        <v>38</v>
      </c>
      <c r="I18" s="7" t="s">
        <v>39</v>
      </c>
      <c r="J18" s="36" t="s">
        <v>41</v>
      </c>
    </row>
    <row r="19" spans="1:10" ht="47.25" x14ac:dyDescent="0.25">
      <c r="A19" s="15"/>
      <c r="B19" s="7"/>
      <c r="C19" s="7"/>
      <c r="D19" s="16"/>
      <c r="E19" s="15" t="s">
        <v>35</v>
      </c>
      <c r="F19" s="7" t="s">
        <v>36</v>
      </c>
      <c r="G19" s="7" t="s">
        <v>37</v>
      </c>
      <c r="H19" s="7" t="s">
        <v>38</v>
      </c>
      <c r="I19" s="7" t="s">
        <v>39</v>
      </c>
      <c r="J19" s="36" t="s">
        <v>41</v>
      </c>
    </row>
    <row r="20" spans="1:10" ht="47.25" x14ac:dyDescent="0.25">
      <c r="A20" s="15"/>
      <c r="B20" s="7"/>
      <c r="C20" s="7"/>
      <c r="D20" s="16"/>
      <c r="E20" s="15" t="s">
        <v>35</v>
      </c>
      <c r="F20" s="7" t="s">
        <v>36</v>
      </c>
      <c r="G20" s="7" t="s">
        <v>37</v>
      </c>
      <c r="H20" s="7" t="s">
        <v>38</v>
      </c>
      <c r="I20" s="7" t="s">
        <v>39</v>
      </c>
      <c r="J20" s="36" t="s">
        <v>41</v>
      </c>
    </row>
    <row r="21" spans="1:10" ht="47.25" x14ac:dyDescent="0.25">
      <c r="A21" s="15"/>
      <c r="B21" s="7"/>
      <c r="C21" s="7"/>
      <c r="D21" s="16"/>
      <c r="E21" s="15" t="s">
        <v>35</v>
      </c>
      <c r="F21" s="7" t="s">
        <v>36</v>
      </c>
      <c r="G21" s="7" t="s">
        <v>37</v>
      </c>
      <c r="H21" s="7" t="s">
        <v>38</v>
      </c>
      <c r="I21" s="7" t="s">
        <v>39</v>
      </c>
      <c r="J21" s="36" t="s">
        <v>41</v>
      </c>
    </row>
    <row r="22" spans="1:10" ht="47.25" x14ac:dyDescent="0.25">
      <c r="A22" s="15"/>
      <c r="B22" s="7"/>
      <c r="C22" s="7"/>
      <c r="D22" s="16"/>
      <c r="E22" s="15" t="s">
        <v>35</v>
      </c>
      <c r="F22" s="7" t="s">
        <v>36</v>
      </c>
      <c r="G22" s="7" t="s">
        <v>37</v>
      </c>
      <c r="H22" s="7" t="s">
        <v>38</v>
      </c>
      <c r="I22" s="7" t="s">
        <v>39</v>
      </c>
      <c r="J22" s="36" t="s">
        <v>41</v>
      </c>
    </row>
    <row r="23" spans="1:10" ht="47.25" x14ac:dyDescent="0.25">
      <c r="A23" s="15"/>
      <c r="B23" s="7"/>
      <c r="C23" s="7"/>
      <c r="D23" s="16"/>
      <c r="E23" s="15" t="s">
        <v>35</v>
      </c>
      <c r="F23" s="7" t="s">
        <v>36</v>
      </c>
      <c r="G23" s="7" t="s">
        <v>37</v>
      </c>
      <c r="H23" s="7" t="s">
        <v>38</v>
      </c>
      <c r="I23" s="7" t="s">
        <v>39</v>
      </c>
      <c r="J23" s="36" t="s">
        <v>41</v>
      </c>
    </row>
    <row r="24" spans="1:10" ht="47.25" x14ac:dyDescent="0.25">
      <c r="A24" s="15"/>
      <c r="B24" s="7"/>
      <c r="C24" s="7"/>
      <c r="D24" s="16"/>
      <c r="E24" s="15" t="s">
        <v>35</v>
      </c>
      <c r="F24" s="7" t="s">
        <v>36</v>
      </c>
      <c r="G24" s="7" t="s">
        <v>37</v>
      </c>
      <c r="H24" s="7" t="s">
        <v>38</v>
      </c>
      <c r="I24" s="7" t="s">
        <v>39</v>
      </c>
      <c r="J24" s="36" t="s">
        <v>41</v>
      </c>
    </row>
    <row r="25" spans="1:10" ht="48" thickBot="1" x14ac:dyDescent="0.3">
      <c r="A25" s="23"/>
      <c r="B25" s="24"/>
      <c r="C25" s="24"/>
      <c r="D25" s="17"/>
      <c r="E25" s="23" t="s">
        <v>35</v>
      </c>
      <c r="F25" s="24" t="s">
        <v>36</v>
      </c>
      <c r="G25" s="24" t="s">
        <v>37</v>
      </c>
      <c r="H25" s="24" t="s">
        <v>38</v>
      </c>
      <c r="I25" s="24" t="s">
        <v>39</v>
      </c>
      <c r="J25" s="36" t="s">
        <v>41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B6:B13 B15:B25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C7" sqref="C7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43</v>
      </c>
    </row>
    <row r="2" spans="1:6" ht="16.5" thickBot="1" x14ac:dyDescent="0.3"/>
    <row r="3" spans="1:6" ht="36" customHeight="1" thickBot="1" x14ac:dyDescent="0.3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25">
      <c r="A4" s="61" t="s">
        <v>50</v>
      </c>
      <c r="B4" s="11">
        <v>34</v>
      </c>
      <c r="C4" s="64">
        <v>92.1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51</v>
      </c>
      <c r="B5" s="15">
        <v>21</v>
      </c>
      <c r="C5" s="31">
        <v>79</v>
      </c>
      <c r="D5" s="7">
        <v>75</v>
      </c>
      <c r="E5" s="7">
        <v>85</v>
      </c>
      <c r="F5" s="16">
        <f>IF(((C5-D5)/(E5-D5)*100)&gt;100,100,(C5-D5)/(E5-D5)*100)</f>
        <v>40</v>
      </c>
    </row>
    <row r="6" spans="1:6" ht="36" customHeight="1" x14ac:dyDescent="0.25">
      <c r="A6" s="62" t="s">
        <v>52</v>
      </c>
      <c r="B6" s="15">
        <v>-13</v>
      </c>
      <c r="C6" s="30">
        <v>1.7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53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54</v>
      </c>
      <c r="B8" s="57">
        <v>55</v>
      </c>
      <c r="C8" s="57"/>
      <c r="D8" s="57"/>
      <c r="E8" s="57"/>
      <c r="F8" s="58">
        <f>SUMPRODUCT(B4:B7,F4:F7)/100</f>
        <v>42.4</v>
      </c>
    </row>
    <row r="9" spans="1:6" ht="36" customHeight="1" thickBot="1" x14ac:dyDescent="0.3">
      <c r="A9" s="66"/>
      <c r="B9" s="67"/>
      <c r="C9" s="67"/>
      <c r="D9" s="68"/>
      <c r="E9" s="48" t="s">
        <v>55</v>
      </c>
      <c r="F9" s="69">
        <f>IF((F8/B8)&lt;0,0,(F8/B8))</f>
        <v>0.77090909090909088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zoomScale="96" zoomScaleNormal="96" workbookViewId="0">
      <selection activeCell="E12" sqref="E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57</v>
      </c>
      <c r="B3" s="21" t="s">
        <v>45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1191606&amp;1200610&amp;1191242&amp;1201371</v>
      </c>
      <c r="O3" s="21" t="str">
        <f>'Group and Self Assessment'!C22</f>
        <v>1191606&amp;1200610&amp;1191242</v>
      </c>
      <c r="P3" s="21" t="str">
        <f>'Group and Self Assessment'!C23</f>
        <v>1191606&amp;1200610</v>
      </c>
      <c r="Q3" s="21" t="str">
        <f>'Group and Self Assessment'!C24</f>
        <v>1201371&amp;1191606&amp;1200610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28</v>
      </c>
    </row>
    <row r="4" spans="1:26" ht="31.5" x14ac:dyDescent="0.25">
      <c r="A4" s="15" t="s">
        <v>59</v>
      </c>
      <c r="B4" s="18">
        <v>0.35</v>
      </c>
      <c r="C4" s="32">
        <f>'Code Quality'!$F$9*5</f>
        <v>3.8545454545454545</v>
      </c>
      <c r="D4" s="32">
        <f>'Code Quality'!$F$9*5</f>
        <v>3.8545454545454545</v>
      </c>
      <c r="E4" s="32">
        <f>'Code Quality'!$F$9*5</f>
        <v>3.8545454545454545</v>
      </c>
      <c r="F4" s="32">
        <f>'Code Quality'!$F$9*5</f>
        <v>3.8545454545454545</v>
      </c>
      <c r="G4" s="32">
        <f>'Code Quality'!$F$9*5</f>
        <v>3.8545454545454545</v>
      </c>
      <c r="H4" s="32">
        <f>'Code Quality'!$F$9*5</f>
        <v>3.8545454545454545</v>
      </c>
      <c r="I4" s="32">
        <f>'Code Quality'!$F$9*5</f>
        <v>3.8545454545454545</v>
      </c>
      <c r="J4" s="32">
        <f>'Code Quality'!$F$9*5</f>
        <v>3.8545454545454545</v>
      </c>
      <c r="K4" s="32">
        <f>'Code Quality'!$F$9*5</f>
        <v>3.8545454545454545</v>
      </c>
      <c r="L4" s="32">
        <f>'Code Quality'!$F$9*5</f>
        <v>3.8545454545454545</v>
      </c>
      <c r="M4" s="32">
        <f>'Code Quality'!$F$9*5</f>
        <v>3.8545454545454545</v>
      </c>
      <c r="N4" s="32">
        <f>'Code Quality'!$F$9*5</f>
        <v>3.8545454545454545</v>
      </c>
      <c r="O4" s="32">
        <f>'Code Quality'!$F$9*5</f>
        <v>3.8545454545454545</v>
      </c>
      <c r="P4" s="32">
        <f>'Code Quality'!$F$9*5</f>
        <v>3.8545454545454545</v>
      </c>
      <c r="Q4" s="32">
        <f>'Code Quality'!$F$9*5</f>
        <v>3.8545454545454545</v>
      </c>
      <c r="R4" s="28">
        <f>AVERAGE(C4:Q4)</f>
        <v>3.8545454545454536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3" x14ac:dyDescent="0.25">
      <c r="A5" s="15" t="s">
        <v>61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10.25" x14ac:dyDescent="0.25">
      <c r="A6" s="15" t="s">
        <v>68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.75" x14ac:dyDescent="0.25">
      <c r="A7" s="15" t="s">
        <v>75</v>
      </c>
      <c r="B7" s="18">
        <v>0.35</v>
      </c>
      <c r="C7" s="26">
        <v>5</v>
      </c>
      <c r="D7" s="26">
        <v>5</v>
      </c>
      <c r="E7" s="26">
        <v>5</v>
      </c>
      <c r="F7" s="26">
        <v>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5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78.75" x14ac:dyDescent="0.25">
      <c r="A8" s="15" t="s">
        <v>81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25">
      <c r="A9" s="15" t="s">
        <v>55</v>
      </c>
      <c r="B9" s="19">
        <f>SUM(B4:B8)</f>
        <v>1</v>
      </c>
      <c r="C9" s="7">
        <f>SUMPRODUCT(C4:C8,$B$4:$B$8)</f>
        <v>3.9740909090909087</v>
      </c>
      <c r="D9" s="7">
        <f t="shared" ref="D9:Q9" si="1">SUMPRODUCT(D4:D8,$B$4:$B$8)</f>
        <v>3.9740909090909087</v>
      </c>
      <c r="E9" s="7">
        <f t="shared" si="1"/>
        <v>3.9740909090909087</v>
      </c>
      <c r="F9" s="7">
        <f t="shared" si="1"/>
        <v>3.9740909090909087</v>
      </c>
      <c r="G9" s="7">
        <f t="shared" si="1"/>
        <v>1.3490909090909089</v>
      </c>
      <c r="H9" s="7">
        <f t="shared" si="1"/>
        <v>1.3490909090909089</v>
      </c>
      <c r="I9" s="7">
        <f t="shared" si="1"/>
        <v>1.3490909090909089</v>
      </c>
      <c r="J9" s="7">
        <f t="shared" si="1"/>
        <v>1.3490909090909089</v>
      </c>
      <c r="K9" s="7">
        <f t="shared" si="1"/>
        <v>1.3490909090909089</v>
      </c>
      <c r="L9" s="7">
        <f t="shared" si="1"/>
        <v>1.3490909090909089</v>
      </c>
      <c r="M9" s="7">
        <f t="shared" si="1"/>
        <v>1.3490909090909089</v>
      </c>
      <c r="N9" s="7">
        <f t="shared" si="1"/>
        <v>1.3490909090909089</v>
      </c>
      <c r="O9" s="7">
        <f t="shared" si="1"/>
        <v>1.3490909090909089</v>
      </c>
      <c r="P9" s="7">
        <f t="shared" si="1"/>
        <v>1.3490909090909089</v>
      </c>
      <c r="Q9" s="7">
        <f t="shared" si="1"/>
        <v>1.3490909090909089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87</v>
      </c>
      <c r="B10" s="24"/>
      <c r="C10" s="24">
        <f>C9/5*20</f>
        <v>15.896363636363635</v>
      </c>
      <c r="D10" s="24">
        <f t="shared" ref="D10:Q10" si="2">D9/5*20</f>
        <v>15.896363636363635</v>
      </c>
      <c r="E10" s="24">
        <f t="shared" si="2"/>
        <v>15.896363636363635</v>
      </c>
      <c r="F10" s="24">
        <f t="shared" si="2"/>
        <v>15.896363636363635</v>
      </c>
      <c r="G10" s="24">
        <f t="shared" si="2"/>
        <v>5.3963636363636356</v>
      </c>
      <c r="H10" s="24">
        <f t="shared" si="2"/>
        <v>5.3963636363636356</v>
      </c>
      <c r="I10" s="24">
        <f t="shared" si="2"/>
        <v>5.3963636363636356</v>
      </c>
      <c r="J10" s="24">
        <f t="shared" si="2"/>
        <v>5.3963636363636356</v>
      </c>
      <c r="K10" s="24">
        <f t="shared" si="2"/>
        <v>5.3963636363636356</v>
      </c>
      <c r="L10" s="24">
        <f t="shared" si="2"/>
        <v>5.3963636363636356</v>
      </c>
      <c r="M10" s="24">
        <f t="shared" si="2"/>
        <v>5.3963636363636356</v>
      </c>
      <c r="N10" s="24">
        <f t="shared" si="2"/>
        <v>5.3963636363636356</v>
      </c>
      <c r="O10" s="24">
        <f t="shared" si="2"/>
        <v>5.3963636363636356</v>
      </c>
      <c r="P10" s="24">
        <f t="shared" si="2"/>
        <v>5.3963636363636356</v>
      </c>
      <c r="Q10" s="24">
        <f t="shared" si="2"/>
        <v>5.3963636363636356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zoomScale="69" zoomScaleNormal="69" workbookViewId="0">
      <selection activeCell="I11" sqref="I1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57</v>
      </c>
      <c r="B3" s="21" t="s">
        <v>45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1191606&amp;1200610&amp;1191242&amp;1201371</v>
      </c>
      <c r="O3" s="21" t="str">
        <f>'Group and Self Assessment'!C22</f>
        <v>1191606&amp;1200610&amp;1191242</v>
      </c>
      <c r="P3" s="21" t="str">
        <f>'Group and Self Assessment'!C23</f>
        <v>1191606&amp;1200610</v>
      </c>
      <c r="Q3" s="21" t="str">
        <f>'Group and Self Assessment'!C24</f>
        <v>1201371&amp;1191606&amp;1200610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28</v>
      </c>
    </row>
    <row r="4" spans="1:26" ht="144.75" customHeight="1" x14ac:dyDescent="0.25">
      <c r="A4" s="15" t="s">
        <v>89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25">
      <c r="A5" s="15" t="s">
        <v>96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31.5" x14ac:dyDescent="0.25">
      <c r="A6" s="15" t="s">
        <v>103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7.25" x14ac:dyDescent="0.25">
      <c r="A7" s="15" t="s">
        <v>110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3" x14ac:dyDescent="0.25">
      <c r="A8" s="15" t="s">
        <v>116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3" x14ac:dyDescent="0.25">
      <c r="A9" s="15" t="s">
        <v>122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78.75" x14ac:dyDescent="0.25">
      <c r="A10" s="15" t="s">
        <v>127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5" x14ac:dyDescent="0.25">
      <c r="A11" s="15" t="s">
        <v>133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5" x14ac:dyDescent="0.25">
      <c r="A12" s="15" t="s">
        <v>139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31.5" x14ac:dyDescent="0.25">
      <c r="A13" s="15" t="s">
        <v>140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5" x14ac:dyDescent="0.25">
      <c r="A14" s="15" t="s">
        <v>147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25">
      <c r="A15" s="15" t="s">
        <v>55</v>
      </c>
      <c r="B15" s="19">
        <f>SUM(B4:B14)</f>
        <v>1</v>
      </c>
      <c r="C15" s="7">
        <f t="shared" ref="C15:Q15" si="4">SUMPRODUCT(C8:C14,$B$8:$B$14)</f>
        <v>3.1</v>
      </c>
      <c r="D15" s="7">
        <f t="shared" si="4"/>
        <v>3.1</v>
      </c>
      <c r="E15" s="7">
        <f t="shared" si="4"/>
        <v>3.1</v>
      </c>
      <c r="F15" s="7">
        <f t="shared" si="4"/>
        <v>3.1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87</v>
      </c>
      <c r="B16" s="24"/>
      <c r="C16" s="24">
        <f>C15/5*20</f>
        <v>12.4</v>
      </c>
      <c r="D16" s="24">
        <f t="shared" ref="D16:Q16" si="5">D15/5*20</f>
        <v>12.4</v>
      </c>
      <c r="E16" s="24">
        <f t="shared" si="5"/>
        <v>12.4</v>
      </c>
      <c r="F16" s="24">
        <f t="shared" si="5"/>
        <v>12.4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>
      <selection activeCell="H37" sqref="H37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Eduardo Silva</cp:lastModifiedBy>
  <cp:revision/>
  <dcterms:created xsi:type="dcterms:W3CDTF">2021-10-23T17:18:59Z</dcterms:created>
  <dcterms:modified xsi:type="dcterms:W3CDTF">2021-12-05T19:35:24Z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