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codeName="ThisWorkbook"/>
  <xr:revisionPtr revIDLastSave="0" documentId="8_{DEAB918E-DFD9-4A29-8C63-84036A3720F9}" xr6:coauthVersionLast="37" xr6:coauthVersionMax="37" xr10:uidLastSave="{00000000-0000-0000-0000-000000000000}"/>
  <bookViews>
    <workbookView xWindow="0" yWindow="0" windowWidth="15345" windowHeight="4470"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E3" i="11" l="1"/>
  <c r="E9" i="11" l="1"/>
  <c r="E21" i="11" s="1"/>
  <c r="I5" i="11"/>
  <c r="H20" i="11"/>
  <c r="H14" i="11"/>
  <c r="H8" i="11"/>
  <c r="F21" i="11" l="1"/>
  <c r="E22" i="11" s="1"/>
  <c r="H21" i="11"/>
  <c r="F9" i="11"/>
  <c r="E10" i="11" s="1"/>
  <c r="F10" i="11"/>
  <c r="E11" i="11" s="1"/>
  <c r="E16" i="11"/>
  <c r="I6" i="11"/>
  <c r="F22" i="11" l="1"/>
  <c r="H22" i="11" s="1"/>
  <c r="E23" i="11"/>
  <c r="F23" i="11" s="1"/>
  <c r="E24" i="11" s="1"/>
  <c r="H9" i="11"/>
  <c r="F25" i="11"/>
  <c r="H25" i="11" s="1"/>
  <c r="F16" i="11"/>
  <c r="H10" i="11" s="1"/>
  <c r="F15" i="11"/>
  <c r="H15" i="11" s="1"/>
  <c r="F13" i="11"/>
  <c r="H13" i="11" s="1"/>
  <c r="F11" i="11"/>
  <c r="E12" i="11" s="1"/>
  <c r="J5" i="11"/>
  <c r="K5" i="11" s="1"/>
  <c r="L5" i="11" s="1"/>
  <c r="M5" i="11" s="1"/>
  <c r="N5" i="11" s="1"/>
  <c r="O5" i="11" s="1"/>
  <c r="P5" i="11" s="1"/>
  <c r="I4" i="11"/>
  <c r="H23" i="11" l="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T6" i="11" l="1"/>
  <c r="P6" i="11" l="1"/>
  <c r="R6" i="11" l="1"/>
  <c r="S6" i="11" l="1"/>
  <c r="AR6" i="11"/>
  <c r="AU5" i="11" s="1"/>
  <c r="AV5" i="11" s="1"/>
  <c r="AQ6" i="11"/>
  <c r="AP6" i="11"/>
  <c r="AO6" i="11"/>
  <c r="AN6" i="11"/>
  <c r="AM6" i="11"/>
  <c r="AL6" i="11"/>
  <c r="AK6" i="11"/>
  <c r="AJ6" i="11"/>
  <c r="AI6" i="11"/>
  <c r="AH6" i="11"/>
  <c r="AG6" i="11"/>
  <c r="AF6" i="11"/>
  <c r="AE6" i="11"/>
  <c r="AD6" i="11"/>
  <c r="AC6" i="11"/>
  <c r="AB6" i="11"/>
  <c r="AA6" i="11"/>
  <c r="Z6" i="11"/>
  <c r="Y6" i="11"/>
  <c r="X6" i="11"/>
  <c r="W6" i="11"/>
  <c r="V6" i="11"/>
  <c r="U6" i="11"/>
  <c r="T6" i="11"/>
  <c r="Q6" i="11"/>
  <c r="AW5" i="11" l="1"/>
  <c r="AX5" i="11" s="1"/>
  <c r="AV6" i="11"/>
  <c r="AU6" i="11"/>
  <c r="AW6" i="11" l="1"/>
  <c r="AY5" i="11"/>
  <c r="AZ5" i="11" l="1"/>
  <c r="AY6" i="11"/>
  <c r="AY4" i="11"/>
  <c r="AX6" i="11" s="1"/>
  <c r="BA5" i="11" l="1"/>
  <c r="AZ6" i="11"/>
  <c r="BB5" i="11" l="1"/>
  <c r="BA6" i="11"/>
  <c r="BB6" i="11" l="1"/>
  <c r="BC5" i="11"/>
  <c r="BD5" i="11" l="1"/>
  <c r="BC6" i="11"/>
  <c r="BE5" i="11" l="1"/>
  <c r="BD6" i="11"/>
  <c r="BF5" i="11" l="1"/>
  <c r="BF4" i="11" l="1"/>
  <c r="BE6" i="11" s="1"/>
  <c r="BF6" i="11"/>
  <c r="BG5" i="11"/>
  <c r="BG6" i="11" l="1"/>
  <c r="BH5" i="11"/>
  <c r="BI5" i="11" l="1"/>
  <c r="BH6" i="11"/>
  <c r="BJ5" i="11" l="1"/>
  <c r="BI6" i="11"/>
  <c r="BK5" i="11" l="1"/>
  <c r="BJ6" i="11"/>
  <c r="BL5" i="11" l="1"/>
  <c r="BL6" i="11" s="1"/>
  <c r="BK6" i="11"/>
</calcChain>
</file>

<file path=xl/sharedStrings.xml><?xml version="1.0" encoding="utf-8"?>
<sst xmlns="http://schemas.openxmlformats.org/spreadsheetml/2006/main" count="61" uniqueCount="58">
  <si>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</si>
  <si>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</si>
  <si>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</si>
  <si>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</si>
  <si>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</si>
  <si>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</si>
  <si>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</si>
  <si>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</si>
  <si>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</si>
  <si>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</si>
  <si>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</si>
  <si>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</si>
  <si>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</si>
  <si>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</si>
  <si>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</si>
  <si>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</si>
  <si>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</si>
  <si>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</si>
  <si>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</si>
  <si>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</si>
  <si>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</si>
  <si>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</si>
  <si>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</si>
  <si>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</si>
  <si>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</si>
  <si>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</si>
  <si>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</si>
  <si>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</si>
  <si>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</si>
  <si>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</si>
  <si>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</si>
  <si>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</si>
  <si>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</si>
  <si>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</si>
  <si>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</si>
  <si>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</si>
  <si>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</si>
  <si>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 xml:space="preserve"> Gestión de reservas en un hostal rural</t>
  </si>
  <si>
    <t>Hostal "Monte Verde"</t>
  </si>
  <si>
    <t>Eduard Vaca Diez Yovio</t>
  </si>
  <si>
    <t>seleccionar la fecha de entrada y salida para la reserva</t>
  </si>
  <si>
    <t>seleccionar la fecha de entrada</t>
  </si>
  <si>
    <t>seleccionar la fecha de salida</t>
  </si>
  <si>
    <t>ver un calendario para elegir las fechas de forma visual</t>
  </si>
  <si>
    <t>que el sistema me impida seleccionar fechas pasadas</t>
  </si>
  <si>
    <t>recibir un mensaje si la fecha de salida es anterior a la de entrada</t>
  </si>
  <si>
    <t>Registrar y gestionar los datos personales del cliente durante la reserva</t>
  </si>
  <si>
    <t>proporcionar correo electrónico para recibir la confirmación</t>
  </si>
  <si>
    <t>ingresar número de teléfono para posibles contactos del hotel</t>
  </si>
  <si>
    <t>guardar datos para futuras reservas más rápidas</t>
  </si>
  <si>
    <t>validar que los datos del cliente estén completos antes de guardar la reserva</t>
  </si>
  <si>
    <t>recibir un resumen de los datos que ingresé antes de confirmar la reserva</t>
  </si>
  <si>
    <t>Completar la reserva de la habitación con confirmación y detalles.</t>
  </si>
  <si>
    <t>seleccionar el tipo de habitación para adaptarla a necesidades</t>
  </si>
  <si>
    <t>ver el precio total antes de confirmar la reserva</t>
  </si>
  <si>
    <t>confirmar la reserva y recibir un comprobante por correo</t>
  </si>
  <si>
    <t>ver un resumen con fechas, tipo de habitación y datos antes de finalizar</t>
  </si>
  <si>
    <t>guardar la reserva en la base de datos para llevar control del hospedaje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</si>
</sst>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
    <numFmt numFmtId="170" formatCode="ddd\,\ yyyy\-mm\-dd;@"/>
    <numFmt numFmtId="171" formatCode="d\ &quot;de&quot;\ mmmm\ &quot;de&quot;\ 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70"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3"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4" fillId="0" borderId="0" applyNumberFormat="0" applyFill="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7" fillId="13" borderId="0" applyNumberFormat="0" applyBorder="0" applyAlignment="0" applyProtection="0"/>
    <xf numFmtId="0" fontId="28" fillId="14" borderId="11" applyNumberFormat="0" applyAlignment="0" applyProtection="0"/>
    <xf numFmtId="0" fontId="29" fillId="15" borderId="12" applyNumberFormat="0" applyAlignment="0" applyProtection="0"/>
    <xf numFmtId="0" fontId="30" fillId="15" borderId="11" applyNumberFormat="0" applyAlignment="0" applyProtection="0"/>
    <xf numFmtId="0" fontId="31" fillId="0" borderId="13" applyNumberFormat="0" applyFill="0" applyAlignment="0" applyProtection="0"/>
    <xf numFmtId="0" fontId="32" fillId="16" borderId="14" applyNumberFormat="0" applyAlignment="0" applyProtection="0"/>
    <xf numFmtId="0" fontId="33" fillId="0" borderId="0" applyNumberFormat="0" applyFill="0" applyBorder="0" applyAlignment="0" applyProtection="0"/>
    <xf numFmtId="0" fontId="7" fillId="17" borderId="15" applyNumberFormat="0" applyFont="0" applyAlignment="0" applyProtection="0"/>
    <xf numFmtId="0" fontId="34" fillId="0" borderId="0" applyNumberFormat="0" applyFill="0" applyBorder="0" applyAlignment="0" applyProtection="0"/>
    <xf numFmtId="0" fontId="5" fillId="0" borderId="16" applyNumberFormat="0" applyFill="0" applyAlignment="0" applyProtection="0"/>
    <xf numFmtId="0" fontId="20"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0"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0"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0"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20"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20"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7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7" fillId="2" borderId="2" xfId="10" applyFill="1">
      <alignment horizontal="center" vertical="center"/>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7" fillId="3" borderId="2" xfId="10"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8" borderId="2" xfId="10" applyFill="1">
      <alignment horizontal="center" vertical="center"/>
    </xf>
    <xf numFmtId="169" fontId="9" fillId="5" borderId="6" xfId="0" applyNumberFormat="1" applyFont="1" applyFill="1" applyBorder="1" applyAlignment="1">
      <alignment horizontal="center" vertical="center"/>
    </xf>
    <xf numFmtId="169" fontId="9" fillId="5" borderId="0" xfId="0" applyNumberFormat="1" applyFont="1" applyFill="1" applyAlignment="1">
      <alignment horizontal="center" vertical="center"/>
    </xf>
    <xf numFmtId="169" fontId="9" fillId="5" borderId="7" xfId="0" applyNumberFormat="1" applyFont="1" applyFill="1" applyBorder="1" applyAlignment="1">
      <alignment horizontal="center" vertical="center"/>
    </xf>
    <xf numFmtId="0" fontId="7" fillId="0" borderId="0" xfId="8">
      <alignment horizontal="right" indent="1"/>
    </xf>
    <xf numFmtId="0" fontId="7" fillId="0" borderId="7" xfId="8" applyBorder="1">
      <alignment horizontal="right" indent="1"/>
    </xf>
    <xf numFmtId="171" fontId="0" fillId="5" borderId="4" xfId="0" applyNumberFormat="1" applyFill="1" applyBorder="1" applyAlignment="1">
      <alignment horizontal="left" vertical="center" wrapText="1" indent="1"/>
    </xf>
    <xf numFmtId="171" fontId="0" fillId="5" borderId="1" xfId="0" applyNumberFormat="1" applyFill="1" applyBorder="1" applyAlignment="1">
      <alignment horizontal="left" vertical="center" wrapText="1" indent="1"/>
    </xf>
    <xf numFmtId="171" fontId="0" fillId="5" borderId="5" xfId="0" applyNumberFormat="1" applyFill="1" applyBorder="1" applyAlignment="1">
      <alignment horizontal="left" vertical="center" wrapText="1" indent="1"/>
    </xf>
    <xf numFmtId="170" fontId="7" fillId="0" borderId="3" xfId="9">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8" borderId="2" xfId="12" applyFont="1" applyFill="1">
      <alignment horizontal="left" vertical="center" indent="2"/>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85" zoomScaleNormal="85" zoomScalePageLayoutView="70" workbookViewId="0">
      <pane ySplit="6" topLeftCell="A7" activePane="bottomLeft" state="frozen"/>
      <selection pane="bottomLeft" activeCell="M13" sqref="M13"/>
    </sheetView>
  </sheetViews>
  <sheetFormatPr baseColWidth="10" defaultColWidth="9.140625" defaultRowHeight="30" customHeight="1" x14ac:dyDescent="0.25"/>
  <cols>
    <col min="1" max="1" width="2.7109375" style="36" customWidth="1"/>
    <col min="2" max="2" width="29.7109375" customWidth="1"/>
    <col min="3" max="3" width="30.7109375" customWidth="1"/>
    <col min="4" max="4" width="10.7109375" customWidth="1"/>
    <col min="5" max="5" width="10.42578125" style="5" customWidth="1"/>
    <col min="6" max="6" width="10.42578125" customWidth="1"/>
    <col min="7" max="7" width="3.140625" customWidth="1"/>
    <col min="8" max="8" width="6.140625" hidden="1" customWidth="1"/>
    <col min="9" max="64" width="3.140625" customWidth="1"/>
    <col min="69" max="70" width="10.28515625"/>
  </cols>
  <sheetData>
    <row r="1" spans="1:64" ht="30" customHeight="1" x14ac:dyDescent="0.45">
      <c r="A1" s="37" t="s">
        <v>0</v>
      </c>
      <c r="B1" s="40" t="s">
        <v>37</v>
      </c>
      <c r="C1" s="1"/>
      <c r="D1" s="2"/>
      <c r="E1" s="4"/>
      <c r="F1" s="25"/>
      <c r="H1" s="2"/>
      <c r="I1" s="50" t="s">
        <v>22</v>
      </c>
    </row>
    <row r="2" spans="1:64" ht="30" customHeight="1" x14ac:dyDescent="0.3">
      <c r="A2" s="36" t="s">
        <v>1</v>
      </c>
      <c r="B2" s="41" t="s">
        <v>38</v>
      </c>
      <c r="I2" s="51" t="s">
        <v>23</v>
      </c>
    </row>
    <row r="3" spans="1:64" ht="30" customHeight="1" x14ac:dyDescent="0.25">
      <c r="A3" s="36" t="s">
        <v>2</v>
      </c>
      <c r="B3" s="42" t="s">
        <v>39</v>
      </c>
      <c r="C3" s="65" t="s">
        <v>15</v>
      </c>
      <c r="D3" s="66"/>
      <c r="E3" s="70">
        <f ca="1">TODAY()</f>
        <v>45813</v>
      </c>
      <c r="F3" s="70"/>
    </row>
    <row r="4" spans="1:64" ht="30" customHeight="1" x14ac:dyDescent="0.25">
      <c r="A4" s="37" t="s">
        <v>3</v>
      </c>
      <c r="C4" s="65" t="s">
        <v>16</v>
      </c>
      <c r="D4" s="66"/>
      <c r="E4" s="7">
        <v>1</v>
      </c>
      <c r="I4" s="67">
        <f ca="1">I5</f>
        <v>45810</v>
      </c>
      <c r="J4" s="68"/>
      <c r="K4" s="68"/>
      <c r="L4" s="68"/>
      <c r="M4" s="68"/>
      <c r="N4" s="68"/>
      <c r="O4" s="69"/>
      <c r="P4" s="67">
        <f ca="1">P5</f>
        <v>45817</v>
      </c>
      <c r="Q4" s="68"/>
      <c r="R4" s="68"/>
      <c r="S4" s="68"/>
      <c r="T4" s="68"/>
      <c r="U4" s="68"/>
      <c r="V4" s="69"/>
      <c r="W4" s="67">
        <f ca="1">W5</f>
        <v>45824</v>
      </c>
      <c r="X4" s="68"/>
      <c r="Y4" s="68"/>
      <c r="Z4" s="68"/>
      <c r="AA4" s="68"/>
      <c r="AB4" s="68"/>
      <c r="AC4" s="69"/>
      <c r="AD4" s="67">
        <f ca="1">AD5</f>
        <v>45831</v>
      </c>
      <c r="AE4" s="68"/>
      <c r="AF4" s="68"/>
      <c r="AG4" s="68"/>
      <c r="AH4" s="68"/>
      <c r="AI4" s="68"/>
      <c r="AJ4" s="69"/>
      <c r="AK4" s="67">
        <f ca="1">AK5</f>
        <v>45838</v>
      </c>
      <c r="AL4" s="68"/>
      <c r="AM4" s="68"/>
      <c r="AN4" s="68"/>
      <c r="AO4" s="68"/>
      <c r="AP4" s="68"/>
      <c r="AQ4" s="69"/>
      <c r="AR4" s="67">
        <f ca="1">AR5</f>
        <v>45845</v>
      </c>
      <c r="AS4" s="68"/>
      <c r="AT4" s="68"/>
      <c r="AU4" s="68"/>
      <c r="AV4" s="68"/>
      <c r="AW4" s="68"/>
      <c r="AX4" s="69"/>
      <c r="AY4" s="67">
        <f ca="1">AY5</f>
        <v>45852</v>
      </c>
      <c r="AZ4" s="68"/>
      <c r="BA4" s="68"/>
      <c r="BB4" s="68"/>
      <c r="BC4" s="68"/>
      <c r="BD4" s="68"/>
      <c r="BE4" s="69"/>
      <c r="BF4" s="67">
        <f ca="1">BF5</f>
        <v>45859</v>
      </c>
      <c r="BG4" s="68"/>
      <c r="BH4" s="68"/>
      <c r="BI4" s="68"/>
      <c r="BJ4" s="68"/>
      <c r="BK4" s="68"/>
      <c r="BL4" s="69"/>
    </row>
    <row r="5" spans="1:64" ht="15" customHeight="1" x14ac:dyDescent="0.25">
      <c r="A5" s="37" t="s">
        <v>4</v>
      </c>
      <c r="B5" s="49"/>
      <c r="C5" s="49"/>
      <c r="D5" s="49"/>
      <c r="E5" s="49"/>
      <c r="F5" s="49"/>
      <c r="G5" s="49"/>
      <c r="I5" s="62">
        <f ca="1">Inicio_del_proyecto-WEEKDAY(Inicio_del_proyecto,1)+2+7*(Semana_para_mostrar-1)</f>
        <v>45810</v>
      </c>
      <c r="J5" s="63">
        <f ca="1">I5+1</f>
        <v>45811</v>
      </c>
      <c r="K5" s="63">
        <f t="shared" ref="K5:AX5" ca="1" si="0">J5+1</f>
        <v>45812</v>
      </c>
      <c r="L5" s="63">
        <f t="shared" ca="1" si="0"/>
        <v>45813</v>
      </c>
      <c r="M5" s="63">
        <f t="shared" ca="1" si="0"/>
        <v>45814</v>
      </c>
      <c r="N5" s="63">
        <f t="shared" ca="1" si="0"/>
        <v>45815</v>
      </c>
      <c r="O5" s="64">
        <f t="shared" ca="1" si="0"/>
        <v>45816</v>
      </c>
      <c r="P5" s="62">
        <f ca="1">O5+1</f>
        <v>45817</v>
      </c>
      <c r="Q5" s="63">
        <f ca="1">P5+1</f>
        <v>45818</v>
      </c>
      <c r="R5" s="63">
        <f t="shared" ca="1" si="0"/>
        <v>45819</v>
      </c>
      <c r="S5" s="63">
        <f t="shared" ca="1" si="0"/>
        <v>45820</v>
      </c>
      <c r="T5" s="63">
        <f t="shared" ca="1" si="0"/>
        <v>45821</v>
      </c>
      <c r="U5" s="63">
        <f t="shared" ca="1" si="0"/>
        <v>45822</v>
      </c>
      <c r="V5" s="64">
        <f t="shared" ca="1" si="0"/>
        <v>45823</v>
      </c>
      <c r="W5" s="62">
        <f ca="1">V5+1</f>
        <v>45824</v>
      </c>
      <c r="X5" s="63">
        <f ca="1">W5+1</f>
        <v>45825</v>
      </c>
      <c r="Y5" s="63">
        <f t="shared" ca="1" si="0"/>
        <v>45826</v>
      </c>
      <c r="Z5" s="63">
        <f t="shared" ca="1" si="0"/>
        <v>45827</v>
      </c>
      <c r="AA5" s="63">
        <f t="shared" ca="1" si="0"/>
        <v>45828</v>
      </c>
      <c r="AB5" s="63">
        <f t="shared" ca="1" si="0"/>
        <v>45829</v>
      </c>
      <c r="AC5" s="64">
        <f t="shared" ca="1" si="0"/>
        <v>45830</v>
      </c>
      <c r="AD5" s="62">
        <f ca="1">AC5+1</f>
        <v>45831</v>
      </c>
      <c r="AE5" s="63">
        <f ca="1">AD5+1</f>
        <v>45832</v>
      </c>
      <c r="AF5" s="63">
        <f t="shared" ca="1" si="0"/>
        <v>45833</v>
      </c>
      <c r="AG5" s="63">
        <f t="shared" ca="1" si="0"/>
        <v>45834</v>
      </c>
      <c r="AH5" s="63">
        <f t="shared" ca="1" si="0"/>
        <v>45835</v>
      </c>
      <c r="AI5" s="63">
        <f t="shared" ca="1" si="0"/>
        <v>45836</v>
      </c>
      <c r="AJ5" s="64">
        <f t="shared" ca="1" si="0"/>
        <v>45837</v>
      </c>
      <c r="AK5" s="62">
        <f ca="1">AJ5+1</f>
        <v>45838</v>
      </c>
      <c r="AL5" s="63">
        <f ca="1">AK5+1</f>
        <v>45839</v>
      </c>
      <c r="AM5" s="63">
        <f t="shared" ca="1" si="0"/>
        <v>45840</v>
      </c>
      <c r="AN5" s="63">
        <f t="shared" ca="1" si="0"/>
        <v>45841</v>
      </c>
      <c r="AO5" s="63">
        <f t="shared" ca="1" si="0"/>
        <v>45842</v>
      </c>
      <c r="AP5" s="63">
        <f t="shared" ca="1" si="0"/>
        <v>45843</v>
      </c>
      <c r="AQ5" s="64">
        <f t="shared" ca="1" si="0"/>
        <v>45844</v>
      </c>
      <c r="AR5" s="62">
        <f ca="1">AQ5+1</f>
        <v>45845</v>
      </c>
      <c r="AS5" s="63">
        <f ca="1">AR5+1</f>
        <v>45846</v>
      </c>
      <c r="AT5" s="63">
        <f t="shared" ca="1" si="0"/>
        <v>45847</v>
      </c>
      <c r="AU5" s="63">
        <f t="shared" ca="1" si="0"/>
        <v>45848</v>
      </c>
      <c r="AV5" s="63">
        <f t="shared" ca="1" si="0"/>
        <v>45849</v>
      </c>
      <c r="AW5" s="63">
        <f t="shared" ca="1" si="0"/>
        <v>45850</v>
      </c>
      <c r="AX5" s="64">
        <f t="shared" ca="1" si="0"/>
        <v>45851</v>
      </c>
      <c r="AY5" s="62">
        <f ca="1">AX5+1</f>
        <v>45852</v>
      </c>
      <c r="AZ5" s="63">
        <f ca="1">AY5+1</f>
        <v>45853</v>
      </c>
      <c r="BA5" s="63">
        <f t="shared" ref="BA5:BE5" ca="1" si="1">AZ5+1</f>
        <v>45854</v>
      </c>
      <c r="BB5" s="63">
        <f t="shared" ca="1" si="1"/>
        <v>45855</v>
      </c>
      <c r="BC5" s="63">
        <f t="shared" ca="1" si="1"/>
        <v>45856</v>
      </c>
      <c r="BD5" s="63">
        <f t="shared" ca="1" si="1"/>
        <v>45857</v>
      </c>
      <c r="BE5" s="64">
        <f t="shared" ca="1" si="1"/>
        <v>45858</v>
      </c>
      <c r="BF5" s="62">
        <f ca="1">BE5+1</f>
        <v>45859</v>
      </c>
      <c r="BG5" s="63">
        <f ca="1">BF5+1</f>
        <v>45860</v>
      </c>
      <c r="BH5" s="63">
        <f t="shared" ref="BH5:BL5" ca="1" si="2">BG5+1</f>
        <v>45861</v>
      </c>
      <c r="BI5" s="63">
        <f t="shared" ca="1" si="2"/>
        <v>45862</v>
      </c>
      <c r="BJ5" s="63">
        <f t="shared" ca="1" si="2"/>
        <v>45863</v>
      </c>
      <c r="BK5" s="63">
        <f t="shared" ca="1" si="2"/>
        <v>45864</v>
      </c>
      <c r="BL5" s="64">
        <f t="shared" ca="1" si="2"/>
        <v>45865</v>
      </c>
    </row>
    <row r="6" spans="1:64" ht="30" customHeight="1" thickBot="1" x14ac:dyDescent="0.3">
      <c r="A6" s="37" t="s">
        <v>5</v>
      </c>
      <c r="B6" s="8" t="s">
        <v>14</v>
      </c>
      <c r="C6" s="9" t="s">
        <v>17</v>
      </c>
      <c r="D6" s="9" t="s">
        <v>18</v>
      </c>
      <c r="E6" s="9" t="s">
        <v>19</v>
      </c>
      <c r="F6" s="9" t="s">
        <v>20</v>
      </c>
      <c r="G6" s="9"/>
      <c r="H6" s="9" t="s">
        <v>21</v>
      </c>
      <c r="I6" s="10" t="str">
        <f t="shared" ref="I6" ca="1" si="3">LEFT(TEXT(I5,"ddd"),1)</f>
        <v>l</v>
      </c>
      <c r="J6" s="10" t="str">
        <f t="shared" ref="J6:AR6" ca="1" si="4">LEFT(TEXT(J5,"ddd"),1)</f>
        <v>m</v>
      </c>
      <c r="K6" s="10" t="str">
        <f t="shared" ca="1" si="4"/>
        <v>m</v>
      </c>
      <c r="L6" s="10" t="str">
        <f t="shared" ca="1" si="4"/>
        <v>j</v>
      </c>
      <c r="M6" s="10" t="str">
        <f t="shared" ca="1" si="4"/>
        <v>v</v>
      </c>
      <c r="N6" s="10" t="str">
        <f t="shared" ca="1" si="4"/>
        <v>s</v>
      </c>
      <c r="O6" s="10" t="str">
        <f t="shared" ca="1" si="4"/>
        <v>d</v>
      </c>
      <c r="P6" s="10" t="str">
        <f t="shared" ca="1" si="4"/>
        <v>l</v>
      </c>
      <c r="Q6" s="10" t="str">
        <f t="shared" ca="1" si="4"/>
        <v>m</v>
      </c>
      <c r="R6" s="10" t="str">
        <f t="shared" ca="1" si="4"/>
        <v>m</v>
      </c>
      <c r="S6" s="10" t="str">
        <f t="shared" ca="1" si="4"/>
        <v>j</v>
      </c>
      <c r="T6" s="10" t="str">
        <f t="shared" ca="1" si="4"/>
        <v>v</v>
      </c>
      <c r="U6" s="10" t="str">
        <f t="shared" ca="1" si="4"/>
        <v>s</v>
      </c>
      <c r="V6" s="10" t="str">
        <f t="shared" ca="1" si="4"/>
        <v>d</v>
      </c>
      <c r="W6" s="10" t="str">
        <f t="shared" ca="1" si="4"/>
        <v>l</v>
      </c>
      <c r="X6" s="10" t="str">
        <f t="shared" ca="1" si="4"/>
        <v>m</v>
      </c>
      <c r="Y6" s="10" t="str">
        <f t="shared" ca="1" si="4"/>
        <v>m</v>
      </c>
      <c r="Z6" s="10" t="str">
        <f t="shared" ca="1" si="4"/>
        <v>j</v>
      </c>
      <c r="AA6" s="10" t="str">
        <f t="shared" ca="1" si="4"/>
        <v>v</v>
      </c>
      <c r="AB6" s="10" t="str">
        <f t="shared" ca="1" si="4"/>
        <v>s</v>
      </c>
      <c r="AC6" s="10" t="str">
        <f t="shared" ca="1" si="4"/>
        <v>d</v>
      </c>
      <c r="AD6" s="10" t="str">
        <f t="shared" ca="1" si="4"/>
        <v>l</v>
      </c>
      <c r="AE6" s="10" t="str">
        <f t="shared" ca="1" si="4"/>
        <v>m</v>
      </c>
      <c r="AF6" s="10" t="str">
        <f t="shared" ca="1" si="4"/>
        <v>m</v>
      </c>
      <c r="AG6" s="10" t="str">
        <f t="shared" ca="1" si="4"/>
        <v>j</v>
      </c>
      <c r="AH6" s="10" t="str">
        <f t="shared" ca="1" si="4"/>
        <v>v</v>
      </c>
      <c r="AI6" s="10" t="str">
        <f t="shared" ca="1" si="4"/>
        <v>s</v>
      </c>
      <c r="AJ6" s="10" t="str">
        <f t="shared" ca="1" si="4"/>
        <v>d</v>
      </c>
      <c r="AK6" s="10" t="str">
        <f t="shared" ca="1" si="4"/>
        <v>l</v>
      </c>
      <c r="AL6" s="10" t="str">
        <f t="shared" ca="1" si="4"/>
        <v>m</v>
      </c>
      <c r="AM6" s="10" t="str">
        <f t="shared" ca="1" si="4"/>
        <v>m</v>
      </c>
      <c r="AN6" s="10" t="str">
        <f t="shared" ca="1" si="4"/>
        <v>j</v>
      </c>
      <c r="AO6" s="10" t="str">
        <f t="shared" ca="1" si="4"/>
        <v>v</v>
      </c>
      <c r="AP6" s="10" t="str">
        <f t="shared" ca="1" si="4"/>
        <v>s</v>
      </c>
      <c r="AQ6" s="10" t="str">
        <f t="shared" ca="1" si="4"/>
        <v>d</v>
      </c>
      <c r="AR6" s="10" t="str">
        <f t="shared" ca="1" si="4"/>
        <v>l</v>
      </c>
      <c r="AS6" s="10" t="str">
        <f t="shared" ref="AS6:BL6" ca="1" si="5">LEFT(TEXT(AS5,"ddd"),1)</f>
        <v>m</v>
      </c>
      <c r="AT6" s="10" t="str">
        <f t="shared" ca="1" si="5"/>
        <v>m</v>
      </c>
      <c r="AU6" s="10" t="str">
        <f t="shared" ca="1" si="5"/>
        <v>j</v>
      </c>
      <c r="AV6" s="10" t="str">
        <f t="shared" ca="1" si="5"/>
        <v>v</v>
      </c>
      <c r="AW6" s="10" t="str">
        <f t="shared" ca="1" si="5"/>
        <v>s</v>
      </c>
      <c r="AX6" s="10" t="str">
        <f t="shared" ca="1" si="5"/>
        <v>d</v>
      </c>
      <c r="AY6" s="10" t="str">
        <f t="shared" ca="1" si="5"/>
        <v>l</v>
      </c>
      <c r="AZ6" s="10" t="str">
        <f t="shared" ca="1" si="5"/>
        <v>m</v>
      </c>
      <c r="BA6" s="10" t="str">
        <f t="shared" ca="1" si="5"/>
        <v>m</v>
      </c>
      <c r="BB6" s="10" t="str">
        <f t="shared" ca="1" si="5"/>
        <v>j</v>
      </c>
      <c r="BC6" s="10" t="str">
        <f t="shared" ca="1" si="5"/>
        <v>v</v>
      </c>
      <c r="BD6" s="10" t="str">
        <f t="shared" ca="1" si="5"/>
        <v>s</v>
      </c>
      <c r="BE6" s="10" t="str">
        <f t="shared" ca="1" si="5"/>
        <v>d</v>
      </c>
      <c r="BF6" s="10" t="str">
        <f t="shared" ca="1" si="5"/>
        <v>l</v>
      </c>
      <c r="BG6" s="10" t="str">
        <f t="shared" ca="1" si="5"/>
        <v>m</v>
      </c>
      <c r="BH6" s="10" t="str">
        <f t="shared" ca="1" si="5"/>
        <v>m</v>
      </c>
      <c r="BI6" s="10" t="str">
        <f t="shared" ca="1" si="5"/>
        <v>j</v>
      </c>
      <c r="BJ6" s="10" t="str">
        <f t="shared" ca="1" si="5"/>
        <v>v</v>
      </c>
      <c r="BK6" s="10" t="str">
        <f t="shared" ca="1" si="5"/>
        <v>s</v>
      </c>
      <c r="BL6" s="10" t="str">
        <f t="shared" ca="1" si="5"/>
        <v>d</v>
      </c>
    </row>
    <row r="7" spans="1:64" ht="30" hidden="1" customHeight="1" thickBot="1" x14ac:dyDescent="0.3">
      <c r="A7" s="36" t="s">
        <v>6</v>
      </c>
      <c r="C7" s="39"/>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
      <c r="A8" s="37" t="s">
        <v>7</v>
      </c>
      <c r="B8" s="14" t="s">
        <v>40</v>
      </c>
      <c r="C8" s="43"/>
      <c r="D8" s="15"/>
      <c r="E8" s="53"/>
      <c r="F8" s="54"/>
      <c r="G8" s="13"/>
      <c r="H8" s="13" t="str">
        <f t="shared" ref="H8:H25" si="6">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1:64" s="3" customFormat="1" ht="30" customHeight="1" thickBot="1" x14ac:dyDescent="0.3">
      <c r="A9" s="37" t="s">
        <v>8</v>
      </c>
      <c r="B9" s="71" t="s">
        <v>41</v>
      </c>
      <c r="C9" s="44"/>
      <c r="D9" s="16">
        <v>0.5</v>
      </c>
      <c r="E9" s="55">
        <f ca="1">Inicio_del_proyecto</f>
        <v>45813</v>
      </c>
      <c r="F9" s="55">
        <f ca="1">E9+3</f>
        <v>45816</v>
      </c>
      <c r="G9" s="13"/>
      <c r="H9" s="13">
        <f t="shared" ca="1" si="6"/>
        <v>4</v>
      </c>
      <c r="I9" s="23"/>
      <c r="J9" s="23"/>
      <c r="K9" s="23"/>
      <c r="L9" s="23"/>
      <c r="M9" s="23"/>
      <c r="N9" s="23"/>
      <c r="O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3" customFormat="1" ht="30" customHeight="1" thickBot="1" x14ac:dyDescent="0.3">
      <c r="A10" s="37" t="s">
        <v>9</v>
      </c>
      <c r="B10" s="71" t="s">
        <v>42</v>
      </c>
      <c r="C10" s="44"/>
      <c r="D10" s="16">
        <v>0.6</v>
      </c>
      <c r="E10" s="55">
        <f ca="1">F9</f>
        <v>45816</v>
      </c>
      <c r="F10" s="55">
        <f ca="1">E10+2</f>
        <v>45818</v>
      </c>
      <c r="G10" s="13"/>
      <c r="H10" s="13">
        <f t="shared" ca="1" si="6"/>
        <v>3</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row>
    <row r="11" spans="1:64" s="3" customFormat="1" ht="30" customHeight="1" thickBot="1" x14ac:dyDescent="0.3">
      <c r="A11" s="36"/>
      <c r="B11" s="71" t="s">
        <v>43</v>
      </c>
      <c r="C11" s="44"/>
      <c r="D11" s="16">
        <v>0.5</v>
      </c>
      <c r="E11" s="55">
        <f ca="1">F10</f>
        <v>45818</v>
      </c>
      <c r="F11" s="55">
        <f ca="1">E11+4</f>
        <v>45822</v>
      </c>
      <c r="G11" s="13"/>
      <c r="H11" s="13">
        <f t="shared" ca="1" si="6"/>
        <v>5</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row>
    <row r="12" spans="1:64" s="3" customFormat="1" ht="30" customHeight="1" thickBot="1" x14ac:dyDescent="0.3">
      <c r="A12" s="36"/>
      <c r="B12" s="71" t="s">
        <v>44</v>
      </c>
      <c r="C12" s="44"/>
      <c r="D12" s="16">
        <v>0.25</v>
      </c>
      <c r="E12" s="55">
        <f ca="1">F11</f>
        <v>45822</v>
      </c>
      <c r="F12" s="55">
        <f ca="1">E12+5</f>
        <v>45827</v>
      </c>
      <c r="G12" s="13"/>
      <c r="H12" s="13">
        <f t="shared" ca="1" si="6"/>
        <v>6</v>
      </c>
      <c r="I12" s="23"/>
      <c r="J12" s="23"/>
      <c r="K12" s="23"/>
      <c r="L12" s="23"/>
      <c r="M12" s="23"/>
      <c r="N12" s="23"/>
      <c r="O12" s="23"/>
      <c r="P12" s="23"/>
      <c r="Q12" s="23"/>
      <c r="R12" s="23"/>
      <c r="S12" s="23"/>
      <c r="T12" s="23"/>
      <c r="U12" s="23"/>
      <c r="V12" s="23"/>
      <c r="W12" s="23"/>
      <c r="X12" s="23"/>
      <c r="Y12" s="24"/>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row>
    <row r="13" spans="1:64" s="3" customFormat="1" ht="30" customHeight="1" thickBot="1" x14ac:dyDescent="0.3">
      <c r="A13" s="36"/>
      <c r="B13" s="71" t="s">
        <v>45</v>
      </c>
      <c r="C13" s="44"/>
      <c r="D13" s="16"/>
      <c r="E13" s="55">
        <v>45823</v>
      </c>
      <c r="F13" s="55">
        <f>E13+2</f>
        <v>45825</v>
      </c>
      <c r="G13" s="13"/>
      <c r="H13" s="13">
        <f t="shared" si="6"/>
        <v>3</v>
      </c>
      <c r="I13" s="23"/>
      <c r="J13" s="23"/>
      <c r="K13" s="23"/>
      <c r="L13" s="23"/>
      <c r="M13" s="23"/>
      <c r="N13" s="23"/>
      <c r="O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row>
    <row r="14" spans="1:64" s="3" customFormat="1" ht="30" customHeight="1" thickBot="1" x14ac:dyDescent="0.3">
      <c r="A14" s="37" t="s">
        <v>10</v>
      </c>
      <c r="B14" s="17" t="s">
        <v>46</v>
      </c>
      <c r="C14" s="45"/>
      <c r="D14" s="18"/>
      <c r="E14" s="56"/>
      <c r="F14" s="57"/>
      <c r="G14" s="13"/>
      <c r="H14" s="13" t="str">
        <f t="shared" si="6"/>
        <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row>
    <row r="15" spans="1:64" s="3" customFormat="1" ht="30" customHeight="1" thickBot="1" x14ac:dyDescent="0.3">
      <c r="A15" s="37"/>
      <c r="B15" s="72" t="s">
        <v>47</v>
      </c>
      <c r="C15" s="46"/>
      <c r="D15" s="19">
        <v>0.5</v>
      </c>
      <c r="E15" s="58">
        <v>45827</v>
      </c>
      <c r="F15" s="58">
        <f>E15+4</f>
        <v>45831</v>
      </c>
      <c r="G15" s="13"/>
      <c r="H15" s="13">
        <f t="shared" si="6"/>
        <v>5</v>
      </c>
      <c r="I15" s="23"/>
      <c r="J15" s="23"/>
      <c r="K15" s="23"/>
      <c r="L15" s="23"/>
      <c r="M15" s="23"/>
      <c r="N15" s="23"/>
      <c r="O15" s="23"/>
      <c r="P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row>
    <row r="16" spans="1:64" s="3" customFormat="1" ht="30" customHeight="1" thickBot="1" x14ac:dyDescent="0.3">
      <c r="A16" s="36"/>
      <c r="B16" s="72" t="s">
        <v>48</v>
      </c>
      <c r="C16" s="46"/>
      <c r="D16" s="19">
        <v>0.5</v>
      </c>
      <c r="E16" s="58">
        <f>E15+2</f>
        <v>45829</v>
      </c>
      <c r="F16" s="58">
        <f>E16+5</f>
        <v>45834</v>
      </c>
      <c r="G16" s="13"/>
      <c r="H16" s="13">
        <f t="shared" si="6"/>
        <v>6</v>
      </c>
      <c r="I16" s="23"/>
      <c r="J16" s="23"/>
      <c r="K16" s="23"/>
      <c r="L16" s="23"/>
      <c r="M16" s="23"/>
      <c r="N16" s="23"/>
      <c r="O16" s="23"/>
      <c r="P16" s="23"/>
      <c r="Q16" s="23"/>
      <c r="R16" s="23"/>
      <c r="V16" s="23"/>
      <c r="W16" s="23"/>
      <c r="X16" s="24"/>
      <c r="Y16" s="24"/>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1:64" s="3" customFormat="1" ht="30" customHeight="1" thickBot="1" x14ac:dyDescent="0.3">
      <c r="A17" s="36"/>
      <c r="B17" s="72" t="s">
        <v>49</v>
      </c>
      <c r="C17" s="46"/>
      <c r="D17" s="19"/>
      <c r="E17" s="58">
        <f>F16</f>
        <v>45834</v>
      </c>
      <c r="F17" s="58">
        <f>E17+3</f>
        <v>45837</v>
      </c>
      <c r="G17" s="13"/>
      <c r="H17" s="13">
        <f t="shared" si="6"/>
        <v>4</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3">
      <c r="A18" s="36"/>
      <c r="B18" s="72" t="s">
        <v>50</v>
      </c>
      <c r="C18" s="46"/>
      <c r="D18" s="19"/>
      <c r="E18" s="58">
        <f>E17</f>
        <v>45834</v>
      </c>
      <c r="F18" s="58">
        <f>E18+2</f>
        <v>45836</v>
      </c>
      <c r="G18" s="13"/>
      <c r="H18" s="13">
        <f t="shared" si="6"/>
        <v>3</v>
      </c>
      <c r="I18" s="23"/>
      <c r="J18" s="23"/>
      <c r="K18" s="23"/>
      <c r="L18" s="23"/>
      <c r="M18" s="23"/>
      <c r="N18" s="23"/>
      <c r="O18" s="23"/>
      <c r="P18" s="23"/>
      <c r="Q18" s="23"/>
      <c r="R18" s="23"/>
      <c r="S18" s="23"/>
      <c r="T18" s="23"/>
      <c r="U18" s="23"/>
      <c r="V18" s="23"/>
      <c r="W18" s="23"/>
      <c r="Z18" s="23"/>
      <c r="AA18" s="24"/>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row>
    <row r="19" spans="1:64" s="3" customFormat="1" ht="30" customHeight="1" thickBot="1" x14ac:dyDescent="0.3">
      <c r="A19" s="36"/>
      <c r="B19" s="72" t="s">
        <v>51</v>
      </c>
      <c r="C19" s="46"/>
      <c r="D19" s="19"/>
      <c r="E19" s="58">
        <f>E18</f>
        <v>45834</v>
      </c>
      <c r="F19" s="58">
        <f>E19+3</f>
        <v>45837</v>
      </c>
      <c r="G19" s="13"/>
      <c r="H19" s="13">
        <f t="shared" si="6"/>
        <v>4</v>
      </c>
      <c r="I19" s="23"/>
      <c r="J19" s="23"/>
      <c r="K19" s="23"/>
      <c r="L19" s="23"/>
      <c r="M19" s="23"/>
      <c r="N19" s="23"/>
      <c r="O19" s="23"/>
      <c r="P19" s="23"/>
      <c r="Q19" s="23"/>
      <c r="R19" s="23"/>
      <c r="S19" s="23"/>
      <c r="T19" s="23"/>
      <c r="U19" s="23"/>
      <c r="V19" s="23"/>
      <c r="W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
      <c r="A20" s="36" t="s">
        <v>11</v>
      </c>
      <c r="B20" s="20" t="s">
        <v>52</v>
      </c>
      <c r="C20" s="47"/>
      <c r="D20" s="21"/>
      <c r="E20" s="59"/>
      <c r="F20" s="60"/>
      <c r="G20" s="13"/>
      <c r="H20" s="13" t="str">
        <f t="shared" si="6"/>
        <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row>
    <row r="21" spans="1:64" s="3" customFormat="1" ht="30" customHeight="1" thickBot="1" x14ac:dyDescent="0.3">
      <c r="A21" s="36"/>
      <c r="B21" s="73" t="s">
        <v>53</v>
      </c>
      <c r="C21" s="48"/>
      <c r="D21" s="22"/>
      <c r="E21" s="61">
        <f ca="1">E9+15</f>
        <v>45828</v>
      </c>
      <c r="F21" s="61">
        <f ca="1">E21+5</f>
        <v>45833</v>
      </c>
      <c r="G21" s="13"/>
      <c r="H21" s="13">
        <f t="shared" ca="1" si="6"/>
        <v>6</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row>
    <row r="22" spans="1:64" s="3" customFormat="1" ht="30" customHeight="1" thickBot="1" x14ac:dyDescent="0.3">
      <c r="A22" s="36"/>
      <c r="B22" s="73" t="s">
        <v>54</v>
      </c>
      <c r="C22" s="48"/>
      <c r="D22" s="22"/>
      <c r="E22" s="61">
        <f ca="1">F21+1</f>
        <v>45834</v>
      </c>
      <c r="F22" s="61">
        <f ca="1">E22+4</f>
        <v>45838</v>
      </c>
      <c r="G22" s="13"/>
      <c r="H22" s="13">
        <f t="shared" ca="1" si="6"/>
        <v>5</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s="3" customFormat="1" ht="30" customHeight="1" thickBot="1" x14ac:dyDescent="0.3">
      <c r="A23" s="36"/>
      <c r="B23" s="73" t="s">
        <v>55</v>
      </c>
      <c r="C23" s="48"/>
      <c r="D23" s="22"/>
      <c r="E23" s="61">
        <f ca="1">E22+5</f>
        <v>45839</v>
      </c>
      <c r="F23" s="61">
        <f ca="1">E23+5</f>
        <v>45844</v>
      </c>
      <c r="G23" s="13"/>
      <c r="H23" s="13">
        <f t="shared" ca="1" si="6"/>
        <v>6</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4" spans="1:64" s="3" customFormat="1" ht="30" customHeight="1" thickBot="1" x14ac:dyDescent="0.3">
      <c r="A24" s="36"/>
      <c r="B24" s="73" t="s">
        <v>56</v>
      </c>
      <c r="C24" s="48"/>
      <c r="D24" s="22"/>
      <c r="E24" s="61">
        <f ca="1">F23+1</f>
        <v>45845</v>
      </c>
      <c r="F24" s="61">
        <f ca="1">E24+4</f>
        <v>45849</v>
      </c>
      <c r="G24" s="13"/>
      <c r="H24" s="13">
        <f t="shared" ca="1" si="6"/>
        <v>5</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row>
    <row r="25" spans="1:64" s="3" customFormat="1" ht="30" customHeight="1" thickBot="1" x14ac:dyDescent="0.3">
      <c r="A25" s="36"/>
      <c r="B25" s="73" t="s">
        <v>57</v>
      </c>
      <c r="C25" s="48"/>
      <c r="D25" s="22"/>
      <c r="E25" s="61">
        <v>45846</v>
      </c>
      <c r="F25" s="61">
        <f>E25+4</f>
        <v>45850</v>
      </c>
      <c r="G25" s="13"/>
      <c r="H25" s="13">
        <f t="shared" si="6"/>
        <v>5</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Q25" s="23"/>
      <c r="AR25" s="23"/>
      <c r="AS25" s="23"/>
      <c r="AT25" s="23"/>
      <c r="AU25" s="23"/>
      <c r="AV25" s="23"/>
      <c r="AW25" s="23"/>
      <c r="AX25" s="23"/>
      <c r="AY25" s="23"/>
      <c r="AZ25" s="23"/>
      <c r="BA25" s="23"/>
      <c r="BB25" s="23"/>
      <c r="BC25" s="23"/>
      <c r="BD25" s="23"/>
      <c r="BE25" s="23"/>
      <c r="BF25" s="23"/>
      <c r="BG25" s="23"/>
      <c r="BH25" s="23"/>
      <c r="BI25" s="23"/>
      <c r="BJ25" s="23"/>
      <c r="BK25" s="23"/>
      <c r="BL25" s="23"/>
    </row>
    <row r="26" spans="1:64" s="3" customFormat="1" ht="30" customHeight="1" x14ac:dyDescent="0.25">
      <c r="A26" s="36" t="s">
        <v>11</v>
      </c>
    </row>
    <row r="27" spans="1:64" s="3" customFormat="1" ht="30" customHeight="1" x14ac:dyDescent="0.25">
      <c r="A27" s="36"/>
    </row>
    <row r="28" spans="1:64" s="3" customFormat="1" ht="30" customHeight="1" x14ac:dyDescent="0.25">
      <c r="A28" s="36"/>
    </row>
    <row r="29" spans="1:64" s="3" customFormat="1" ht="30" customHeight="1" x14ac:dyDescent="0.25">
      <c r="A29" s="36"/>
    </row>
    <row r="30" spans="1:64" s="3" customFormat="1" ht="30" customHeight="1" x14ac:dyDescent="0.25">
      <c r="A30" s="36"/>
    </row>
    <row r="31" spans="1:64" s="3" customFormat="1" ht="30" customHeight="1" x14ac:dyDescent="0.25">
      <c r="A31" s="36"/>
    </row>
    <row r="32" spans="1:64" s="3" customFormat="1" ht="30" customHeight="1" x14ac:dyDescent="0.25">
      <c r="A32" s="36" t="s">
        <v>12</v>
      </c>
    </row>
    <row r="33" spans="1:7" s="3" customFormat="1" ht="30" customHeight="1" x14ac:dyDescent="0.25">
      <c r="A33" s="37" t="s">
        <v>13</v>
      </c>
    </row>
    <row r="34" spans="1:7" ht="30" customHeight="1" x14ac:dyDescent="0.25">
      <c r="G34" s="6"/>
    </row>
    <row r="35" spans="1:7" ht="30" customHeight="1" x14ac:dyDescent="0.25">
      <c r="C35" s="11"/>
      <c r="F35" s="38"/>
    </row>
    <row r="36" spans="1:7" ht="30" customHeight="1" x14ac:dyDescent="0.25">
      <c r="C36"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2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3:O13 S13:Y13 AC13:BL13 I14:BL14 I15:P15 Z15:BL15 I16:R16 AB16:BL16 I17:BL17 AC18:BL18 I18:W19 AF19:BL19 I20:BL24 I25:AK25 AQ25:AR25 AX25:BL25 I5:BL8 I10:BL12 R9:BL9 I9:O9">
    <cfRule type="expression" dxfId="17" priority="33">
      <formula>AND(TODAY()&gt;=I$5,TODAY()&lt;J$5)</formula>
    </cfRule>
  </conditionalFormatting>
  <conditionalFormatting sqref="I13:O13 S13:Y13 AC13:BL13 I14:BL14 I15:P15 Z15:BL15 I16:R16 AB16:BL16 I17:BL17 AC18:BL18 I18:W19 AF19:BL19 I20:BL24 I25:AK25 AQ25:AR25 AX25:BL25 I7:BL8 I10:BL12 R9:BL9 I9:O9">
    <cfRule type="expression" dxfId="16" priority="27">
      <formula>AND(task_start&lt;=I$5,ROUNDDOWN((task_end-task_start+1)*task_progress,0)+task_start-1&gt;=I$5)</formula>
    </cfRule>
    <cfRule type="expression" dxfId="15" priority="28" stopIfTrue="1">
      <formula>AND(task_end&gt;=I$5,task_start&lt;J$5)</formula>
    </cfRule>
  </conditionalFormatting>
  <conditionalFormatting sqref="Z13:AB13">
    <cfRule type="expression" dxfId="14" priority="35">
      <formula>AND(TODAY()&gt;=P$5,TODAY()&lt;Q$5)</formula>
    </cfRule>
  </conditionalFormatting>
  <conditionalFormatting sqref="Z13:AB13">
    <cfRule type="expression" dxfId="13" priority="38">
      <formula>AND(task_start&lt;=P$5,ROUNDDOWN((task_end-task_start+1)*task_progress,0)+task_start-1&gt;=P$5)</formula>
    </cfRule>
    <cfRule type="expression" dxfId="12" priority="39" stopIfTrue="1">
      <formula>AND(task_end&gt;=P$5,task_start&lt;Q$5)</formula>
    </cfRule>
  </conditionalFormatting>
  <conditionalFormatting sqref="U15:Y15 AB19:AE19">
    <cfRule type="expression" dxfId="11" priority="41">
      <formula>AND(TODAY()&gt;=Q$5,TODAY()&lt;R$5)</formula>
    </cfRule>
  </conditionalFormatting>
  <conditionalFormatting sqref="U15:Y15 AB19:AE19">
    <cfRule type="expression" dxfId="10" priority="45">
      <formula>AND(task_start&lt;=Q$5,ROUNDDOWN((task_end-task_start+1)*task_progress,0)+task_start-1&gt;=Q$5)</formula>
    </cfRule>
    <cfRule type="expression" dxfId="9" priority="46" stopIfTrue="1">
      <formula>AND(task_end&gt;=Q$5,task_start&lt;R$5)</formula>
    </cfRule>
  </conditionalFormatting>
  <conditionalFormatting sqref="V16:AA16">
    <cfRule type="expression" dxfId="8" priority="48">
      <formula>AND(TODAY()&gt;=S$5,TODAY()&lt;T$5)</formula>
    </cfRule>
  </conditionalFormatting>
  <conditionalFormatting sqref="V16:AA16">
    <cfRule type="expression" dxfId="7" priority="52">
      <formula>AND(task_start&lt;=S$5,ROUNDDOWN((task_end-task_start+1)*task_progress,0)+task_start-1&gt;=S$5)</formula>
    </cfRule>
    <cfRule type="expression" dxfId="6" priority="53" stopIfTrue="1">
      <formula>AND(task_end&gt;=S$5,task_start&lt;T$5)</formula>
    </cfRule>
  </conditionalFormatting>
  <conditionalFormatting sqref="Z18:AB18">
    <cfRule type="expression" dxfId="5" priority="55">
      <formula>AND(TODAY()&gt;=X$5,TODAY()&lt;Y$5)</formula>
    </cfRule>
  </conditionalFormatting>
  <conditionalFormatting sqref="Z18:AB18">
    <cfRule type="expression" dxfId="4" priority="59">
      <formula>AND(task_start&lt;=X$5,ROUNDDOWN((task_end-task_start+1)*task_progress,0)+task_start-1&gt;=X$5)</formula>
    </cfRule>
    <cfRule type="expression" dxfId="3" priority="60" stopIfTrue="1">
      <formula>AND(task_end&gt;=X$5,task_start&lt;Y$5)</formula>
    </cfRule>
  </conditionalFormatting>
  <conditionalFormatting sqref="AS25:AW25">
    <cfRule type="expression" dxfId="2" priority="62">
      <formula>AND(TODAY()&gt;=AL$5,TODAY()&lt;AM$5)</formula>
    </cfRule>
  </conditionalFormatting>
  <conditionalFormatting sqref="AS25:AW25">
    <cfRule type="expression" dxfId="1" priority="65">
      <formula>AND(task_start&lt;=AL$5,ROUNDDOWN((task_end-task_start+1)*task_progress,0)+task_start-1&gt;=AL$5)</formula>
    </cfRule>
    <cfRule type="expression" dxfId="0" priority="66" stopIfTrue="1">
      <formula>AND(task_end&gt;=AL$5,task_start&lt;AM$5)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26" customWidth="1"/>
    <col min="2" max="16384" width="9.140625" style="2"/>
  </cols>
  <sheetData>
    <row r="1" spans="1:2" ht="46.5" customHeight="1" x14ac:dyDescent="0.2"/>
    <row r="2" spans="1:2" s="28" customFormat="1" ht="15.75" x14ac:dyDescent="0.25">
      <c r="A2" s="27" t="s">
        <v>22</v>
      </c>
      <c r="B2" s="27"/>
    </row>
    <row r="3" spans="1:2" s="32" customFormat="1" ht="27" customHeight="1" x14ac:dyDescent="0.25">
      <c r="A3" s="52" t="s">
        <v>23</v>
      </c>
      <c r="B3" s="33"/>
    </row>
    <row r="4" spans="1:2" s="29" customFormat="1" ht="26.25" x14ac:dyDescent="0.4">
      <c r="A4" s="30" t="s">
        <v>24</v>
      </c>
    </row>
    <row r="5" spans="1:2" ht="74.099999999999994" customHeight="1" x14ac:dyDescent="0.2">
      <c r="A5" s="31" t="s">
        <v>25</v>
      </c>
    </row>
    <row r="6" spans="1:2" ht="26.25" customHeight="1" x14ac:dyDescent="0.2">
      <c r="A6" s="30" t="s">
        <v>26</v>
      </c>
    </row>
    <row r="7" spans="1:2" s="26" customFormat="1" ht="228" customHeight="1" x14ac:dyDescent="0.25">
      <c r="A7" s="35" t="s">
        <v>27</v>
      </c>
    </row>
    <row r="8" spans="1:2" s="29" customFormat="1" ht="26.25" x14ac:dyDescent="0.4">
      <c r="A8" s="30" t="s">
        <v>28</v>
      </c>
    </row>
    <row r="9" spans="1:2" ht="75" x14ac:dyDescent="0.2">
      <c r="A9" s="31" t="s">
        <v>29</v>
      </c>
    </row>
    <row r="10" spans="1:2" s="26" customFormat="1" ht="27.95" customHeight="1" x14ac:dyDescent="0.25">
      <c r="A10" s="34" t="s">
        <v>30</v>
      </c>
    </row>
    <row r="11" spans="1:2" s="29" customFormat="1" ht="26.25" x14ac:dyDescent="0.4">
      <c r="A11" s="30" t="s">
        <v>31</v>
      </c>
    </row>
    <row r="12" spans="1:2" ht="30" x14ac:dyDescent="0.2">
      <c r="A12" s="31" t="s">
        <v>32</v>
      </c>
    </row>
    <row r="13" spans="1:2" s="26" customFormat="1" ht="27.95" customHeight="1" x14ac:dyDescent="0.25">
      <c r="A13" s="34" t="s">
        <v>33</v>
      </c>
    </row>
    <row r="14" spans="1:2" s="29" customFormat="1" ht="26.25" x14ac:dyDescent="0.4">
      <c r="A14" s="30" t="s">
        <v>34</v>
      </c>
    </row>
    <row r="15" spans="1:2" ht="93.75" customHeight="1" x14ac:dyDescent="0.2">
      <c r="A15" s="31" t="s">
        <v>35</v>
      </c>
    </row>
    <row r="16" spans="1:2" ht="90" x14ac:dyDescent="0.2">
      <c r="A16" s="31"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44944C-1F1D-4162-962A-96F3FC8455D8}">
  <ds:schemaRefs>
    <ds:schemaRef ds:uri="http://purl.org/dc/terms/"/>
    <ds:schemaRef ds:uri="http://purl.org/dc/dcmitype/"/>
    <ds:schemaRef ds:uri="http://schemas.microsoft.com/office/2006/metadata/properties"/>
    <ds:schemaRef ds:uri="http://schemas.microsoft.com/office/2006/documentManagement/types"/>
    <ds:schemaRef ds:uri="230e9df3-be65-4c73-a93b-d1236ebd677e"/>
    <ds:schemaRef ds:uri="16c05727-aa75-4e4a-9b5f-8a80a1165891"/>
    <ds:schemaRef ds:uri="http://www.w3.org/XML/1998/namespace"/>
    <ds:schemaRef ds:uri="71af3243-3dd4-4a8d-8c0d-dd76da1f02a5"/>
    <ds:schemaRef ds:uri="http://purl.org/dc/elements/1.1/"/>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2025-06-05T19:17:35Z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