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9030" firstSheet="3" activeTab="5"/>
  </bookViews>
  <sheets>
    <sheet name="TOP DINO" sheetId="8" state="hidden" r:id="rId1"/>
    <sheet name="SLIJ" sheetId="7" state="hidden" r:id="rId2"/>
    <sheet name="FJL" sheetId="6" state="hidden" r:id="rId3"/>
    <sheet name="L-A" sheetId="9" r:id="rId4"/>
    <sheet name="L-B" sheetId="10" r:id="rId5"/>
    <sheet name="L-C" sheetId="11" r:id="rId6"/>
  </sheets>
  <definedNames>
    <definedName name="_xlnm._FilterDatabase" localSheetId="3" hidden="1">'L-A'!$A$2:$BJ$14</definedName>
    <definedName name="_xlnm._FilterDatabase" localSheetId="4" hidden="1">'L-B'!$A$2:$AZ$8</definedName>
    <definedName name="_xlnm._FilterDatabase" localSheetId="5" hidden="1">'L-C'!$A$2:$BH$18</definedName>
  </definedNames>
  <calcPr calcId="145621"/>
</workbook>
</file>

<file path=xl/calcChain.xml><?xml version="1.0" encoding="utf-8"?>
<calcChain xmlns="http://schemas.openxmlformats.org/spreadsheetml/2006/main">
  <c r="BE18" i="11" l="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BF17" i="11"/>
  <c r="AJ17" i="11"/>
  <c r="AI17" i="11"/>
  <c r="AG17" i="11"/>
  <c r="AH17" i="11" s="1"/>
  <c r="AF17" i="11"/>
  <c r="AF18" i="11" s="1"/>
  <c r="AE17" i="11"/>
  <c r="AE18" i="11" s="1"/>
  <c r="AC17" i="11"/>
  <c r="AA17" i="11"/>
  <c r="Z17" i="11"/>
  <c r="V17" i="11"/>
  <c r="T17" i="11"/>
  <c r="S17" i="11"/>
  <c r="BC17" i="11" s="1"/>
  <c r="P17" i="11"/>
  <c r="Q17" i="11" s="1"/>
  <c r="O17" i="11"/>
  <c r="N17" i="11"/>
  <c r="AM17" i="11" s="1"/>
  <c r="X17" i="11"/>
  <c r="AV8" i="10"/>
  <c r="AU8" i="10"/>
  <c r="AT8" i="10"/>
  <c r="AS8" i="10"/>
  <c r="AR8" i="10"/>
  <c r="AQ8" i="10"/>
  <c r="AP8" i="10"/>
  <c r="AO8" i="10"/>
  <c r="AX7" i="10"/>
  <c r="AW7" i="10"/>
  <c r="AJ7" i="10"/>
  <c r="AI7" i="10"/>
  <c r="AL7" i="10" s="1"/>
  <c r="AG7" i="10"/>
  <c r="AH7" i="10" s="1"/>
  <c r="AF7" i="10"/>
  <c r="AF8" i="10" s="1"/>
  <c r="AE7" i="10"/>
  <c r="AE8" i="10"/>
  <c r="AC7" i="10"/>
  <c r="AA7" i="10"/>
  <c r="Z7" i="10"/>
  <c r="V7" i="10"/>
  <c r="T7" i="10"/>
  <c r="S7" i="10"/>
  <c r="AV7" i="10" s="1"/>
  <c r="P7" i="10"/>
  <c r="O7" i="10"/>
  <c r="N7" i="10"/>
  <c r="X4" i="10"/>
  <c r="X3" i="10"/>
  <c r="X7" i="10" s="1"/>
  <c r="BF14" i="9"/>
  <c r="BE14" i="9"/>
  <c r="BD14" i="9"/>
  <c r="BC14" i="9"/>
  <c r="BB14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BH13" i="9"/>
  <c r="BG13" i="9"/>
  <c r="AJ13" i="9"/>
  <c r="AI13" i="9"/>
  <c r="AG13" i="9"/>
  <c r="AF13" i="9"/>
  <c r="AF14" i="9"/>
  <c r="AE13" i="9"/>
  <c r="AE14" i="9" s="1"/>
  <c r="AC13" i="9"/>
  <c r="AA13" i="9"/>
  <c r="Z13" i="9"/>
  <c r="V13" i="9"/>
  <c r="T13" i="9"/>
  <c r="U13" i="9" s="1"/>
  <c r="S13" i="9"/>
  <c r="P13" i="9"/>
  <c r="Q13" i="9" s="1"/>
  <c r="O13" i="9"/>
  <c r="AM13" i="9" s="1"/>
  <c r="N13" i="9"/>
  <c r="X12" i="9"/>
  <c r="X11" i="9"/>
  <c r="X13" i="9" s="1"/>
  <c r="AL17" i="11"/>
  <c r="AT17" i="11"/>
  <c r="U17" i="11"/>
  <c r="AB7" i="10"/>
  <c r="AD7" i="10"/>
  <c r="AL13" i="9"/>
  <c r="X18" i="11"/>
  <c r="AX17" i="11"/>
  <c r="AQ7" i="10"/>
  <c r="AS7" i="10"/>
  <c r="AR7" i="10"/>
  <c r="BE13" i="9"/>
  <c r="AV13" i="9"/>
  <c r="AS17" i="11" l="1"/>
  <c r="AK17" i="11"/>
  <c r="Y17" i="11"/>
  <c r="AD13" i="9"/>
  <c r="AT13" i="9"/>
  <c r="X14" i="9"/>
  <c r="Y13" i="9"/>
  <c r="BD13" i="9"/>
  <c r="BA13" i="9"/>
  <c r="AP13" i="9"/>
  <c r="W13" i="9"/>
  <c r="BB13" i="9"/>
  <c r="AQ13" i="9"/>
  <c r="AK13" i="9"/>
  <c r="AN13" i="9" s="1"/>
  <c r="AX13" i="9"/>
  <c r="AB13" i="9"/>
  <c r="AW13" i="9"/>
  <c r="BC13" i="9"/>
  <c r="AH13" i="9"/>
  <c r="AR13" i="9"/>
  <c r="AS13" i="9"/>
  <c r="AY13" i="9"/>
  <c r="AZ13" i="9"/>
  <c r="AO13" i="9"/>
  <c r="BF13" i="9"/>
  <c r="AU13" i="9"/>
  <c r="AM7" i="10"/>
  <c r="Q7" i="10"/>
  <c r="W7" i="10"/>
  <c r="AN17" i="11"/>
  <c r="AW17" i="11"/>
  <c r="AD17" i="11"/>
  <c r="AO17" i="11"/>
  <c r="AR17" i="11"/>
  <c r="AP17" i="11"/>
  <c r="BB17" i="11"/>
  <c r="AZ17" i="11"/>
  <c r="AU17" i="11"/>
  <c r="AV17" i="11"/>
  <c r="W17" i="11"/>
  <c r="AB17" i="11"/>
  <c r="BE17" i="11"/>
  <c r="AQ17" i="11"/>
  <c r="BA17" i="11"/>
  <c r="AY17" i="11"/>
  <c r="BD17" i="11"/>
  <c r="Y7" i="10"/>
  <c r="X8" i="10"/>
  <c r="AP7" i="10"/>
  <c r="U7" i="10"/>
  <c r="AU7" i="10"/>
  <c r="AO7" i="10"/>
  <c r="AT7" i="10"/>
  <c r="AK7" i="10"/>
  <c r="AN7" i="10" s="1"/>
</calcChain>
</file>

<file path=xl/sharedStrings.xml><?xml version="1.0" encoding="utf-8"?>
<sst xmlns="http://schemas.openxmlformats.org/spreadsheetml/2006/main" count="537" uniqueCount="153">
  <si>
    <t>Fecha</t>
  </si>
  <si>
    <t>Turno</t>
  </si>
  <si>
    <t>Area</t>
  </si>
  <si>
    <t>Maquina</t>
  </si>
  <si>
    <t>TipoMaterial</t>
  </si>
  <si>
    <t>OP</t>
  </si>
  <si>
    <t>Operador</t>
  </si>
  <si>
    <t>Inspector</t>
  </si>
  <si>
    <t>Diametro</t>
  </si>
  <si>
    <t>Libraje</t>
  </si>
  <si>
    <t>Acero</t>
  </si>
  <si>
    <t>Rosca</t>
  </si>
  <si>
    <t>Corte</t>
  </si>
  <si>
    <t>TotalPiezas</t>
  </si>
  <si>
    <t>PzasOK</t>
  </si>
  <si>
    <t>PzasRech</t>
  </si>
  <si>
    <t>Rechazos</t>
  </si>
  <si>
    <t>TpoCiclo</t>
  </si>
  <si>
    <t>TpoAbierto</t>
  </si>
  <si>
    <t>TpoTeorico</t>
  </si>
  <si>
    <t>TRS</t>
  </si>
  <si>
    <t>Turnos</t>
  </si>
  <si>
    <t>OutPut</t>
  </si>
  <si>
    <t>Cuadrilla</t>
  </si>
  <si>
    <t>HH.MEQS</t>
  </si>
  <si>
    <t>TpoProductivo</t>
  </si>
  <si>
    <t>TpoImproductivo</t>
  </si>
  <si>
    <t>Improductivo</t>
  </si>
  <si>
    <t>TpoPerdCadencia</t>
  </si>
  <si>
    <t>PerdCadencia</t>
  </si>
  <si>
    <t>JEQS</t>
  </si>
  <si>
    <t>MEQS</t>
  </si>
  <si>
    <t>TpoTeoProd</t>
  </si>
  <si>
    <t>TpoOperacion</t>
  </si>
  <si>
    <t>Disponibilidad</t>
  </si>
  <si>
    <t>Rendimiento</t>
  </si>
  <si>
    <t>Calidad</t>
  </si>
  <si>
    <t>OEE</t>
  </si>
  <si>
    <t>MIN.</t>
  </si>
  <si>
    <t>HRS.</t>
  </si>
  <si>
    <t>%</t>
  </si>
  <si>
    <t>HRS.HOMBRE</t>
  </si>
  <si>
    <t>Tiempo Rechazo</t>
  </si>
  <si>
    <t>(HRS)</t>
  </si>
  <si>
    <t>(%)</t>
  </si>
  <si>
    <t>Comida</t>
  </si>
  <si>
    <t>Cambio de Operación Normal (Líneas y Coples)</t>
  </si>
  <si>
    <t>Inspección dimensional</t>
  </si>
  <si>
    <t>Ajuste en Pieza</t>
  </si>
  <si>
    <t>Ajuste de Steady Rest</t>
  </si>
  <si>
    <t>Falla de Fluido: Hidráulico</t>
  </si>
  <si>
    <t>MTTO Autónomo Planos de Conservación</t>
  </si>
  <si>
    <t>Falla  Fosfatizadora</t>
  </si>
  <si>
    <t>Falla otro Torno CNC</t>
  </si>
  <si>
    <t>TORNO: Control Torno</t>
  </si>
  <si>
    <t>Falla de chuck centrador</t>
  </si>
  <si>
    <t>TORNO: Torreta</t>
  </si>
  <si>
    <t>TORNO: Chuck</t>
  </si>
  <si>
    <t>TORNO: Transportador de Rebaba</t>
  </si>
  <si>
    <t>Falta de Tubería Preparada (Suajadora, Torno Anterior)</t>
  </si>
  <si>
    <t>Desfase (torno)</t>
  </si>
  <si>
    <t>Puntas Chuecas</t>
  </si>
  <si>
    <t>Mal Acabado</t>
  </si>
  <si>
    <t>Vibracion de rosca</t>
  </si>
  <si>
    <t>Ovalamiento</t>
  </si>
  <si>
    <t>Escalones</t>
  </si>
  <si>
    <t>Inspección de rosca en maquina</t>
  </si>
  <si>
    <t>Reunión de Trabajo</t>
  </si>
  <si>
    <t>Equipos autónomos</t>
  </si>
  <si>
    <t>Falta de Carga por Falta de Tubería Externa</t>
  </si>
  <si>
    <t>Cambio de inserto/peine</t>
  </si>
  <si>
    <t>C</t>
  </si>
  <si>
    <t>CO1</t>
  </si>
  <si>
    <t>CO13</t>
  </si>
  <si>
    <t>CO2</t>
  </si>
  <si>
    <t>CO4</t>
  </si>
  <si>
    <t>F1</t>
  </si>
  <si>
    <t>MA1</t>
  </si>
  <si>
    <t>MC14</t>
  </si>
  <si>
    <t>MC15</t>
  </si>
  <si>
    <t>MC2</t>
  </si>
  <si>
    <t>MC23</t>
  </si>
  <si>
    <t>MC3</t>
  </si>
  <si>
    <t>MC6</t>
  </si>
  <si>
    <t>MC9</t>
  </si>
  <si>
    <t>MP2</t>
  </si>
  <si>
    <t>MP6</t>
  </si>
  <si>
    <t>NC19</t>
  </si>
  <si>
    <t>NC2</t>
  </si>
  <si>
    <t>NC31</t>
  </si>
  <si>
    <t>NC6</t>
  </si>
  <si>
    <t>NC8</t>
  </si>
  <si>
    <t>PM1</t>
  </si>
  <si>
    <t>RE2</t>
  </si>
  <si>
    <t>RE5</t>
  </si>
  <si>
    <t>X</t>
  </si>
  <si>
    <t>Y</t>
  </si>
  <si>
    <t>ROSCA VIBRADA</t>
  </si>
  <si>
    <t>ESCALON EN ROSCA</t>
  </si>
  <si>
    <t>RECHAZO POR AJUSTE</t>
  </si>
  <si>
    <t>I</t>
  </si>
  <si>
    <t>N</t>
  </si>
  <si>
    <t>O</t>
  </si>
  <si>
    <t>P</t>
  </si>
  <si>
    <t>R</t>
  </si>
  <si>
    <t>RA</t>
  </si>
  <si>
    <t>28/03/2025</t>
  </si>
  <si>
    <t xml:space="preserve">1 </t>
  </si>
  <si>
    <t>D-003</t>
  </si>
  <si>
    <t>5 1/2</t>
  </si>
  <si>
    <t>TRC-95</t>
  </si>
  <si>
    <t>VAM TOP</t>
  </si>
  <si>
    <t>D-004</t>
  </si>
  <si>
    <t>4 1/2</t>
  </si>
  <si>
    <t>P-110</t>
  </si>
  <si>
    <t>1A</t>
  </si>
  <si>
    <t>1B</t>
  </si>
  <si>
    <t>29/03/2025</t>
  </si>
  <si>
    <t>12/04/2025</t>
  </si>
  <si>
    <t xml:space="preserve">2 </t>
  </si>
  <si>
    <t>E-003</t>
  </si>
  <si>
    <t>7 5/8</t>
  </si>
  <si>
    <t>VAM FJL</t>
  </si>
  <si>
    <t>E-004</t>
  </si>
  <si>
    <t>26/04/2025</t>
  </si>
  <si>
    <t>9 7/8</t>
  </si>
  <si>
    <t>TAC-110</t>
  </si>
  <si>
    <t>VAM SLIJ-II</t>
  </si>
  <si>
    <t>15/04/2025</t>
  </si>
  <si>
    <t xml:space="preserve">3 </t>
  </si>
  <si>
    <t xml:space="preserve">F-16 </t>
  </si>
  <si>
    <t xml:space="preserve">F-17 </t>
  </si>
  <si>
    <t>TRC-110</t>
  </si>
  <si>
    <t>16/04/2025</t>
  </si>
  <si>
    <t>17/04/2025</t>
  </si>
  <si>
    <t>11 7/8</t>
  </si>
  <si>
    <t>TAC-140</t>
  </si>
  <si>
    <t>22/04/2025</t>
  </si>
  <si>
    <t>23/04/2025</t>
  </si>
  <si>
    <t>24/04/2025</t>
  </si>
  <si>
    <t>OBJETIVOS</t>
  </si>
  <si>
    <t>PIN</t>
  </si>
  <si>
    <t>BOX</t>
  </si>
  <si>
    <t>GRAL</t>
  </si>
  <si>
    <t>7 TPI</t>
  </si>
  <si>
    <t>6 TPI</t>
  </si>
  <si>
    <t>5 TPI</t>
  </si>
  <si>
    <t>8 TPI</t>
  </si>
  <si>
    <t>4 TPI</t>
  </si>
  <si>
    <t>3 TPI</t>
  </si>
  <si>
    <t>AÑO</t>
  </si>
  <si>
    <t>OBJETIVOS X HILOS</t>
  </si>
  <si>
    <t>'Reporte del 28 de Marzo al 28 de Abril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</si>
</sst>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7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5"/>
      <name val="Arial"/>
      <family val="2"/>
    </font>
    <font>
      <b/>
      <sz val="12"/>
      <name val="Arial"/>
      <family val="2"/>
    </font>
    <font>
      <b/>
      <sz val="15"/>
      <name val="Arial"/>
      <family val="2"/>
    </font>
    <font>
      <sz val="10"/>
      <name val="Arial"/>
      <family val="2"/>
    </font>
    <font>
      <b/>
      <sz val="16"/>
      <color indexed="8"/>
      <name val="Calibri"/>
      <family val="2"/>
    </font>
    <font>
      <sz val="16"/>
      <name val="Arial"/>
      <family val="2"/>
    </font>
    <font>
      <i/>
      <sz val="16"/>
      <name val="Arial"/>
      <family val="2"/>
    </font>
    <font>
      <sz val="12"/>
      <color indexed="8"/>
      <name val="Calibri"/>
      <family val="2"/>
    </font>
    <font>
      <b/>
      <i/>
      <sz val="16"/>
      <name val="Arial"/>
      <family val="2"/>
    </font>
    <font>
      <b/>
      <i/>
      <sz val="16"/>
      <color indexed="9"/>
      <name val="Arial"/>
      <family val="2"/>
    </font>
    <font>
      <sz val="11"/>
      <color theme="1"/>
      <name val="Calibri"/>
      <family val="2"/>
      <scheme val="minor"/>
    </font>
    <font>
      <sz val="16"/>
      <color theme="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2" fillId="0" borderId="0" applyFont="0" applyFill="0" applyBorder="0" applyAlignment="0" applyProtection="0"/>
    <xf numFmtId="0" fontId="5" fillId="0" borderId="0"/>
  </cellStyleXfs>
  <cellXfs count="7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0" fillId="2" borderId="1" xfId="0" applyFill="1" applyBorder="1"/>
    <xf numFmtId="0" fontId="0" fillId="2" borderId="0" xfId="0" applyFill="1"/>
    <xf numFmtId="0" fontId="0" fillId="2" borderId="0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0" xfId="0" applyFill="1"/>
    <xf numFmtId="0" fontId="0" fillId="4" borderId="0" xfId="0" applyFill="1"/>
    <xf numFmtId="0" fontId="0" fillId="2" borderId="4" xfId="0" applyFill="1" applyBorder="1"/>
    <xf numFmtId="0" fontId="0" fillId="2" borderId="5" xfId="0" applyFill="1" applyBorder="1"/>
    <xf numFmtId="0" fontId="0" fillId="4" borderId="6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0" xfId="0" applyFill="1"/>
    <xf numFmtId="0" fontId="0" fillId="6" borderId="0" xfId="0" applyFill="1"/>
    <xf numFmtId="0" fontId="0" fillId="6" borderId="7" xfId="0" applyFill="1" applyBorder="1"/>
    <xf numFmtId="0" fontId="0" fillId="5" borderId="5" xfId="0" applyFill="1" applyBorder="1"/>
    <xf numFmtId="0" fontId="0" fillId="3" borderId="5" xfId="0" applyFill="1" applyBorder="1"/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1" xfId="0" applyFill="1" applyBorder="1"/>
    <xf numFmtId="0" fontId="0" fillId="7" borderId="7" xfId="0" applyFill="1" applyBorder="1"/>
    <xf numFmtId="0" fontId="0" fillId="7" borderId="6" xfId="0" applyFill="1" applyBorder="1"/>
    <xf numFmtId="0" fontId="0" fillId="8" borderId="8" xfId="0" applyFill="1" applyBorder="1"/>
    <xf numFmtId="0" fontId="0" fillId="8" borderId="2" xfId="0" applyFill="1" applyBorder="1"/>
    <xf numFmtId="0" fontId="0" fillId="8" borderId="9" xfId="0" applyFill="1" applyBorder="1"/>
    <xf numFmtId="0" fontId="0" fillId="8" borderId="3" xfId="0" applyFill="1" applyBorder="1"/>
    <xf numFmtId="0" fontId="0" fillId="8" borderId="10" xfId="0" applyFill="1" applyBorder="1"/>
    <xf numFmtId="0" fontId="2" fillId="2" borderId="0" xfId="0" applyFont="1" applyFill="1"/>
    <xf numFmtId="0" fontId="2" fillId="7" borderId="7" xfId="0" applyFont="1" applyFill="1" applyBorder="1"/>
    <xf numFmtId="0" fontId="2" fillId="7" borderId="6" xfId="0" applyFont="1" applyFill="1" applyBorder="1"/>
    <xf numFmtId="0" fontId="2" fillId="7" borderId="1" xfId="0" applyFont="1" applyFill="1" applyBorder="1"/>
    <xf numFmtId="0" fontId="3" fillId="8" borderId="1" xfId="0" applyFont="1" applyFill="1" applyBorder="1" applyAlignment="1">
      <alignment horizontal="center"/>
    </xf>
    <xf numFmtId="0" fontId="2" fillId="2" borderId="8" xfId="0" applyFont="1" applyFill="1" applyBorder="1"/>
    <xf numFmtId="0" fontId="2" fillId="2" borderId="3" xfId="0" applyFont="1" applyFill="1" applyBorder="1"/>
    <xf numFmtId="0" fontId="0" fillId="2" borderId="10" xfId="0" applyFill="1" applyBorder="1"/>
    <xf numFmtId="0" fontId="0" fillId="2" borderId="9" xfId="0" applyFill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textRotation="180"/>
    </xf>
    <xf numFmtId="10" fontId="1" fillId="0" borderId="0" xfId="0" applyNumberFormat="1" applyFont="1" applyAlignment="1">
      <alignment horizontal="left"/>
    </xf>
    <xf numFmtId="10" fontId="1" fillId="0" borderId="0" xfId="0" applyNumberFormat="1" applyFont="1" applyAlignment="1">
      <alignment horizontal="left" textRotation="180"/>
    </xf>
    <xf numFmtId="0" fontId="6" fillId="0" borderId="0" xfId="2" quotePrefix="1" applyFont="1" applyAlignment="1">
      <alignment horizontal="left"/>
    </xf>
    <xf numFmtId="167" fontId="13" fillId="10" borderId="11" xfId="1" applyNumberFormat="1" applyFont="1" applyFill="1" applyBorder="1" applyAlignment="1">
      <alignment horizontal="left" vertical="center" wrapText="1"/>
    </xf>
    <xf numFmtId="0" fontId="7" fillId="0" borderId="0" xfId="0" applyFont="1"/>
    <xf numFmtId="0" fontId="7" fillId="0" borderId="0" xfId="0" quotePrefix="1" applyFont="1" applyAlignment="1">
      <alignment horizontal="left"/>
    </xf>
    <xf numFmtId="0" fontId="7" fillId="0" borderId="0" xfId="0" applyNumberFormat="1" applyFont="1" applyAlignment="1">
      <alignment horizontal="left"/>
    </xf>
    <xf numFmtId="164" fontId="7" fillId="0" borderId="0" xfId="0" applyNumberFormat="1" applyFont="1" applyAlignment="1">
      <alignment horizontal="left"/>
    </xf>
    <xf numFmtId="3" fontId="7" fillId="0" borderId="0" xfId="0" applyNumberFormat="1" applyFont="1" applyAlignment="1">
      <alignment horizontal="left"/>
    </xf>
    <xf numFmtId="4" fontId="7" fillId="0" borderId="0" xfId="0" applyNumberFormat="1" applyFont="1" applyAlignment="1">
      <alignment horizontal="left"/>
    </xf>
    <xf numFmtId="10" fontId="7" fillId="0" borderId="0" xfId="0" applyNumberFormat="1" applyFont="1" applyAlignment="1">
      <alignment horizontal="left"/>
    </xf>
    <xf numFmtId="4" fontId="7" fillId="0" borderId="0" xfId="0" applyNumberFormat="1" applyFont="1"/>
    <xf numFmtId="3" fontId="7" fillId="0" borderId="0" xfId="0" applyNumberFormat="1" applyFont="1"/>
    <xf numFmtId="0" fontId="7" fillId="0" borderId="0" xfId="0" applyFont="1" applyAlignment="1">
      <alignment horizontal="left"/>
    </xf>
    <xf numFmtId="3" fontId="8" fillId="0" borderId="1" xfId="0" applyNumberFormat="1" applyFont="1" applyBorder="1" applyAlignment="1">
      <alignment horizontal="left"/>
    </xf>
    <xf numFmtId="4" fontId="8" fillId="0" borderId="1" xfId="0" applyNumberFormat="1" applyFont="1" applyBorder="1" applyAlignment="1">
      <alignment horizontal="left"/>
    </xf>
    <xf numFmtId="10" fontId="8" fillId="0" borderId="1" xfId="0" applyNumberFormat="1" applyFont="1" applyBorder="1" applyAlignment="1">
      <alignment horizontal="left"/>
    </xf>
    <xf numFmtId="4" fontId="8" fillId="0" borderId="1" xfId="0" applyNumberFormat="1" applyFont="1" applyBorder="1"/>
    <xf numFmtId="3" fontId="8" fillId="0" borderId="1" xfId="0" applyNumberFormat="1" applyFont="1" applyBorder="1"/>
    <xf numFmtId="2" fontId="8" fillId="0" borderId="1" xfId="0" applyNumberFormat="1" applyFont="1" applyBorder="1"/>
    <xf numFmtId="2" fontId="7" fillId="0" borderId="0" xfId="0" applyNumberFormat="1" applyFont="1"/>
    <xf numFmtId="1" fontId="9" fillId="0" borderId="0" xfId="1" quotePrefix="1" applyNumberFormat="1" applyFont="1" applyAlignment="1">
      <alignment horizontal="left" vertical="center" textRotation="90" wrapText="1"/>
    </xf>
    <xf numFmtId="1" fontId="10" fillId="11" borderId="1" xfId="1" applyNumberFormat="1" applyFont="1" applyFill="1" applyBorder="1" applyAlignment="1">
      <alignment horizontal="left" vertical="center"/>
    </xf>
    <xf numFmtId="1" fontId="10" fillId="12" borderId="1" xfId="1" applyNumberFormat="1" applyFont="1" applyFill="1" applyBorder="1" applyAlignment="1">
      <alignment horizontal="left" vertical="center"/>
    </xf>
    <xf numFmtId="2" fontId="10" fillId="13" borderId="1" xfId="0" applyNumberFormat="1" applyFont="1" applyFill="1" applyBorder="1" applyAlignment="1">
      <alignment horizontal="left" vertical="center"/>
    </xf>
    <xf numFmtId="43" fontId="11" fillId="9" borderId="1" xfId="1" applyFont="1" applyFill="1" applyBorder="1" applyAlignment="1">
      <alignment horizontal="left" vertical="center"/>
    </xf>
    <xf numFmtId="1" fontId="10" fillId="14" borderId="1" xfId="1" applyNumberFormat="1" applyFont="1" applyFill="1" applyBorder="1" applyAlignment="1">
      <alignment horizontal="left" vertical="center"/>
    </xf>
    <xf numFmtId="0" fontId="13" fillId="15" borderId="1" xfId="1" applyNumberFormat="1" applyFont="1" applyFill="1" applyBorder="1" applyAlignment="1">
      <alignment horizontal="center" vertical="center"/>
    </xf>
    <xf numFmtId="2" fontId="7" fillId="14" borderId="0" xfId="0" applyNumberFormat="1" applyFont="1" applyFill="1" applyAlignment="1">
      <alignment horizontal="left"/>
    </xf>
    <xf numFmtId="0" fontId="0" fillId="7" borderId="5" xfId="0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3">
    <cellStyle name="Millares 2" xfId="1"/>
    <cellStyle name="Normal" xfId="0" builtinId="0"/>
    <cellStyle name="Normal 10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5:M23"/>
  <sheetViews>
    <sheetView topLeftCell="A12" workbookViewId="0">
      <selection activeCell="M23" sqref="L19:M23"/>
    </sheetView>
  </sheetViews>
  <sheetFormatPr baseColWidth="10" defaultRowHeight="15" x14ac:dyDescent="0.25"/>
  <cols>
    <col min="1" max="16384" width="11.42578125" style="20"/>
  </cols>
  <sheetData>
    <row r="15" spans="4:13" ht="18.75" x14ac:dyDescent="0.25">
      <c r="D15" s="35" t="s">
        <v>140</v>
      </c>
      <c r="E15" s="7"/>
      <c r="F15" s="7"/>
      <c r="G15" s="36" t="s">
        <v>150</v>
      </c>
      <c r="H15" s="37"/>
    </row>
    <row r="16" spans="4:13" ht="19.5" x14ac:dyDescent="0.3">
      <c r="D16" s="6"/>
      <c r="E16" s="5"/>
      <c r="F16" s="5"/>
      <c r="G16" s="5"/>
      <c r="H16" s="10"/>
      <c r="K16" s="71" t="s">
        <v>151</v>
      </c>
      <c r="L16" s="71"/>
      <c r="M16" s="71"/>
    </row>
    <row r="17" spans="4:13" x14ac:dyDescent="0.25">
      <c r="D17" s="6"/>
      <c r="E17" s="5"/>
      <c r="F17" s="5"/>
      <c r="G17" s="5"/>
      <c r="H17" s="10"/>
    </row>
    <row r="18" spans="4:13" x14ac:dyDescent="0.25">
      <c r="D18" s="6"/>
      <c r="E18" s="5"/>
      <c r="F18" s="5"/>
      <c r="G18" s="5"/>
      <c r="H18" s="10"/>
      <c r="L18" s="21" t="s">
        <v>141</v>
      </c>
      <c r="M18" s="21" t="s">
        <v>142</v>
      </c>
    </row>
    <row r="19" spans="4:13" x14ac:dyDescent="0.25">
      <c r="D19" s="6"/>
      <c r="E19" s="25"/>
      <c r="F19" s="28"/>
      <c r="G19" s="28"/>
      <c r="H19" s="29"/>
      <c r="K19" s="16" t="s">
        <v>147</v>
      </c>
      <c r="L19" s="17"/>
      <c r="M19" s="17"/>
    </row>
    <row r="20" spans="4:13" ht="18.75" x14ac:dyDescent="0.25">
      <c r="D20" s="6"/>
      <c r="E20" s="26"/>
      <c r="F20" s="33" t="s">
        <v>141</v>
      </c>
      <c r="G20" s="22"/>
      <c r="H20" s="34" t="s">
        <v>143</v>
      </c>
      <c r="K20" s="15" t="s">
        <v>145</v>
      </c>
      <c r="L20" s="18"/>
      <c r="M20" s="18"/>
    </row>
    <row r="21" spans="4:13" x14ac:dyDescent="0.25">
      <c r="D21" s="6"/>
      <c r="E21" s="26"/>
      <c r="F21" s="70"/>
      <c r="G21" s="70"/>
      <c r="H21" s="70"/>
      <c r="K21" s="8" t="s">
        <v>146</v>
      </c>
      <c r="L21" s="19"/>
      <c r="M21" s="19"/>
    </row>
    <row r="22" spans="4:13" ht="18.75" x14ac:dyDescent="0.25">
      <c r="D22" s="38"/>
      <c r="E22" s="27"/>
      <c r="F22" s="33" t="s">
        <v>142</v>
      </c>
      <c r="G22" s="22"/>
      <c r="H22" s="34" t="s">
        <v>143</v>
      </c>
      <c r="K22" s="4" t="s">
        <v>148</v>
      </c>
      <c r="L22" s="11"/>
      <c r="M22" s="11"/>
    </row>
    <row r="23" spans="4:13" x14ac:dyDescent="0.25">
      <c r="K23" s="9" t="s">
        <v>149</v>
      </c>
      <c r="L23" s="12"/>
      <c r="M23" s="12"/>
    </row>
  </sheetData>
  <mergeCells count="2">
    <mergeCell ref="F21:H21"/>
    <mergeCell ref="K16:M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5:M22"/>
  <sheetViews>
    <sheetView topLeftCell="A12" workbookViewId="0">
      <selection activeCell="L19" sqref="L19:M21"/>
    </sheetView>
  </sheetViews>
  <sheetFormatPr baseColWidth="10" defaultRowHeight="15" x14ac:dyDescent="0.25"/>
  <cols>
    <col min="1" max="16384" width="11.42578125" style="20"/>
  </cols>
  <sheetData>
    <row r="15" spans="4:13" ht="18.75" x14ac:dyDescent="0.25">
      <c r="D15" s="35" t="s">
        <v>140</v>
      </c>
      <c r="E15" s="7"/>
      <c r="F15" s="7"/>
      <c r="G15" s="36" t="s">
        <v>150</v>
      </c>
      <c r="H15" s="37"/>
    </row>
    <row r="16" spans="4:13" ht="19.5" x14ac:dyDescent="0.3">
      <c r="D16" s="6"/>
      <c r="E16" s="5"/>
      <c r="F16" s="5"/>
      <c r="G16" s="5"/>
      <c r="H16" s="10"/>
      <c r="K16" s="71" t="s">
        <v>151</v>
      </c>
      <c r="L16" s="71"/>
      <c r="M16" s="71"/>
    </row>
    <row r="17" spans="4:13" x14ac:dyDescent="0.25">
      <c r="D17" s="6"/>
      <c r="E17" s="5"/>
      <c r="F17" s="5"/>
      <c r="G17" s="5"/>
      <c r="H17" s="10"/>
    </row>
    <row r="18" spans="4:13" x14ac:dyDescent="0.25">
      <c r="D18" s="6"/>
      <c r="E18" s="5"/>
      <c r="F18" s="5"/>
      <c r="G18" s="5"/>
      <c r="H18" s="10"/>
      <c r="L18" s="21" t="s">
        <v>141</v>
      </c>
      <c r="M18" s="21" t="s">
        <v>142</v>
      </c>
    </row>
    <row r="19" spans="4:13" x14ac:dyDescent="0.25">
      <c r="D19" s="6"/>
      <c r="E19" s="25"/>
      <c r="F19" s="28"/>
      <c r="G19" s="28"/>
      <c r="H19" s="29"/>
      <c r="K19" s="8" t="s">
        <v>144</v>
      </c>
      <c r="L19" s="13"/>
      <c r="M19" s="13"/>
    </row>
    <row r="20" spans="4:13" ht="18.75" x14ac:dyDescent="0.25">
      <c r="D20" s="6"/>
      <c r="E20" s="26"/>
      <c r="F20" s="33" t="s">
        <v>141</v>
      </c>
      <c r="G20" s="22"/>
      <c r="H20" s="34" t="s">
        <v>143</v>
      </c>
      <c r="K20" s="4" t="s">
        <v>145</v>
      </c>
      <c r="L20" s="3"/>
      <c r="M20" s="3"/>
    </row>
    <row r="21" spans="4:13" x14ac:dyDescent="0.25">
      <c r="D21" s="6"/>
      <c r="E21" s="26"/>
      <c r="F21" s="72"/>
      <c r="G21" s="73"/>
      <c r="H21" s="74"/>
      <c r="K21" s="9" t="s">
        <v>146</v>
      </c>
      <c r="L21" s="14"/>
      <c r="M21" s="14"/>
    </row>
    <row r="22" spans="4:13" ht="18.75" x14ac:dyDescent="0.25">
      <c r="D22" s="38"/>
      <c r="E22" s="27"/>
      <c r="F22" s="33" t="s">
        <v>142</v>
      </c>
      <c r="G22" s="22"/>
      <c r="H22" s="34" t="s">
        <v>143</v>
      </c>
    </row>
  </sheetData>
  <mergeCells count="2">
    <mergeCell ref="F21:H21"/>
    <mergeCell ref="K16:M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5:G22"/>
  <sheetViews>
    <sheetView topLeftCell="A12" workbookViewId="0">
      <selection activeCell="F22" sqref="F22"/>
    </sheetView>
  </sheetViews>
  <sheetFormatPr baseColWidth="10" defaultRowHeight="15" x14ac:dyDescent="0.25"/>
  <cols>
    <col min="1" max="16384" width="11.42578125" style="20"/>
  </cols>
  <sheetData>
    <row r="15" spans="4:7" ht="18.75" x14ac:dyDescent="0.25">
      <c r="D15" s="30" t="s">
        <v>140</v>
      </c>
      <c r="E15" s="4"/>
      <c r="F15" s="4"/>
      <c r="G15" s="30" t="s">
        <v>150</v>
      </c>
    </row>
    <row r="16" spans="4:7" x14ac:dyDescent="0.25">
      <c r="D16" s="4"/>
      <c r="E16" s="4"/>
      <c r="F16" s="4"/>
      <c r="G16" s="4"/>
    </row>
    <row r="17" spans="4:7" x14ac:dyDescent="0.25">
      <c r="D17" s="4"/>
      <c r="E17" s="4"/>
      <c r="F17" s="4"/>
      <c r="G17" s="4"/>
    </row>
    <row r="18" spans="4:7" x14ac:dyDescent="0.25">
      <c r="D18" s="4"/>
      <c r="E18" s="4"/>
      <c r="F18" s="4"/>
      <c r="G18" s="4"/>
    </row>
    <row r="19" spans="4:7" x14ac:dyDescent="0.25">
      <c r="D19" s="4"/>
      <c r="E19" s="25"/>
      <c r="F19" s="28"/>
      <c r="G19" s="29"/>
    </row>
    <row r="20" spans="4:7" ht="18.75" x14ac:dyDescent="0.25">
      <c r="D20" s="4"/>
      <c r="E20" s="26"/>
      <c r="F20" s="31" t="s">
        <v>141</v>
      </c>
      <c r="G20" s="23"/>
    </row>
    <row r="21" spans="4:7" x14ac:dyDescent="0.25">
      <c r="D21" s="4"/>
      <c r="E21" s="26"/>
      <c r="F21" s="75"/>
      <c r="G21" s="75"/>
    </row>
    <row r="22" spans="4:7" ht="18.75" x14ac:dyDescent="0.25">
      <c r="D22" s="4"/>
      <c r="E22" s="27"/>
      <c r="F22" s="32" t="s">
        <v>142</v>
      </c>
      <c r="G22" s="24"/>
    </row>
  </sheetData>
  <mergeCells count="1">
    <mergeCell ref="F21:G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4"/>
  <sheetViews>
    <sheetView workbookViewId="0">
      <pane ySplit="2" topLeftCell="A3" activePane="bottomLeft" state="frozen"/>
      <selection activeCell="A6" sqref="A6"/>
      <selection pane="bottomLeft" activeCell="C8" sqref="C8"/>
    </sheetView>
  </sheetViews>
  <sheetFormatPr baseColWidth="10" defaultRowHeight="12" x14ac:dyDescent="0.2"/>
  <cols>
    <col min="1" max="5" width="11.42578125" style="39"/>
    <col min="6" max="8" width="11.5703125" style="39" bestFit="1" customWidth="1"/>
    <col min="9" max="9" width="11.42578125" style="39"/>
    <col min="10" max="10" width="11.5703125" style="39" bestFit="1" customWidth="1"/>
    <col min="11" max="13" width="11.42578125" style="39"/>
    <col min="14" max="18" width="11.5703125" style="39" bestFit="1" customWidth="1"/>
    <col min="19" max="20" width="14.140625" style="39" bestFit="1" customWidth="1"/>
    <col min="21" max="23" width="11.5703125" style="39" bestFit="1" customWidth="1"/>
    <col min="24" max="24" width="14.140625" style="39" bestFit="1" customWidth="1"/>
    <col min="25" max="25" width="11.5703125" style="39" bestFit="1" customWidth="1"/>
    <col min="26" max="27" width="14.140625" style="39" bestFit="1" customWidth="1"/>
    <col min="28" max="29" width="11.5703125" style="39" bestFit="1" customWidth="1"/>
    <col min="30" max="30" width="11.7109375" style="39" bestFit="1" customWidth="1"/>
    <col min="31" max="32" width="15.85546875" style="39" bestFit="1" customWidth="1"/>
    <col min="33" max="34" width="11.5703125" style="39" bestFit="1" customWidth="1"/>
    <col min="35" max="36" width="14.140625" style="39" bestFit="1" customWidth="1"/>
    <col min="37" max="40" width="13.42578125" style="41" bestFit="1" customWidth="1"/>
    <col min="41" max="55" width="11.5703125" style="1" bestFit="1" customWidth="1"/>
    <col min="56" max="58" width="11.5703125" style="2" bestFit="1" customWidth="1"/>
    <col min="59" max="60" width="11.5703125" style="1" bestFit="1" customWidth="1"/>
    <col min="61" max="16384" width="11.42578125" style="1"/>
  </cols>
  <sheetData>
    <row r="1" spans="1:60" ht="50.25" customHeight="1" x14ac:dyDescent="0.35">
      <c r="A1" s="43" t="s">
        <v>152</v>
      </c>
      <c r="R1" s="39" t="s">
        <v>38</v>
      </c>
      <c r="S1" s="39" t="s">
        <v>39</v>
      </c>
      <c r="T1" s="39" t="s">
        <v>39</v>
      </c>
      <c r="U1" s="39" t="s">
        <v>40</v>
      </c>
      <c r="X1" s="39" t="s">
        <v>41</v>
      </c>
      <c r="Z1" s="39" t="s">
        <v>39</v>
      </c>
      <c r="AA1" s="39" t="s">
        <v>39</v>
      </c>
      <c r="AB1" s="39" t="s">
        <v>40</v>
      </c>
      <c r="AC1" s="39" t="s">
        <v>39</v>
      </c>
      <c r="AD1" s="39" t="s">
        <v>40</v>
      </c>
      <c r="AG1" s="39" t="s">
        <v>42</v>
      </c>
      <c r="AH1" s="39" t="s">
        <v>42</v>
      </c>
      <c r="AI1" s="40"/>
      <c r="AJ1" s="40"/>
      <c r="AK1" s="42"/>
      <c r="AL1" s="42"/>
      <c r="AM1" s="42"/>
      <c r="AN1" s="42"/>
      <c r="AO1" s="62" t="s">
        <v>46</v>
      </c>
      <c r="AP1" s="62" t="s">
        <v>47</v>
      </c>
      <c r="AQ1" s="62" t="s">
        <v>48</v>
      </c>
      <c r="AR1" s="62" t="s">
        <v>49</v>
      </c>
      <c r="AS1" s="62" t="s">
        <v>51</v>
      </c>
      <c r="AT1" s="62" t="s">
        <v>52</v>
      </c>
      <c r="AU1" s="62" t="s">
        <v>53</v>
      </c>
      <c r="AV1" s="62" t="s">
        <v>55</v>
      </c>
      <c r="AW1" s="62" t="s">
        <v>56</v>
      </c>
      <c r="AX1" s="62" t="s">
        <v>57</v>
      </c>
      <c r="AY1" s="62" t="s">
        <v>58</v>
      </c>
      <c r="AZ1" s="62" t="s">
        <v>59</v>
      </c>
      <c r="BA1" s="62" t="s">
        <v>60</v>
      </c>
      <c r="BB1" s="62" t="s">
        <v>63</v>
      </c>
      <c r="BC1" s="62" t="s">
        <v>65</v>
      </c>
      <c r="BD1" s="62" t="s">
        <v>67</v>
      </c>
      <c r="BE1" s="62" t="s">
        <v>70</v>
      </c>
      <c r="BF1" s="62" t="s">
        <v>69</v>
      </c>
      <c r="BG1" s="62" t="s">
        <v>97</v>
      </c>
      <c r="BH1" s="62" t="s">
        <v>98</v>
      </c>
    </row>
    <row r="2" spans="1:60" s="45" customFormat="1" ht="81" x14ac:dyDescent="0.3">
      <c r="A2" s="44" t="s">
        <v>0</v>
      </c>
      <c r="B2" s="44" t="s">
        <v>1</v>
      </c>
      <c r="C2" s="44" t="s">
        <v>2</v>
      </c>
      <c r="D2" s="44" t="s">
        <v>3</v>
      </c>
      <c r="E2" s="44" t="s">
        <v>4</v>
      </c>
      <c r="F2" s="44" t="s">
        <v>5</v>
      </c>
      <c r="G2" s="44" t="s">
        <v>6</v>
      </c>
      <c r="H2" s="44" t="s">
        <v>7</v>
      </c>
      <c r="I2" s="44" t="s">
        <v>8</v>
      </c>
      <c r="J2" s="44" t="s">
        <v>9</v>
      </c>
      <c r="K2" s="44" t="s">
        <v>10</v>
      </c>
      <c r="L2" s="44" t="s">
        <v>11</v>
      </c>
      <c r="M2" s="44" t="s">
        <v>12</v>
      </c>
      <c r="N2" s="44" t="s">
        <v>13</v>
      </c>
      <c r="O2" s="44" t="s">
        <v>14</v>
      </c>
      <c r="P2" s="44" t="s">
        <v>15</v>
      </c>
      <c r="Q2" s="44" t="s">
        <v>16</v>
      </c>
      <c r="R2" s="44" t="s">
        <v>17</v>
      </c>
      <c r="S2" s="44" t="s">
        <v>18</v>
      </c>
      <c r="T2" s="44" t="s">
        <v>19</v>
      </c>
      <c r="U2" s="44" t="s">
        <v>20</v>
      </c>
      <c r="V2" s="44" t="s">
        <v>21</v>
      </c>
      <c r="W2" s="44" t="s">
        <v>22</v>
      </c>
      <c r="X2" s="44" t="s">
        <v>23</v>
      </c>
      <c r="Y2" s="44" t="s">
        <v>24</v>
      </c>
      <c r="Z2" s="44" t="s">
        <v>25</v>
      </c>
      <c r="AA2" s="44" t="s">
        <v>26</v>
      </c>
      <c r="AB2" s="44" t="s">
        <v>27</v>
      </c>
      <c r="AC2" s="44" t="s">
        <v>28</v>
      </c>
      <c r="AD2" s="44" t="s">
        <v>29</v>
      </c>
      <c r="AE2" s="44" t="s">
        <v>30</v>
      </c>
      <c r="AF2" s="44" t="s">
        <v>31</v>
      </c>
      <c r="AG2" s="44" t="s">
        <v>43</v>
      </c>
      <c r="AH2" s="44" t="s">
        <v>44</v>
      </c>
      <c r="AI2" s="44" t="s">
        <v>32</v>
      </c>
      <c r="AJ2" s="44" t="s">
        <v>33</v>
      </c>
      <c r="AK2" s="44" t="s">
        <v>34</v>
      </c>
      <c r="AL2" s="44" t="s">
        <v>35</v>
      </c>
      <c r="AM2" s="44" t="s">
        <v>36</v>
      </c>
      <c r="AN2" s="44" t="s">
        <v>37</v>
      </c>
      <c r="AO2" s="64" t="s">
        <v>72</v>
      </c>
      <c r="AP2" s="64" t="s">
        <v>73</v>
      </c>
      <c r="AQ2" s="64" t="s">
        <v>74</v>
      </c>
      <c r="AR2" s="64" t="s">
        <v>75</v>
      </c>
      <c r="AS2" s="63" t="s">
        <v>77</v>
      </c>
      <c r="AT2" s="65" t="s">
        <v>78</v>
      </c>
      <c r="AU2" s="65" t="s">
        <v>79</v>
      </c>
      <c r="AV2" s="65" t="s">
        <v>81</v>
      </c>
      <c r="AW2" s="65" t="s">
        <v>82</v>
      </c>
      <c r="AX2" s="65" t="s">
        <v>83</v>
      </c>
      <c r="AY2" s="65" t="s">
        <v>84</v>
      </c>
      <c r="AZ2" s="63" t="s">
        <v>85</v>
      </c>
      <c r="BA2" s="63" t="s">
        <v>86</v>
      </c>
      <c r="BB2" s="63" t="s">
        <v>89</v>
      </c>
      <c r="BC2" s="66" t="s">
        <v>91</v>
      </c>
      <c r="BD2" s="63" t="s">
        <v>93</v>
      </c>
      <c r="BE2" s="63" t="s">
        <v>96</v>
      </c>
      <c r="BF2" s="67" t="s">
        <v>95</v>
      </c>
      <c r="BG2" s="68" t="s">
        <v>100</v>
      </c>
      <c r="BH2" s="68" t="s">
        <v>102</v>
      </c>
    </row>
    <row r="3" spans="1:60" s="45" customFormat="1" ht="20.25" x14ac:dyDescent="0.3">
      <c r="A3" s="46" t="s">
        <v>106</v>
      </c>
      <c r="B3" s="46" t="s">
        <v>107</v>
      </c>
      <c r="C3" s="46" t="s">
        <v>107</v>
      </c>
      <c r="D3" s="46" t="s">
        <v>108</v>
      </c>
      <c r="E3" s="46" t="s">
        <v>101</v>
      </c>
      <c r="F3" s="47">
        <v>10573</v>
      </c>
      <c r="G3" s="47">
        <v>4062</v>
      </c>
      <c r="H3" s="47">
        <v>3866</v>
      </c>
      <c r="I3" s="46" t="s">
        <v>109</v>
      </c>
      <c r="J3" s="48">
        <v>17</v>
      </c>
      <c r="K3" s="46" t="s">
        <v>110</v>
      </c>
      <c r="L3" s="46" t="s">
        <v>111</v>
      </c>
      <c r="M3" s="46" t="s">
        <v>103</v>
      </c>
      <c r="N3" s="49">
        <v>118</v>
      </c>
      <c r="O3" s="49">
        <v>116</v>
      </c>
      <c r="P3" s="49">
        <v>2</v>
      </c>
      <c r="Q3" s="50">
        <v>1.6949149999999999</v>
      </c>
      <c r="R3" s="50">
        <v>1.27</v>
      </c>
      <c r="S3" s="50">
        <v>5.25</v>
      </c>
      <c r="T3" s="50">
        <v>2.455333</v>
      </c>
      <c r="U3" s="50">
        <v>46.768250000000002</v>
      </c>
      <c r="V3" s="50">
        <v>0.65625</v>
      </c>
      <c r="W3" s="50">
        <v>199.74100000000001</v>
      </c>
      <c r="X3" s="50">
        <v>52.5</v>
      </c>
      <c r="Y3" s="50">
        <v>1.0525260400116501</v>
      </c>
      <c r="Z3" s="50">
        <v>2.7</v>
      </c>
      <c r="AA3" s="50">
        <v>2.5499999999999998</v>
      </c>
      <c r="AB3" s="50">
        <v>48.571429999999999</v>
      </c>
      <c r="AC3" s="50">
        <v>0.2023335</v>
      </c>
      <c r="AD3" s="50">
        <v>3.853971</v>
      </c>
      <c r="AE3" s="50">
        <v>131.08000000000001</v>
      </c>
      <c r="AF3" s="50">
        <v>49.88</v>
      </c>
      <c r="AG3" s="50">
        <v>4.2333330000000002E-2</v>
      </c>
      <c r="AH3" s="50">
        <v>0.80634919999999999</v>
      </c>
      <c r="AI3" s="50">
        <v>2.4976669999999999</v>
      </c>
      <c r="AJ3" s="50">
        <v>2.7</v>
      </c>
      <c r="AK3" s="51">
        <v>0.51428569999999996</v>
      </c>
      <c r="AL3" s="51">
        <v>0.92506169999999999</v>
      </c>
      <c r="AM3" s="51">
        <v>0.9830508</v>
      </c>
      <c r="AN3" s="51">
        <v>0.4676825</v>
      </c>
      <c r="AO3" s="52">
        <v>0.1666666716337204</v>
      </c>
      <c r="AP3" s="52">
        <v>3.3333335071802139E-2</v>
      </c>
      <c r="AQ3" s="52">
        <v>3.3333335071802139E-2</v>
      </c>
      <c r="AR3" s="52">
        <v>0.1666666716337204</v>
      </c>
      <c r="AS3" s="52"/>
      <c r="AT3" s="52"/>
      <c r="AU3" s="52"/>
      <c r="AV3" s="52"/>
      <c r="AW3" s="52"/>
      <c r="AX3" s="52">
        <v>0.66666668653488159</v>
      </c>
      <c r="AY3" s="52"/>
      <c r="AZ3" s="52">
        <v>0.75</v>
      </c>
      <c r="BA3" s="52"/>
      <c r="BB3" s="52">
        <v>0.6666666567325592</v>
      </c>
      <c r="BC3" s="52"/>
      <c r="BD3" s="61"/>
      <c r="BE3" s="61">
        <v>6.6666670143604279E-2</v>
      </c>
      <c r="BF3" s="61"/>
      <c r="BG3" s="53">
        <v>2</v>
      </c>
      <c r="BH3" s="53"/>
    </row>
    <row r="4" spans="1:60" s="45" customFormat="1" ht="20.25" x14ac:dyDescent="0.3">
      <c r="A4" s="46" t="s">
        <v>106</v>
      </c>
      <c r="B4" s="46" t="s">
        <v>107</v>
      </c>
      <c r="C4" s="46" t="s">
        <v>107</v>
      </c>
      <c r="D4" s="46" t="s">
        <v>112</v>
      </c>
      <c r="E4" s="46" t="s">
        <v>101</v>
      </c>
      <c r="F4" s="47">
        <v>10573</v>
      </c>
      <c r="G4" s="47">
        <v>4017</v>
      </c>
      <c r="H4" s="47">
        <v>3698</v>
      </c>
      <c r="I4" s="46" t="s">
        <v>109</v>
      </c>
      <c r="J4" s="48">
        <v>17</v>
      </c>
      <c r="K4" s="46" t="s">
        <v>110</v>
      </c>
      <c r="L4" s="46" t="s">
        <v>111</v>
      </c>
      <c r="M4" s="46" t="s">
        <v>103</v>
      </c>
      <c r="N4" s="49">
        <v>119</v>
      </c>
      <c r="O4" s="49">
        <v>119</v>
      </c>
      <c r="P4" s="49">
        <v>0</v>
      </c>
      <c r="Q4" s="50">
        <v>0</v>
      </c>
      <c r="R4" s="50">
        <v>1.27</v>
      </c>
      <c r="S4" s="50">
        <v>5</v>
      </c>
      <c r="T4" s="50">
        <v>2.5188329999999999</v>
      </c>
      <c r="U4" s="50">
        <v>50.376669999999997</v>
      </c>
      <c r="V4" s="50">
        <v>0.625</v>
      </c>
      <c r="W4" s="50">
        <v>215.15199999999999</v>
      </c>
      <c r="X4" s="50">
        <v>50</v>
      </c>
      <c r="Y4" s="50">
        <v>0.97713500218318206</v>
      </c>
      <c r="Z4" s="50">
        <v>2.6333329999999999</v>
      </c>
      <c r="AA4" s="50">
        <v>2.3666670000000001</v>
      </c>
      <c r="AB4" s="50">
        <v>47.333329999999997</v>
      </c>
      <c r="AC4" s="50">
        <v>0.1145</v>
      </c>
      <c r="AD4" s="50">
        <v>2.2900010000000002</v>
      </c>
      <c r="AE4" s="50">
        <v>134.47</v>
      </c>
      <c r="AF4" s="50">
        <v>51.17</v>
      </c>
      <c r="AG4" s="50">
        <v>0</v>
      </c>
      <c r="AH4" s="50">
        <v>0</v>
      </c>
      <c r="AI4" s="50">
        <v>2.5188329999999999</v>
      </c>
      <c r="AJ4" s="50">
        <v>2.6333329999999999</v>
      </c>
      <c r="AK4" s="51">
        <v>0.52666670000000004</v>
      </c>
      <c r="AL4" s="51">
        <v>0.95651889999999995</v>
      </c>
      <c r="AM4" s="51">
        <v>1</v>
      </c>
      <c r="AN4" s="51">
        <v>0.50376670000000001</v>
      </c>
      <c r="AO4" s="52"/>
      <c r="AP4" s="52">
        <v>3.3333335071802139E-2</v>
      </c>
      <c r="AQ4" s="52">
        <v>6.6666670143604279E-2</v>
      </c>
      <c r="AR4" s="52">
        <v>8.3333335816860199E-2</v>
      </c>
      <c r="AS4" s="52">
        <v>0.10000000149011612</v>
      </c>
      <c r="AT4" s="52">
        <v>0.25</v>
      </c>
      <c r="AU4" s="52">
        <v>0.51666665077209473</v>
      </c>
      <c r="AV4" s="52"/>
      <c r="AW4" s="52"/>
      <c r="AX4" s="52"/>
      <c r="AY4" s="52">
        <v>0.15000000596046448</v>
      </c>
      <c r="AZ4" s="52">
        <v>0.58333331346511841</v>
      </c>
      <c r="BA4" s="52">
        <v>0.50000001490116119</v>
      </c>
      <c r="BB4" s="52"/>
      <c r="BC4" s="52"/>
      <c r="BD4" s="61"/>
      <c r="BE4" s="61">
        <v>8.3333335816860199E-2</v>
      </c>
      <c r="BF4" s="61"/>
      <c r="BG4" s="53"/>
      <c r="BH4" s="53"/>
    </row>
    <row r="5" spans="1:60" s="45" customFormat="1" ht="20.25" x14ac:dyDescent="0.3">
      <c r="A5" s="46" t="s">
        <v>106</v>
      </c>
      <c r="B5" s="46" t="s">
        <v>107</v>
      </c>
      <c r="C5" s="46" t="s">
        <v>107</v>
      </c>
      <c r="D5" s="46" t="s">
        <v>108</v>
      </c>
      <c r="E5" s="46" t="s">
        <v>104</v>
      </c>
      <c r="F5" s="47">
        <v>15220</v>
      </c>
      <c r="G5" s="47">
        <v>4062</v>
      </c>
      <c r="H5" s="47">
        <v>3866</v>
      </c>
      <c r="I5" s="46" t="s">
        <v>113</v>
      </c>
      <c r="J5" s="48">
        <v>15.2</v>
      </c>
      <c r="K5" s="46" t="s">
        <v>114</v>
      </c>
      <c r="L5" s="46" t="s">
        <v>111</v>
      </c>
      <c r="M5" s="46" t="s">
        <v>103</v>
      </c>
      <c r="N5" s="49">
        <v>40</v>
      </c>
      <c r="O5" s="49">
        <v>40</v>
      </c>
      <c r="P5" s="49">
        <v>0</v>
      </c>
      <c r="Q5" s="50">
        <v>0</v>
      </c>
      <c r="R5" s="50">
        <v>1.03</v>
      </c>
      <c r="S5" s="50">
        <v>1.25</v>
      </c>
      <c r="T5" s="50">
        <v>0.68666660000000002</v>
      </c>
      <c r="U5" s="50">
        <v>54.933329999999998</v>
      </c>
      <c r="V5" s="50">
        <v>0.15625</v>
      </c>
      <c r="W5" s="50">
        <v>238.08</v>
      </c>
      <c r="X5" s="50">
        <v>12.5</v>
      </c>
      <c r="Y5" s="50">
        <v>0.80128208067290296</v>
      </c>
      <c r="Z5" s="50">
        <v>1.0833330000000001</v>
      </c>
      <c r="AA5" s="50">
        <v>0.1666667</v>
      </c>
      <c r="AB5" s="50">
        <v>13.33333</v>
      </c>
      <c r="AC5" s="50">
        <v>0.39666669999999998</v>
      </c>
      <c r="AD5" s="50">
        <v>31.733339999999998</v>
      </c>
      <c r="AE5" s="50">
        <v>37.200000000000003</v>
      </c>
      <c r="AF5" s="50">
        <v>15.6</v>
      </c>
      <c r="AG5" s="50">
        <v>0</v>
      </c>
      <c r="AH5" s="50">
        <v>0</v>
      </c>
      <c r="AI5" s="50">
        <v>0.68666660000000002</v>
      </c>
      <c r="AJ5" s="50">
        <v>1.0833330000000001</v>
      </c>
      <c r="AK5" s="51">
        <v>0.86666670000000001</v>
      </c>
      <c r="AL5" s="51">
        <v>0.63384609999999997</v>
      </c>
      <c r="AM5" s="51">
        <v>1</v>
      </c>
      <c r="AN5" s="51">
        <v>0.54933330000000002</v>
      </c>
      <c r="AO5" s="52"/>
      <c r="AP5" s="52"/>
      <c r="AQ5" s="52"/>
      <c r="AR5" s="52"/>
      <c r="AS5" s="52">
        <v>8.3333335816860199E-2</v>
      </c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61"/>
      <c r="BE5" s="61">
        <v>8.3333335816860199E-2</v>
      </c>
      <c r="BF5" s="61"/>
      <c r="BG5" s="53"/>
      <c r="BH5" s="53"/>
    </row>
    <row r="6" spans="1:60" s="45" customFormat="1" ht="20.25" x14ac:dyDescent="0.3">
      <c r="A6" s="46" t="s">
        <v>106</v>
      </c>
      <c r="B6" s="46" t="s">
        <v>107</v>
      </c>
      <c r="C6" s="46" t="s">
        <v>107</v>
      </c>
      <c r="D6" s="46" t="s">
        <v>112</v>
      </c>
      <c r="E6" s="46" t="s">
        <v>104</v>
      </c>
      <c r="F6" s="47">
        <v>15220</v>
      </c>
      <c r="G6" s="47">
        <v>4017</v>
      </c>
      <c r="H6" s="47">
        <v>3698</v>
      </c>
      <c r="I6" s="46" t="s">
        <v>113</v>
      </c>
      <c r="J6" s="48">
        <v>15.2</v>
      </c>
      <c r="K6" s="46" t="s">
        <v>114</v>
      </c>
      <c r="L6" s="46" t="s">
        <v>111</v>
      </c>
      <c r="M6" s="46" t="s">
        <v>103</v>
      </c>
      <c r="N6" s="49">
        <v>41</v>
      </c>
      <c r="O6" s="49">
        <v>41</v>
      </c>
      <c r="P6" s="49">
        <v>0</v>
      </c>
      <c r="Q6" s="50">
        <v>0</v>
      </c>
      <c r="R6" s="50">
        <v>1.03</v>
      </c>
      <c r="S6" s="50">
        <v>1.4166669999999999</v>
      </c>
      <c r="T6" s="50">
        <v>0.7038333</v>
      </c>
      <c r="U6" s="50">
        <v>49.68235</v>
      </c>
      <c r="V6" s="50">
        <v>0.1770833</v>
      </c>
      <c r="W6" s="50">
        <v>215.32239999999999</v>
      </c>
      <c r="X6" s="50">
        <v>14.1666662693024</v>
      </c>
      <c r="Y6" s="50">
        <v>0.88597038599655398</v>
      </c>
      <c r="Z6" s="50">
        <v>0.8</v>
      </c>
      <c r="AA6" s="50">
        <v>0.61666670000000001</v>
      </c>
      <c r="AB6" s="50">
        <v>43.529420000000002</v>
      </c>
      <c r="AC6" s="50">
        <v>9.616661E-2</v>
      </c>
      <c r="AD6" s="50">
        <v>6.7882309999999997</v>
      </c>
      <c r="AE6" s="50">
        <v>38.130000000000003</v>
      </c>
      <c r="AF6" s="50">
        <v>15.99</v>
      </c>
      <c r="AG6" s="50">
        <v>0</v>
      </c>
      <c r="AH6" s="50">
        <v>0</v>
      </c>
      <c r="AI6" s="50">
        <v>0.7038333</v>
      </c>
      <c r="AJ6" s="50">
        <v>0.8</v>
      </c>
      <c r="AK6" s="51">
        <v>0.56470580000000004</v>
      </c>
      <c r="AL6" s="51">
        <v>0.87979169999999995</v>
      </c>
      <c r="AM6" s="51">
        <v>1</v>
      </c>
      <c r="AN6" s="51">
        <v>0.49682349999999997</v>
      </c>
      <c r="AO6" s="52"/>
      <c r="AP6" s="52"/>
      <c r="AQ6" s="52"/>
      <c r="AR6" s="52"/>
      <c r="AS6" s="52"/>
      <c r="AT6" s="52">
        <v>0.61666667461395264</v>
      </c>
      <c r="AU6" s="52"/>
      <c r="AV6" s="52"/>
      <c r="AW6" s="52"/>
      <c r="AX6" s="52"/>
      <c r="AY6" s="52"/>
      <c r="AZ6" s="52"/>
      <c r="BA6" s="52"/>
      <c r="BB6" s="52"/>
      <c r="BC6" s="52"/>
      <c r="BD6" s="61"/>
      <c r="BE6" s="61"/>
      <c r="BF6" s="61"/>
      <c r="BG6" s="53"/>
      <c r="BH6" s="53"/>
    </row>
    <row r="7" spans="1:60" s="45" customFormat="1" ht="20.25" x14ac:dyDescent="0.3">
      <c r="A7" s="46" t="s">
        <v>106</v>
      </c>
      <c r="B7" s="46" t="s">
        <v>115</v>
      </c>
      <c r="C7" s="46" t="s">
        <v>107</v>
      </c>
      <c r="D7" s="46" t="s">
        <v>108</v>
      </c>
      <c r="E7" s="46" t="s">
        <v>104</v>
      </c>
      <c r="F7" s="47">
        <v>15220</v>
      </c>
      <c r="G7" s="47">
        <v>4062</v>
      </c>
      <c r="H7" s="47">
        <v>3866</v>
      </c>
      <c r="I7" s="46" t="s">
        <v>113</v>
      </c>
      <c r="J7" s="48">
        <v>15.2</v>
      </c>
      <c r="K7" s="46" t="s">
        <v>114</v>
      </c>
      <c r="L7" s="46" t="s">
        <v>111</v>
      </c>
      <c r="M7" s="46" t="s">
        <v>103</v>
      </c>
      <c r="N7" s="49">
        <v>12</v>
      </c>
      <c r="O7" s="49">
        <v>12</v>
      </c>
      <c r="P7" s="49">
        <v>0</v>
      </c>
      <c r="Q7" s="50">
        <v>0</v>
      </c>
      <c r="R7" s="50">
        <v>1.03</v>
      </c>
      <c r="S7" s="50">
        <v>0.58333330000000005</v>
      </c>
      <c r="T7" s="50">
        <v>0.20599999999999999</v>
      </c>
      <c r="U7" s="50">
        <v>35.31429</v>
      </c>
      <c r="V7" s="50">
        <v>7.2916659999999994E-2</v>
      </c>
      <c r="W7" s="50">
        <v>153.0514</v>
      </c>
      <c r="X7" s="50">
        <v>5.8333331346511796</v>
      </c>
      <c r="Y7" s="50">
        <v>1.2464387497044001</v>
      </c>
      <c r="Z7" s="50">
        <v>0.45</v>
      </c>
      <c r="AA7" s="50">
        <v>0.13333329999999999</v>
      </c>
      <c r="AB7" s="50">
        <v>22.857150000000001</v>
      </c>
      <c r="AC7" s="50">
        <v>0.24399999999999999</v>
      </c>
      <c r="AD7" s="50">
        <v>41.828569999999999</v>
      </c>
      <c r="AE7" s="50">
        <v>11.16</v>
      </c>
      <c r="AF7" s="50">
        <v>4.68</v>
      </c>
      <c r="AG7" s="50">
        <v>0</v>
      </c>
      <c r="AH7" s="50">
        <v>0</v>
      </c>
      <c r="AI7" s="50">
        <v>0.20599999999999999</v>
      </c>
      <c r="AJ7" s="50">
        <v>0.45</v>
      </c>
      <c r="AK7" s="51">
        <v>0.77142860000000002</v>
      </c>
      <c r="AL7" s="51">
        <v>0.45777780000000001</v>
      </c>
      <c r="AM7" s="51">
        <v>1</v>
      </c>
      <c r="AN7" s="51">
        <v>0.35314289999999998</v>
      </c>
      <c r="AO7" s="52"/>
      <c r="AP7" s="52"/>
      <c r="AQ7" s="52"/>
      <c r="AR7" s="52"/>
      <c r="AS7" s="52"/>
      <c r="AT7" s="52"/>
      <c r="AU7" s="52"/>
      <c r="AV7" s="52"/>
      <c r="AW7" s="52">
        <v>0.13333334028720856</v>
      </c>
      <c r="AX7" s="52"/>
      <c r="AY7" s="52"/>
      <c r="AZ7" s="52"/>
      <c r="BA7" s="52"/>
      <c r="BB7" s="52"/>
      <c r="BC7" s="52"/>
      <c r="BD7" s="61"/>
      <c r="BE7" s="61"/>
      <c r="BF7" s="61"/>
      <c r="BG7" s="53"/>
      <c r="BH7" s="53"/>
    </row>
    <row r="8" spans="1:60" s="45" customFormat="1" ht="20.25" x14ac:dyDescent="0.3">
      <c r="A8" s="46" t="s">
        <v>106</v>
      </c>
      <c r="B8" s="46" t="s">
        <v>115</v>
      </c>
      <c r="C8" s="46" t="s">
        <v>107</v>
      </c>
      <c r="D8" s="46" t="s">
        <v>112</v>
      </c>
      <c r="E8" s="46" t="s">
        <v>104</v>
      </c>
      <c r="F8" s="47">
        <v>15220</v>
      </c>
      <c r="G8" s="47">
        <v>4017</v>
      </c>
      <c r="H8" s="47">
        <v>3698</v>
      </c>
      <c r="I8" s="46" t="s">
        <v>113</v>
      </c>
      <c r="J8" s="48">
        <v>15.2</v>
      </c>
      <c r="K8" s="46" t="s">
        <v>114</v>
      </c>
      <c r="L8" s="46" t="s">
        <v>111</v>
      </c>
      <c r="M8" s="46" t="s">
        <v>103</v>
      </c>
      <c r="N8" s="49">
        <v>12</v>
      </c>
      <c r="O8" s="49">
        <v>12</v>
      </c>
      <c r="P8" s="49">
        <v>0</v>
      </c>
      <c r="Q8" s="50">
        <v>0</v>
      </c>
      <c r="R8" s="50">
        <v>1.03</v>
      </c>
      <c r="S8" s="50">
        <v>0.58333330000000005</v>
      </c>
      <c r="T8" s="50">
        <v>0.20599999999999999</v>
      </c>
      <c r="U8" s="50">
        <v>35.31429</v>
      </c>
      <c r="V8" s="50">
        <v>7.2916659999999994E-2</v>
      </c>
      <c r="W8" s="50">
        <v>153.0514</v>
      </c>
      <c r="X8" s="50">
        <v>5.8333331346511796</v>
      </c>
      <c r="Y8" s="50">
        <v>1.2464387497044001</v>
      </c>
      <c r="Z8" s="50">
        <v>0.4166666</v>
      </c>
      <c r="AA8" s="50">
        <v>0.1666667</v>
      </c>
      <c r="AB8" s="50">
        <v>28.571429999999999</v>
      </c>
      <c r="AC8" s="50">
        <v>0.21066660000000001</v>
      </c>
      <c r="AD8" s="50">
        <v>36.114280000000001</v>
      </c>
      <c r="AE8" s="50">
        <v>11.16</v>
      </c>
      <c r="AF8" s="50">
        <v>4.68</v>
      </c>
      <c r="AG8" s="50">
        <v>0</v>
      </c>
      <c r="AH8" s="50">
        <v>0</v>
      </c>
      <c r="AI8" s="50">
        <v>0.20599999999999999</v>
      </c>
      <c r="AJ8" s="50">
        <v>0.4166666</v>
      </c>
      <c r="AK8" s="51">
        <v>0.71428570000000002</v>
      </c>
      <c r="AL8" s="51">
        <v>0.49440010000000001</v>
      </c>
      <c r="AM8" s="51">
        <v>1</v>
      </c>
      <c r="AN8" s="51">
        <v>0.35314289999999998</v>
      </c>
      <c r="AO8" s="52"/>
      <c r="AP8" s="52"/>
      <c r="AQ8" s="52"/>
      <c r="AR8" s="52"/>
      <c r="AS8" s="52">
        <v>8.3333335816860199E-2</v>
      </c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61"/>
      <c r="BE8" s="61">
        <v>8.3333335816860199E-2</v>
      </c>
      <c r="BF8" s="61"/>
      <c r="BG8" s="53"/>
      <c r="BH8" s="53"/>
    </row>
    <row r="9" spans="1:60" s="45" customFormat="1" ht="20.25" x14ac:dyDescent="0.3">
      <c r="A9" s="46" t="s">
        <v>106</v>
      </c>
      <c r="B9" s="46" t="s">
        <v>116</v>
      </c>
      <c r="C9" s="46" t="s">
        <v>107</v>
      </c>
      <c r="D9" s="46" t="s">
        <v>108</v>
      </c>
      <c r="E9" s="46" t="s">
        <v>104</v>
      </c>
      <c r="F9" s="47">
        <v>15220</v>
      </c>
      <c r="G9" s="47">
        <v>4062</v>
      </c>
      <c r="H9" s="47">
        <v>3866</v>
      </c>
      <c r="I9" s="46" t="s">
        <v>113</v>
      </c>
      <c r="J9" s="48">
        <v>15.2</v>
      </c>
      <c r="K9" s="46" t="s">
        <v>114</v>
      </c>
      <c r="L9" s="46" t="s">
        <v>111</v>
      </c>
      <c r="M9" s="46" t="s">
        <v>103</v>
      </c>
      <c r="N9" s="49">
        <v>67</v>
      </c>
      <c r="O9" s="49">
        <v>67</v>
      </c>
      <c r="P9" s="49">
        <v>0</v>
      </c>
      <c r="Q9" s="50">
        <v>0</v>
      </c>
      <c r="R9" s="50">
        <v>1.03</v>
      </c>
      <c r="S9" s="50">
        <v>0.91666669999999995</v>
      </c>
      <c r="T9" s="50">
        <v>1.1501669999999999</v>
      </c>
      <c r="U9" s="50">
        <v>125.4727</v>
      </c>
      <c r="V9" s="50">
        <v>0.1145833</v>
      </c>
      <c r="W9" s="50">
        <v>543.79639999999995</v>
      </c>
      <c r="X9" s="50">
        <v>9.1666668653488195</v>
      </c>
      <c r="Y9" s="50">
        <v>0.35081007117337698</v>
      </c>
      <c r="Z9" s="50">
        <v>0.75</v>
      </c>
      <c r="AA9" s="50">
        <v>0.1666667</v>
      </c>
      <c r="AB9" s="50">
        <v>18.181819999999998</v>
      </c>
      <c r="AC9" s="50">
        <v>-0.40016659999999998</v>
      </c>
      <c r="AD9" s="50">
        <v>-43.654539999999997</v>
      </c>
      <c r="AE9" s="50">
        <v>62.31</v>
      </c>
      <c r="AF9" s="50">
        <v>26.13</v>
      </c>
      <c r="AG9" s="50">
        <v>0</v>
      </c>
      <c r="AH9" s="50">
        <v>0</v>
      </c>
      <c r="AI9" s="50">
        <v>1.1501669999999999</v>
      </c>
      <c r="AJ9" s="50">
        <v>0.75</v>
      </c>
      <c r="AK9" s="51">
        <v>0.81818179999999996</v>
      </c>
      <c r="AL9" s="51">
        <v>1.5335559999999999</v>
      </c>
      <c r="AM9" s="51">
        <v>1</v>
      </c>
      <c r="AN9" s="51">
        <v>1.2547269999999999</v>
      </c>
      <c r="AO9" s="52"/>
      <c r="AP9" s="52"/>
      <c r="AQ9" s="52"/>
      <c r="AR9" s="52"/>
      <c r="AS9" s="52">
        <v>8.3333335816860199E-2</v>
      </c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61"/>
      <c r="BE9" s="61">
        <v>8.3333335816860199E-2</v>
      </c>
      <c r="BF9" s="61"/>
      <c r="BG9" s="53"/>
      <c r="BH9" s="53"/>
    </row>
    <row r="10" spans="1:60" s="45" customFormat="1" ht="20.25" x14ac:dyDescent="0.3">
      <c r="A10" s="46" t="s">
        <v>106</v>
      </c>
      <c r="B10" s="46" t="s">
        <v>116</v>
      </c>
      <c r="C10" s="46" t="s">
        <v>107</v>
      </c>
      <c r="D10" s="46" t="s">
        <v>112</v>
      </c>
      <c r="E10" s="46" t="s">
        <v>104</v>
      </c>
      <c r="F10" s="47">
        <v>15220</v>
      </c>
      <c r="G10" s="47">
        <v>4017</v>
      </c>
      <c r="H10" s="47">
        <v>3698</v>
      </c>
      <c r="I10" s="46" t="s">
        <v>113</v>
      </c>
      <c r="J10" s="48">
        <v>15.2</v>
      </c>
      <c r="K10" s="46" t="s">
        <v>114</v>
      </c>
      <c r="L10" s="46" t="s">
        <v>111</v>
      </c>
      <c r="M10" s="46" t="s">
        <v>103</v>
      </c>
      <c r="N10" s="49">
        <v>67</v>
      </c>
      <c r="O10" s="49">
        <v>67</v>
      </c>
      <c r="P10" s="49">
        <v>0</v>
      </c>
      <c r="Q10" s="50">
        <v>0</v>
      </c>
      <c r="R10" s="50">
        <v>1.03</v>
      </c>
      <c r="S10" s="50">
        <v>1</v>
      </c>
      <c r="T10" s="50">
        <v>1.1501669999999999</v>
      </c>
      <c r="U10" s="50">
        <v>115.0167</v>
      </c>
      <c r="V10" s="50">
        <v>0.125</v>
      </c>
      <c r="W10" s="50">
        <v>498.48</v>
      </c>
      <c r="X10" s="50">
        <v>10</v>
      </c>
      <c r="Y10" s="50">
        <v>0.38270188753066198</v>
      </c>
      <c r="Z10" s="50">
        <v>0.5</v>
      </c>
      <c r="AA10" s="50">
        <v>0.5</v>
      </c>
      <c r="AB10" s="50">
        <v>50</v>
      </c>
      <c r="AC10" s="50">
        <v>-0.65016660000000004</v>
      </c>
      <c r="AD10" s="50">
        <v>-65.016660000000002</v>
      </c>
      <c r="AE10" s="50">
        <v>62.31</v>
      </c>
      <c r="AF10" s="50">
        <v>26.13</v>
      </c>
      <c r="AG10" s="50">
        <v>0</v>
      </c>
      <c r="AH10" s="50">
        <v>0</v>
      </c>
      <c r="AI10" s="50">
        <v>1.1501669999999999</v>
      </c>
      <c r="AJ10" s="50">
        <v>0.5</v>
      </c>
      <c r="AK10" s="51">
        <v>0.5</v>
      </c>
      <c r="AL10" s="51">
        <v>2.3003330000000002</v>
      </c>
      <c r="AM10" s="51">
        <v>1</v>
      </c>
      <c r="AN10" s="51">
        <v>1.1501669999999999</v>
      </c>
      <c r="AO10" s="52"/>
      <c r="AP10" s="52"/>
      <c r="AQ10" s="52"/>
      <c r="AR10" s="52"/>
      <c r="AS10" s="52"/>
      <c r="AT10" s="52">
        <v>0.3333333432674408</v>
      </c>
      <c r="AU10" s="52"/>
      <c r="AV10" s="52"/>
      <c r="AW10" s="52"/>
      <c r="AX10" s="52"/>
      <c r="AY10" s="52"/>
      <c r="AZ10" s="52"/>
      <c r="BA10" s="52"/>
      <c r="BB10" s="52"/>
      <c r="BC10" s="52"/>
      <c r="BD10" s="61"/>
      <c r="BE10" s="61">
        <v>0.1666666716337204</v>
      </c>
      <c r="BF10" s="61"/>
      <c r="BG10" s="53"/>
      <c r="BH10" s="53"/>
    </row>
    <row r="11" spans="1:60" s="45" customFormat="1" ht="20.25" x14ac:dyDescent="0.3">
      <c r="A11" s="46" t="s">
        <v>117</v>
      </c>
      <c r="B11" s="46" t="s">
        <v>107</v>
      </c>
      <c r="C11" s="46" t="s">
        <v>107</v>
      </c>
      <c r="D11" s="46" t="s">
        <v>108</v>
      </c>
      <c r="E11" s="46" t="s">
        <v>101</v>
      </c>
      <c r="F11" s="47">
        <v>10573</v>
      </c>
      <c r="G11" s="47">
        <v>4062</v>
      </c>
      <c r="H11" s="47">
        <v>3866</v>
      </c>
      <c r="I11" s="46" t="s">
        <v>109</v>
      </c>
      <c r="J11" s="48">
        <v>17</v>
      </c>
      <c r="K11" s="46" t="s">
        <v>110</v>
      </c>
      <c r="L11" s="46" t="s">
        <v>111</v>
      </c>
      <c r="M11" s="46" t="s">
        <v>103</v>
      </c>
      <c r="N11" s="49">
        <v>158</v>
      </c>
      <c r="O11" s="49">
        <v>158</v>
      </c>
      <c r="P11" s="49">
        <v>0</v>
      </c>
      <c r="Q11" s="50">
        <v>0</v>
      </c>
      <c r="R11" s="50">
        <v>1.27</v>
      </c>
      <c r="S11" s="50">
        <v>4.5</v>
      </c>
      <c r="T11" s="50">
        <v>3.3443329999999998</v>
      </c>
      <c r="U11" s="50">
        <v>74.318520000000007</v>
      </c>
      <c r="V11" s="50">
        <v>0.5625</v>
      </c>
      <c r="W11" s="50">
        <v>317.40440000000001</v>
      </c>
      <c r="X11" s="50">
        <f>10*S11</f>
        <v>45</v>
      </c>
      <c r="Y11" s="50">
        <v>0</v>
      </c>
      <c r="Z11" s="50">
        <v>3.5166659999999998</v>
      </c>
      <c r="AA11" s="50">
        <v>0.98333360000000003</v>
      </c>
      <c r="AB11" s="50">
        <v>21.851859999999999</v>
      </c>
      <c r="AC11" s="50">
        <v>0.17233299999999999</v>
      </c>
      <c r="AD11" s="50">
        <v>3.8296220000000001</v>
      </c>
      <c r="AE11" s="50">
        <v>178.54</v>
      </c>
      <c r="AF11" s="50">
        <v>67.94</v>
      </c>
      <c r="AG11" s="50">
        <v>0</v>
      </c>
      <c r="AH11" s="50">
        <v>0</v>
      </c>
      <c r="AI11" s="50">
        <v>3.3443329999999998</v>
      </c>
      <c r="AJ11" s="50">
        <v>3.5166659999999998</v>
      </c>
      <c r="AK11" s="51">
        <v>0.78148139999999999</v>
      </c>
      <c r="AL11" s="51">
        <v>0.95099529999999999</v>
      </c>
      <c r="AM11" s="51">
        <v>1</v>
      </c>
      <c r="AN11" s="51">
        <v>0.74318519999999999</v>
      </c>
      <c r="AO11" s="52"/>
      <c r="AP11" s="52"/>
      <c r="AQ11" s="52"/>
      <c r="AR11" s="52"/>
      <c r="AS11" s="52"/>
      <c r="AT11" s="52"/>
      <c r="AU11" s="52">
        <v>0.45000001788139343</v>
      </c>
      <c r="AV11" s="52">
        <v>0.1666666716337204</v>
      </c>
      <c r="AW11" s="52">
        <v>0.13333334028720856</v>
      </c>
      <c r="AX11" s="52"/>
      <c r="AY11" s="52"/>
      <c r="AZ11" s="52"/>
      <c r="BA11" s="52"/>
      <c r="BB11" s="52">
        <v>0.1666666716337204</v>
      </c>
      <c r="BC11" s="52"/>
      <c r="BD11" s="61"/>
      <c r="BE11" s="61">
        <v>6.6666670143604279E-2</v>
      </c>
      <c r="BF11" s="61">
        <v>3.5</v>
      </c>
      <c r="BG11" s="53"/>
      <c r="BH11" s="53"/>
    </row>
    <row r="12" spans="1:60" s="45" customFormat="1" ht="20.25" x14ac:dyDescent="0.3">
      <c r="A12" s="46" t="s">
        <v>117</v>
      </c>
      <c r="B12" s="46" t="s">
        <v>107</v>
      </c>
      <c r="C12" s="46" t="s">
        <v>107</v>
      </c>
      <c r="D12" s="46" t="s">
        <v>112</v>
      </c>
      <c r="E12" s="46" t="s">
        <v>101</v>
      </c>
      <c r="F12" s="47">
        <v>10573</v>
      </c>
      <c r="G12" s="47">
        <v>4017</v>
      </c>
      <c r="H12" s="47">
        <v>3698</v>
      </c>
      <c r="I12" s="46" t="s">
        <v>109</v>
      </c>
      <c r="J12" s="48">
        <v>17</v>
      </c>
      <c r="K12" s="46" t="s">
        <v>110</v>
      </c>
      <c r="L12" s="46" t="s">
        <v>111</v>
      </c>
      <c r="M12" s="46" t="s">
        <v>103</v>
      </c>
      <c r="N12" s="49">
        <v>174</v>
      </c>
      <c r="O12" s="49">
        <v>171</v>
      </c>
      <c r="P12" s="49">
        <v>3</v>
      </c>
      <c r="Q12" s="50">
        <v>1.7241379999999999</v>
      </c>
      <c r="R12" s="50">
        <v>1.27</v>
      </c>
      <c r="S12" s="50">
        <v>5</v>
      </c>
      <c r="T12" s="50">
        <v>3.6194999999999999</v>
      </c>
      <c r="U12" s="50">
        <v>72.39</v>
      </c>
      <c r="V12" s="50">
        <v>0.625</v>
      </c>
      <c r="W12" s="50">
        <v>309.16800000000001</v>
      </c>
      <c r="X12" s="50">
        <f>10*S12</f>
        <v>50</v>
      </c>
      <c r="Y12" s="50">
        <v>0</v>
      </c>
      <c r="Z12" s="50">
        <v>3.65</v>
      </c>
      <c r="AA12" s="50">
        <v>1.35</v>
      </c>
      <c r="AB12" s="50">
        <v>27</v>
      </c>
      <c r="AC12" s="50">
        <v>-3.2999830000000001E-2</v>
      </c>
      <c r="AD12" s="50">
        <v>-0.65999660000000004</v>
      </c>
      <c r="AE12" s="50">
        <v>193.23</v>
      </c>
      <c r="AF12" s="50">
        <v>73.53</v>
      </c>
      <c r="AG12" s="50">
        <v>6.3500000000000001E-2</v>
      </c>
      <c r="AH12" s="50">
        <v>1.27</v>
      </c>
      <c r="AI12" s="50">
        <v>3.6829999999999998</v>
      </c>
      <c r="AJ12" s="50">
        <v>3.65</v>
      </c>
      <c r="AK12" s="51">
        <v>0.73</v>
      </c>
      <c r="AL12" s="51">
        <v>1.0090410000000001</v>
      </c>
      <c r="AM12" s="51">
        <v>0.98275860000000004</v>
      </c>
      <c r="AN12" s="51">
        <v>0.72389999999999999</v>
      </c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>
        <v>0.25</v>
      </c>
      <c r="AZ12" s="52"/>
      <c r="BA12" s="52"/>
      <c r="BB12" s="52">
        <v>0.4166666567325592</v>
      </c>
      <c r="BC12" s="52">
        <v>0.26666668057441711</v>
      </c>
      <c r="BD12" s="61">
        <v>0.1666666716337204</v>
      </c>
      <c r="BE12" s="61">
        <v>0.25</v>
      </c>
      <c r="BF12" s="61">
        <v>3</v>
      </c>
      <c r="BG12" s="53">
        <v>2</v>
      </c>
      <c r="BH12" s="53">
        <v>1</v>
      </c>
    </row>
    <row r="13" spans="1:60" s="45" customFormat="1" ht="20.25" x14ac:dyDescent="0.3">
      <c r="A13" s="54"/>
      <c r="B13" s="54"/>
      <c r="C13" s="54"/>
      <c r="D13" s="54"/>
      <c r="E13" s="54"/>
      <c r="F13" s="47"/>
      <c r="G13" s="47"/>
      <c r="H13" s="47"/>
      <c r="I13" s="54"/>
      <c r="J13" s="54"/>
      <c r="K13" s="54"/>
      <c r="L13" s="54"/>
      <c r="M13" s="54"/>
      <c r="N13" s="55">
        <f>SUM(N3:N12)</f>
        <v>808</v>
      </c>
      <c r="O13" s="55">
        <f>SUM(O3:O12)</f>
        <v>803</v>
      </c>
      <c r="P13" s="55">
        <f>SUM(P3:P12)</f>
        <v>5</v>
      </c>
      <c r="Q13" s="56">
        <f>100*P13/N13</f>
        <v>0.61881188118811881</v>
      </c>
      <c r="R13" s="56"/>
      <c r="S13" s="56">
        <f>SUM(S3:S12)</f>
        <v>25.5000003</v>
      </c>
      <c r="T13" s="56">
        <f>SUM(T3:T12)</f>
        <v>16.040832899999998</v>
      </c>
      <c r="U13" s="56">
        <f>100*T13/S13</f>
        <v>62.905226318762033</v>
      </c>
      <c r="V13" s="56">
        <f>SUM(V3:V12)</f>
        <v>3.18749992</v>
      </c>
      <c r="W13" s="56">
        <f>AE13/V13</f>
        <v>269.67530088596834</v>
      </c>
      <c r="X13" s="56">
        <f>SUM(X3:X12)</f>
        <v>254.99999940395358</v>
      </c>
      <c r="Y13" s="56">
        <f>X13/AF13</f>
        <v>0.75953891342433966</v>
      </c>
      <c r="Z13" s="56">
        <f>SUM(Z3:Z12)</f>
        <v>16.499998599999998</v>
      </c>
      <c r="AA13" s="56">
        <f>SUM(AA3:AA12)</f>
        <v>9.0000007000000011</v>
      </c>
      <c r="AB13" s="56">
        <f>100*AA13/S13</f>
        <v>35.294119976931924</v>
      </c>
      <c r="AC13" s="56">
        <f>SUM(AC3:AC12)</f>
        <v>0.35333337999999986</v>
      </c>
      <c r="AD13" s="56">
        <f>100*AC13/S13</f>
        <v>1.3856210817377905</v>
      </c>
      <c r="AE13" s="56">
        <f>SUM(AE3:AE12)</f>
        <v>859.59</v>
      </c>
      <c r="AF13" s="56">
        <f>SUM(AF3:AF12)</f>
        <v>335.73</v>
      </c>
      <c r="AG13" s="56">
        <f>SUM(AG3:AG12)</f>
        <v>0.10583333</v>
      </c>
      <c r="AH13" s="56">
        <f>100*AG13/S13</f>
        <v>0.41503266178392945</v>
      </c>
      <c r="AI13" s="56">
        <f>(SUM(AI3:AI12))</f>
        <v>16.1466669</v>
      </c>
      <c r="AJ13" s="56">
        <f>(SUM(AJ3:AJ12))</f>
        <v>16.499998599999998</v>
      </c>
      <c r="AK13" s="57">
        <f>AJ13/S13</f>
        <v>0.64705876101499493</v>
      </c>
      <c r="AL13" s="57">
        <f>AI13/AJ13</f>
        <v>0.97858595575880847</v>
      </c>
      <c r="AM13" s="57">
        <f>O13/N13</f>
        <v>0.99381188118811881</v>
      </c>
      <c r="AN13" s="57">
        <f>AM13*AL13*AK13</f>
        <v>0.62928428305967243</v>
      </c>
      <c r="AO13" s="58">
        <f t="shared" ref="AO13:BF13" si="0">(SUM(AO3:AO12) / $S$13*100)</f>
        <v>0.65359478303112173</v>
      </c>
      <c r="AP13" s="58">
        <f t="shared" si="0"/>
        <v>0.26143791905604125</v>
      </c>
      <c r="AQ13" s="58">
        <f t="shared" si="0"/>
        <v>0.39215687858406184</v>
      </c>
      <c r="AR13" s="58">
        <f t="shared" si="0"/>
        <v>0.98039217454668259</v>
      </c>
      <c r="AS13" s="58">
        <f t="shared" si="0"/>
        <v>1.3725490385217631</v>
      </c>
      <c r="AT13" s="58">
        <f t="shared" si="0"/>
        <v>4.7058823677009665</v>
      </c>
      <c r="AU13" s="58">
        <f t="shared" si="0"/>
        <v>3.7908496363958406</v>
      </c>
      <c r="AV13" s="58">
        <f t="shared" si="0"/>
        <v>0.65359478303112173</v>
      </c>
      <c r="AW13" s="58">
        <f t="shared" si="0"/>
        <v>1.045751676224165</v>
      </c>
      <c r="AX13" s="58">
        <f t="shared" si="0"/>
        <v>2.6143791321244869</v>
      </c>
      <c r="AY13" s="58">
        <f t="shared" si="0"/>
        <v>1.5686274559003219</v>
      </c>
      <c r="AZ13" s="58">
        <f t="shared" si="0"/>
        <v>5.2287580305052721</v>
      </c>
      <c r="BA13" s="58">
        <f t="shared" si="0"/>
        <v>1.9607843490933652</v>
      </c>
      <c r="BB13" s="58">
        <f t="shared" si="0"/>
        <v>4.901960668207674</v>
      </c>
      <c r="BC13" s="58">
        <f t="shared" si="0"/>
        <v>1.045751676224165</v>
      </c>
      <c r="BD13" s="60">
        <f t="shared" si="0"/>
        <v>0.65359478303112173</v>
      </c>
      <c r="BE13" s="60">
        <f t="shared" si="0"/>
        <v>3.4640523325341679</v>
      </c>
      <c r="BF13" s="60">
        <f t="shared" si="0"/>
        <v>25.490195778546713</v>
      </c>
      <c r="BG13" s="59">
        <f>(SUM(BG3:BG12))</f>
        <v>4</v>
      </c>
      <c r="BH13" s="59">
        <f>(SUM(BH3:BH12))</f>
        <v>1</v>
      </c>
    </row>
    <row r="14" spans="1:60" s="45" customFormat="1" ht="20.25" x14ac:dyDescent="0.3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69">
        <f>X13/2</f>
        <v>127.49999970197679</v>
      </c>
      <c r="Y14" s="54"/>
      <c r="Z14" s="54"/>
      <c r="AA14" s="54"/>
      <c r="AB14" s="54"/>
      <c r="AC14" s="54"/>
      <c r="AD14" s="54"/>
      <c r="AE14" s="69">
        <f>AE13/2</f>
        <v>429.79500000000002</v>
      </c>
      <c r="AF14" s="69">
        <f>AF13/2</f>
        <v>167.86500000000001</v>
      </c>
      <c r="AG14" s="54"/>
      <c r="AH14" s="54"/>
      <c r="AI14" s="54"/>
      <c r="AJ14" s="54"/>
      <c r="AK14" s="51"/>
      <c r="AL14" s="51"/>
      <c r="AM14" s="51"/>
      <c r="AN14" s="51"/>
      <c r="AO14" s="61">
        <f t="shared" ref="AO14:BF14" si="1">(SUM(AO3:AO12))</f>
        <v>0.1666666716337204</v>
      </c>
      <c r="AP14" s="61">
        <f t="shared" si="1"/>
        <v>6.6666670143604279E-2</v>
      </c>
      <c r="AQ14" s="61">
        <f t="shared" si="1"/>
        <v>0.10000000521540642</v>
      </c>
      <c r="AR14" s="61">
        <f t="shared" si="1"/>
        <v>0.2500000074505806</v>
      </c>
      <c r="AS14" s="61">
        <f t="shared" si="1"/>
        <v>0.35000000894069672</v>
      </c>
      <c r="AT14" s="61">
        <f t="shared" si="1"/>
        <v>1.2000000178813934</v>
      </c>
      <c r="AU14" s="61">
        <f t="shared" si="1"/>
        <v>0.96666666865348816</v>
      </c>
      <c r="AV14" s="61">
        <f t="shared" si="1"/>
        <v>0.1666666716337204</v>
      </c>
      <c r="AW14" s="61">
        <f t="shared" si="1"/>
        <v>0.26666668057441711</v>
      </c>
      <c r="AX14" s="61">
        <f t="shared" si="1"/>
        <v>0.66666668653488159</v>
      </c>
      <c r="AY14" s="61">
        <f t="shared" si="1"/>
        <v>0.40000000596046448</v>
      </c>
      <c r="AZ14" s="61">
        <f t="shared" si="1"/>
        <v>1.3333333134651184</v>
      </c>
      <c r="BA14" s="61">
        <f t="shared" si="1"/>
        <v>0.50000001490116119</v>
      </c>
      <c r="BB14" s="61">
        <f t="shared" si="1"/>
        <v>1.2499999850988388</v>
      </c>
      <c r="BC14" s="61">
        <f t="shared" si="1"/>
        <v>0.26666668057441711</v>
      </c>
      <c r="BD14" s="61">
        <f t="shared" si="1"/>
        <v>0.1666666716337204</v>
      </c>
      <c r="BE14" s="61">
        <f t="shared" si="1"/>
        <v>0.88333335518836975</v>
      </c>
      <c r="BF14" s="61">
        <f t="shared" si="1"/>
        <v>6.5</v>
      </c>
    </row>
    <row r="15" spans="1:60" s="45" customFormat="1" ht="20.25" x14ac:dyDescent="0.3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1"/>
      <c r="AL15" s="51"/>
      <c r="AM15" s="51"/>
      <c r="AN15" s="51"/>
      <c r="BD15" s="61"/>
      <c r="BE15" s="61"/>
      <c r="BF15" s="61"/>
    </row>
    <row r="16" spans="1:60" s="45" customFormat="1" ht="20.25" x14ac:dyDescent="0.3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1"/>
      <c r="AL16" s="51"/>
      <c r="AM16" s="51"/>
      <c r="AN16" s="51"/>
      <c r="BD16" s="61"/>
      <c r="BE16" s="61"/>
      <c r="BF16" s="61"/>
    </row>
    <row r="17" spans="1:58" s="45" customFormat="1" ht="20.25" x14ac:dyDescent="0.3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1"/>
      <c r="AL17" s="51"/>
      <c r="AM17" s="51"/>
      <c r="AN17" s="51"/>
      <c r="BD17" s="61"/>
      <c r="BE17" s="61"/>
      <c r="BF17" s="61"/>
    </row>
    <row r="18" spans="1:58" s="45" customFormat="1" ht="20.25" x14ac:dyDescent="0.3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1"/>
      <c r="AL18" s="51"/>
      <c r="AM18" s="51"/>
      <c r="AN18" s="51"/>
      <c r="BD18" s="61"/>
      <c r="BE18" s="61"/>
      <c r="BF18" s="61"/>
    </row>
    <row r="19" spans="1:58" s="45" customFormat="1" ht="20.25" x14ac:dyDescent="0.3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1"/>
      <c r="AL19" s="51"/>
      <c r="AM19" s="51"/>
      <c r="AN19" s="51"/>
      <c r="BD19" s="61"/>
      <c r="BE19" s="61"/>
      <c r="BF19" s="61"/>
    </row>
    <row r="20" spans="1:58" s="45" customFormat="1" ht="20.25" x14ac:dyDescent="0.3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1"/>
      <c r="AL20" s="51"/>
      <c r="AM20" s="51"/>
      <c r="AN20" s="51"/>
      <c r="BD20" s="61"/>
      <c r="BE20" s="61"/>
      <c r="BF20" s="61"/>
    </row>
    <row r="21" spans="1:58" s="45" customFormat="1" ht="20.25" x14ac:dyDescent="0.3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1"/>
      <c r="AL21" s="51"/>
      <c r="AM21" s="51"/>
      <c r="AN21" s="51"/>
      <c r="BD21" s="61"/>
      <c r="BE21" s="61"/>
      <c r="BF21" s="61"/>
    </row>
    <row r="22" spans="1:58" s="45" customFormat="1" ht="20.25" x14ac:dyDescent="0.3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1"/>
      <c r="AL22" s="51"/>
      <c r="AM22" s="51"/>
      <c r="AN22" s="51"/>
      <c r="BD22" s="61"/>
      <c r="BE22" s="61"/>
      <c r="BF22" s="61"/>
    </row>
    <row r="23" spans="1:58" s="45" customFormat="1" ht="20.25" x14ac:dyDescent="0.3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1"/>
      <c r="AL23" s="51"/>
      <c r="AM23" s="51"/>
      <c r="AN23" s="51"/>
      <c r="BD23" s="61"/>
      <c r="BE23" s="61"/>
      <c r="BF23" s="61"/>
    </row>
    <row r="24" spans="1:58" s="45" customFormat="1" ht="20.25" x14ac:dyDescent="0.3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1"/>
      <c r="AL24" s="51"/>
      <c r="AM24" s="51"/>
      <c r="AN24" s="51"/>
      <c r="BD24" s="61"/>
      <c r="BE24" s="61"/>
      <c r="BF24" s="61"/>
    </row>
    <row r="25" spans="1:58" s="45" customFormat="1" ht="20.25" x14ac:dyDescent="0.3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1"/>
      <c r="AL25" s="51"/>
      <c r="AM25" s="51"/>
      <c r="AN25" s="51"/>
      <c r="BD25" s="61"/>
      <c r="BE25" s="61"/>
      <c r="BF25" s="61"/>
    </row>
    <row r="26" spans="1:58" s="45" customFormat="1" ht="20.25" x14ac:dyDescent="0.3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1"/>
      <c r="AL26" s="51"/>
      <c r="AM26" s="51"/>
      <c r="AN26" s="51"/>
      <c r="BD26" s="61"/>
      <c r="BE26" s="61"/>
      <c r="BF26" s="61"/>
    </row>
    <row r="27" spans="1:58" s="45" customFormat="1" ht="20.25" x14ac:dyDescent="0.3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1"/>
      <c r="AL27" s="51"/>
      <c r="AM27" s="51"/>
      <c r="AN27" s="51"/>
      <c r="BD27" s="61"/>
      <c r="BE27" s="61"/>
      <c r="BF27" s="61"/>
    </row>
    <row r="28" spans="1:58" s="45" customFormat="1" ht="20.25" x14ac:dyDescent="0.3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1"/>
      <c r="AL28" s="51"/>
      <c r="AM28" s="51"/>
      <c r="AN28" s="51"/>
      <c r="BD28" s="61"/>
      <c r="BE28" s="61"/>
      <c r="BF28" s="61"/>
    </row>
    <row r="29" spans="1:58" s="45" customFormat="1" ht="20.25" x14ac:dyDescent="0.3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1"/>
      <c r="AL29" s="51"/>
      <c r="AM29" s="51"/>
      <c r="AN29" s="51"/>
      <c r="BD29" s="61"/>
      <c r="BE29" s="61"/>
      <c r="BF29" s="61"/>
    </row>
    <row r="30" spans="1:58" s="45" customFormat="1" ht="20.25" x14ac:dyDescent="0.3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1"/>
      <c r="AL30" s="51"/>
      <c r="AM30" s="51"/>
      <c r="AN30" s="51"/>
      <c r="BD30" s="61"/>
      <c r="BE30" s="61"/>
      <c r="BF30" s="61"/>
    </row>
    <row r="31" spans="1:58" s="45" customFormat="1" ht="20.25" x14ac:dyDescent="0.3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1"/>
      <c r="AL31" s="51"/>
      <c r="AM31" s="51"/>
      <c r="AN31" s="51"/>
      <c r="BD31" s="61"/>
      <c r="BE31" s="61"/>
      <c r="BF31" s="61"/>
    </row>
    <row r="32" spans="1:58" s="45" customFormat="1" ht="20.25" x14ac:dyDescent="0.3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1"/>
      <c r="AL32" s="51"/>
      <c r="AM32" s="51"/>
      <c r="AN32" s="51"/>
      <c r="BD32" s="61"/>
      <c r="BE32" s="61"/>
      <c r="BF32" s="61"/>
    </row>
    <row r="33" spans="1:58" s="45" customFormat="1" ht="20.25" x14ac:dyDescent="0.3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1"/>
      <c r="AL33" s="51"/>
      <c r="AM33" s="51"/>
      <c r="AN33" s="51"/>
      <c r="BD33" s="61"/>
      <c r="BE33" s="61"/>
      <c r="BF33" s="61"/>
    </row>
    <row r="34" spans="1:58" s="45" customFormat="1" ht="20.25" x14ac:dyDescent="0.3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1"/>
      <c r="AL34" s="51"/>
      <c r="AM34" s="51"/>
      <c r="AN34" s="51"/>
      <c r="BD34" s="61"/>
      <c r="BE34" s="61"/>
      <c r="BF34" s="61"/>
    </row>
  </sheetData>
  <autoFilter ref="A2:BJ14"/>
  <pageMargins left="0.7" right="0.7" top="0.75" bottom="0.75" header="0.3" footer="0.3"/>
  <pageSetup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7"/>
  <sheetViews>
    <sheetView topLeftCell="AI1" workbookViewId="0">
      <pane ySplit="2" topLeftCell="A9" activePane="bottomLeft" state="frozen"/>
      <selection activeCell="A6" sqref="A6"/>
      <selection pane="bottomLeft" activeCell="B7" sqref="B7"/>
    </sheetView>
  </sheetViews>
  <sheetFormatPr baseColWidth="10" defaultRowHeight="12" x14ac:dyDescent="0.2"/>
  <cols>
    <col min="1" max="5" width="11.42578125" style="39"/>
    <col min="6" max="8" width="11.5703125" style="39" bestFit="1" customWidth="1"/>
    <col min="9" max="9" width="11.42578125" style="39"/>
    <col min="10" max="10" width="11.5703125" style="39" bestFit="1" customWidth="1"/>
    <col min="11" max="13" width="11.42578125" style="39"/>
    <col min="14" max="18" width="11.5703125" style="39" bestFit="1" customWidth="1"/>
    <col min="19" max="20" width="14.140625" style="39" bestFit="1" customWidth="1"/>
    <col min="21" max="23" width="11.5703125" style="39" bestFit="1" customWidth="1"/>
    <col min="24" max="24" width="14.140625" style="39" bestFit="1" customWidth="1"/>
    <col min="25" max="25" width="11.5703125" style="39" bestFit="1" customWidth="1"/>
    <col min="26" max="27" width="14.140625" style="39" bestFit="1" customWidth="1"/>
    <col min="28" max="29" width="11.5703125" style="39" bestFit="1" customWidth="1"/>
    <col min="30" max="30" width="11.7109375" style="39" bestFit="1" customWidth="1"/>
    <col min="31" max="32" width="15.85546875" style="39" bestFit="1" customWidth="1"/>
    <col min="33" max="34" width="11.5703125" style="39" bestFit="1" customWidth="1"/>
    <col min="35" max="36" width="14.140625" style="39" bestFit="1" customWidth="1"/>
    <col min="37" max="40" width="13.42578125" style="41" bestFit="1" customWidth="1"/>
    <col min="41" max="45" width="11.5703125" style="1" bestFit="1" customWidth="1"/>
    <col min="46" max="48" width="11.5703125" style="2" bestFit="1" customWidth="1"/>
    <col min="49" max="50" width="11.5703125" style="1" bestFit="1" customWidth="1"/>
    <col min="51" max="16384" width="11.42578125" style="1"/>
  </cols>
  <sheetData>
    <row r="1" spans="1:50" ht="50.25" customHeight="1" x14ac:dyDescent="0.35">
      <c r="A1" s="43" t="s">
        <v>152</v>
      </c>
      <c r="R1" s="39" t="s">
        <v>38</v>
      </c>
      <c r="S1" s="39" t="s">
        <v>39</v>
      </c>
      <c r="T1" s="39" t="s">
        <v>39</v>
      </c>
      <c r="U1" s="39" t="s">
        <v>40</v>
      </c>
      <c r="X1" s="39" t="s">
        <v>41</v>
      </c>
      <c r="Z1" s="39" t="s">
        <v>39</v>
      </c>
      <c r="AA1" s="39" t="s">
        <v>39</v>
      </c>
      <c r="AB1" s="39" t="s">
        <v>40</v>
      </c>
      <c r="AC1" s="39" t="s">
        <v>39</v>
      </c>
      <c r="AD1" s="39" t="s">
        <v>40</v>
      </c>
      <c r="AG1" s="39" t="s">
        <v>42</v>
      </c>
      <c r="AH1" s="39" t="s">
        <v>42</v>
      </c>
      <c r="AI1" s="40"/>
      <c r="AJ1" s="40"/>
      <c r="AK1" s="42"/>
      <c r="AL1" s="42"/>
      <c r="AM1" s="42"/>
      <c r="AN1" s="42"/>
      <c r="AO1" s="62" t="s">
        <v>46</v>
      </c>
      <c r="AP1" s="62" t="s">
        <v>47</v>
      </c>
      <c r="AQ1" s="62" t="s">
        <v>48</v>
      </c>
      <c r="AR1" s="62" t="s">
        <v>49</v>
      </c>
      <c r="AS1" s="62" t="s">
        <v>61</v>
      </c>
      <c r="AT1" s="62" t="s">
        <v>67</v>
      </c>
      <c r="AU1" s="62" t="s">
        <v>70</v>
      </c>
      <c r="AV1" s="62" t="s">
        <v>69</v>
      </c>
      <c r="AW1" s="62" t="s">
        <v>97</v>
      </c>
      <c r="AX1" s="62" t="s">
        <v>99</v>
      </c>
    </row>
    <row r="2" spans="1:50" s="45" customFormat="1" ht="81" x14ac:dyDescent="0.3">
      <c r="A2" s="44" t="s">
        <v>0</v>
      </c>
      <c r="B2" s="44" t="s">
        <v>1</v>
      </c>
      <c r="C2" s="44" t="s">
        <v>2</v>
      </c>
      <c r="D2" s="44" t="s">
        <v>3</v>
      </c>
      <c r="E2" s="44" t="s">
        <v>4</v>
      </c>
      <c r="F2" s="44" t="s">
        <v>5</v>
      </c>
      <c r="G2" s="44" t="s">
        <v>6</v>
      </c>
      <c r="H2" s="44" t="s">
        <v>7</v>
      </c>
      <c r="I2" s="44" t="s">
        <v>8</v>
      </c>
      <c r="J2" s="44" t="s">
        <v>9</v>
      </c>
      <c r="K2" s="44" t="s">
        <v>10</v>
      </c>
      <c r="L2" s="44" t="s">
        <v>11</v>
      </c>
      <c r="M2" s="44" t="s">
        <v>12</v>
      </c>
      <c r="N2" s="44" t="s">
        <v>13</v>
      </c>
      <c r="O2" s="44" t="s">
        <v>14</v>
      </c>
      <c r="P2" s="44" t="s">
        <v>15</v>
      </c>
      <c r="Q2" s="44" t="s">
        <v>16</v>
      </c>
      <c r="R2" s="44" t="s">
        <v>17</v>
      </c>
      <c r="S2" s="44" t="s">
        <v>18</v>
      </c>
      <c r="T2" s="44" t="s">
        <v>19</v>
      </c>
      <c r="U2" s="44" t="s">
        <v>20</v>
      </c>
      <c r="V2" s="44" t="s">
        <v>21</v>
      </c>
      <c r="W2" s="44" t="s">
        <v>22</v>
      </c>
      <c r="X2" s="44" t="s">
        <v>23</v>
      </c>
      <c r="Y2" s="44" t="s">
        <v>24</v>
      </c>
      <c r="Z2" s="44" t="s">
        <v>25</v>
      </c>
      <c r="AA2" s="44" t="s">
        <v>26</v>
      </c>
      <c r="AB2" s="44" t="s">
        <v>27</v>
      </c>
      <c r="AC2" s="44" t="s">
        <v>28</v>
      </c>
      <c r="AD2" s="44" t="s">
        <v>29</v>
      </c>
      <c r="AE2" s="44" t="s">
        <v>30</v>
      </c>
      <c r="AF2" s="44" t="s">
        <v>31</v>
      </c>
      <c r="AG2" s="44" t="s">
        <v>43</v>
      </c>
      <c r="AH2" s="44" t="s">
        <v>44</v>
      </c>
      <c r="AI2" s="44" t="s">
        <v>32</v>
      </c>
      <c r="AJ2" s="44" t="s">
        <v>33</v>
      </c>
      <c r="AK2" s="44" t="s">
        <v>34</v>
      </c>
      <c r="AL2" s="44" t="s">
        <v>35</v>
      </c>
      <c r="AM2" s="44" t="s">
        <v>36</v>
      </c>
      <c r="AN2" s="44" t="s">
        <v>37</v>
      </c>
      <c r="AO2" s="64" t="s">
        <v>72</v>
      </c>
      <c r="AP2" s="64" t="s">
        <v>73</v>
      </c>
      <c r="AQ2" s="64" t="s">
        <v>74</v>
      </c>
      <c r="AR2" s="64" t="s">
        <v>75</v>
      </c>
      <c r="AS2" s="66" t="s">
        <v>87</v>
      </c>
      <c r="AT2" s="63" t="s">
        <v>93</v>
      </c>
      <c r="AU2" s="63" t="s">
        <v>96</v>
      </c>
      <c r="AV2" s="67" t="s">
        <v>95</v>
      </c>
      <c r="AW2" s="68" t="s">
        <v>100</v>
      </c>
      <c r="AX2" s="68" t="s">
        <v>105</v>
      </c>
    </row>
    <row r="3" spans="1:50" s="45" customFormat="1" ht="20.25" x14ac:dyDescent="0.3">
      <c r="A3" s="46" t="s">
        <v>118</v>
      </c>
      <c r="B3" s="46" t="s">
        <v>107</v>
      </c>
      <c r="C3" s="46" t="s">
        <v>119</v>
      </c>
      <c r="D3" s="46" t="s">
        <v>120</v>
      </c>
      <c r="E3" s="46" t="s">
        <v>101</v>
      </c>
      <c r="F3" s="47">
        <v>10602</v>
      </c>
      <c r="G3" s="47">
        <v>4017</v>
      </c>
      <c r="H3" s="47">
        <v>3698</v>
      </c>
      <c r="I3" s="46" t="s">
        <v>121</v>
      </c>
      <c r="J3" s="48">
        <v>39</v>
      </c>
      <c r="K3" s="46" t="s">
        <v>110</v>
      </c>
      <c r="L3" s="46" t="s">
        <v>122</v>
      </c>
      <c r="M3" s="46" t="s">
        <v>103</v>
      </c>
      <c r="N3" s="49">
        <v>24</v>
      </c>
      <c r="O3" s="49">
        <v>23</v>
      </c>
      <c r="P3" s="49">
        <v>1</v>
      </c>
      <c r="Q3" s="50">
        <v>4.1666670000000003</v>
      </c>
      <c r="R3" s="50">
        <v>3.1</v>
      </c>
      <c r="S3" s="50">
        <v>1.8</v>
      </c>
      <c r="T3" s="50">
        <v>1.1883330000000001</v>
      </c>
      <c r="U3" s="50">
        <v>66.018510000000006</v>
      </c>
      <c r="V3" s="50">
        <v>0.22500000000000001</v>
      </c>
      <c r="W3" s="50">
        <v>232.0444</v>
      </c>
      <c r="X3" s="50">
        <f>10*S3</f>
        <v>18</v>
      </c>
      <c r="Y3" s="50">
        <v>0</v>
      </c>
      <c r="Z3" s="50">
        <v>1.4666669999999999</v>
      </c>
      <c r="AA3" s="50">
        <v>0.3333335</v>
      </c>
      <c r="AB3" s="50">
        <v>18.518529999999998</v>
      </c>
      <c r="AC3" s="50">
        <v>0.2266668</v>
      </c>
      <c r="AD3" s="50">
        <v>12.592599999999999</v>
      </c>
      <c r="AE3" s="50">
        <v>52.21</v>
      </c>
      <c r="AF3" s="50">
        <v>35.19</v>
      </c>
      <c r="AG3" s="50">
        <v>5.1666669999999998E-2</v>
      </c>
      <c r="AH3" s="50">
        <v>2.8703699999999999</v>
      </c>
      <c r="AI3" s="50">
        <v>1.24</v>
      </c>
      <c r="AJ3" s="50">
        <v>1.4666669999999999</v>
      </c>
      <c r="AK3" s="51">
        <v>0.8148147</v>
      </c>
      <c r="AL3" s="51">
        <v>0.8454545</v>
      </c>
      <c r="AM3" s="51">
        <v>0.95833330000000005</v>
      </c>
      <c r="AN3" s="51">
        <v>0.66018500000000002</v>
      </c>
      <c r="AO3" s="52">
        <v>0.1666666716337204</v>
      </c>
      <c r="AP3" s="52">
        <v>8.3333335816860199E-2</v>
      </c>
      <c r="AQ3" s="52">
        <v>8.3333335816860199E-2</v>
      </c>
      <c r="AR3" s="52"/>
      <c r="AS3" s="52"/>
      <c r="AT3" s="61"/>
      <c r="AU3" s="61"/>
      <c r="AV3" s="61">
        <v>6.1999998092651367</v>
      </c>
      <c r="AW3" s="53"/>
      <c r="AX3" s="53">
        <v>1</v>
      </c>
    </row>
    <row r="4" spans="1:50" s="45" customFormat="1" ht="20.25" x14ac:dyDescent="0.3">
      <c r="A4" s="46" t="s">
        <v>118</v>
      </c>
      <c r="B4" s="46" t="s">
        <v>107</v>
      </c>
      <c r="C4" s="46" t="s">
        <v>119</v>
      </c>
      <c r="D4" s="46" t="s">
        <v>123</v>
      </c>
      <c r="E4" s="46" t="s">
        <v>101</v>
      </c>
      <c r="F4" s="47">
        <v>10602</v>
      </c>
      <c r="G4" s="47">
        <v>4017</v>
      </c>
      <c r="H4" s="47">
        <v>3698</v>
      </c>
      <c r="I4" s="46" t="s">
        <v>121</v>
      </c>
      <c r="J4" s="48">
        <v>39</v>
      </c>
      <c r="K4" s="46" t="s">
        <v>110</v>
      </c>
      <c r="L4" s="46" t="s">
        <v>122</v>
      </c>
      <c r="M4" s="46" t="s">
        <v>103</v>
      </c>
      <c r="N4" s="49">
        <v>24</v>
      </c>
      <c r="O4" s="49">
        <v>23</v>
      </c>
      <c r="P4" s="49">
        <v>1</v>
      </c>
      <c r="Q4" s="50">
        <v>4.1666670000000003</v>
      </c>
      <c r="R4" s="50">
        <v>3.1</v>
      </c>
      <c r="S4" s="50">
        <v>1.8333330000000001</v>
      </c>
      <c r="T4" s="50">
        <v>1.1883330000000001</v>
      </c>
      <c r="U4" s="50">
        <v>64.818179999999998</v>
      </c>
      <c r="V4" s="50">
        <v>0.2291667</v>
      </c>
      <c r="W4" s="50">
        <v>227.82550000000001</v>
      </c>
      <c r="X4" s="50">
        <f>10*S4</f>
        <v>18.33333</v>
      </c>
      <c r="Y4" s="50">
        <v>0</v>
      </c>
      <c r="Z4" s="50">
        <v>1.3666670000000001</v>
      </c>
      <c r="AA4" s="50">
        <v>0.46666649999999998</v>
      </c>
      <c r="AB4" s="50">
        <v>25.454529999999998</v>
      </c>
      <c r="AC4" s="50">
        <v>0.1266669</v>
      </c>
      <c r="AD4" s="50">
        <v>6.9091009999999997</v>
      </c>
      <c r="AE4" s="50">
        <v>52.21</v>
      </c>
      <c r="AF4" s="50">
        <v>35.19</v>
      </c>
      <c r="AG4" s="50">
        <v>5.1666669999999998E-2</v>
      </c>
      <c r="AH4" s="50">
        <v>2.8181820000000002</v>
      </c>
      <c r="AI4" s="50">
        <v>1.24</v>
      </c>
      <c r="AJ4" s="50">
        <v>1.3666670000000001</v>
      </c>
      <c r="AK4" s="51">
        <v>0.74545470000000003</v>
      </c>
      <c r="AL4" s="51">
        <v>0.90731689999999998</v>
      </c>
      <c r="AM4" s="51">
        <v>0.95833330000000005</v>
      </c>
      <c r="AN4" s="51">
        <v>0.64818180000000003</v>
      </c>
      <c r="AO4" s="52">
        <v>0.1666666716337204</v>
      </c>
      <c r="AP4" s="52">
        <v>8.3333335816860199E-2</v>
      </c>
      <c r="AQ4" s="52">
        <v>8.3333335816860199E-2</v>
      </c>
      <c r="AR4" s="52"/>
      <c r="AS4" s="52">
        <v>0.13333334028720856</v>
      </c>
      <c r="AT4" s="61"/>
      <c r="AU4" s="61"/>
      <c r="AV4" s="61">
        <v>6.1666667461395264</v>
      </c>
      <c r="AW4" s="53">
        <v>1</v>
      </c>
      <c r="AX4" s="53"/>
    </row>
    <row r="5" spans="1:50" s="45" customFormat="1" ht="20.25" x14ac:dyDescent="0.3">
      <c r="A5" s="46" t="s">
        <v>124</v>
      </c>
      <c r="B5" s="46" t="s">
        <v>107</v>
      </c>
      <c r="C5" s="46" t="s">
        <v>119</v>
      </c>
      <c r="D5" s="46" t="s">
        <v>120</v>
      </c>
      <c r="E5" s="46" t="s">
        <v>101</v>
      </c>
      <c r="F5" s="47">
        <v>10339</v>
      </c>
      <c r="G5" s="47">
        <v>4062</v>
      </c>
      <c r="H5" s="47">
        <v>3951</v>
      </c>
      <c r="I5" s="46" t="s">
        <v>125</v>
      </c>
      <c r="J5" s="48">
        <v>62.8</v>
      </c>
      <c r="K5" s="46" t="s">
        <v>126</v>
      </c>
      <c r="L5" s="46" t="s">
        <v>127</v>
      </c>
      <c r="M5" s="46" t="s">
        <v>103</v>
      </c>
      <c r="N5" s="49">
        <v>21</v>
      </c>
      <c r="O5" s="49">
        <v>21</v>
      </c>
      <c r="P5" s="49">
        <v>0</v>
      </c>
      <c r="Q5" s="50">
        <v>0</v>
      </c>
      <c r="R5" s="50">
        <v>6.74</v>
      </c>
      <c r="S5" s="50">
        <v>3.1666669999999999</v>
      </c>
      <c r="T5" s="50">
        <v>2.359</v>
      </c>
      <c r="U5" s="50">
        <v>74.494739999999993</v>
      </c>
      <c r="V5" s="50">
        <v>0.3958333</v>
      </c>
      <c r="W5" s="50">
        <v>244.5727</v>
      </c>
      <c r="X5" s="50">
        <v>31.666665077209501</v>
      </c>
      <c r="Y5" s="50">
        <v>0.49931671383610299</v>
      </c>
      <c r="Z5" s="50">
        <v>2.483333</v>
      </c>
      <c r="AA5" s="50">
        <v>0.68333339999999998</v>
      </c>
      <c r="AB5" s="50">
        <v>21.578949999999999</v>
      </c>
      <c r="AC5" s="50">
        <v>0.1243331</v>
      </c>
      <c r="AD5" s="50">
        <v>3.92631</v>
      </c>
      <c r="AE5" s="50">
        <v>96.810010000000005</v>
      </c>
      <c r="AF5" s="50">
        <v>63.42</v>
      </c>
      <c r="AG5" s="50">
        <v>0</v>
      </c>
      <c r="AH5" s="50">
        <v>0</v>
      </c>
      <c r="AI5" s="50">
        <v>2.359</v>
      </c>
      <c r="AJ5" s="50">
        <v>2.483333</v>
      </c>
      <c r="AK5" s="51">
        <v>0.78421050000000003</v>
      </c>
      <c r="AL5" s="51">
        <v>0.94993289999999997</v>
      </c>
      <c r="AM5" s="51">
        <v>1</v>
      </c>
      <c r="AN5" s="51">
        <v>0.74494740000000004</v>
      </c>
      <c r="AO5" s="52">
        <v>0.25</v>
      </c>
      <c r="AP5" s="52">
        <v>3.3333335071802139E-2</v>
      </c>
      <c r="AQ5" s="52">
        <v>5.000000074505806E-2</v>
      </c>
      <c r="AR5" s="52">
        <v>0.1666666716337204</v>
      </c>
      <c r="AS5" s="52">
        <v>8.3333335816860199E-2</v>
      </c>
      <c r="AT5" s="61"/>
      <c r="AU5" s="61">
        <v>0.10000000149011612</v>
      </c>
      <c r="AV5" s="61">
        <v>4.8333334922790527</v>
      </c>
      <c r="AW5" s="53"/>
      <c r="AX5" s="53"/>
    </row>
    <row r="6" spans="1:50" s="45" customFormat="1" ht="20.25" x14ac:dyDescent="0.3">
      <c r="A6" s="46" t="s">
        <v>124</v>
      </c>
      <c r="B6" s="46" t="s">
        <v>107</v>
      </c>
      <c r="C6" s="46" t="s">
        <v>119</v>
      </c>
      <c r="D6" s="46" t="s">
        <v>123</v>
      </c>
      <c r="E6" s="46" t="s">
        <v>101</v>
      </c>
      <c r="F6" s="47">
        <v>10339</v>
      </c>
      <c r="G6" s="47">
        <v>4017</v>
      </c>
      <c r="H6" s="47">
        <v>3698</v>
      </c>
      <c r="I6" s="46" t="s">
        <v>125</v>
      </c>
      <c r="J6" s="48">
        <v>62.8</v>
      </c>
      <c r="K6" s="46" t="s">
        <v>126</v>
      </c>
      <c r="L6" s="46" t="s">
        <v>127</v>
      </c>
      <c r="M6" s="46" t="s">
        <v>103</v>
      </c>
      <c r="N6" s="49">
        <v>21</v>
      </c>
      <c r="O6" s="49">
        <v>21</v>
      </c>
      <c r="P6" s="49">
        <v>0</v>
      </c>
      <c r="Q6" s="50">
        <v>0</v>
      </c>
      <c r="R6" s="50">
        <v>6.74</v>
      </c>
      <c r="S6" s="50">
        <v>3.3333330000000001</v>
      </c>
      <c r="T6" s="50">
        <v>2.359</v>
      </c>
      <c r="U6" s="50">
        <v>70.77</v>
      </c>
      <c r="V6" s="50">
        <v>0.4166667</v>
      </c>
      <c r="W6" s="50">
        <v>232.34399999999999</v>
      </c>
      <c r="X6" s="50">
        <v>33.333334922790499</v>
      </c>
      <c r="Y6" s="50">
        <v>0.52559659232397704</v>
      </c>
      <c r="Z6" s="50">
        <v>2.3666670000000001</v>
      </c>
      <c r="AA6" s="50">
        <v>0.96666669999999999</v>
      </c>
      <c r="AB6" s="50">
        <v>29</v>
      </c>
      <c r="AC6" s="50">
        <v>7.6668259999999998E-3</v>
      </c>
      <c r="AD6" s="50">
        <v>0.23000480000000001</v>
      </c>
      <c r="AE6" s="50">
        <v>96.810010000000005</v>
      </c>
      <c r="AF6" s="50">
        <v>63.42</v>
      </c>
      <c r="AG6" s="50">
        <v>0</v>
      </c>
      <c r="AH6" s="50">
        <v>0</v>
      </c>
      <c r="AI6" s="50">
        <v>2.359</v>
      </c>
      <c r="AJ6" s="50">
        <v>2.3666670000000001</v>
      </c>
      <c r="AK6" s="51">
        <v>0.71</v>
      </c>
      <c r="AL6" s="51">
        <v>0.99676050000000005</v>
      </c>
      <c r="AM6" s="51">
        <v>1</v>
      </c>
      <c r="AN6" s="51">
        <v>0.7077</v>
      </c>
      <c r="AO6" s="52">
        <v>0.1666666716337204</v>
      </c>
      <c r="AP6" s="52">
        <v>8.3333335816860199E-2</v>
      </c>
      <c r="AQ6" s="52">
        <v>0.13333334028720856</v>
      </c>
      <c r="AR6" s="52">
        <v>0.11666666716337204</v>
      </c>
      <c r="AS6" s="52">
        <v>0.20000000298023224</v>
      </c>
      <c r="AT6" s="61">
        <v>0.1666666716337204</v>
      </c>
      <c r="AU6" s="61">
        <v>0.10000000149011612</v>
      </c>
      <c r="AV6" s="61">
        <v>4.6666665077209473</v>
      </c>
      <c r="AW6" s="53"/>
      <c r="AX6" s="53"/>
    </row>
    <row r="7" spans="1:50" s="45" customFormat="1" ht="20.25" x14ac:dyDescent="0.3">
      <c r="A7" s="54"/>
      <c r="B7" s="54"/>
      <c r="C7" s="54"/>
      <c r="D7" s="54"/>
      <c r="E7" s="54"/>
      <c r="F7" s="47"/>
      <c r="G7" s="47"/>
      <c r="H7" s="47"/>
      <c r="I7" s="54"/>
      <c r="J7" s="54"/>
      <c r="K7" s="54"/>
      <c r="L7" s="54"/>
      <c r="M7" s="54"/>
      <c r="N7" s="55">
        <f>SUM(N3:N6)</f>
        <v>90</v>
      </c>
      <c r="O7" s="55">
        <f>SUM(O3:O6)</f>
        <v>88</v>
      </c>
      <c r="P7" s="55">
        <f>SUM(P3:P6)</f>
        <v>2</v>
      </c>
      <c r="Q7" s="56">
        <f>100*P7/N7</f>
        <v>2.2222222222222223</v>
      </c>
      <c r="R7" s="56"/>
      <c r="S7" s="56">
        <f>SUM(S3:S6)</f>
        <v>10.133333</v>
      </c>
      <c r="T7" s="56">
        <f>SUM(T3:T6)</f>
        <v>7.0946660000000001</v>
      </c>
      <c r="U7" s="56">
        <f>100*T7/S7</f>
        <v>70.013153618853735</v>
      </c>
      <c r="V7" s="56">
        <f>SUM(V3:V6)</f>
        <v>1.2666667</v>
      </c>
      <c r="W7" s="56">
        <f>AE7/V7</f>
        <v>235.29474643961194</v>
      </c>
      <c r="X7" s="56">
        <f>SUM(X3:X6)</f>
        <v>101.33333</v>
      </c>
      <c r="Y7" s="56">
        <f>X7/AF7</f>
        <v>0.51380858939255647</v>
      </c>
      <c r="Z7" s="56">
        <f>SUM(Z3:Z6)</f>
        <v>7.6833340000000003</v>
      </c>
      <c r="AA7" s="56">
        <f>SUM(AA3:AA6)</f>
        <v>2.4500001</v>
      </c>
      <c r="AB7" s="56">
        <f>100*AA7/S7</f>
        <v>24.177633361106359</v>
      </c>
      <c r="AC7" s="56">
        <f>SUM(AC3:AC6)</f>
        <v>0.48533362599999996</v>
      </c>
      <c r="AD7" s="56">
        <f>100*AC7/S7</f>
        <v>4.7894767299169976</v>
      </c>
      <c r="AE7" s="56">
        <f>SUM(AE3:AE6)</f>
        <v>298.04002000000003</v>
      </c>
      <c r="AF7" s="56">
        <f>SUM(AF3:AF6)</f>
        <v>197.22000000000003</v>
      </c>
      <c r="AG7" s="56">
        <f>SUM(AG3:AG6)</f>
        <v>0.10333334</v>
      </c>
      <c r="AH7" s="56">
        <f>100*AG7/S7</f>
        <v>1.019736941438715</v>
      </c>
      <c r="AI7" s="56">
        <f>(SUM(AI3:AI6))</f>
        <v>7.1980000000000004</v>
      </c>
      <c r="AJ7" s="56">
        <f>(SUM(AJ3:AJ6))</f>
        <v>7.6833340000000003</v>
      </c>
      <c r="AK7" s="57">
        <f>AJ7/S7</f>
        <v>0.75822377494157156</v>
      </c>
      <c r="AL7" s="57">
        <f>AI7/AJ7</f>
        <v>0.93683289051341512</v>
      </c>
      <c r="AM7" s="57">
        <f>O7/N7</f>
        <v>0.97777777777777775</v>
      </c>
      <c r="AN7" s="57">
        <f>AM7*AL7*AK7</f>
        <v>0.694543882495961</v>
      </c>
      <c r="AO7" s="58">
        <f t="shared" ref="AO7:AV7" si="0">(SUM(AO3:AO6) / $S$7*100)</f>
        <v>7.4013161799889646</v>
      </c>
      <c r="AP7" s="58">
        <f t="shared" si="0"/>
        <v>2.7960528142357775</v>
      </c>
      <c r="AQ7" s="58">
        <f t="shared" si="0"/>
        <v>3.4539476070310431</v>
      </c>
      <c r="AR7" s="58">
        <f t="shared" si="0"/>
        <v>2.7960527774730428</v>
      </c>
      <c r="AS7" s="58">
        <f t="shared" si="0"/>
        <v>4.1118423630635741</v>
      </c>
      <c r="AT7" s="60">
        <f t="shared" si="0"/>
        <v>1.6447369452254297</v>
      </c>
      <c r="AU7" s="60">
        <f t="shared" si="0"/>
        <v>1.9736843048603281</v>
      </c>
      <c r="AV7" s="60">
        <f t="shared" si="0"/>
        <v>215.78947968456839</v>
      </c>
      <c r="AW7" s="59">
        <f>(SUM(AW3:AW6))</f>
        <v>1</v>
      </c>
      <c r="AX7" s="59">
        <f>(SUM(AX3:AX6))</f>
        <v>1</v>
      </c>
    </row>
    <row r="8" spans="1:50" s="45" customFormat="1" ht="20.25" x14ac:dyDescent="0.3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69">
        <f>X7/2</f>
        <v>50.666665000000002</v>
      </c>
      <c r="Y8" s="54"/>
      <c r="Z8" s="54"/>
      <c r="AA8" s="54"/>
      <c r="AB8" s="54"/>
      <c r="AC8" s="54"/>
      <c r="AD8" s="54"/>
      <c r="AE8" s="69">
        <f>AE7/2</f>
        <v>149.02001000000001</v>
      </c>
      <c r="AF8" s="69">
        <f>AF7/2</f>
        <v>98.610000000000014</v>
      </c>
      <c r="AG8" s="54"/>
      <c r="AH8" s="54"/>
      <c r="AI8" s="54"/>
      <c r="AJ8" s="54"/>
      <c r="AK8" s="51"/>
      <c r="AL8" s="51"/>
      <c r="AM8" s="51"/>
      <c r="AN8" s="51"/>
      <c r="AO8" s="61">
        <f t="shared" ref="AO8:AV8" si="1">(SUM(AO3:AO6))</f>
        <v>0.75000001490116119</v>
      </c>
      <c r="AP8" s="61">
        <f t="shared" si="1"/>
        <v>0.28333334252238274</v>
      </c>
      <c r="AQ8" s="61">
        <f t="shared" si="1"/>
        <v>0.35000001266598701</v>
      </c>
      <c r="AR8" s="61">
        <f t="shared" si="1"/>
        <v>0.28333333879709244</v>
      </c>
      <c r="AS8" s="61">
        <f t="shared" si="1"/>
        <v>0.41666667908430099</v>
      </c>
      <c r="AT8" s="61">
        <f t="shared" si="1"/>
        <v>0.1666666716337204</v>
      </c>
      <c r="AU8" s="61">
        <f t="shared" si="1"/>
        <v>0.20000000298023224</v>
      </c>
      <c r="AV8" s="61">
        <f t="shared" si="1"/>
        <v>21.866666555404663</v>
      </c>
    </row>
    <row r="9" spans="1:50" s="45" customFormat="1" ht="20.25" x14ac:dyDescent="0.3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1"/>
      <c r="AL9" s="51"/>
      <c r="AM9" s="51"/>
      <c r="AN9" s="51"/>
      <c r="AT9" s="61"/>
      <c r="AU9" s="61"/>
      <c r="AV9" s="61"/>
    </row>
    <row r="10" spans="1:50" s="45" customFormat="1" ht="20.25" x14ac:dyDescent="0.3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1"/>
      <c r="AL10" s="51"/>
      <c r="AM10" s="51"/>
      <c r="AN10" s="51"/>
      <c r="AT10" s="61"/>
      <c r="AU10" s="61"/>
      <c r="AV10" s="61"/>
    </row>
    <row r="11" spans="1:50" s="45" customFormat="1" ht="20.25" x14ac:dyDescent="0.3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1"/>
      <c r="AL11" s="51"/>
      <c r="AM11" s="51"/>
      <c r="AN11" s="51"/>
      <c r="AT11" s="61"/>
      <c r="AU11" s="61"/>
      <c r="AV11" s="61"/>
    </row>
    <row r="12" spans="1:50" s="45" customFormat="1" ht="20.25" x14ac:dyDescent="0.3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1"/>
      <c r="AL12" s="51"/>
      <c r="AM12" s="51"/>
      <c r="AN12" s="51"/>
      <c r="AT12" s="61"/>
      <c r="AU12" s="61"/>
      <c r="AV12" s="61"/>
    </row>
    <row r="13" spans="1:50" s="45" customFormat="1" ht="20.25" x14ac:dyDescent="0.3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1"/>
      <c r="AL13" s="51"/>
      <c r="AM13" s="51"/>
      <c r="AN13" s="51"/>
      <c r="AT13" s="61"/>
      <c r="AU13" s="61"/>
      <c r="AV13" s="61"/>
    </row>
    <row r="14" spans="1:50" s="45" customFormat="1" ht="20.25" x14ac:dyDescent="0.3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1"/>
      <c r="AL14" s="51"/>
      <c r="AM14" s="51"/>
      <c r="AN14" s="51"/>
      <c r="AT14" s="61"/>
      <c r="AU14" s="61"/>
      <c r="AV14" s="61"/>
    </row>
    <row r="15" spans="1:50" s="45" customFormat="1" ht="20.25" x14ac:dyDescent="0.3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1"/>
      <c r="AL15" s="51"/>
      <c r="AM15" s="51"/>
      <c r="AN15" s="51"/>
      <c r="AT15" s="61"/>
      <c r="AU15" s="61"/>
      <c r="AV15" s="61"/>
    </row>
    <row r="16" spans="1:50" s="45" customFormat="1" ht="20.25" x14ac:dyDescent="0.3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1"/>
      <c r="AL16" s="51"/>
      <c r="AM16" s="51"/>
      <c r="AN16" s="51"/>
      <c r="AT16" s="61"/>
      <c r="AU16" s="61"/>
      <c r="AV16" s="61"/>
    </row>
    <row r="17" spans="1:48" s="45" customFormat="1" ht="20.25" x14ac:dyDescent="0.3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1"/>
      <c r="AL17" s="51"/>
      <c r="AM17" s="51"/>
      <c r="AN17" s="51"/>
      <c r="AT17" s="61"/>
      <c r="AU17" s="61"/>
      <c r="AV17" s="61"/>
    </row>
    <row r="18" spans="1:48" s="45" customFormat="1" ht="20.25" x14ac:dyDescent="0.3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1"/>
      <c r="AL18" s="51"/>
      <c r="AM18" s="51"/>
      <c r="AN18" s="51"/>
      <c r="AT18" s="61"/>
      <c r="AU18" s="61"/>
      <c r="AV18" s="61"/>
    </row>
    <row r="19" spans="1:48" s="45" customFormat="1" ht="20.25" x14ac:dyDescent="0.3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1"/>
      <c r="AL19" s="51"/>
      <c r="AM19" s="51"/>
      <c r="AN19" s="51"/>
      <c r="AT19" s="61"/>
      <c r="AU19" s="61"/>
      <c r="AV19" s="61"/>
    </row>
    <row r="20" spans="1:48" s="45" customFormat="1" ht="20.25" x14ac:dyDescent="0.3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1"/>
      <c r="AL20" s="51"/>
      <c r="AM20" s="51"/>
      <c r="AN20" s="51"/>
      <c r="AT20" s="61"/>
      <c r="AU20" s="61"/>
      <c r="AV20" s="61"/>
    </row>
    <row r="21" spans="1:48" s="45" customFormat="1" ht="20.25" x14ac:dyDescent="0.3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1"/>
      <c r="AL21" s="51"/>
      <c r="AM21" s="51"/>
      <c r="AN21" s="51"/>
      <c r="AT21" s="61"/>
      <c r="AU21" s="61"/>
      <c r="AV21" s="61"/>
    </row>
    <row r="22" spans="1:48" s="45" customFormat="1" ht="20.25" x14ac:dyDescent="0.3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1"/>
      <c r="AL22" s="51"/>
      <c r="AM22" s="51"/>
      <c r="AN22" s="51"/>
      <c r="AT22" s="61"/>
      <c r="AU22" s="61"/>
      <c r="AV22" s="61"/>
    </row>
    <row r="23" spans="1:48" s="45" customFormat="1" ht="20.25" x14ac:dyDescent="0.3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1"/>
      <c r="AL23" s="51"/>
      <c r="AM23" s="51"/>
      <c r="AN23" s="51"/>
      <c r="AT23" s="61"/>
      <c r="AU23" s="61"/>
      <c r="AV23" s="61"/>
    </row>
    <row r="24" spans="1:48" s="45" customFormat="1" ht="20.25" x14ac:dyDescent="0.3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1"/>
      <c r="AL24" s="51"/>
      <c r="AM24" s="51"/>
      <c r="AN24" s="51"/>
      <c r="AT24" s="61"/>
      <c r="AU24" s="61"/>
      <c r="AV24" s="61"/>
    </row>
    <row r="25" spans="1:48" s="45" customFormat="1" ht="20.25" x14ac:dyDescent="0.3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1"/>
      <c r="AL25" s="51"/>
      <c r="AM25" s="51"/>
      <c r="AN25" s="51"/>
      <c r="AT25" s="61"/>
      <c r="AU25" s="61"/>
      <c r="AV25" s="61"/>
    </row>
    <row r="26" spans="1:48" s="45" customFormat="1" ht="20.25" x14ac:dyDescent="0.3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1"/>
      <c r="AL26" s="51"/>
      <c r="AM26" s="51"/>
      <c r="AN26" s="51"/>
      <c r="AT26" s="61"/>
      <c r="AU26" s="61"/>
      <c r="AV26" s="61"/>
    </row>
    <row r="27" spans="1:48" s="45" customFormat="1" ht="20.25" x14ac:dyDescent="0.3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1"/>
      <c r="AL27" s="51"/>
      <c r="AM27" s="51"/>
      <c r="AN27" s="51"/>
      <c r="AT27" s="61"/>
      <c r="AU27" s="61"/>
      <c r="AV27" s="61"/>
    </row>
  </sheetData>
  <autoFilter ref="A2:AZ8"/>
  <pageMargins left="0.7" right="0.7" top="0.75" bottom="0.75" header="0.3" footer="0.3"/>
  <pageSetup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6"/>
  <sheetViews>
    <sheetView tabSelected="1" topLeftCell="AG1" workbookViewId="0">
      <pane ySplit="2" topLeftCell="A3" activePane="bottomLeft" state="frozen"/>
      <selection activeCell="A6" sqref="A6"/>
      <selection pane="bottomLeft" activeCell="AG19" sqref="A19:IV23"/>
    </sheetView>
  </sheetViews>
  <sheetFormatPr baseColWidth="10" defaultRowHeight="12" x14ac:dyDescent="0.2"/>
  <cols>
    <col min="1" max="5" width="11.42578125" style="39"/>
    <col min="6" max="8" width="11.5703125" style="39" bestFit="1" customWidth="1"/>
    <col min="9" max="9" width="11.42578125" style="39"/>
    <col min="10" max="10" width="11.5703125" style="39" bestFit="1" customWidth="1"/>
    <col min="11" max="13" width="11.42578125" style="39"/>
    <col min="14" max="18" width="11.5703125" style="39" bestFit="1" customWidth="1"/>
    <col min="19" max="20" width="14.140625" style="39" bestFit="1" customWidth="1"/>
    <col min="21" max="23" width="11.5703125" style="39" bestFit="1" customWidth="1"/>
    <col min="24" max="24" width="14.140625" style="39" bestFit="1" customWidth="1"/>
    <col min="25" max="25" width="11.5703125" style="39" bestFit="1" customWidth="1"/>
    <col min="26" max="27" width="14.140625" style="39" bestFit="1" customWidth="1"/>
    <col min="28" max="29" width="11.5703125" style="39" bestFit="1" customWidth="1"/>
    <col min="30" max="30" width="11.7109375" style="39" bestFit="1" customWidth="1"/>
    <col min="31" max="32" width="15.85546875" style="39" bestFit="1" customWidth="1"/>
    <col min="33" max="34" width="11.5703125" style="39" bestFit="1" customWidth="1"/>
    <col min="35" max="36" width="14.140625" style="39" bestFit="1" customWidth="1"/>
    <col min="37" max="40" width="13.42578125" style="41" bestFit="1" customWidth="1"/>
    <col min="41" max="53" width="11.5703125" style="1" bestFit="1" customWidth="1"/>
    <col min="54" max="57" width="11.5703125" style="2" bestFit="1" customWidth="1"/>
    <col min="58" max="58" width="11.5703125" style="1" bestFit="1" customWidth="1"/>
    <col min="59" max="16384" width="11.42578125" style="1"/>
  </cols>
  <sheetData>
    <row r="1" spans="1:58" ht="50.25" customHeight="1" x14ac:dyDescent="0.35">
      <c r="A1" s="43" t="s">
        <v>152</v>
      </c>
      <c r="R1" s="39" t="s">
        <v>38</v>
      </c>
      <c r="S1" s="39" t="s">
        <v>39</v>
      </c>
      <c r="T1" s="39" t="s">
        <v>39</v>
      </c>
      <c r="U1" s="39" t="s">
        <v>40</v>
      </c>
      <c r="X1" s="39" t="s">
        <v>41</v>
      </c>
      <c r="Z1" s="39" t="s">
        <v>39</v>
      </c>
      <c r="AA1" s="39" t="s">
        <v>39</v>
      </c>
      <c r="AB1" s="39" t="s">
        <v>40</v>
      </c>
      <c r="AC1" s="39" t="s">
        <v>39</v>
      </c>
      <c r="AD1" s="39" t="s">
        <v>40</v>
      </c>
      <c r="AG1" s="39" t="s">
        <v>42</v>
      </c>
      <c r="AH1" s="39" t="s">
        <v>42</v>
      </c>
      <c r="AI1" s="40"/>
      <c r="AJ1" s="40"/>
      <c r="AK1" s="42"/>
      <c r="AL1" s="42"/>
      <c r="AM1" s="42"/>
      <c r="AN1" s="42"/>
      <c r="AO1" s="62" t="s">
        <v>45</v>
      </c>
      <c r="AP1" s="62" t="s">
        <v>46</v>
      </c>
      <c r="AQ1" s="62" t="s">
        <v>47</v>
      </c>
      <c r="AR1" s="62" t="s">
        <v>48</v>
      </c>
      <c r="AS1" s="62" t="s">
        <v>49</v>
      </c>
      <c r="AT1" s="62" t="s">
        <v>50</v>
      </c>
      <c r="AU1" s="62" t="s">
        <v>51</v>
      </c>
      <c r="AV1" s="62" t="s">
        <v>53</v>
      </c>
      <c r="AW1" s="62" t="s">
        <v>54</v>
      </c>
      <c r="AX1" s="62" t="s">
        <v>62</v>
      </c>
      <c r="AY1" s="62" t="s">
        <v>64</v>
      </c>
      <c r="AZ1" s="62" t="s">
        <v>65</v>
      </c>
      <c r="BA1" s="62" t="s">
        <v>66</v>
      </c>
      <c r="BB1" s="62" t="s">
        <v>67</v>
      </c>
      <c r="BC1" s="62" t="s">
        <v>68</v>
      </c>
      <c r="BD1" s="62" t="s">
        <v>70</v>
      </c>
      <c r="BE1" s="62" t="s">
        <v>69</v>
      </c>
      <c r="BF1" s="62" t="s">
        <v>98</v>
      </c>
    </row>
    <row r="2" spans="1:58" s="45" customFormat="1" ht="81" x14ac:dyDescent="0.3">
      <c r="A2" s="44" t="s">
        <v>0</v>
      </c>
      <c r="B2" s="44" t="s">
        <v>1</v>
      </c>
      <c r="C2" s="44" t="s">
        <v>2</v>
      </c>
      <c r="D2" s="44" t="s">
        <v>3</v>
      </c>
      <c r="E2" s="44" t="s">
        <v>4</v>
      </c>
      <c r="F2" s="44" t="s">
        <v>5</v>
      </c>
      <c r="G2" s="44" t="s">
        <v>6</v>
      </c>
      <c r="H2" s="44" t="s">
        <v>7</v>
      </c>
      <c r="I2" s="44" t="s">
        <v>8</v>
      </c>
      <c r="J2" s="44" t="s">
        <v>9</v>
      </c>
      <c r="K2" s="44" t="s">
        <v>10</v>
      </c>
      <c r="L2" s="44" t="s">
        <v>11</v>
      </c>
      <c r="M2" s="44" t="s">
        <v>12</v>
      </c>
      <c r="N2" s="44" t="s">
        <v>13</v>
      </c>
      <c r="O2" s="44" t="s">
        <v>14</v>
      </c>
      <c r="P2" s="44" t="s">
        <v>15</v>
      </c>
      <c r="Q2" s="44" t="s">
        <v>16</v>
      </c>
      <c r="R2" s="44" t="s">
        <v>17</v>
      </c>
      <c r="S2" s="44" t="s">
        <v>18</v>
      </c>
      <c r="T2" s="44" t="s">
        <v>19</v>
      </c>
      <c r="U2" s="44" t="s">
        <v>20</v>
      </c>
      <c r="V2" s="44" t="s">
        <v>21</v>
      </c>
      <c r="W2" s="44" t="s">
        <v>22</v>
      </c>
      <c r="X2" s="44" t="s">
        <v>23</v>
      </c>
      <c r="Y2" s="44" t="s">
        <v>24</v>
      </c>
      <c r="Z2" s="44" t="s">
        <v>25</v>
      </c>
      <c r="AA2" s="44" t="s">
        <v>26</v>
      </c>
      <c r="AB2" s="44" t="s">
        <v>27</v>
      </c>
      <c r="AC2" s="44" t="s">
        <v>28</v>
      </c>
      <c r="AD2" s="44" t="s">
        <v>29</v>
      </c>
      <c r="AE2" s="44" t="s">
        <v>30</v>
      </c>
      <c r="AF2" s="44" t="s">
        <v>31</v>
      </c>
      <c r="AG2" s="44" t="s">
        <v>43</v>
      </c>
      <c r="AH2" s="44" t="s">
        <v>44</v>
      </c>
      <c r="AI2" s="44" t="s">
        <v>32</v>
      </c>
      <c r="AJ2" s="44" t="s">
        <v>33</v>
      </c>
      <c r="AK2" s="44" t="s">
        <v>34</v>
      </c>
      <c r="AL2" s="44" t="s">
        <v>35</v>
      </c>
      <c r="AM2" s="44" t="s">
        <v>36</v>
      </c>
      <c r="AN2" s="44" t="s">
        <v>37</v>
      </c>
      <c r="AO2" s="63" t="s">
        <v>71</v>
      </c>
      <c r="AP2" s="64" t="s">
        <v>72</v>
      </c>
      <c r="AQ2" s="64" t="s">
        <v>73</v>
      </c>
      <c r="AR2" s="64" t="s">
        <v>74</v>
      </c>
      <c r="AS2" s="64" t="s">
        <v>75</v>
      </c>
      <c r="AT2" s="65" t="s">
        <v>76</v>
      </c>
      <c r="AU2" s="63" t="s">
        <v>77</v>
      </c>
      <c r="AV2" s="65" t="s">
        <v>79</v>
      </c>
      <c r="AW2" s="65" t="s">
        <v>80</v>
      </c>
      <c r="AX2" s="63" t="s">
        <v>88</v>
      </c>
      <c r="AY2" s="66" t="s">
        <v>90</v>
      </c>
      <c r="AZ2" s="66" t="s">
        <v>91</v>
      </c>
      <c r="BA2" s="63" t="s">
        <v>92</v>
      </c>
      <c r="BB2" s="63" t="s">
        <v>93</v>
      </c>
      <c r="BC2" s="63" t="s">
        <v>94</v>
      </c>
      <c r="BD2" s="63" t="s">
        <v>96</v>
      </c>
      <c r="BE2" s="67" t="s">
        <v>95</v>
      </c>
      <c r="BF2" s="68" t="s">
        <v>102</v>
      </c>
    </row>
    <row r="3" spans="1:58" s="45" customFormat="1" ht="20.25" x14ac:dyDescent="0.3">
      <c r="A3" s="46" t="s">
        <v>128</v>
      </c>
      <c r="B3" s="46" t="s">
        <v>107</v>
      </c>
      <c r="C3" s="46" t="s">
        <v>129</v>
      </c>
      <c r="D3" s="46" t="s">
        <v>130</v>
      </c>
      <c r="E3" s="46" t="s">
        <v>101</v>
      </c>
      <c r="F3" s="47">
        <v>10339</v>
      </c>
      <c r="G3" s="47">
        <v>4017</v>
      </c>
      <c r="H3" s="47">
        <v>3698</v>
      </c>
      <c r="I3" s="46" t="s">
        <v>125</v>
      </c>
      <c r="J3" s="48">
        <v>62.8</v>
      </c>
      <c r="K3" s="46" t="s">
        <v>126</v>
      </c>
      <c r="L3" s="46" t="s">
        <v>127</v>
      </c>
      <c r="M3" s="46" t="s">
        <v>103</v>
      </c>
      <c r="N3" s="49">
        <v>42</v>
      </c>
      <c r="O3" s="49">
        <v>42</v>
      </c>
      <c r="P3" s="49">
        <v>0</v>
      </c>
      <c r="Q3" s="50">
        <v>0</v>
      </c>
      <c r="R3" s="50">
        <v>6.21</v>
      </c>
      <c r="S3" s="50">
        <v>5</v>
      </c>
      <c r="T3" s="50">
        <v>4.3470000000000004</v>
      </c>
      <c r="U3" s="50">
        <v>86.94</v>
      </c>
      <c r="V3" s="50">
        <v>0.625</v>
      </c>
      <c r="W3" s="50">
        <v>309.79199999999997</v>
      </c>
      <c r="X3" s="50">
        <v>50</v>
      </c>
      <c r="Y3" s="50">
        <v>0.39419742544618502</v>
      </c>
      <c r="Z3" s="50">
        <v>4.4833340000000002</v>
      </c>
      <c r="AA3" s="50">
        <v>0.51666670000000003</v>
      </c>
      <c r="AB3" s="50">
        <v>10.33333</v>
      </c>
      <c r="AC3" s="50">
        <v>0.13633319999999999</v>
      </c>
      <c r="AD3" s="50">
        <v>2.7266650000000001</v>
      </c>
      <c r="AE3" s="50">
        <v>193.62</v>
      </c>
      <c r="AF3" s="50">
        <v>126.84</v>
      </c>
      <c r="AG3" s="50">
        <v>0</v>
      </c>
      <c r="AH3" s="50">
        <v>0</v>
      </c>
      <c r="AI3" s="50">
        <v>4.3470000000000004</v>
      </c>
      <c r="AJ3" s="50">
        <v>4.4833340000000002</v>
      </c>
      <c r="AK3" s="51">
        <v>0.89666670000000004</v>
      </c>
      <c r="AL3" s="51">
        <v>0.96959099999999998</v>
      </c>
      <c r="AM3" s="51">
        <v>1</v>
      </c>
      <c r="AN3" s="51">
        <v>0.86939999999999995</v>
      </c>
      <c r="AO3" s="52"/>
      <c r="AP3" s="52"/>
      <c r="AQ3" s="52"/>
      <c r="AR3" s="52"/>
      <c r="AS3" s="52"/>
      <c r="AT3" s="52"/>
      <c r="AU3" s="52">
        <v>0.23333333432674408</v>
      </c>
      <c r="AV3" s="52"/>
      <c r="AW3" s="52"/>
      <c r="AX3" s="52"/>
      <c r="AY3" s="52"/>
      <c r="AZ3" s="52"/>
      <c r="BA3" s="52"/>
      <c r="BB3" s="61"/>
      <c r="BC3" s="61"/>
      <c r="BD3" s="61">
        <v>0.28333333134651184</v>
      </c>
      <c r="BE3" s="61"/>
      <c r="BF3" s="53"/>
    </row>
    <row r="4" spans="1:58" s="45" customFormat="1" ht="20.25" x14ac:dyDescent="0.3">
      <c r="A4" s="46" t="s">
        <v>128</v>
      </c>
      <c r="B4" s="46" t="s">
        <v>107</v>
      </c>
      <c r="C4" s="46" t="s">
        <v>129</v>
      </c>
      <c r="D4" s="46" t="s">
        <v>131</v>
      </c>
      <c r="E4" s="46" t="s">
        <v>101</v>
      </c>
      <c r="F4" s="47">
        <v>10339</v>
      </c>
      <c r="G4" s="47">
        <v>4062</v>
      </c>
      <c r="H4" s="47">
        <v>3866</v>
      </c>
      <c r="I4" s="46" t="s">
        <v>125</v>
      </c>
      <c r="J4" s="48">
        <v>62.8</v>
      </c>
      <c r="K4" s="46" t="s">
        <v>126</v>
      </c>
      <c r="L4" s="46" t="s">
        <v>127</v>
      </c>
      <c r="M4" s="46" t="s">
        <v>103</v>
      </c>
      <c r="N4" s="49">
        <v>39</v>
      </c>
      <c r="O4" s="49">
        <v>39</v>
      </c>
      <c r="P4" s="49">
        <v>0</v>
      </c>
      <c r="Q4" s="50">
        <v>0</v>
      </c>
      <c r="R4" s="50">
        <v>6.21</v>
      </c>
      <c r="S4" s="50">
        <v>4.6666670000000003</v>
      </c>
      <c r="T4" s="50">
        <v>4.0365000000000002</v>
      </c>
      <c r="U4" s="50">
        <v>86.496420000000001</v>
      </c>
      <c r="V4" s="50">
        <v>0.5833334</v>
      </c>
      <c r="W4" s="50">
        <v>308.21140000000003</v>
      </c>
      <c r="X4" s="50">
        <v>46.666669845581097</v>
      </c>
      <c r="Y4" s="50">
        <v>0.39621897036208897</v>
      </c>
      <c r="Z4" s="50">
        <v>4.3833339999999996</v>
      </c>
      <c r="AA4" s="50">
        <v>0.28333330000000001</v>
      </c>
      <c r="AB4" s="50">
        <v>6.071428</v>
      </c>
      <c r="AC4" s="50">
        <v>0.34683370000000002</v>
      </c>
      <c r="AD4" s="50">
        <v>7.4321489999999999</v>
      </c>
      <c r="AE4" s="50">
        <v>179.79</v>
      </c>
      <c r="AF4" s="50">
        <v>117.78</v>
      </c>
      <c r="AG4" s="50">
        <v>0</v>
      </c>
      <c r="AH4" s="50">
        <v>0</v>
      </c>
      <c r="AI4" s="50">
        <v>4.0365000000000002</v>
      </c>
      <c r="AJ4" s="50">
        <v>4.3833339999999996</v>
      </c>
      <c r="AK4" s="51">
        <v>0.9392857</v>
      </c>
      <c r="AL4" s="51">
        <v>0.92087439999999998</v>
      </c>
      <c r="AM4" s="51">
        <v>1</v>
      </c>
      <c r="AN4" s="51">
        <v>0.86496419999999996</v>
      </c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61"/>
      <c r="BC4" s="61"/>
      <c r="BD4" s="61">
        <v>0.28333333134651184</v>
      </c>
      <c r="BE4" s="61"/>
      <c r="BF4" s="53"/>
    </row>
    <row r="5" spans="1:58" s="45" customFormat="1" ht="20.25" x14ac:dyDescent="0.3">
      <c r="A5" s="46" t="s">
        <v>128</v>
      </c>
      <c r="B5" s="46" t="s">
        <v>107</v>
      </c>
      <c r="C5" s="46" t="s">
        <v>129</v>
      </c>
      <c r="D5" s="46" t="s">
        <v>130</v>
      </c>
      <c r="E5" s="46" t="s">
        <v>104</v>
      </c>
      <c r="F5" s="47">
        <v>15291</v>
      </c>
      <c r="G5" s="47">
        <v>4017</v>
      </c>
      <c r="H5" s="47">
        <v>3698</v>
      </c>
      <c r="I5" s="46" t="s">
        <v>125</v>
      </c>
      <c r="J5" s="48">
        <v>62.8</v>
      </c>
      <c r="K5" s="46" t="s">
        <v>132</v>
      </c>
      <c r="L5" s="46" t="s">
        <v>127</v>
      </c>
      <c r="M5" s="46" t="s">
        <v>103</v>
      </c>
      <c r="N5" s="49">
        <v>23</v>
      </c>
      <c r="O5" s="49">
        <v>23</v>
      </c>
      <c r="P5" s="49">
        <v>0</v>
      </c>
      <c r="Q5" s="50">
        <v>0</v>
      </c>
      <c r="R5" s="50">
        <v>6.21</v>
      </c>
      <c r="S5" s="50">
        <v>3</v>
      </c>
      <c r="T5" s="50">
        <v>2.3805000000000001</v>
      </c>
      <c r="U5" s="50">
        <v>79.349999999999994</v>
      </c>
      <c r="V5" s="50">
        <v>0.375</v>
      </c>
      <c r="W5" s="50">
        <v>282.74669999999998</v>
      </c>
      <c r="X5" s="50">
        <v>30</v>
      </c>
      <c r="Y5" s="50">
        <v>0.43190325936393997</v>
      </c>
      <c r="Z5" s="50">
        <v>2.4</v>
      </c>
      <c r="AA5" s="50">
        <v>0.6</v>
      </c>
      <c r="AB5" s="50">
        <v>20</v>
      </c>
      <c r="AC5" s="50">
        <v>1.9499900000000001E-2</v>
      </c>
      <c r="AD5" s="50">
        <v>0.64999660000000004</v>
      </c>
      <c r="AE5" s="50">
        <v>106.03</v>
      </c>
      <c r="AF5" s="50">
        <v>69.459999999999994</v>
      </c>
      <c r="AG5" s="50">
        <v>0</v>
      </c>
      <c r="AH5" s="50">
        <v>0</v>
      </c>
      <c r="AI5" s="50">
        <v>2.3805000000000001</v>
      </c>
      <c r="AJ5" s="50">
        <v>2.4</v>
      </c>
      <c r="AK5" s="51">
        <v>0.8</v>
      </c>
      <c r="AL5" s="51">
        <v>0.99187499999999995</v>
      </c>
      <c r="AM5" s="51">
        <v>1</v>
      </c>
      <c r="AN5" s="51">
        <v>0.79349999999999998</v>
      </c>
      <c r="AO5" s="52"/>
      <c r="AP5" s="52">
        <v>0.25</v>
      </c>
      <c r="AQ5" s="52">
        <v>5.000000074505806E-2</v>
      </c>
      <c r="AR5" s="52">
        <v>0.11666666716337204</v>
      </c>
      <c r="AS5" s="52">
        <v>8.3333335816860199E-2</v>
      </c>
      <c r="AT5" s="52"/>
      <c r="AU5" s="52"/>
      <c r="AV5" s="52"/>
      <c r="AW5" s="52"/>
      <c r="AX5" s="52"/>
      <c r="AY5" s="52"/>
      <c r="AZ5" s="52"/>
      <c r="BA5" s="52"/>
      <c r="BB5" s="61"/>
      <c r="BC5" s="61"/>
      <c r="BD5" s="61">
        <v>0.10000000149011612</v>
      </c>
      <c r="BE5" s="61"/>
      <c r="BF5" s="53"/>
    </row>
    <row r="6" spans="1:58" s="45" customFormat="1" ht="20.25" x14ac:dyDescent="0.3">
      <c r="A6" s="46" t="s">
        <v>128</v>
      </c>
      <c r="B6" s="46" t="s">
        <v>107</v>
      </c>
      <c r="C6" s="46" t="s">
        <v>129</v>
      </c>
      <c r="D6" s="46" t="s">
        <v>131</v>
      </c>
      <c r="E6" s="46" t="s">
        <v>104</v>
      </c>
      <c r="F6" s="47">
        <v>15291</v>
      </c>
      <c r="G6" s="47">
        <v>4062</v>
      </c>
      <c r="H6" s="47">
        <v>3866</v>
      </c>
      <c r="I6" s="46" t="s">
        <v>125</v>
      </c>
      <c r="J6" s="48">
        <v>62.8</v>
      </c>
      <c r="K6" s="46" t="s">
        <v>132</v>
      </c>
      <c r="L6" s="46" t="s">
        <v>127</v>
      </c>
      <c r="M6" s="46" t="s">
        <v>103</v>
      </c>
      <c r="N6" s="49">
        <v>23</v>
      </c>
      <c r="O6" s="49">
        <v>23</v>
      </c>
      <c r="P6" s="49">
        <v>0</v>
      </c>
      <c r="Q6" s="50">
        <v>0</v>
      </c>
      <c r="R6" s="50">
        <v>6.21</v>
      </c>
      <c r="S6" s="50">
        <v>3.3333330000000001</v>
      </c>
      <c r="T6" s="50">
        <v>2.3805000000000001</v>
      </c>
      <c r="U6" s="50">
        <v>71.415009999999995</v>
      </c>
      <c r="V6" s="50">
        <v>0.4166666</v>
      </c>
      <c r="W6" s="50">
        <v>254.47200000000001</v>
      </c>
      <c r="X6" s="50">
        <v>33.333330154418903</v>
      </c>
      <c r="Y6" s="50">
        <v>0.47989246463826102</v>
      </c>
      <c r="Z6" s="50">
        <v>2.5499999999999998</v>
      </c>
      <c r="AA6" s="50">
        <v>0.78333339999999996</v>
      </c>
      <c r="AB6" s="50">
        <v>23.5</v>
      </c>
      <c r="AC6" s="50">
        <v>0.1694996</v>
      </c>
      <c r="AD6" s="50">
        <v>5.0849880000000001</v>
      </c>
      <c r="AE6" s="50">
        <v>106.03</v>
      </c>
      <c r="AF6" s="50">
        <v>69.459999999999994</v>
      </c>
      <c r="AG6" s="50">
        <v>0</v>
      </c>
      <c r="AH6" s="50">
        <v>0</v>
      </c>
      <c r="AI6" s="50">
        <v>2.3805000000000001</v>
      </c>
      <c r="AJ6" s="50">
        <v>2.5499999999999998</v>
      </c>
      <c r="AK6" s="51">
        <v>0.76500000000000001</v>
      </c>
      <c r="AL6" s="51">
        <v>0.93352959999999996</v>
      </c>
      <c r="AM6" s="51">
        <v>1</v>
      </c>
      <c r="AN6" s="51">
        <v>0.71415010000000001</v>
      </c>
      <c r="AO6" s="52"/>
      <c r="AP6" s="52">
        <v>0.3333333432674408</v>
      </c>
      <c r="AQ6" s="52">
        <v>8.3333335816860199E-2</v>
      </c>
      <c r="AR6" s="52">
        <v>8.3333335816860199E-2</v>
      </c>
      <c r="AS6" s="52">
        <v>0.1666666716337204</v>
      </c>
      <c r="AT6" s="52"/>
      <c r="AU6" s="52"/>
      <c r="AV6" s="52"/>
      <c r="AW6" s="52"/>
      <c r="AX6" s="52"/>
      <c r="AY6" s="52"/>
      <c r="AZ6" s="52"/>
      <c r="BA6" s="52"/>
      <c r="BB6" s="61"/>
      <c r="BC6" s="61"/>
      <c r="BD6" s="61">
        <v>0.11666666716337204</v>
      </c>
      <c r="BE6" s="61"/>
      <c r="BF6" s="53"/>
    </row>
    <row r="7" spans="1:58" s="45" customFormat="1" ht="20.25" x14ac:dyDescent="0.3">
      <c r="A7" s="46" t="s">
        <v>133</v>
      </c>
      <c r="B7" s="46" t="s">
        <v>107</v>
      </c>
      <c r="C7" s="46" t="s">
        <v>129</v>
      </c>
      <c r="D7" s="46" t="s">
        <v>130</v>
      </c>
      <c r="E7" s="46" t="s">
        <v>101</v>
      </c>
      <c r="F7" s="47">
        <v>10339</v>
      </c>
      <c r="G7" s="47">
        <v>4017</v>
      </c>
      <c r="H7" s="47">
        <v>3698</v>
      </c>
      <c r="I7" s="46" t="s">
        <v>125</v>
      </c>
      <c r="J7" s="48">
        <v>62.8</v>
      </c>
      <c r="K7" s="46" t="s">
        <v>126</v>
      </c>
      <c r="L7" s="46" t="s">
        <v>127</v>
      </c>
      <c r="M7" s="46" t="s">
        <v>103</v>
      </c>
      <c r="N7" s="49">
        <v>23</v>
      </c>
      <c r="O7" s="49">
        <v>23</v>
      </c>
      <c r="P7" s="49">
        <v>0</v>
      </c>
      <c r="Q7" s="50">
        <v>0</v>
      </c>
      <c r="R7" s="50">
        <v>6.21</v>
      </c>
      <c r="S7" s="50">
        <v>3</v>
      </c>
      <c r="T7" s="50">
        <v>2.3805000000000001</v>
      </c>
      <c r="U7" s="50">
        <v>79.349999999999994</v>
      </c>
      <c r="V7" s="50">
        <v>0.375</v>
      </c>
      <c r="W7" s="50">
        <v>282.74669999999998</v>
      </c>
      <c r="X7" s="50">
        <v>30</v>
      </c>
      <c r="Y7" s="50">
        <v>0.43190325936393997</v>
      </c>
      <c r="Z7" s="50">
        <v>2.5333329999999998</v>
      </c>
      <c r="AA7" s="50">
        <v>0.46666669999999999</v>
      </c>
      <c r="AB7" s="50">
        <v>15.55556</v>
      </c>
      <c r="AC7" s="50">
        <v>0.1528332</v>
      </c>
      <c r="AD7" s="50">
        <v>5.0944399999999996</v>
      </c>
      <c r="AE7" s="50">
        <v>106.03</v>
      </c>
      <c r="AF7" s="50">
        <v>69.459999999999994</v>
      </c>
      <c r="AG7" s="50">
        <v>0</v>
      </c>
      <c r="AH7" s="50">
        <v>0</v>
      </c>
      <c r="AI7" s="50">
        <v>2.3805000000000001</v>
      </c>
      <c r="AJ7" s="50">
        <v>2.5333329999999998</v>
      </c>
      <c r="AK7" s="51">
        <v>0.84444450000000004</v>
      </c>
      <c r="AL7" s="51">
        <v>0.93967109999999998</v>
      </c>
      <c r="AM7" s="51">
        <v>1</v>
      </c>
      <c r="AN7" s="51">
        <v>0.79350010000000004</v>
      </c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>
        <v>0.10000000149011612</v>
      </c>
      <c r="BB7" s="61">
        <v>8.3333335816860199E-2</v>
      </c>
      <c r="BC7" s="61">
        <v>8.3333335816860199E-2</v>
      </c>
      <c r="BD7" s="61">
        <v>0.20000000298023224</v>
      </c>
      <c r="BE7" s="61">
        <v>5</v>
      </c>
      <c r="BF7" s="53"/>
    </row>
    <row r="8" spans="1:58" s="45" customFormat="1" ht="20.25" x14ac:dyDescent="0.3">
      <c r="A8" s="46" t="s">
        <v>133</v>
      </c>
      <c r="B8" s="46" t="s">
        <v>107</v>
      </c>
      <c r="C8" s="46" t="s">
        <v>129</v>
      </c>
      <c r="D8" s="46" t="s">
        <v>131</v>
      </c>
      <c r="E8" s="46" t="s">
        <v>101</v>
      </c>
      <c r="F8" s="47">
        <v>10339</v>
      </c>
      <c r="G8" s="47">
        <v>4062</v>
      </c>
      <c r="H8" s="47">
        <v>3866</v>
      </c>
      <c r="I8" s="46" t="s">
        <v>125</v>
      </c>
      <c r="J8" s="48">
        <v>62.8</v>
      </c>
      <c r="K8" s="46" t="s">
        <v>126</v>
      </c>
      <c r="L8" s="46" t="s">
        <v>127</v>
      </c>
      <c r="M8" s="46" t="s">
        <v>103</v>
      </c>
      <c r="N8" s="49">
        <v>26</v>
      </c>
      <c r="O8" s="49">
        <v>26</v>
      </c>
      <c r="P8" s="49">
        <v>0</v>
      </c>
      <c r="Q8" s="50">
        <v>0</v>
      </c>
      <c r="R8" s="50">
        <v>6.21</v>
      </c>
      <c r="S8" s="50">
        <v>3.1666669999999999</v>
      </c>
      <c r="T8" s="50">
        <v>2.6909999999999998</v>
      </c>
      <c r="U8" s="50">
        <v>84.978960000000001</v>
      </c>
      <c r="V8" s="50">
        <v>0.3958333</v>
      </c>
      <c r="W8" s="50">
        <v>302.80419999999998</v>
      </c>
      <c r="X8" s="50">
        <v>31.666665077209501</v>
      </c>
      <c r="Y8" s="50">
        <v>0.40329427446563398</v>
      </c>
      <c r="Z8" s="50">
        <v>2.9333330000000002</v>
      </c>
      <c r="AA8" s="50">
        <v>0.23333309999999999</v>
      </c>
      <c r="AB8" s="50">
        <v>7.3684139999999996</v>
      </c>
      <c r="AC8" s="50">
        <v>0.2423332</v>
      </c>
      <c r="AD8" s="50">
        <v>7.6526269999999998</v>
      </c>
      <c r="AE8" s="50">
        <v>119.86</v>
      </c>
      <c r="AF8" s="50">
        <v>78.52</v>
      </c>
      <c r="AG8" s="50">
        <v>0</v>
      </c>
      <c r="AH8" s="50">
        <v>0</v>
      </c>
      <c r="AI8" s="50">
        <v>2.6909999999999998</v>
      </c>
      <c r="AJ8" s="50">
        <v>2.9333330000000002</v>
      </c>
      <c r="AK8" s="51">
        <v>0.92631580000000002</v>
      </c>
      <c r="AL8" s="51">
        <v>0.91738640000000005</v>
      </c>
      <c r="AM8" s="51">
        <v>1</v>
      </c>
      <c r="AN8" s="51">
        <v>0.84978960000000003</v>
      </c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61"/>
      <c r="BC8" s="61"/>
      <c r="BD8" s="61">
        <v>0.23333333432674408</v>
      </c>
      <c r="BE8" s="61">
        <v>4.8333334922790527</v>
      </c>
      <c r="BF8" s="53"/>
    </row>
    <row r="9" spans="1:58" s="45" customFormat="1" ht="20.25" x14ac:dyDescent="0.3">
      <c r="A9" s="46" t="s">
        <v>134</v>
      </c>
      <c r="B9" s="46" t="s">
        <v>107</v>
      </c>
      <c r="C9" s="46" t="s">
        <v>129</v>
      </c>
      <c r="D9" s="46" t="s">
        <v>130</v>
      </c>
      <c r="E9" s="46" t="s">
        <v>101</v>
      </c>
      <c r="F9" s="47">
        <v>10564</v>
      </c>
      <c r="G9" s="47">
        <v>4017</v>
      </c>
      <c r="H9" s="47">
        <v>3698</v>
      </c>
      <c r="I9" s="46" t="s">
        <v>135</v>
      </c>
      <c r="J9" s="48">
        <v>71.8</v>
      </c>
      <c r="K9" s="46" t="s">
        <v>136</v>
      </c>
      <c r="L9" s="46" t="s">
        <v>127</v>
      </c>
      <c r="M9" s="46" t="s">
        <v>103</v>
      </c>
      <c r="N9" s="49">
        <v>14</v>
      </c>
      <c r="O9" s="49">
        <v>14</v>
      </c>
      <c r="P9" s="49">
        <v>0</v>
      </c>
      <c r="Q9" s="50">
        <v>0</v>
      </c>
      <c r="R9" s="50">
        <v>9.44</v>
      </c>
      <c r="S9" s="50">
        <v>3</v>
      </c>
      <c r="T9" s="50">
        <v>2.2026669999999999</v>
      </c>
      <c r="U9" s="50">
        <v>73.422219999999996</v>
      </c>
      <c r="V9" s="50">
        <v>0.375</v>
      </c>
      <c r="W9" s="50">
        <v>262.82670000000002</v>
      </c>
      <c r="X9" s="50">
        <v>30</v>
      </c>
      <c r="Y9" s="50">
        <v>0.45787548133482298</v>
      </c>
      <c r="Z9" s="50">
        <v>2.2166670000000002</v>
      </c>
      <c r="AA9" s="50">
        <v>0.78333330000000001</v>
      </c>
      <c r="AB9" s="50">
        <v>26.11111</v>
      </c>
      <c r="AC9" s="50">
        <v>1.4000179999999999E-2</v>
      </c>
      <c r="AD9" s="50">
        <v>0.46667259999999999</v>
      </c>
      <c r="AE9" s="50">
        <v>98.56</v>
      </c>
      <c r="AF9" s="50">
        <v>65.52</v>
      </c>
      <c r="AG9" s="50">
        <v>0</v>
      </c>
      <c r="AH9" s="50">
        <v>0</v>
      </c>
      <c r="AI9" s="50">
        <v>2.2026669999999999</v>
      </c>
      <c r="AJ9" s="50">
        <v>2.2166670000000002</v>
      </c>
      <c r="AK9" s="51">
        <v>0.73888889999999996</v>
      </c>
      <c r="AL9" s="51">
        <v>0.99368409999999996</v>
      </c>
      <c r="AM9" s="51">
        <v>1</v>
      </c>
      <c r="AN9" s="51">
        <v>0.73422220000000005</v>
      </c>
      <c r="AO9" s="52"/>
      <c r="AP9" s="52">
        <v>0.3333333432674408</v>
      </c>
      <c r="AQ9" s="52">
        <v>3.3333335071802139E-2</v>
      </c>
      <c r="AR9" s="52">
        <v>0.13333334028720856</v>
      </c>
      <c r="AS9" s="52">
        <v>0.1666666716337204</v>
      </c>
      <c r="AT9" s="52"/>
      <c r="AU9" s="52"/>
      <c r="AV9" s="52"/>
      <c r="AW9" s="52"/>
      <c r="AX9" s="52"/>
      <c r="AY9" s="52"/>
      <c r="AZ9" s="52"/>
      <c r="BA9" s="52"/>
      <c r="BB9" s="61"/>
      <c r="BC9" s="61"/>
      <c r="BD9" s="61">
        <v>0.11666666716337204</v>
      </c>
      <c r="BE9" s="61">
        <v>5</v>
      </c>
      <c r="BF9" s="53"/>
    </row>
    <row r="10" spans="1:58" s="45" customFormat="1" ht="20.25" x14ac:dyDescent="0.3">
      <c r="A10" s="46" t="s">
        <v>134</v>
      </c>
      <c r="B10" s="46" t="s">
        <v>107</v>
      </c>
      <c r="C10" s="46" t="s">
        <v>129</v>
      </c>
      <c r="D10" s="46" t="s">
        <v>131</v>
      </c>
      <c r="E10" s="46" t="s">
        <v>101</v>
      </c>
      <c r="F10" s="47">
        <v>10564</v>
      </c>
      <c r="G10" s="47">
        <v>4062</v>
      </c>
      <c r="H10" s="47">
        <v>3866</v>
      </c>
      <c r="I10" s="46" t="s">
        <v>135</v>
      </c>
      <c r="J10" s="48">
        <v>71.8</v>
      </c>
      <c r="K10" s="46" t="s">
        <v>136</v>
      </c>
      <c r="L10" s="46" t="s">
        <v>127</v>
      </c>
      <c r="M10" s="46" t="s">
        <v>103</v>
      </c>
      <c r="N10" s="49">
        <v>14</v>
      </c>
      <c r="O10" s="49">
        <v>14</v>
      </c>
      <c r="P10" s="49">
        <v>0</v>
      </c>
      <c r="Q10" s="50">
        <v>0</v>
      </c>
      <c r="R10" s="50">
        <v>9.44</v>
      </c>
      <c r="S10" s="50">
        <v>3</v>
      </c>
      <c r="T10" s="50">
        <v>2.2026669999999999</v>
      </c>
      <c r="U10" s="50">
        <v>73.422219999999996</v>
      </c>
      <c r="V10" s="50">
        <v>0.375</v>
      </c>
      <c r="W10" s="50">
        <v>262.82670000000002</v>
      </c>
      <c r="X10" s="50">
        <v>30</v>
      </c>
      <c r="Y10" s="50">
        <v>0.45787548133482298</v>
      </c>
      <c r="Z10" s="50">
        <v>2.233333</v>
      </c>
      <c r="AA10" s="50">
        <v>0.76666690000000004</v>
      </c>
      <c r="AB10" s="50">
        <v>25.55556</v>
      </c>
      <c r="AC10" s="50">
        <v>3.0666590000000001E-2</v>
      </c>
      <c r="AD10" s="50">
        <v>1.0222199999999999</v>
      </c>
      <c r="AE10" s="50">
        <v>98.56</v>
      </c>
      <c r="AF10" s="50">
        <v>65.52</v>
      </c>
      <c r="AG10" s="50">
        <v>0</v>
      </c>
      <c r="AH10" s="50">
        <v>0</v>
      </c>
      <c r="AI10" s="50">
        <v>2.2026669999999999</v>
      </c>
      <c r="AJ10" s="50">
        <v>2.233333</v>
      </c>
      <c r="AK10" s="51">
        <v>0.74444440000000001</v>
      </c>
      <c r="AL10" s="51">
        <v>0.9862687</v>
      </c>
      <c r="AM10" s="51">
        <v>1</v>
      </c>
      <c r="AN10" s="51">
        <v>0.73422220000000005</v>
      </c>
      <c r="AO10" s="52"/>
      <c r="AP10" s="52">
        <v>0.3333333432674408</v>
      </c>
      <c r="AQ10" s="52">
        <v>8.3333335816860199E-2</v>
      </c>
      <c r="AR10" s="52">
        <v>8.3333335816860199E-2</v>
      </c>
      <c r="AS10" s="52">
        <v>0.1666666716337204</v>
      </c>
      <c r="AT10" s="52"/>
      <c r="AU10" s="52"/>
      <c r="AV10" s="52"/>
      <c r="AW10" s="52"/>
      <c r="AX10" s="52"/>
      <c r="AY10" s="52"/>
      <c r="AZ10" s="52"/>
      <c r="BA10" s="52"/>
      <c r="BB10" s="61"/>
      <c r="BC10" s="61"/>
      <c r="BD10" s="61">
        <v>0.10000000149011612</v>
      </c>
      <c r="BE10" s="61">
        <v>5</v>
      </c>
      <c r="BF10" s="53"/>
    </row>
    <row r="11" spans="1:58" s="45" customFormat="1" ht="20.25" x14ac:dyDescent="0.3">
      <c r="A11" s="46" t="s">
        <v>137</v>
      </c>
      <c r="B11" s="46" t="s">
        <v>107</v>
      </c>
      <c r="C11" s="46" t="s">
        <v>129</v>
      </c>
      <c r="D11" s="46" t="s">
        <v>130</v>
      </c>
      <c r="E11" s="46" t="s">
        <v>101</v>
      </c>
      <c r="F11" s="47">
        <v>10564</v>
      </c>
      <c r="G11" s="47">
        <v>4017</v>
      </c>
      <c r="H11" s="47">
        <v>3698</v>
      </c>
      <c r="I11" s="46" t="s">
        <v>135</v>
      </c>
      <c r="J11" s="48">
        <v>71.8</v>
      </c>
      <c r="K11" s="46" t="s">
        <v>136</v>
      </c>
      <c r="L11" s="46" t="s">
        <v>127</v>
      </c>
      <c r="M11" s="46" t="s">
        <v>103</v>
      </c>
      <c r="N11" s="49">
        <v>17</v>
      </c>
      <c r="O11" s="49">
        <v>17</v>
      </c>
      <c r="P11" s="49">
        <v>0</v>
      </c>
      <c r="Q11" s="50">
        <v>0</v>
      </c>
      <c r="R11" s="50">
        <v>9.44</v>
      </c>
      <c r="S11" s="50">
        <v>3.5</v>
      </c>
      <c r="T11" s="50">
        <v>2.6746669999999999</v>
      </c>
      <c r="U11" s="50">
        <v>76.419049999999999</v>
      </c>
      <c r="V11" s="50">
        <v>0.4375</v>
      </c>
      <c r="W11" s="50">
        <v>273.55430000000001</v>
      </c>
      <c r="X11" s="50">
        <v>35</v>
      </c>
      <c r="Y11" s="50">
        <v>0.43991957106614399</v>
      </c>
      <c r="Z11" s="50">
        <v>3</v>
      </c>
      <c r="AA11" s="50">
        <v>0.5</v>
      </c>
      <c r="AB11" s="50">
        <v>14.28571</v>
      </c>
      <c r="AC11" s="50">
        <v>0.32533339999999999</v>
      </c>
      <c r="AD11" s="50">
        <v>9.2952379999999994</v>
      </c>
      <c r="AE11" s="50">
        <v>119.68</v>
      </c>
      <c r="AF11" s="50">
        <v>79.56</v>
      </c>
      <c r="AG11" s="50">
        <v>0</v>
      </c>
      <c r="AH11" s="50">
        <v>0</v>
      </c>
      <c r="AI11" s="50">
        <v>2.6746669999999999</v>
      </c>
      <c r="AJ11" s="50">
        <v>3</v>
      </c>
      <c r="AK11" s="51">
        <v>0.85714290000000004</v>
      </c>
      <c r="AL11" s="51">
        <v>0.89155549999999995</v>
      </c>
      <c r="AM11" s="51">
        <v>1</v>
      </c>
      <c r="AN11" s="51">
        <v>0.76419049999999999</v>
      </c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>
        <v>0.18333333730697632</v>
      </c>
      <c r="AZ11" s="52"/>
      <c r="BA11" s="52">
        <v>0.11666666716337204</v>
      </c>
      <c r="BB11" s="61"/>
      <c r="BC11" s="61"/>
      <c r="BD11" s="61">
        <v>0.20000000298023224</v>
      </c>
      <c r="BE11" s="61"/>
      <c r="BF11" s="53"/>
    </row>
    <row r="12" spans="1:58" s="45" customFormat="1" ht="20.25" x14ac:dyDescent="0.3">
      <c r="A12" s="46" t="s">
        <v>137</v>
      </c>
      <c r="B12" s="46" t="s">
        <v>107</v>
      </c>
      <c r="C12" s="46" t="s">
        <v>129</v>
      </c>
      <c r="D12" s="46" t="s">
        <v>131</v>
      </c>
      <c r="E12" s="46" t="s">
        <v>101</v>
      </c>
      <c r="F12" s="47">
        <v>10564</v>
      </c>
      <c r="G12" s="47">
        <v>4062</v>
      </c>
      <c r="H12" s="47">
        <v>3951</v>
      </c>
      <c r="I12" s="46" t="s">
        <v>135</v>
      </c>
      <c r="J12" s="48">
        <v>71.8</v>
      </c>
      <c r="K12" s="46" t="s">
        <v>136</v>
      </c>
      <c r="L12" s="46" t="s">
        <v>127</v>
      </c>
      <c r="M12" s="46" t="s">
        <v>103</v>
      </c>
      <c r="N12" s="49">
        <v>15</v>
      </c>
      <c r="O12" s="49">
        <v>15</v>
      </c>
      <c r="P12" s="49">
        <v>0</v>
      </c>
      <c r="Q12" s="50">
        <v>0</v>
      </c>
      <c r="R12" s="50">
        <v>9.44</v>
      </c>
      <c r="S12" s="50">
        <v>3.3333330000000001</v>
      </c>
      <c r="T12" s="50">
        <v>2.36</v>
      </c>
      <c r="U12" s="50">
        <v>70.8</v>
      </c>
      <c r="V12" s="50">
        <v>0.4166666</v>
      </c>
      <c r="W12" s="50">
        <v>253.44</v>
      </c>
      <c r="X12" s="50">
        <v>33.333330154418903</v>
      </c>
      <c r="Y12" s="50">
        <v>0.47483378352559302</v>
      </c>
      <c r="Z12" s="50">
        <v>2.5666660000000001</v>
      </c>
      <c r="AA12" s="50">
        <v>0.76666670000000003</v>
      </c>
      <c r="AB12" s="50">
        <v>23</v>
      </c>
      <c r="AC12" s="50">
        <v>0.2066665</v>
      </c>
      <c r="AD12" s="50">
        <v>6.1999950000000004</v>
      </c>
      <c r="AE12" s="50">
        <v>105.6</v>
      </c>
      <c r="AF12" s="50">
        <v>70.2</v>
      </c>
      <c r="AG12" s="50">
        <v>0</v>
      </c>
      <c r="AH12" s="50">
        <v>0</v>
      </c>
      <c r="AI12" s="50">
        <v>2.36</v>
      </c>
      <c r="AJ12" s="50">
        <v>2.5666660000000001</v>
      </c>
      <c r="AK12" s="51">
        <v>0.77</v>
      </c>
      <c r="AL12" s="51">
        <v>0.91948059999999998</v>
      </c>
      <c r="AM12" s="51">
        <v>1</v>
      </c>
      <c r="AN12" s="51">
        <v>0.70799999999999996</v>
      </c>
      <c r="AO12" s="52"/>
      <c r="AP12" s="52"/>
      <c r="AQ12" s="52"/>
      <c r="AR12" s="52"/>
      <c r="AS12" s="52"/>
      <c r="AT12" s="52"/>
      <c r="AU12" s="52"/>
      <c r="AV12" s="52"/>
      <c r="AW12" s="52"/>
      <c r="AX12" s="52">
        <v>0.25</v>
      </c>
      <c r="AY12" s="52"/>
      <c r="AZ12" s="52"/>
      <c r="BA12" s="52">
        <v>0.1666666716337204</v>
      </c>
      <c r="BB12" s="61">
        <v>0.1666666716337204</v>
      </c>
      <c r="BC12" s="61"/>
      <c r="BD12" s="61">
        <v>0.18333333730697632</v>
      </c>
      <c r="BE12" s="61"/>
      <c r="BF12" s="53"/>
    </row>
    <row r="13" spans="1:58" s="45" customFormat="1" ht="20.25" x14ac:dyDescent="0.3">
      <c r="A13" s="46" t="s">
        <v>138</v>
      </c>
      <c r="B13" s="46" t="s">
        <v>107</v>
      </c>
      <c r="C13" s="46" t="s">
        <v>129</v>
      </c>
      <c r="D13" s="46" t="s">
        <v>130</v>
      </c>
      <c r="E13" s="46" t="s">
        <v>101</v>
      </c>
      <c r="F13" s="47">
        <v>10564</v>
      </c>
      <c r="G13" s="47">
        <v>4017</v>
      </c>
      <c r="H13" s="47">
        <v>3698</v>
      </c>
      <c r="I13" s="46" t="s">
        <v>135</v>
      </c>
      <c r="J13" s="48">
        <v>71.8</v>
      </c>
      <c r="K13" s="46" t="s">
        <v>136</v>
      </c>
      <c r="L13" s="46" t="s">
        <v>127</v>
      </c>
      <c r="M13" s="46" t="s">
        <v>103</v>
      </c>
      <c r="N13" s="49">
        <v>24</v>
      </c>
      <c r="O13" s="49">
        <v>23</v>
      </c>
      <c r="P13" s="49">
        <v>1</v>
      </c>
      <c r="Q13" s="50">
        <v>4.1666670000000003</v>
      </c>
      <c r="R13" s="50">
        <v>9.44</v>
      </c>
      <c r="S13" s="50">
        <v>8</v>
      </c>
      <c r="T13" s="50">
        <v>3.6186669999999999</v>
      </c>
      <c r="U13" s="50">
        <v>45.233330000000002</v>
      </c>
      <c r="V13" s="50">
        <v>1</v>
      </c>
      <c r="W13" s="50">
        <v>161.91999999999999</v>
      </c>
      <c r="X13" s="50">
        <v>80</v>
      </c>
      <c r="Y13" s="50">
        <v>0.74321813873675502</v>
      </c>
      <c r="Z13" s="50">
        <v>4.0833329999999997</v>
      </c>
      <c r="AA13" s="50">
        <v>3.9166669999999999</v>
      </c>
      <c r="AB13" s="50">
        <v>48.95834</v>
      </c>
      <c r="AC13" s="50">
        <v>0.30733329999999998</v>
      </c>
      <c r="AD13" s="50">
        <v>3.841666</v>
      </c>
      <c r="AE13" s="50">
        <v>161.91999999999999</v>
      </c>
      <c r="AF13" s="50">
        <v>107.64</v>
      </c>
      <c r="AG13" s="50">
        <v>0.15733330000000001</v>
      </c>
      <c r="AH13" s="50">
        <v>1.9666669999999999</v>
      </c>
      <c r="AI13" s="50">
        <v>3.7759999999999998</v>
      </c>
      <c r="AJ13" s="50">
        <v>4.0833329999999997</v>
      </c>
      <c r="AK13" s="51">
        <v>0.5104166</v>
      </c>
      <c r="AL13" s="51">
        <v>0.92473479999999997</v>
      </c>
      <c r="AM13" s="51">
        <v>0.95833330000000005</v>
      </c>
      <c r="AN13" s="51">
        <v>0.45233329999999999</v>
      </c>
      <c r="AO13" s="52">
        <v>0.5</v>
      </c>
      <c r="AP13" s="52"/>
      <c r="AQ13" s="52"/>
      <c r="AR13" s="52"/>
      <c r="AS13" s="52"/>
      <c r="AT13" s="52"/>
      <c r="AU13" s="52"/>
      <c r="AV13" s="52">
        <v>2.699999988079071</v>
      </c>
      <c r="AW13" s="52"/>
      <c r="AX13" s="52"/>
      <c r="AY13" s="52"/>
      <c r="AZ13" s="52">
        <v>0.20000000298023224</v>
      </c>
      <c r="BA13" s="52"/>
      <c r="BB13" s="61">
        <v>0.1666666716337204</v>
      </c>
      <c r="BC13" s="61"/>
      <c r="BD13" s="61">
        <v>0.34999999403953552</v>
      </c>
      <c r="BE13" s="61"/>
      <c r="BF13" s="53">
        <v>1</v>
      </c>
    </row>
    <row r="14" spans="1:58" s="45" customFormat="1" ht="20.25" x14ac:dyDescent="0.3">
      <c r="A14" s="46" t="s">
        <v>138</v>
      </c>
      <c r="B14" s="46" t="s">
        <v>107</v>
      </c>
      <c r="C14" s="46" t="s">
        <v>129</v>
      </c>
      <c r="D14" s="46" t="s">
        <v>131</v>
      </c>
      <c r="E14" s="46" t="s">
        <v>101</v>
      </c>
      <c r="F14" s="47">
        <v>10564</v>
      </c>
      <c r="G14" s="47">
        <v>4062</v>
      </c>
      <c r="H14" s="47">
        <v>3951</v>
      </c>
      <c r="I14" s="46" t="s">
        <v>135</v>
      </c>
      <c r="J14" s="48">
        <v>71.8</v>
      </c>
      <c r="K14" s="46" t="s">
        <v>136</v>
      </c>
      <c r="L14" s="46" t="s">
        <v>127</v>
      </c>
      <c r="M14" s="46" t="s">
        <v>103</v>
      </c>
      <c r="N14" s="49">
        <v>26</v>
      </c>
      <c r="O14" s="49">
        <v>26</v>
      </c>
      <c r="P14" s="49">
        <v>0</v>
      </c>
      <c r="Q14" s="50">
        <v>0</v>
      </c>
      <c r="R14" s="50">
        <v>9.44</v>
      </c>
      <c r="S14" s="50">
        <v>8</v>
      </c>
      <c r="T14" s="50">
        <v>4.0906659999999997</v>
      </c>
      <c r="U14" s="50">
        <v>51.133330000000001</v>
      </c>
      <c r="V14" s="50">
        <v>1</v>
      </c>
      <c r="W14" s="50">
        <v>183.04</v>
      </c>
      <c r="X14" s="50">
        <v>80</v>
      </c>
      <c r="Y14" s="50">
        <v>0.65746223549800498</v>
      </c>
      <c r="Z14" s="50">
        <v>4.5</v>
      </c>
      <c r="AA14" s="50">
        <v>3.5</v>
      </c>
      <c r="AB14" s="50">
        <v>43.75</v>
      </c>
      <c r="AC14" s="50">
        <v>0.40933370000000002</v>
      </c>
      <c r="AD14" s="50">
        <v>5.1166720000000003</v>
      </c>
      <c r="AE14" s="50">
        <v>183.04</v>
      </c>
      <c r="AF14" s="50">
        <v>121.68</v>
      </c>
      <c r="AG14" s="50">
        <v>0</v>
      </c>
      <c r="AH14" s="50">
        <v>0</v>
      </c>
      <c r="AI14" s="50">
        <v>4.0906659999999997</v>
      </c>
      <c r="AJ14" s="50">
        <v>4.5</v>
      </c>
      <c r="AK14" s="51">
        <v>0.5625</v>
      </c>
      <c r="AL14" s="51">
        <v>0.90903690000000004</v>
      </c>
      <c r="AM14" s="51">
        <v>1</v>
      </c>
      <c r="AN14" s="51">
        <v>0.51133329999999999</v>
      </c>
      <c r="AO14" s="52">
        <v>0.5</v>
      </c>
      <c r="AP14" s="52"/>
      <c r="AQ14" s="52"/>
      <c r="AR14" s="52"/>
      <c r="AS14" s="52"/>
      <c r="AT14" s="52"/>
      <c r="AU14" s="52"/>
      <c r="AV14" s="52"/>
      <c r="AW14" s="52">
        <v>2.3333332538604736</v>
      </c>
      <c r="AX14" s="52"/>
      <c r="AY14" s="52"/>
      <c r="AZ14" s="52"/>
      <c r="BA14" s="52">
        <v>0.1666666716337204</v>
      </c>
      <c r="BB14" s="61">
        <v>0.1666666716337204</v>
      </c>
      <c r="BC14" s="61"/>
      <c r="BD14" s="61">
        <v>0.3333333432674408</v>
      </c>
      <c r="BE14" s="61"/>
      <c r="BF14" s="53"/>
    </row>
    <row r="15" spans="1:58" s="45" customFormat="1" ht="20.25" x14ac:dyDescent="0.3">
      <c r="A15" s="46" t="s">
        <v>139</v>
      </c>
      <c r="B15" s="46" t="s">
        <v>107</v>
      </c>
      <c r="C15" s="46" t="s">
        <v>129</v>
      </c>
      <c r="D15" s="46" t="s">
        <v>130</v>
      </c>
      <c r="E15" s="46" t="s">
        <v>101</v>
      </c>
      <c r="F15" s="47">
        <v>10564</v>
      </c>
      <c r="G15" s="47">
        <v>4017</v>
      </c>
      <c r="H15" s="47">
        <v>3698</v>
      </c>
      <c r="I15" s="46" t="s">
        <v>135</v>
      </c>
      <c r="J15" s="48">
        <v>71.8</v>
      </c>
      <c r="K15" s="46" t="s">
        <v>136</v>
      </c>
      <c r="L15" s="46" t="s">
        <v>127</v>
      </c>
      <c r="M15" s="46" t="s">
        <v>103</v>
      </c>
      <c r="N15" s="49">
        <v>27</v>
      </c>
      <c r="O15" s="49">
        <v>27</v>
      </c>
      <c r="P15" s="49">
        <v>0</v>
      </c>
      <c r="Q15" s="50">
        <v>0</v>
      </c>
      <c r="R15" s="50">
        <v>9.44</v>
      </c>
      <c r="S15" s="50">
        <v>8</v>
      </c>
      <c r="T15" s="50">
        <v>4.2480000000000002</v>
      </c>
      <c r="U15" s="50">
        <v>53.099989999999998</v>
      </c>
      <c r="V15" s="50">
        <v>1</v>
      </c>
      <c r="W15" s="50">
        <v>190.08</v>
      </c>
      <c r="X15" s="50">
        <v>80</v>
      </c>
      <c r="Y15" s="50">
        <v>0.63311177939093699</v>
      </c>
      <c r="Z15" s="50">
        <v>4.6666670000000003</v>
      </c>
      <c r="AA15" s="50">
        <v>3.3333330000000001</v>
      </c>
      <c r="AB15" s="50">
        <v>41.66666</v>
      </c>
      <c r="AC15" s="50">
        <v>0.41866710000000001</v>
      </c>
      <c r="AD15" s="50">
        <v>5.2333379999999998</v>
      </c>
      <c r="AE15" s="50">
        <v>190.08</v>
      </c>
      <c r="AF15" s="50">
        <v>126.36</v>
      </c>
      <c r="AG15" s="50">
        <v>0</v>
      </c>
      <c r="AH15" s="50">
        <v>0</v>
      </c>
      <c r="AI15" s="50">
        <v>4.2480000000000002</v>
      </c>
      <c r="AJ15" s="50">
        <v>4.6666670000000003</v>
      </c>
      <c r="AK15" s="51">
        <v>0.5833334</v>
      </c>
      <c r="AL15" s="51">
        <v>0.91028560000000003</v>
      </c>
      <c r="AM15" s="51">
        <v>1</v>
      </c>
      <c r="AN15" s="51">
        <v>0.53100000000000003</v>
      </c>
      <c r="AO15" s="52"/>
      <c r="AP15" s="52"/>
      <c r="AQ15" s="52"/>
      <c r="AR15" s="52"/>
      <c r="AS15" s="52"/>
      <c r="AT15" s="52"/>
      <c r="AU15" s="52"/>
      <c r="AV15" s="52">
        <v>2.8833332657814026</v>
      </c>
      <c r="AW15" s="52"/>
      <c r="AX15" s="52"/>
      <c r="AY15" s="52"/>
      <c r="AZ15" s="52"/>
      <c r="BA15" s="52"/>
      <c r="BB15" s="61">
        <v>0.1666666716337204</v>
      </c>
      <c r="BC15" s="61"/>
      <c r="BD15" s="61">
        <v>0.28333333134651184</v>
      </c>
      <c r="BE15" s="61"/>
      <c r="BF15" s="53"/>
    </row>
    <row r="16" spans="1:58" s="45" customFormat="1" ht="20.25" x14ac:dyDescent="0.3">
      <c r="A16" s="46" t="s">
        <v>139</v>
      </c>
      <c r="B16" s="46" t="s">
        <v>107</v>
      </c>
      <c r="C16" s="46" t="s">
        <v>129</v>
      </c>
      <c r="D16" s="46" t="s">
        <v>131</v>
      </c>
      <c r="E16" s="46" t="s">
        <v>101</v>
      </c>
      <c r="F16" s="47">
        <v>10564</v>
      </c>
      <c r="G16" s="47">
        <v>4062</v>
      </c>
      <c r="H16" s="47">
        <v>3951</v>
      </c>
      <c r="I16" s="46" t="s">
        <v>135</v>
      </c>
      <c r="J16" s="48">
        <v>71.8</v>
      </c>
      <c r="K16" s="46" t="s">
        <v>136</v>
      </c>
      <c r="L16" s="46" t="s">
        <v>127</v>
      </c>
      <c r="M16" s="46" t="s">
        <v>103</v>
      </c>
      <c r="N16" s="49">
        <v>27</v>
      </c>
      <c r="O16" s="49">
        <v>26</v>
      </c>
      <c r="P16" s="49">
        <v>1</v>
      </c>
      <c r="Q16" s="50">
        <v>3.7037040000000001</v>
      </c>
      <c r="R16" s="50">
        <v>9.44</v>
      </c>
      <c r="S16" s="50">
        <v>8</v>
      </c>
      <c r="T16" s="50">
        <v>4.0906659999999997</v>
      </c>
      <c r="U16" s="50">
        <v>51.133330000000001</v>
      </c>
      <c r="V16" s="50">
        <v>1</v>
      </c>
      <c r="W16" s="50">
        <v>183.04</v>
      </c>
      <c r="X16" s="50">
        <v>80</v>
      </c>
      <c r="Y16" s="50">
        <v>0.65746223549800498</v>
      </c>
      <c r="Z16" s="50">
        <v>3.733333</v>
      </c>
      <c r="AA16" s="50">
        <v>4.266667</v>
      </c>
      <c r="AB16" s="50">
        <v>53.33334</v>
      </c>
      <c r="AC16" s="50">
        <v>-0.51466650000000003</v>
      </c>
      <c r="AD16" s="50">
        <v>-6.4333309999999999</v>
      </c>
      <c r="AE16" s="50">
        <v>183.04</v>
      </c>
      <c r="AF16" s="50">
        <v>121.68</v>
      </c>
      <c r="AG16" s="50">
        <v>0.15733330000000001</v>
      </c>
      <c r="AH16" s="50">
        <v>1.9666669999999999</v>
      </c>
      <c r="AI16" s="50">
        <v>4.2480000000000002</v>
      </c>
      <c r="AJ16" s="50">
        <v>3.733333</v>
      </c>
      <c r="AK16" s="51">
        <v>0.46666659999999999</v>
      </c>
      <c r="AL16" s="51">
        <v>1.1378569999999999</v>
      </c>
      <c r="AM16" s="51">
        <v>0.96296300000000001</v>
      </c>
      <c r="AN16" s="51">
        <v>0.51133329999999999</v>
      </c>
      <c r="AO16" s="52"/>
      <c r="AP16" s="52"/>
      <c r="AQ16" s="52"/>
      <c r="AR16" s="52"/>
      <c r="AS16" s="52"/>
      <c r="AT16" s="52">
        <v>0.66666668653488159</v>
      </c>
      <c r="AU16" s="52"/>
      <c r="AV16" s="52"/>
      <c r="AW16" s="52">
        <v>3.25</v>
      </c>
      <c r="AX16" s="52"/>
      <c r="AY16" s="52"/>
      <c r="AZ16" s="52"/>
      <c r="BA16" s="52"/>
      <c r="BB16" s="61"/>
      <c r="BC16" s="61"/>
      <c r="BD16" s="61">
        <v>0.34999999403953552</v>
      </c>
      <c r="BE16" s="61"/>
      <c r="BF16" s="53">
        <v>1</v>
      </c>
    </row>
    <row r="17" spans="1:58" s="45" customFormat="1" ht="20.25" x14ac:dyDescent="0.3">
      <c r="A17" s="54"/>
      <c r="B17" s="54"/>
      <c r="C17" s="54"/>
      <c r="D17" s="54"/>
      <c r="E17" s="54"/>
      <c r="F17" s="47"/>
      <c r="G17" s="47"/>
      <c r="H17" s="47"/>
      <c r="I17" s="54"/>
      <c r="J17" s="54"/>
      <c r="K17" s="54"/>
      <c r="L17" s="54"/>
      <c r="M17" s="54"/>
      <c r="N17" s="55">
        <f>SUM(N3:N16)</f>
        <v>340</v>
      </c>
      <c r="O17" s="55">
        <f>SUM(O3:O16)</f>
        <v>338</v>
      </c>
      <c r="P17" s="55">
        <f>SUM(P3:P16)</f>
        <v>2</v>
      </c>
      <c r="Q17" s="56">
        <f>100*P17/N17</f>
        <v>0.58823529411764708</v>
      </c>
      <c r="R17" s="56"/>
      <c r="S17" s="56">
        <f>SUM(S3:S16)</f>
        <v>67</v>
      </c>
      <c r="T17" s="56">
        <f>SUM(T3:T16)</f>
        <v>43.703999999999994</v>
      </c>
      <c r="U17" s="56">
        <f>100*T17/S17</f>
        <v>65.229850746268653</v>
      </c>
      <c r="V17" s="56">
        <f>SUM(V3:V16)</f>
        <v>8.3749998999999988</v>
      </c>
      <c r="W17" s="56">
        <f>AE17/V17</f>
        <v>233.05552517081225</v>
      </c>
      <c r="X17" s="56">
        <f>SUM(X3:X16)</f>
        <v>669.99999523162842</v>
      </c>
      <c r="Y17" s="56">
        <f>X17/AF17</f>
        <v>0.51950871164291024</v>
      </c>
      <c r="Z17" s="56">
        <f>SUM(Z3:Z16)</f>
        <v>46.283332999999999</v>
      </c>
      <c r="AA17" s="56">
        <f>SUM(AA3:AA16)</f>
        <v>20.716667100000002</v>
      </c>
      <c r="AB17" s="56">
        <f>100*AA17/S17</f>
        <v>30.920398656716426</v>
      </c>
      <c r="AC17" s="56">
        <f>SUM(AC3:AC16)</f>
        <v>2.2646670699999998</v>
      </c>
      <c r="AD17" s="56">
        <f>100*AC17/S17</f>
        <v>3.3801001044776116</v>
      </c>
      <c r="AE17" s="56">
        <f>SUM(AE3:AE16)</f>
        <v>1951.8399999999997</v>
      </c>
      <c r="AF17" s="56">
        <f>SUM(AF3:AF16)</f>
        <v>1289.6799999999998</v>
      </c>
      <c r="AG17" s="56">
        <f>SUM(AG3:AG16)</f>
        <v>0.31466660000000002</v>
      </c>
      <c r="AH17" s="56">
        <f>100*AG17/S17</f>
        <v>0.46965164179104479</v>
      </c>
      <c r="AI17" s="56">
        <f>(SUM(AI3:AI16))</f>
        <v>44.018666999999994</v>
      </c>
      <c r="AJ17" s="56">
        <f>(SUM(AJ3:AJ16))</f>
        <v>46.283332999999999</v>
      </c>
      <c r="AK17" s="57">
        <f>AJ17/S17</f>
        <v>0.69079601492537313</v>
      </c>
      <c r="AL17" s="57">
        <f>AI17/AJ17</f>
        <v>0.95106951351148361</v>
      </c>
      <c r="AM17" s="57">
        <f>O17/N17</f>
        <v>0.99411764705882355</v>
      </c>
      <c r="AN17" s="57">
        <f>AM17*AL17*AK17</f>
        <v>0.65313035320456536</v>
      </c>
      <c r="AO17" s="58">
        <f t="shared" ref="AO17:BE17" si="0">(SUM(AO3:AO16) / $S$17*100)</f>
        <v>1.4925373134328357</v>
      </c>
      <c r="AP17" s="58">
        <f t="shared" si="0"/>
        <v>1.8656716862721228</v>
      </c>
      <c r="AQ17" s="58">
        <f t="shared" si="0"/>
        <v>0.37313433947847852</v>
      </c>
      <c r="AR17" s="58">
        <f t="shared" si="0"/>
        <v>0.62189056579746416</v>
      </c>
      <c r="AS17" s="58">
        <f t="shared" si="0"/>
        <v>0.8706467921164498</v>
      </c>
      <c r="AT17" s="58">
        <f t="shared" si="0"/>
        <v>0.99502490527594267</v>
      </c>
      <c r="AU17" s="58">
        <f t="shared" si="0"/>
        <v>0.34825870795036429</v>
      </c>
      <c r="AV17" s="58">
        <f t="shared" si="0"/>
        <v>8.3333332147171237</v>
      </c>
      <c r="AW17" s="58">
        <f t="shared" si="0"/>
        <v>8.3333332147171237</v>
      </c>
      <c r="AX17" s="58">
        <f t="shared" si="0"/>
        <v>0.37313432835820892</v>
      </c>
      <c r="AY17" s="58">
        <f t="shared" si="0"/>
        <v>0.27363184672683033</v>
      </c>
      <c r="AZ17" s="58">
        <f t="shared" si="0"/>
        <v>0.29850746713467496</v>
      </c>
      <c r="BA17" s="58">
        <f t="shared" si="0"/>
        <v>0.82089554018049093</v>
      </c>
      <c r="BB17" s="60">
        <f t="shared" si="0"/>
        <v>1.1194030184354355</v>
      </c>
      <c r="BC17" s="60">
        <f t="shared" si="0"/>
        <v>0.12437811315949283</v>
      </c>
      <c r="BD17" s="60">
        <f t="shared" si="0"/>
        <v>4.6766169258018042</v>
      </c>
      <c r="BE17" s="60">
        <f t="shared" si="0"/>
        <v>29.601990286983661</v>
      </c>
      <c r="BF17" s="59">
        <f>(SUM(BF3:BF16))</f>
        <v>2</v>
      </c>
    </row>
    <row r="18" spans="1:58" s="45" customFormat="1" ht="20.25" x14ac:dyDescent="0.3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69">
        <f>X17/2</f>
        <v>334.99999761581421</v>
      </c>
      <c r="Y18" s="54"/>
      <c r="Z18" s="54"/>
      <c r="AA18" s="54"/>
      <c r="AB18" s="54"/>
      <c r="AC18" s="54"/>
      <c r="AD18" s="54"/>
      <c r="AE18" s="69">
        <f>AE17/2</f>
        <v>975.91999999999985</v>
      </c>
      <c r="AF18" s="69">
        <f>AF17/2</f>
        <v>644.83999999999992</v>
      </c>
      <c r="AG18" s="54"/>
      <c r="AH18" s="54"/>
      <c r="AI18" s="54"/>
      <c r="AJ18" s="54"/>
      <c r="AK18" s="51"/>
      <c r="AL18" s="51"/>
      <c r="AM18" s="51"/>
      <c r="AN18" s="51"/>
      <c r="AO18" s="61">
        <f t="shared" ref="AO18:BE18" si="1">(SUM(AO3:AO16))</f>
        <v>1</v>
      </c>
      <c r="AP18" s="61">
        <f t="shared" si="1"/>
        <v>1.2500000298023224</v>
      </c>
      <c r="AQ18" s="61">
        <f t="shared" si="1"/>
        <v>0.2500000074505806</v>
      </c>
      <c r="AR18" s="61">
        <f t="shared" si="1"/>
        <v>0.41666667908430099</v>
      </c>
      <c r="AS18" s="61">
        <f t="shared" si="1"/>
        <v>0.58333335071802139</v>
      </c>
      <c r="AT18" s="61">
        <f t="shared" si="1"/>
        <v>0.66666668653488159</v>
      </c>
      <c r="AU18" s="61">
        <f t="shared" si="1"/>
        <v>0.23333333432674408</v>
      </c>
      <c r="AV18" s="61">
        <f t="shared" si="1"/>
        <v>5.5833332538604736</v>
      </c>
      <c r="AW18" s="61">
        <f t="shared" si="1"/>
        <v>5.5833332538604736</v>
      </c>
      <c r="AX18" s="61">
        <f t="shared" si="1"/>
        <v>0.25</v>
      </c>
      <c r="AY18" s="61">
        <f t="shared" si="1"/>
        <v>0.18333333730697632</v>
      </c>
      <c r="AZ18" s="61">
        <f t="shared" si="1"/>
        <v>0.20000000298023224</v>
      </c>
      <c r="BA18" s="61">
        <f t="shared" si="1"/>
        <v>0.55000001192092896</v>
      </c>
      <c r="BB18" s="61">
        <f t="shared" si="1"/>
        <v>0.75000002235174179</v>
      </c>
      <c r="BC18" s="61">
        <f t="shared" si="1"/>
        <v>8.3333335816860199E-2</v>
      </c>
      <c r="BD18" s="61">
        <f t="shared" si="1"/>
        <v>3.1333333402872086</v>
      </c>
      <c r="BE18" s="61">
        <f t="shared" si="1"/>
        <v>19.833333492279053</v>
      </c>
    </row>
    <row r="19" spans="1:58" s="45" customFormat="1" ht="20.25" x14ac:dyDescent="0.3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1"/>
      <c r="AL19" s="51"/>
      <c r="AM19" s="51"/>
      <c r="AN19" s="51"/>
      <c r="BB19" s="61"/>
      <c r="BC19" s="61"/>
      <c r="BD19" s="61"/>
      <c r="BE19" s="61"/>
    </row>
    <row r="20" spans="1:58" s="45" customFormat="1" ht="20.25" x14ac:dyDescent="0.3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1"/>
      <c r="AL20" s="51"/>
      <c r="AM20" s="51"/>
      <c r="AN20" s="51"/>
      <c r="BB20" s="61"/>
      <c r="BC20" s="61"/>
      <c r="BD20" s="61"/>
      <c r="BE20" s="61"/>
    </row>
    <row r="21" spans="1:58" s="45" customFormat="1" ht="20.25" x14ac:dyDescent="0.3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1"/>
      <c r="AL21" s="51"/>
      <c r="AM21" s="51"/>
      <c r="AN21" s="51"/>
      <c r="BB21" s="61"/>
      <c r="BC21" s="61"/>
      <c r="BD21" s="61"/>
      <c r="BE21" s="61"/>
    </row>
    <row r="22" spans="1:58" s="45" customFormat="1" ht="20.25" x14ac:dyDescent="0.3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1"/>
      <c r="AL22" s="51"/>
      <c r="AM22" s="51"/>
      <c r="AN22" s="51"/>
      <c r="BB22" s="61"/>
      <c r="BC22" s="61"/>
      <c r="BD22" s="61"/>
      <c r="BE22" s="61"/>
    </row>
    <row r="23" spans="1:58" s="45" customFormat="1" ht="20.25" x14ac:dyDescent="0.3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1"/>
      <c r="AL23" s="51"/>
      <c r="AM23" s="51"/>
      <c r="AN23" s="51"/>
      <c r="BB23" s="61"/>
      <c r="BC23" s="61"/>
      <c r="BD23" s="61"/>
      <c r="BE23" s="61"/>
    </row>
    <row r="24" spans="1:58" s="45" customFormat="1" ht="20.25" x14ac:dyDescent="0.3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1"/>
      <c r="AL24" s="51"/>
      <c r="AM24" s="51"/>
      <c r="AN24" s="51"/>
      <c r="BB24" s="61"/>
      <c r="BC24" s="61"/>
      <c r="BD24" s="61"/>
      <c r="BE24" s="61"/>
    </row>
    <row r="25" spans="1:58" s="45" customFormat="1" ht="20.25" x14ac:dyDescent="0.3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1"/>
      <c r="AL25" s="51"/>
      <c r="AM25" s="51"/>
      <c r="AN25" s="51"/>
      <c r="BB25" s="61"/>
      <c r="BC25" s="61"/>
      <c r="BD25" s="61"/>
      <c r="BE25" s="61"/>
    </row>
    <row r="26" spans="1:58" s="45" customFormat="1" ht="20.25" x14ac:dyDescent="0.3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1"/>
      <c r="AL26" s="51"/>
      <c r="AM26" s="51"/>
      <c r="AN26" s="51"/>
      <c r="BB26" s="61"/>
      <c r="BC26" s="61"/>
      <c r="BD26" s="61"/>
      <c r="BE26" s="61"/>
    </row>
    <row r="27" spans="1:58" s="45" customFormat="1" ht="20.25" x14ac:dyDescent="0.3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1"/>
      <c r="AL27" s="51"/>
      <c r="AM27" s="51"/>
      <c r="AN27" s="51"/>
      <c r="BB27" s="61"/>
      <c r="BC27" s="61"/>
      <c r="BD27" s="61"/>
      <c r="BE27" s="61"/>
    </row>
    <row r="28" spans="1:58" s="45" customFormat="1" ht="20.25" x14ac:dyDescent="0.3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1"/>
      <c r="AL28" s="51"/>
      <c r="AM28" s="51"/>
      <c r="AN28" s="51"/>
      <c r="BB28" s="61"/>
      <c r="BC28" s="61"/>
      <c r="BD28" s="61"/>
      <c r="BE28" s="61"/>
    </row>
    <row r="29" spans="1:58" s="45" customFormat="1" ht="20.25" x14ac:dyDescent="0.3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1"/>
      <c r="AL29" s="51"/>
      <c r="AM29" s="51"/>
      <c r="AN29" s="51"/>
      <c r="BB29" s="61"/>
      <c r="BC29" s="61"/>
      <c r="BD29" s="61"/>
      <c r="BE29" s="61"/>
    </row>
    <row r="30" spans="1:58" s="45" customFormat="1" ht="20.25" x14ac:dyDescent="0.3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1"/>
      <c r="AL30" s="51"/>
      <c r="AM30" s="51"/>
      <c r="AN30" s="51"/>
      <c r="BB30" s="61"/>
      <c r="BC30" s="61"/>
      <c r="BD30" s="61"/>
      <c r="BE30" s="61"/>
    </row>
    <row r="31" spans="1:58" s="45" customFormat="1" ht="20.25" x14ac:dyDescent="0.3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1"/>
      <c r="AL31" s="51"/>
      <c r="AM31" s="51"/>
      <c r="AN31" s="51"/>
      <c r="BB31" s="61"/>
      <c r="BC31" s="61"/>
      <c r="BD31" s="61"/>
      <c r="BE31" s="61"/>
    </row>
    <row r="32" spans="1:58" s="45" customFormat="1" ht="20.25" x14ac:dyDescent="0.3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1"/>
      <c r="AL32" s="51"/>
      <c r="AM32" s="51"/>
      <c r="AN32" s="51"/>
      <c r="BB32" s="61"/>
      <c r="BC32" s="61"/>
      <c r="BD32" s="61"/>
      <c r="BE32" s="61"/>
    </row>
    <row r="33" spans="1:57" s="45" customFormat="1" ht="20.25" x14ac:dyDescent="0.3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1"/>
      <c r="AL33" s="51"/>
      <c r="AM33" s="51"/>
      <c r="AN33" s="51"/>
      <c r="BB33" s="61"/>
      <c r="BC33" s="61"/>
      <c r="BD33" s="61"/>
      <c r="BE33" s="61"/>
    </row>
    <row r="34" spans="1:57" s="45" customFormat="1" ht="20.25" x14ac:dyDescent="0.3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1"/>
      <c r="AL34" s="51"/>
      <c r="AM34" s="51"/>
      <c r="AN34" s="51"/>
      <c r="BB34" s="61"/>
      <c r="BC34" s="61"/>
      <c r="BD34" s="61"/>
      <c r="BE34" s="61"/>
    </row>
    <row r="35" spans="1:57" s="45" customFormat="1" ht="20.25" x14ac:dyDescent="0.3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1"/>
      <c r="AL35" s="51"/>
      <c r="AM35" s="51"/>
      <c r="AN35" s="51"/>
      <c r="BB35" s="61"/>
      <c r="BC35" s="61"/>
      <c r="BD35" s="61"/>
      <c r="BE35" s="61"/>
    </row>
    <row r="36" spans="1:57" s="45" customFormat="1" ht="20.25" x14ac:dyDescent="0.3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1"/>
      <c r="AL36" s="51"/>
      <c r="AM36" s="51"/>
      <c r="AN36" s="51"/>
      <c r="BB36" s="61"/>
      <c r="BC36" s="61"/>
      <c r="BD36" s="61"/>
      <c r="BE36" s="61"/>
    </row>
  </sheetData>
  <autoFilter ref="A2:BH18"/>
  <pageMargins left="0.7" right="0.7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TOP DINO</vt:lpstr>
      <vt:lpstr>SLIJ</vt:lpstr>
      <vt:lpstr>FJL</vt:lpstr>
      <vt:lpstr>L-A</vt:lpstr>
      <vt:lpstr>L-B</vt:lpstr>
      <vt:lpstr>L-C</vt:lpstr>
    </vt:vector>
  </TitlesOfParts>
  <Company>V&amp;M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VARGAS Sheyla</dc:creator>
  <cp:lastModifiedBy>BRAVO, Eduardo</cp:lastModifiedBy>
  <dcterms:created xsi:type="dcterms:W3CDTF">2025-04-29T14:28:07Z</dcterms:created>
  <dcterms:modified xsi:type="dcterms:W3CDTF">2025-08-18T16:55:16Z</dcterms:modified>
</cp:coreProperties>
</file>