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dráulic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<sst xmlns="http://schemas.openxmlformats.org/spreadsheetml/2006/main" count="4213" uniqueCount="1340">
  <si>
    <t xml:space="preserve">ID DO SERVIÇO</t>
  </si>
  <si>
    <t xml:space="preserve">Problemas Relacionados</t>
  </si>
  <si>
    <t xml:space="preserve">C</t>
  </si>
  <si>
    <t xml:space="preserve">D</t>
  </si>
  <si>
    <t xml:space="preserve">E</t>
  </si>
  <si>
    <t xml:space="preserve">F</t>
  </si>
  <si>
    <t xml:space="preserve">I</t>
  </si>
  <si>
    <t xml:space="preserve">unidade</t>
  </si>
  <si>
    <t xml:space="preserve">K</t>
  </si>
  <si>
    <t xml:space="preserve">L</t>
  </si>
  <si>
    <t xml:space="preserve">M</t>
  </si>
  <si>
    <t xml:space="preserve">DESCRIÇÃO DO DIAGNÓSTICO  - ORÇAMENTO</t>
  </si>
  <si>
    <t xml:space="preserve">DESCRIÇÃO DA SOLUÇÃO - ORÇAMENTO</t>
  </si>
  <si>
    <t xml:space="preserve">01</t>
  </si>
  <si>
    <t xml:space="preserve">01.01</t>
  </si>
  <si>
    <t xml:space="preserve">Parametro 0</t>
  </si>
  <si>
    <t xml:space="preserve">parametro 1</t>
  </si>
  <si>
    <t xml:space="preserve">Parametro 2</t>
  </si>
  <si>
    <t xml:space="preserve">Parametro 3</t>
  </si>
  <si>
    <t xml:space="preserve">01.01.01</t>
  </si>
  <si>
    <t xml:space="preserve">Sifão</t>
  </si>
  <si>
    <t xml:space="preserve">Vazamento de água na pia, vazando água após usar a torneira, vazamento de água pela saída da pia, vazamento de água dentro do armário, logo após acionar a torneira está vazando água dentro do armário, sifão</t>
  </si>
  <si>
    <t xml:space="preserve">plástico</t>
  </si>
  <si>
    <t xml:space="preserve">Cozinha</t>
  </si>
  <si>
    <t xml:space="preserve">un</t>
  </si>
  <si>
    <t xml:space="preserve">Vazamento de água devido a problemas no sifão.</t>
  </si>
  <si>
    <t xml:space="preserve">Vamos substituir o sifão sanfonado de plástico da cozinha por um novo, eliminando o vazamento e garantindo uma melhor vedação.
</t>
  </si>
  <si>
    <t xml:space="preserve">Banheiro</t>
  </si>
  <si>
    <t xml:space="preserve">Vamos substituir o sifão sanfonado de plástico do banheiro por um novo, eliminando o vazamento e garantindo uma melhor vedação.
</t>
  </si>
  <si>
    <t xml:space="preserve">Lavanderia</t>
  </si>
  <si>
    <t xml:space="preserve">Vamos substituir o sifão sanfonado de plástico da lavanderia por um novo, eliminando o vazamento e garantindo uma melhor vedação.
</t>
  </si>
  <si>
    <t xml:space="preserve">Sacada</t>
  </si>
  <si>
    <t xml:space="preserve">Vamos substituir o sifão sanfonado de plástico da sacada por um novo, eliminando o vazamento e garantindo uma melhor vedação.
</t>
  </si>
  <si>
    <t xml:space="preserve">01.01.02</t>
  </si>
  <si>
    <t xml:space="preserve">Cromado</t>
  </si>
  <si>
    <t xml:space="preserve">Vamos substituir o sifão cromado da cozinha por um novo modelo, assegurando a eliminação do vazamento e durabilidade.</t>
  </si>
  <si>
    <t xml:space="preserve">Vamos substituir o sifão cromado do banheiro por um novo modelo, assegurando a eliminação do vazamento e durabilidade.</t>
  </si>
  <si>
    <t xml:space="preserve">Vamos substituir o sifão cromado da lavanderia por um novo modelo, assegurando a eliminação do vazamento e durabilidade.</t>
  </si>
  <si>
    <t xml:space="preserve">Vamos substituir o sifão cromado da sacada por um novo modelo, assegurando a eliminação do vazamento e durabilidade.</t>
  </si>
  <si>
    <t xml:space="preserve">01.01.03</t>
  </si>
  <si>
    <t xml:space="preserve">Rígido</t>
  </si>
  <si>
    <t xml:space="preserve">metal</t>
  </si>
  <si>
    <t xml:space="preserve">Vamos substituir o sifão rígido da cozinha por um novo, garantindo um encaixe seguro e estanque.</t>
  </si>
  <si>
    <t xml:space="preserve">Vamos substituir o sifão rígido do banheiro por um novo, garantindo um encaixe seguro e estanque.</t>
  </si>
  <si>
    <t xml:space="preserve">Vamos substituir o sifão rígido da lavanderia por um novo, garantindo um encaixe seguro e estanque.</t>
  </si>
  <si>
    <t xml:space="preserve">sacada</t>
  </si>
  <si>
    <t xml:space="preserve">Vamos substituir o sifão rígido da sacada por um novo, garantindo um encaixe seguro e estanque.</t>
  </si>
  <si>
    <t xml:space="preserve">duplo</t>
  </si>
  <si>
    <t xml:space="preserve">Vamos substituir o sifão de plástico duplo da cozinha por um novo, proporcionando maior resistência e segurança.</t>
  </si>
  <si>
    <t xml:space="preserve">Vamos substituir o sifão de plástico duplo do banheiro por um novo, proporcionando maior resistência e segurança.</t>
  </si>
  <si>
    <t xml:space="preserve">Vamos substituir o sifão de plástico duplo da lavanderia por um novo, proporcionando maior resistência e segurança.</t>
  </si>
  <si>
    <t xml:space="preserve">Vamos substituir o sifão de plástico duplo da sacada por um novo, proporcionando maior resistência e segurança.</t>
  </si>
  <si>
    <t xml:space="preserve">01.02.01</t>
  </si>
  <si>
    <t xml:space="preserve">Tipo copo</t>
  </si>
  <si>
    <t xml:space="preserve">Plástico</t>
  </si>
  <si>
    <t xml:space="preserve">Vamos substituir o sifão de copo de plástico da cozinha por um novo, evitando vazamentos e garantindo melhor vedação.</t>
  </si>
  <si>
    <t xml:space="preserve">Vamos substituir o sifão de copo de plástico do banheiro por um novo, evitando vazamentos e garantindo melhor vedação.</t>
  </si>
  <si>
    <t xml:space="preserve">01.01.04</t>
  </si>
  <si>
    <t xml:space="preserve">Vamos substituir o sifão de copo de plástico da lavanderia por um novo, evitando vazamentos e garantindo melhor vedação.</t>
  </si>
  <si>
    <t xml:space="preserve">01.02.02</t>
  </si>
  <si>
    <t xml:space="preserve">Vamos substituir o sifão de copo de plástico da sacada  por um novo, evitando vazamentos e garantindo melhor vedação.</t>
  </si>
  <si>
    <t xml:space="preserve">cromado</t>
  </si>
  <si>
    <t xml:space="preserve">Vamos substituir o sifão de copo cromado da cozinha por um novo, assegurando a estética e funcionalidade do sistema.</t>
  </si>
  <si>
    <t xml:space="preserve">01.01.05</t>
  </si>
  <si>
    <t xml:space="preserve">Vamos substituir o sifão de copo cromado do banheiro por um novo, assegurando a estética e funcionalidade do sistema.</t>
  </si>
  <si>
    <t xml:space="preserve">01.02.03</t>
  </si>
  <si>
    <t xml:space="preserve">Vamos substituir o sifão de copo cromado da lavanderia por um novo, assegurando a estética e funcionalidade do sistema.</t>
  </si>
  <si>
    <t xml:space="preserve">Vamos substituir o sifão de copo cromado da sacada por um novo, assegurando a estética e funcionalidade do sistema.</t>
  </si>
  <si>
    <t xml:space="preserve">01.01.06</t>
  </si>
  <si>
    <t xml:space="preserve">Vamos substituir o sifão de copo de metal da cozinha por um novo, eliminando o vazamento e melhorando a durabilidade.</t>
  </si>
  <si>
    <t xml:space="preserve">01.02.04</t>
  </si>
  <si>
    <t xml:space="preserve">Vamos substituir o sifão de copo de metal do banheiro por um novo, eliminando o vazamento e melhorando a durabilidade.</t>
  </si>
  <si>
    <t xml:space="preserve">Vamos substituir o sifão de copo de metal da lavanderia por um novo, eliminando o vazamento e melhorando a durabilidade.</t>
  </si>
  <si>
    <t xml:space="preserve">01.01.07</t>
  </si>
  <si>
    <t xml:space="preserve">Vamos substituir o sifão de copo de metal da sacada por um novo, eliminando o vazamento e melhorando a durabilidade.</t>
  </si>
  <si>
    <t xml:space="preserve">01.02.05</t>
  </si>
  <si>
    <t xml:space="preserve">cano</t>
  </si>
  <si>
    <t xml:space="preserve">pvc</t>
  </si>
  <si>
    <t xml:space="preserve">Vamos reparar as conexões do cano de saída de água da cozinha, eliminando o vazamento e melhorando a durabilidade.</t>
  </si>
  <si>
    <t xml:space="preserve">Vamos reparar as conexões do cano de saída de água do banheiro, eliminando o vazamento e melhorando a durabilidade.</t>
  </si>
  <si>
    <t xml:space="preserve">01.01.08</t>
  </si>
  <si>
    <t xml:space="preserve">Vamos reparar as conexões do cano de saída de água da lavanderia, eliminando o vazamento e melhorando a durabilidade.</t>
  </si>
  <si>
    <t xml:space="preserve">01.02.06</t>
  </si>
  <si>
    <t xml:space="preserve">Vamos reparar as conexões do cano de saída de água da sacada, eliminando o vazamento e melhorando a durabilidade.</t>
  </si>
  <si>
    <t xml:space="preserve">Troca de encanamento para entrada de água</t>
  </si>
  <si>
    <t xml:space="preserve">tubulação aparente</t>
  </si>
  <si>
    <t xml:space="preserve">material pvc</t>
  </si>
  <si>
    <t xml:space="preserve">diâmetro até 1.1/2"</t>
  </si>
  <si>
    <t xml:space="preserve">com poucas conexões</t>
  </si>
  <si>
    <t xml:space="preserve">comprimento 6.00m</t>
  </si>
  <si>
    <t xml:space="preserve">Existe um vazamento de água na tubulação externa aparente, causando aumento no consumo de água.
Local: XXX</t>
  </si>
  <si>
    <t xml:space="preserve">Execução de troca de encanamento para entrada de água, tubulação aparente, material pvc, diâmetro até 1.1/2", com poucas conexões, comprimento 6.00m.
Está incluso: troca de peças necessárias, teste de funcionamento e limpeza do local.</t>
  </si>
  <si>
    <t xml:space="preserve">com muitas conexões</t>
  </si>
  <si>
    <t xml:space="preserve">Execução de troca de encanamento para entrada de água, tubulação aparente, material pvc, diâmetro até 1.1/2", com muitas conexões, comprimento 6.00m.
Está incluso: troca de peças necessárias, teste de funcionamento e limpeza do local.</t>
  </si>
  <si>
    <t xml:space="preserve">01.02.07</t>
  </si>
  <si>
    <t xml:space="preserve">Reparo pontual em encanamento para entrada de água</t>
  </si>
  <si>
    <t xml:space="preserve">material cobre</t>
  </si>
  <si>
    <t xml:space="preserve">diâmentro 1/2"</t>
  </si>
  <si>
    <t xml:space="preserve">Execução de reparo pontual em encanamento para entrada de água, tubulação aparente, material cobre, diâmentro 1/2", com poucas conexões.
Está incluso: troca de peças necessárias, teste de funcionamento e limpeza do local.</t>
  </si>
  <si>
    <t xml:space="preserve">01.02.08</t>
  </si>
  <si>
    <t xml:space="preserve">Troca de encanamento e conexões para entrada de água</t>
  </si>
  <si>
    <t xml:space="preserve">comprimento 2.50 m</t>
  </si>
  <si>
    <t xml:space="preserve">01.02.09</t>
  </si>
  <si>
    <t xml:space="preserve">Execução de troca de encanamento e conexões para entrada de água, tubulação aparente, material cobre, diâmentro 1/2", com muitas conexões, comprimento 2.50 m.
Está incluso: troca de peças necessárias, teste de funcionamento e limpeza do local.</t>
  </si>
  <si>
    <t xml:space="preserve">01.02.10</t>
  </si>
  <si>
    <t xml:space="preserve">diâmentro 3/4"</t>
  </si>
  <si>
    <t xml:space="preserve">Execução de reparo pontual em encanamento para entrada de água, tubulação aparente, material cobre, diâmentro 3/4", com poucas conexões.
Está incluso: troca de peças necessárias, teste de funcionamento e limpeza do local.</t>
  </si>
  <si>
    <t xml:space="preserve">01.02.11</t>
  </si>
  <si>
    <t xml:space="preserve">Execução de troca de encanamento e conexões para entrada de água, tubulação aparente, material cobre, diâmentro 3/4", com muitas conexões, comprimento 2.50 m.
Está incluso: troca de peças necessárias, teste de funcionamento e limpeza do local.</t>
  </si>
  <si>
    <t xml:space="preserve">01.02.30</t>
  </si>
  <si>
    <t xml:space="preserve">Troca de cotovelo / joelho azul com rosca e conexões necessárias</t>
  </si>
  <si>
    <t xml:space="preserve">entrada de água</t>
  </si>
  <si>
    <t xml:space="preserve">Execução de troca de cotovelo / joelho azul com rosca e conexões necessárias, entrada de água, material pvc.
Está incluso: troca de peças necessárias, teste de funcionamento e limpeza do local.</t>
  </si>
  <si>
    <t xml:space="preserve">01.02.31</t>
  </si>
  <si>
    <t xml:space="preserve">tubulação embutida</t>
  </si>
  <si>
    <t xml:space="preserve">acabamento em reboco com pintura similar</t>
  </si>
  <si>
    <t xml:space="preserve">Existe um vazamento de água na tubulação interna, podendo causar infiltração e aumento no consumo de água.
Local: XXX</t>
  </si>
  <si>
    <t xml:space="preserve">Execução de troca de cotovelo / joelho azul com rosca e conexões necessárias, entrada de água, material pvc, tubulação embutida, acabamento em reboco com pintura similar.
Está incluso: troca de peças necessárias, através de quebra e reconstrução da alvenaria com acabamento similar, teste de funcionamento e limpeza do local.</t>
  </si>
  <si>
    <t xml:space="preserve">01.02.32</t>
  </si>
  <si>
    <t xml:space="preserve">acabamento em cerâmica convencional</t>
  </si>
  <si>
    <t xml:space="preserve">até 02 peças</t>
  </si>
  <si>
    <t xml:space="preserve">Execução de troca de cotovelo / joelho azul com rosca e conexões necessárias, entrada de água, material pvc, tubulação embutida, acabamento em cerâmica convencional, até 02 peças.
Está incluso: troca de peças necessárias, através de quebra e reconstrução da alvenaria com acabamento similar, teste de funcionamento e limpeza do local.</t>
  </si>
  <si>
    <t xml:space="preserve">01.02.33</t>
  </si>
  <si>
    <t xml:space="preserve">até 04 peças</t>
  </si>
  <si>
    <t xml:space="preserve">Execução de troca de cotovelo / joelho azul com rosca e conexões necessárias, entrada de água, material pvc, tubulação embutida, acabamento em cerâmica convencional, até 04 peças.
Está incluso: troca de peças necessárias, através de quebra e reconstrução da alvenaria com acabamento similar, teste de funcionamento e limpeza do local.</t>
  </si>
  <si>
    <t xml:space="preserve">01.02.34</t>
  </si>
  <si>
    <t xml:space="preserve">acabamento em cerâmica de museu similar</t>
  </si>
  <si>
    <t xml:space="preserve">máximo 15x15 cm</t>
  </si>
  <si>
    <t xml:space="preserve">Execução de troca de cotovelo / joelho azul com rosca e conexões necessárias, entrada de água, material pvc, tubulação embutida, acabamento em cerâmica de museu similar, máximo 15x15 cm, até 02 peças.
Está incluso: troca de peças necessárias, através de quebra e reconstrução da alvenaria com acabamento similar, teste de funcionamento e limpeza do local.</t>
  </si>
  <si>
    <t xml:space="preserve">01.02.35</t>
  </si>
  <si>
    <t xml:space="preserve">Execução de troca de cotovelo / joelho azul com rosca e conexões necessárias, entrada de água, material pvc, tubulação embutida, acabamento em cerâmica de museu similar, máximo 15x15 cm, até 04 peças.
Está incluso: troca de peças necessárias, através de quebra e reconstrução da alvenaria com acabamento similar, teste de funcionamento e limpeza do local.</t>
  </si>
  <si>
    <t xml:space="preserve">01.02.36</t>
  </si>
  <si>
    <t xml:space="preserve">até 06 peças</t>
  </si>
  <si>
    <t xml:space="preserve">Execução de troca de cotovelo / joelho azul com rosca e conexões necessárias, entrada de água, material pvc, tubulação embutida, acabamento em cerâmica de museu similar, máximo 15x15 cm, até 06 peças.
Está incluso: troca de peças necessárias, através de quebra e reconstrução da alvenaria com acabamento similar, teste de funcionamento e limpeza do local.</t>
  </si>
  <si>
    <t xml:space="preserve">01.02.37</t>
  </si>
  <si>
    <t xml:space="preserve">máximo 30x30 cm</t>
  </si>
  <si>
    <t xml:space="preserve">Execução de troca de cotovelo / joelho azul com rosca e conexões necessárias, entrada de água, material pvc, tubulação embutida, acabamento em cerâmica de museu similar, máximo 30x30 cm, até 02 peças.
Está incluso: troca de peças necessárias, através de quebra e reconstrução da alvenaria com acabamento similar, teste de funcionamento e limpeza do local.</t>
  </si>
  <si>
    <t xml:space="preserve">01.02.38</t>
  </si>
  <si>
    <t xml:space="preserve">Execução de troca de cotovelo / joelho azul com rosca e conexões necessárias, entrada de água, material pvc, tubulação embutida, acabamento em cerâmica de museu similar, máximo 30x30 cm, até 04 peças.
Está incluso: troca de peças necessárias, através de quebra e reconstrução da alvenaria com acabamento similar, teste de funcionamento e limpeza do local.</t>
  </si>
  <si>
    <t xml:space="preserve">01.02.39</t>
  </si>
  <si>
    <t xml:space="preserve">máximo 60x60 cm</t>
  </si>
  <si>
    <t xml:space="preserve">Execução de troca de cotovelo / joelho azul com rosca e conexões necessárias, entrada de água, material pvc, tubulação embutida, acabamento em cerâmica de museu similar, máximo 60x60 cm, até 02 peças.
Está incluso: troca de peças necessárias, através de quebra e reconstrução da alvenaria com acabamento similar, teste de funcionamento e limpeza do local.</t>
  </si>
  <si>
    <t xml:space="preserve">01.02.40</t>
  </si>
  <si>
    <t xml:space="preserve">Execução de troca de cotovelo / joelho azul com rosca e conexões necessárias, entrada de água, material pvc, tubulação embutida, acabamento em cerâmica de museu similar, máximo 60x60 cm, até 04 peças.
Está incluso: troca de peças necessárias, através de quebra e reconstrução da alvenaria com acabamento similar, teste de funcionamento e limpeza do local.</t>
  </si>
  <si>
    <t xml:space="preserve">01.02.41</t>
  </si>
  <si>
    <t xml:space="preserve">a partir de 60x60 cm</t>
  </si>
  <si>
    <t xml:space="preserve">Execução de troca de cotovelo / joelho azul com rosca e conexões necessárias, entrada de água, material pvc, tubulação embutida, acabamento em cerâmica de museu similar, a partir de 60x60 cm, até 02 peças.
Está incluso: troca de peças necessárias, através de quebra e reconstrução da alvenaria com acabamento similar, teste de funcionamento e limpeza do local.</t>
  </si>
  <si>
    <t xml:space="preserve">01.02.42</t>
  </si>
  <si>
    <t xml:space="preserve">Execução de troca de cotovelo / joelho azul com rosca e conexões necessárias, entrada de água, material pvc, tubulação embutida, acabamento em cerâmica de museu similar, a partir de 60x60 cm, até 04 peças.
Está incluso: troca de peças necessárias, através de quebra e reconstrução da alvenaria com acabamento similar, teste de funcionamento e limpeza do local.</t>
  </si>
  <si>
    <t xml:space="preserve">01.02.43</t>
  </si>
  <si>
    <t xml:space="preserve">acabamento em cerâmica disponível no local</t>
  </si>
  <si>
    <t xml:space="preserve">Execução de troca de cotovelo / joelho azul com rosca e conexões necessárias, entrada de água, material pvc, tubulação embutida, acabamento em cerâmica disponível no local, até 04 peças.
Está incluso: troca de peças necessárias, através de quebra e reconstrução da alvenaria com acabamento similar, teste de funcionamento e limpeza do local.</t>
  </si>
  <si>
    <t xml:space="preserve">01.02.44</t>
  </si>
  <si>
    <t xml:space="preserve">Troca de cotovelo / joelho branco com anel de borracha e conexões necessárias</t>
  </si>
  <si>
    <t xml:space="preserve">saída de esgoto</t>
  </si>
  <si>
    <t xml:space="preserve">Execução de troca de cotovelo / joelho branco com anel de borracha e conexões necessárias, saída de esgoto, material pvc.
Está incluso: troca de peças necessárias, teste de funcionamento e limpeza do local.</t>
  </si>
  <si>
    <t xml:space="preserve">01.02.45</t>
  </si>
  <si>
    <t xml:space="preserve">Execução de troca de cotovelo / joelho branco com anel de borracha e conexões necessárias, saída de esgoto, material pvc, tubulação embutida, acabamento em reboco com pintura similar.
Está incluso: troca de peças necessárias, através de quebra e reconstrução da alvenaria com acabamento similar, teste de funcionamento e limpeza do local.</t>
  </si>
  <si>
    <t xml:space="preserve">01.02.46</t>
  </si>
  <si>
    <t xml:space="preserve">Execução de troca de cotovelo / joelho branco com anel de borracha e conexões necessárias, saída de esgoto, material pvc, tubulação embutida, acabamento em cerâmica convencional, até 02 peças.
Está incluso: troca de peças necessárias, através de quebra e reconstrução da alvenaria com acabamento similar, teste de funcionamento e limpeza do local.</t>
  </si>
  <si>
    <t xml:space="preserve">01.02.47</t>
  </si>
  <si>
    <t xml:space="preserve">Execução de troca de cotovelo / joelho branco com anel de borracha e conexões necessárias, saída de esgoto, material pvc, tubulação embutida, acabamento em cerâmica convencional, até 04 peças.
Está incluso: troca de peças necessárias, através de quebra e reconstrução da alvenaria com acabamento similar, teste de funcionamento e limpeza do local.</t>
  </si>
  <si>
    <t xml:space="preserve">01.02.48</t>
  </si>
  <si>
    <t xml:space="preserve">Execução de troca de cotovelo / joelho branco com anel de borracha e conexões necessárias, saída de esgoto, material pvc, tubulação embutida, acabamento em cerâmica de museu similar, máximo 15x15 cm, até 02 peças.
Está incluso: troca de peças necessárias, através de quebra e reconstrução da alvenaria com acabamento similar, teste de funcionamento e limpeza do local.</t>
  </si>
  <si>
    <t xml:space="preserve">01.02.49</t>
  </si>
  <si>
    <t xml:space="preserve">Execução de troca de cotovelo / joelho branco com anel de borracha e conexões necessárias, saída de esgoto, material pvc, tubulação embutida, acabamento em cerâmica de museu similar, máximo 15x15 cm, até 04 peças.
Está incluso: troca de peças necessárias, através de quebra e reconstrução da alvenaria com acabamento similar, teste de funcionamento e limpeza do local.</t>
  </si>
  <si>
    <t xml:space="preserve">01.02.50</t>
  </si>
  <si>
    <t xml:space="preserve">Execução de troca de cotovelo / joelho branco com anel de borracha e conexões necessárias, saída de esgoto, material pvc, tubulação embutida, acabamento em cerâmica de museu similar, máximo 15x15 cm, até 06 peças.
Está incluso: troca de peças necessárias, através de quebra e reconstrução da alvenaria com acabamento similar, teste de funcionamento e limpeza do local.</t>
  </si>
  <si>
    <t xml:space="preserve">01.02.51</t>
  </si>
  <si>
    <t xml:space="preserve">Execução de troca de cotovelo / joelho branco com anel de borracha e conexões necessárias, saída de esgoto, material pvc, tubulação embutida, acabamento em cerâmica de museu similar, máximo 30x30 cm, até 02 peças.
Está incluso: troca de peças necessárias, através de quebra e reconstrução da alvenaria com acabamento similar, teste de funcionamento e limpeza do local.</t>
  </si>
  <si>
    <t xml:space="preserve">01.02.52</t>
  </si>
  <si>
    <t xml:space="preserve">Execução de troca de cotovelo / joelho branco com anel de borracha e conexões necessárias, saída de esgoto, material pvc, tubulação embutida, acabamento em cerâmica de museu similar, máximo 30x30 cm, até 04 peças.
Está incluso: troca de peças necessárias, através de quebra e reconstrução da alvenaria com acabamento similar, teste de funcionamento e limpeza do local.</t>
  </si>
  <si>
    <t xml:space="preserve">01.02.53</t>
  </si>
  <si>
    <t xml:space="preserve">Execução de troca de cotovelo / joelho branco com anel de borracha e conexões necessárias, saída de esgoto, material pvc, tubulação embutida, acabamento em cerâmica de museu similar, máximo 60x60 cm, até 02 peças.
Está incluso: troca de peças necessárias, através de quebra e reconstrução da alvenaria com acabamento similar, teste de funcionamento e limpeza do local.</t>
  </si>
  <si>
    <t xml:space="preserve">01.02.54</t>
  </si>
  <si>
    <t xml:space="preserve">Execução de troca de cotovelo / joelho branco com anel de borracha e conexões necessárias, saída de esgoto, material pvc, tubulação embutida, acabamento em cerâmica de museu similar, máximo 60x60 cm, até 04 peças.
Está incluso: troca de peças necessárias, através de quebra e reconstrução da alvenaria com acabamento similar, teste de funcionamento e limpeza do local.</t>
  </si>
  <si>
    <t xml:space="preserve">01.02.55</t>
  </si>
  <si>
    <t xml:space="preserve">Execução de troca de cotovelo / joelho branco com anel de borracha e conexões necessárias, saída de esgoto, material pvc, tubulação embutida, acabamento em cerâmica de museu similar, a partir de 60x60 cm, até 02 peças.
Está incluso: troca de peças necessárias, através de quebra e reconstrução da alvenaria com acabamento similar, teste de funcionamento e limpeza do local.</t>
  </si>
  <si>
    <t xml:space="preserve">01.02.56</t>
  </si>
  <si>
    <t xml:space="preserve">Execução de troca de cotovelo / joelho branco com anel de borracha e conexões necessárias, saída de esgoto, material pvc, tubulação embutida, acabamento em cerâmica de museu similar, a partir de 60x60 cm, até 04 peças.
Está incluso: troca de peças necessárias, através de quebra e reconstrução da alvenaria com acabamento similar, teste de funcionamento e limpeza do local.</t>
  </si>
  <si>
    <t xml:space="preserve">01.02.57</t>
  </si>
  <si>
    <t xml:space="preserve">Execução de troca de cotovelo / joelho branco com anel de borracha e conexões necessárias, saída de esgoto, material pvc, tubulação embutida, acabamento em cerâmica disponível no local, até 04 peças.
Está incluso: troca de peças necessárias, através de quebra e reconstrução da alvenaria com acabamento similar, teste de funcionamento e limpeza do local.</t>
  </si>
  <si>
    <t xml:space="preserve">01.02.58</t>
  </si>
  <si>
    <t xml:space="preserve">Retirada de ar da tubulação</t>
  </si>
  <si>
    <t xml:space="preserve">por ponto hidráulico</t>
  </si>
  <si>
    <t xml:space="preserve">Ar na tubulação hidráulica, impedindo o fluxo de água.</t>
  </si>
  <si>
    <t xml:space="preserve">Execução de retirada de ar da tubulação, por ponto hidráulico.
Está incluso: abertura e fechamento de pontos, testes necessários e limpeza do local.</t>
  </si>
  <si>
    <t xml:space="preserve">01.03</t>
  </si>
  <si>
    <t xml:space="preserve">01.03.01</t>
  </si>
  <si>
    <t xml:space="preserve">Reparo de conexões</t>
  </si>
  <si>
    <t xml:space="preserve">convencional</t>
  </si>
  <si>
    <t xml:space="preserve">Vazamento em conexões da caixa d água.</t>
  </si>
  <si>
    <t xml:space="preserve">Execução de reparo de conexões, convencional.
Está incluso: troca de peças necessárias, teste de funcionamento e limpeza do local.</t>
  </si>
  <si>
    <t xml:space="preserve">01.03.02</t>
  </si>
  <si>
    <t xml:space="preserve">Reparo de dreno da caixa d água</t>
  </si>
  <si>
    <t xml:space="preserve">Dreno da caixa d água danificado.</t>
  </si>
  <si>
    <t xml:space="preserve">Execução de reparo de dreno da caixa d água, convencional.
Está incluso: troca de peças necessárias, teste de funcionamento e limpeza do local.</t>
  </si>
  <si>
    <t xml:space="preserve">01.03.03</t>
  </si>
  <si>
    <t xml:space="preserve">Troca de boia da caixa d água</t>
  </si>
  <si>
    <t xml:space="preserve">com haste metálica, conexão metálica e boia de material plástico</t>
  </si>
  <si>
    <t xml:space="preserve">Boia da caixa d água não está operando.</t>
  </si>
  <si>
    <t xml:space="preserve">Execução de troca de boia da caixa d água, convencional, com haste metálica, conexão metálica e boia de material plástico.
Está incluso: troca de peças necessárias, teste de funcionamento e limpeza do local.</t>
  </si>
  <si>
    <t xml:space="preserve">01.03.04</t>
  </si>
  <si>
    <t xml:space="preserve">Troca da chave de boia</t>
  </si>
  <si>
    <t xml:space="preserve">elétrica</t>
  </si>
  <si>
    <t xml:space="preserve">Boia elétrica da caixa d água não está operando.</t>
  </si>
  <si>
    <t xml:space="preserve">Execução de troca da chave de boia, elétrica.
Está incluso: troca de peças necessárias, teste de funcionamento e limpeza do local.</t>
  </si>
  <si>
    <t xml:space="preserve">01.03.05</t>
  </si>
  <si>
    <t xml:space="preserve">Necessidade de limpeza da caixa d água</t>
  </si>
  <si>
    <t xml:space="preserve">Execução de retirada de ar da tubulação, convencional.
Está incluso: revisão da bóia e conexões.</t>
  </si>
  <si>
    <t xml:space="preserve">01.03.06</t>
  </si>
  <si>
    <t xml:space="preserve">Troca de caixa d água, incluso conexões e boia</t>
  </si>
  <si>
    <t xml:space="preserve">localização externa</t>
  </si>
  <si>
    <t xml:space="preserve">menos de 500l</t>
  </si>
  <si>
    <t xml:space="preserve">Necessidade de substituição da caixa d água</t>
  </si>
  <si>
    <t xml:space="preserve">Execução de troca de caixa d água, incluso conexões e boia, localização externa, menos de 500l.
Está incluso: retirada e descarte da caixa d água antiga, instalação completa com limpeza do local e teste de funcionamento.</t>
  </si>
  <si>
    <t xml:space="preserve">01.03.07</t>
  </si>
  <si>
    <t xml:space="preserve">entre 500l e 1000l</t>
  </si>
  <si>
    <t xml:space="preserve">Execução de troca de caixa d água, incluso conexões e boia, localização externa, entre 500l e 1000l.
Está incluso: retirada e descarte da caixa d água antiga, instalação completa com limpeza do local e teste de funcionamento.</t>
  </si>
  <si>
    <t xml:space="preserve">01.03.08</t>
  </si>
  <si>
    <t xml:space="preserve">mais de 1.000l</t>
  </si>
  <si>
    <t xml:space="preserve">Execução de troca de caixa d água, incluso conexões e boia, localização externa, mais de 1.000l.
Está incluso: retirada e descarte da caixa d água antiga, instalação completa com limpeza do local e teste de funcionamento.</t>
  </si>
  <si>
    <t xml:space="preserve">01.03.09</t>
  </si>
  <si>
    <t xml:space="preserve">localização interna do telhado</t>
  </si>
  <si>
    <t xml:space="preserve">Execução de troca de caixa d água, incluso conexões e boia, localização interna do telhado, menos de 500l.
Está incluso: desmontagem e montagem de parte da cobertura do telhado necessária para retirada e descarte da caixa d água antiga, instalação completa da caixa d água nova com limpeza do local e teste de funcionamento.</t>
  </si>
  <si>
    <t xml:space="preserve">01.03.10</t>
  </si>
  <si>
    <t xml:space="preserve">Execução de troca de caixa d água, incluso conexões e boia, localização interna do telhado, entre 500l e 1000l.
Está incluso: desmontagem e montagem de parte da cobertura do telhado necessária para retirada e descarte da caixa d água antiga, instalação completa da caixa d água nova com limpeza do local e teste de funcionamento.</t>
  </si>
  <si>
    <t xml:space="preserve">01.03.11</t>
  </si>
  <si>
    <t xml:space="preserve">Execução de troca de caixa d água, incluso conexões e boia, localização interna do telhado, mais de 1.000l.
Está incluso: desmontagem e montagem de parte da cobertura do telhado necessária para retirada e descarte da caixa d água antiga, instalação completa da caixa d água nova com limpeza do local e teste de funcionamento.</t>
  </si>
  <si>
    <t xml:space="preserve">01.03.12</t>
  </si>
  <si>
    <t xml:space="preserve">Troca da tampa de caixa d água</t>
  </si>
  <si>
    <t xml:space="preserve">Necessidade de substituição da tampa da caixa d água</t>
  </si>
  <si>
    <t xml:space="preserve">Execução de troca da tampa de caixa d água, convencional, menos de 500l.
Está incluso: retirada e descarte da tampa antiga, instalação da tampa nova e limpeza do local.</t>
  </si>
  <si>
    <t xml:space="preserve">01.03.13</t>
  </si>
  <si>
    <t xml:space="preserve">Execução de troca da tampa de caixa d água, convencional, entre 500l e 1000l.
Está incluso: retirada e descarte da tampa antiga, instalação da tampa nova e limpeza do local.</t>
  </si>
  <si>
    <t xml:space="preserve">01.03.14</t>
  </si>
  <si>
    <t xml:space="preserve">Execução de troca da tampa de caixa d água, convencional, mais de 1.000l.
Está incluso: retirada e descarte da tampa antiga, instalação da tampa nova e limpeza do local.</t>
  </si>
  <si>
    <t xml:space="preserve">01.03.15</t>
  </si>
  <si>
    <t xml:space="preserve">Troca da base da caixa d água</t>
  </si>
  <si>
    <t xml:space="preserve">estrutura em madeira</t>
  </si>
  <si>
    <t xml:space="preserve">Necessidade de conserto da base da caixa d água</t>
  </si>
  <si>
    <t xml:space="preserve">Execução de troca da base da caixa d água, estrutura em madeira.
Está incluso: substituição de vigas de madeira com travamento.</t>
  </si>
  <si>
    <t xml:space="preserve">01.04</t>
  </si>
  <si>
    <t xml:space="preserve">01.04.01</t>
  </si>
  <si>
    <t xml:space="preserve">Troca completa do registro tipo esfera</t>
  </si>
  <si>
    <t xml:space="preserve">Problema no registro esfera</t>
  </si>
  <si>
    <t xml:space="preserve">material plástico</t>
  </si>
  <si>
    <t xml:space="preserve">Registro tipo esfera de plástico está danificado, sendo necessário a troca completa.
Local:Cozinha</t>
  </si>
  <si>
    <t xml:space="preserve">Substituição completa do registro de plástico tipo esfera.
Em nosso serviço está incluso: troca de peças necessárias, teste de funcionamento e limpeza do local.</t>
  </si>
  <si>
    <t xml:space="preserve">01.04.02</t>
  </si>
  <si>
    <t xml:space="preserve">material metal</t>
  </si>
  <si>
    <t xml:space="preserve">Caixa d'água</t>
  </si>
  <si>
    <t xml:space="preserve">Registro tipo esfera de metal está danificado, sendo necessário a troca completa.
Local: Caixa d'água</t>
  </si>
  <si>
    <t xml:space="preserve">Substituição completa do registro de metal tipo esfera.
Em nosso serviço está incluso: troca de peças necessárias, teste de funcionamento e limpeza do local.</t>
  </si>
  <si>
    <t xml:space="preserve">01.04.03</t>
  </si>
  <si>
    <t xml:space="preserve">Troca da borracha vedante do registro tipo gaveta</t>
  </si>
  <si>
    <t xml:space="preserve">Vazamento aparente no registro de gaveta, devido a falha na vedação interna do registro.
Local: XXX</t>
  </si>
  <si>
    <t xml:space="preserve">Substituição da borracha vedante do registro tipo gaveta.
Em nosso serviço está incluso: troca da borracha através da retirada do eixo central e limpeza do local.</t>
  </si>
  <si>
    <t xml:space="preserve">01.04.04</t>
  </si>
  <si>
    <t xml:space="preserve">Troca das borrachas vedantes do registro tipo pressão</t>
  </si>
  <si>
    <t xml:space="preserve">Vazamento aparente no registro de pressão com gotejamento continuo no chuveiro, devido a falha na vedação do registro.
Local: XXX</t>
  </si>
  <si>
    <t xml:space="preserve">Substituição da borracha vedante do registro tipo pressão.
Em nosso serviço está incluso: troca da borracha através da retirada do eixo central e limpeza do local.</t>
  </si>
  <si>
    <t xml:space="preserve">01.04.05</t>
  </si>
  <si>
    <t xml:space="preserve">Troca do reparo de registro de gaveta</t>
  </si>
  <si>
    <t xml:space="preserve">utilizado em registro geral</t>
  </si>
  <si>
    <t xml:space="preserve">modelos antigos</t>
  </si>
  <si>
    <t xml:space="preserve">salva registro universal</t>
  </si>
  <si>
    <t xml:space="preserve">Foi identificado danos no reparo interno do registro tipo gaveta de modelos antigos, causando problemas durante o uso.
Local: XXX</t>
  </si>
  <si>
    <t xml:space="preserve">Substituição no reparo interno do registro tipo gaveta de modelos antigos.
Em nosso serviço está incluso: troca de eixo, cunha, castelo, teste de funcionamento e limpeza do local. 
Obs: Caso seja necessária a abertura da parede para troca completa do registro, será feito orçamento adicional</t>
  </si>
  <si>
    <t xml:space="preserve">01.04.06</t>
  </si>
  <si>
    <t xml:space="preserve">modelos atuais</t>
  </si>
  <si>
    <t xml:space="preserve">Foi identificado danos no reparo interno do registro tipo gaveta, causando problemas durante o uso.
Local: XXX</t>
  </si>
  <si>
    <t xml:space="preserve">Substituição no reparo interno do registro tipo gaveta.
Em nosso serviço está incluso: troca de eixo, cunha, castelo, teste de funcionamento e limpeza do local. 
Obs: Caso seja necessária a abertura da parede para troca completa do registro, será feito orçamento adicional</t>
  </si>
  <si>
    <t xml:space="preserve">01.04.07</t>
  </si>
  <si>
    <t xml:space="preserve">Troca de acabamento do registro tipo gaveta</t>
  </si>
  <si>
    <t xml:space="preserve">considerar acabamento similar</t>
  </si>
  <si>
    <t xml:space="preserve">Foi identificado danos no acabamento do registro tipo gaveta, causando dificuldades de funcionamento durante o uso.
Local: XXX</t>
  </si>
  <si>
    <t xml:space="preserve">Substituição do acabamento no registro geral tipo gaveta, por novo acabamento similar ao existente
Em nosso serviço está incluso: troca do volante, canopla, teste de funcionamento e limpeza do local.</t>
  </si>
  <si>
    <t xml:space="preserve">01.04.08</t>
  </si>
  <si>
    <t xml:space="preserve">Troca de reparo e de acabamento do registro tipo gaveta</t>
  </si>
  <si>
    <t xml:space="preserve">Foram identificados danos no acabamento e no reparo interno do registro tipo gaveta, causando dificuldades de funcionamento durante o uso.
Local: XXX</t>
  </si>
  <si>
    <t xml:space="preserve">Substituição do reparo interno e de acabamento do registro tipo gaveta.
Em nosso serviço está incluso: troca de eixo, cunha, castelo, volante, canopla, teste de funcionamento e limpeza do local. 
Obs: Caso seja necessária a abertura da parede para troca completa do registro, será feito orçamento adicional</t>
  </si>
  <si>
    <t xml:space="preserve">01.04.09</t>
  </si>
  <si>
    <t xml:space="preserve">Troca completa do registro tipo gaveta</t>
  </si>
  <si>
    <t xml:space="preserve">Registro de gaveta com mecanismo interno comprometido, causando riscos de infiltrações e impossibilitando seu uso de maneira correta.
Local: XXX</t>
  </si>
  <si>
    <t xml:space="preserve">Retirada do registro existente, instalação de novo registro tipo gaveta, utilizado como registro geral.
Em nosso serviço está incluso: troca da base de registro, peças de conexão, teste de funcionamento e limpeza do local.</t>
  </si>
  <si>
    <t xml:space="preserve">01.04.10</t>
  </si>
  <si>
    <t xml:space="preserve">incluindo quebra e reconstrução da alvenaria</t>
  </si>
  <si>
    <t xml:space="preserve">Abertura da parede para a troca completa do registro de gaveta, incluindo o fornecimento de peças para conexão e acabamento, reconstrução da alvenaria e reboco, finalização com pintura na cor atual da parede.
Após a conclusão do serviço, será feito o teste de funcionamento, limpeza e retirada dos entulhos.
</t>
  </si>
  <si>
    <t xml:space="preserve">01.04.11</t>
  </si>
  <si>
    <t xml:space="preserve">Abertura da parede para a troca completa do registro de gaveta, incluindo o fornecimento de peças para conexão e acabamento, reconstrução da alvenaria e reboco, instalação de até 2 peças de azulejos similares ao existente.
Após a conclusão do serviço, será feito o teste de funcionamento, limpeza e retirada dos entulhos.
Obs: Os azulejos podem conter variações de tonalidade.</t>
  </si>
  <si>
    <t xml:space="preserve">01.04.12</t>
  </si>
  <si>
    <t xml:space="preserve">Abertura da parede para a troca completa do registro de gaveta, incluindo o fornecimento de peças para conexão e acabamento, reconstrução da alvenaria e reboco, instalação de até 4 peças de azulejos similares ao existente.
Após a conclusão do serviço, será feito o teste de funcionamento, limpeza e retirada dos entulhos.
Obs: Os azulejos podem conter variações de tonalidade.</t>
  </si>
  <si>
    <t xml:space="preserve">01.04.13</t>
  </si>
  <si>
    <t xml:space="preserve">Abertura da parede para a troca completa do registro de gaveta, incluindo o fornecimento de peças para conexão e acabamento, reconstrução da alvenaria e reboco, instalação de até 2 peças de azulejos compradas em museu, com tamanho de 15 x 15 cm similar a existente.
Após a conclusão do serviço, será feito o teste de funcionamento, limpeza e retirada dos entulhos.
Obs: Os azulejos podem conter variações de tonalidade.</t>
  </si>
  <si>
    <t xml:space="preserve">01.04.14</t>
  </si>
  <si>
    <t xml:space="preserve">Abertura da parede para a troca completa do registro de gaveta, incluindo o fornecimento de peças para conexão e acabamento, reconstrução da alvenaria e reboco, instalação de até 4 peças de azulejos compradas em museu, com tamanho de 15 x 15 cm similares ao existente.
Após a conclusão do serviço, será feito o teste de funcionamento, limpeza e retirada dos entulhos.
Obs: Os azulejos podem conter variações de tonalidade.</t>
  </si>
  <si>
    <t xml:space="preserve">01.04.15</t>
  </si>
  <si>
    <t xml:space="preserve">Abertura da parede para a troca completa do registro de gaveta, incluindo o fornecimento de peças para conexão e acabamento, reconstrução da alvenaria e reboco, instalação de até 6 peças de azulejos compradas em museu, com tamanho de 15 x 15 cm similares ao existente.
Após a conclusão do serviço, será feito o teste de funcionamento, limpeza e retirada dos entulhos.
Obs: Os azulejos podem conter variações de tonalidade.</t>
  </si>
  <si>
    <t xml:space="preserve">01.04.16</t>
  </si>
  <si>
    <t xml:space="preserve">Abertura da parede para a troca completa do registro de gaveta, incluindo o fornecimento de peças para conexão e acabamento, reconstrução da alvenaria e reboco, instalação de até 2 peças de azulejos compradas em museu, com tamanho de 30 x 30 cm similares ao existente.
Após a conclusão do serviço, será feito o teste de funcionamento, limpeza e retirada dos entulhos.
Obs: Os azulejos podem conter variações de tonalidade.</t>
  </si>
  <si>
    <t xml:space="preserve">01.04.17</t>
  </si>
  <si>
    <t xml:space="preserve">Abertura da parede para a troca completa do registro de gaveta, incluindo o fornecimento de peças para conexão e acabamento, reconstrução da alvenaria e reboco, instalação de até 4 peças de azulejos compradas em museu, com tamanho de 30 x 30 cm similares ao existente.
Após a conclusão do serviço, será feito o teste de funcionamento, limpeza e retirada dos entulhos.
Obs: Os azulejos podem conter variações de tonalidade.</t>
  </si>
  <si>
    <t xml:space="preserve">01.04.18</t>
  </si>
  <si>
    <t xml:space="preserve">Abertura da parede para a troca completa do registro de gaveta, incluindo o fornecimento de peças para conexão e acabamento, reconstrução da alvenaria e reboco, instalação de até 2 peças de azulejos compradas em museu, com tamanho de 60 x 60 cm similares ao existente.
Após a conclusão do serviço, será feito o teste de funcionamento, limpeza e retirada dos entulhos.
Obs: Os azulejos podem conter variações de tonalidade.</t>
  </si>
  <si>
    <t xml:space="preserve">01.04.19</t>
  </si>
  <si>
    <t xml:space="preserve">Abertura da parede para a troca completa do registro de gaveta, incluindo o fornecimento de peças para conexão e acabamento, reconstrução da alvenaria e reboco, instalação de até 4 peças de azulejos compradas em museu, com tamanho de 60 x 60 cm similares ao existente.
Após a conclusão do serviço, será feito o teste de funcionamento, limpeza e retirada dos entulhos.
Obs: Os azulejos podem conter variações de tonalidade.</t>
  </si>
  <si>
    <t xml:space="preserve">01.04.20</t>
  </si>
  <si>
    <t xml:space="preserve">Abertura da parede para a troca completa do registro de gaveta, incluindo o fornecimento de peças para conexão e acabamento, reconstrução da alvenaria e reboco, instalação de até 2 peças de azulejos compradas em museu, com tamanho de grandes dimensões, maiores que 60 x 60 cm similares ao existente.
Após a conclusão do serviço, será feito o teste de funcionamento, limpeza e retirada dos entulhos.
Obs: Os azulejos podem conter variações de tonalidade.</t>
  </si>
  <si>
    <t xml:space="preserve">01.04.21</t>
  </si>
  <si>
    <t xml:space="preserve">Abertura da parede para a troca completa do registro de gaveta, incluindo o fornecimento de peças para conexão e acabamento, reconstrução da alvenaria e reboco, instalação de até 4 peças de azulejos compradas em museu, com tamanho de grandes dimensões, maiores que 60 x 60 cm similares ao existente.
Após a conclusão do serviço, será feito o teste de funcionamento, limpeza e retirada dos entulhos.
Obs: Os azulejos podem conter variações de tonalidade.</t>
  </si>
  <si>
    <t xml:space="preserve">01.04.22</t>
  </si>
  <si>
    <t xml:space="preserve">Abertura da parede para a troca completa do registro de gaveta, incluindo o fornecimento de peças para conexão e acabamento, reconstrução da alvenaria e reboco, instalação de até 4 peças de azulejos. 
Após a conclusão do serviço, será feito o teste de funcionamento, limpeza e retirada dos entulhos.
Obs: Os azulejos serão fornecidos pelo cliente.</t>
  </si>
  <si>
    <t xml:space="preserve">01.04.23</t>
  </si>
  <si>
    <t xml:space="preserve">Troca de reparo do registro tipo pressão</t>
  </si>
  <si>
    <t xml:space="preserve">utilizado em chuveiro</t>
  </si>
  <si>
    <t xml:space="preserve">Foi identificado danos no reparo interno do registro tipo pressão de modelos antigos, causando problemas durante o uso.
Local: XXX</t>
  </si>
  <si>
    <t xml:space="preserve">Substituição no reparo interno do registro tipo pressão, utilizado no acionamento do chuveiro.
Em nosso serviço está incluso: troca de eixo,castelo, vedante, teste de funcionamento e limpeza do local. 
Obs: Caso seja necessária a abertura da parede para troca completa do registro, será feito orçamento adicional</t>
  </si>
  <si>
    <t xml:space="preserve">01.04.24</t>
  </si>
  <si>
    <t xml:space="preserve">Troca de acabamento do registro tipo pressão</t>
  </si>
  <si>
    <t xml:space="preserve">Foi identificado danos no acabamento do registro tipo pressão, causando dificuldades de funcionamento durante o uso.
Local: XXX</t>
  </si>
  <si>
    <t xml:space="preserve">Substituição de acabamento do registro tipo pressão, utilizado no acionamento do chuveiro.
Em nosso serviço está incluso: troca do volante,canopla, teste de funcionamento e limpeza do local. </t>
  </si>
  <si>
    <t xml:space="preserve">01.04.25</t>
  </si>
  <si>
    <t xml:space="preserve">Troca de reparo e de acabamento do registro tipo pressão</t>
  </si>
  <si>
    <t xml:space="preserve">Foram identificados danos no acabamento e no reparo interno do registro tipo pressão, causando dificuldades de funcionamento durante o uso.
Local: XXX</t>
  </si>
  <si>
    <t xml:space="preserve">Substituição no reparo interno e acabamento do registro tipo pressão, utilizado no acionamento do chuveiro.
Em nosso serviço está incluso: troca de eixo,castelo, vedante, volante, canopla, teste de funcionamento e limpeza do local. 
Obs: Caso seja necessária a abertura da parede para troca completa do registro, será feito orçamento adicional</t>
  </si>
  <si>
    <t xml:space="preserve">01.04.26</t>
  </si>
  <si>
    <t xml:space="preserve">Troca completa do registro tipo pressão</t>
  </si>
  <si>
    <t xml:space="preserve">Registro de pressão com mecanismo interno comprometido, causando riscos de infiltrações e impossibilitando seu uso de maneira correta.
Local: XXX</t>
  </si>
  <si>
    <t xml:space="preserve">Retirada do registro existente, instalação de novo registro tipo pressão, utilizado em chuveiro.
Em nosso serviço está incluso: troca da base de registro, peças de conexão, teste de funcionamento e limpeza do local.</t>
  </si>
  <si>
    <t xml:space="preserve">01.04.27</t>
  </si>
  <si>
    <t xml:space="preserve">Abertura da parede para a troca completa do registro de pressão, incluindo o fornecimento de peças para conexão e acabamento similar ao existente, reconstrução da alvenaria e reboco, e finalização com pintura na cor atual da parede.
Após a conclusão do serviço, será feito o teste de funcionamento, limpeza e retirada dos entulhos.</t>
  </si>
  <si>
    <t xml:space="preserve">01.04.28</t>
  </si>
  <si>
    <t xml:space="preserve">acabamento em cerâmica convencional similar</t>
  </si>
  <si>
    <t xml:space="preserve">Abertura da parede para a troca completa do registro de pressão, incluindo o fornecimento de peças para conexão e acabamento, reconstrução da alvenaria e reboco, instalação de até 2 peças de azulejos similares ao existente.
Após a conclusão do serviço, será feito o teste de funcionamento, limpeza e retirada dos entulhos.
Obs: Os azulejos podem conter variações de tonalidade.</t>
  </si>
  <si>
    <t xml:space="preserve">01.04.29</t>
  </si>
  <si>
    <t xml:space="preserve">Abertura da parede para a troca completa do registro de pressão, incluindo o fornecimento de peças para conexão e acabamento, reconstrução da alvenaria e reboco, instalação de até 4 peças de azulejos similares ao existente.
Após a conclusão do serviço, será feito o teste de funcionamento, limpeza e retirada dos entulhos.
Obs: Os azulejos podem conter variações de tonalidade.</t>
  </si>
  <si>
    <t xml:space="preserve">01.04.30</t>
  </si>
  <si>
    <t xml:space="preserve">Abertura da parede para a troca completa do registro de pressão, incluindo o fornecimento de peças para conexão e acabamento, reconstrução da alvenaria e reboco, instalação de até 2 peças de azulejos compradas em museu, com tamanho de 15 x 15 cm similares ao existente.
Após a conclusão do serviço, será feito o teste de funcionamento, limpeza e retirada dos entulhos.
Obs: Os azulejos podem conter variações de tonalidade.</t>
  </si>
  <si>
    <t xml:space="preserve">01.04.31</t>
  </si>
  <si>
    <t xml:space="preserve">Abertura da parede para a troca completa do registro de pressão, incluindo o fornecimento de peças para conexão e acabamento, reconstrução da alvenaria e reboco, instalação de até 4 peças de azulejos compradas em museu, com tamanho de 15 x 15 cm similares ao existente.
Após a conclusão do serviço, será feito o teste de funcionamento, limpeza e retirada dos entulhos.
Obs: Os azulejos podem conter variações de tonalidade.</t>
  </si>
  <si>
    <t xml:space="preserve">01.04.32</t>
  </si>
  <si>
    <t xml:space="preserve">Abertura da parede para a troca completa do registro de pressão, incluindo o fornecimento de peças para conexão e acabamento, reconstrução da alvenaria e reboco, instalação de até 6 peças de azulejos compradas em museu, com tamanho de 15 x 15 cm similares ao existente.
Após a conclusão do serviço, será feito o teste de funcionamento, limpeza e retirada dos entulhos.
Obs: Os azulejos podem conter variações de tonalidade.</t>
  </si>
  <si>
    <t xml:space="preserve">01.04.33</t>
  </si>
  <si>
    <t xml:space="preserve">Abertura da parede para a troca completa do registro de pressão, incluindo o fornecimento de peças para conexão e acabamento, reconstrução da alvenaria e reboco, instalação de até 2 peças de azulejos compradas em museu, com tamanho de 30 x 30 cm similares ao existente.
Após a conclusão do serviço, será feito o teste de funcionamento, limpeza e retirada dos entulhos.
Obs: Os azulejos podem conter variações de tonalidade.</t>
  </si>
  <si>
    <t xml:space="preserve">01.04.34</t>
  </si>
  <si>
    <t xml:space="preserve">Abertura da parede para a troca completa do registro de pressão, incluindo o fornecimento de peças para conexão e acabamento, reconstrução da alvenaria e reboco, instalação de até 4 peças de azulejos compradas em museu, com tamanho de 30 x 30 cm similares ao existente.
Após a conclusão do serviço, será feito o teste de funcionamento, limpeza e retirada dos entulhos.
Obs: Os azulejos podem conter variações de tonalidade.</t>
  </si>
  <si>
    <t xml:space="preserve">01.04.35</t>
  </si>
  <si>
    <t xml:space="preserve">Abertura da parede para a troca completa do registro de pressão, incluindo o fornecimento de peças para conexão e acabamento, reconstrução da alvenaria e reboco, instalação de até 2 peças de azulejos compradas em museu, com tamanho de 60 x 60 cm similares ao existente.
Após a conclusão do serviço, será feito o teste de funcionamento, limpeza e retirada dos entulhos.
Obs: Os azulejos podem conter variações de tonalidade.</t>
  </si>
  <si>
    <t xml:space="preserve">01.04.36</t>
  </si>
  <si>
    <t xml:space="preserve">Abertura da parede para a troca completa do registro de pressão, incluindo o fornecimento de peças para conexão e acabamento, reconstrução da alvenaria e reboco, instalação de até 4 peças de azulejos compradas em museu, com tamanho de 60 x 60 cm similar a existente.
Após a conclusão do serviço, será feito o teste de funcionamento, limpeza e retirada dos entulhos.
Obs: Os azulejos podem conter variações de tonalidade.</t>
  </si>
  <si>
    <t xml:space="preserve">01.04.37</t>
  </si>
  <si>
    <t xml:space="preserve">Abertura da parede para a troca completa do registro de pressão, incluindo o fornecimento de peças para conexão e acabamento, reconstrução da alvenaria e reboco, instalação de até 2 peças de azulejos compradas em museu, com tamanho de grandes dimensões, maiores que 60 x 60 cm similares ao existente.
Após a conclusão do serviço, será feito o teste de funcionamento, limpeza e retirada dos entulhos.
Obs: Os azulejos podem conter variações de tonalidade.</t>
  </si>
  <si>
    <t xml:space="preserve">01.04.38</t>
  </si>
  <si>
    <t xml:space="preserve">Abertura da parede para a troca completa do registro de pressão, incluindo o fornecimento de peças para conexão e acabamento, reconstrução da alvenaria e reboco, instalação de até 4 peças de azulejos compradas em museu, com tamanho de grandes dimensões, maiores que 60 x 60 cm similares ao existente.
Após a conclusão do serviço, será feito o teste de funcionamento, limpeza e retirada dos entulhos.
Obs: Os azulejos podem conter variações de tonalidade.</t>
  </si>
  <si>
    <t xml:space="preserve">01.04.39</t>
  </si>
  <si>
    <t xml:space="preserve">Abertura da parede para a troca completa do registro de pressão, incluindo o fornecimento de peças para conexão e acabamento, reconstrução da alvenaria e reboco, instalação de até 4 peças de azulejos. 
Após a conclusão do serviço, será feito o teste de funcionamento, limpeza e retirada dos entulhos.
Obs: Os azulejos serão fornecidos pelo cliente.</t>
  </si>
  <si>
    <t xml:space="preserve">01.04.40</t>
  </si>
  <si>
    <t xml:space="preserve">Troca completa do registro tipo pressão duplo comando</t>
  </si>
  <si>
    <t xml:space="preserve">Registro de pressão com duplo acionamento está com o mecanismo interno comprometido, causando riscos de infiltrações/vazamentos e impossibilitando seu uso de maneira correta.
Local: XXX</t>
  </si>
  <si>
    <t xml:space="preserve">Retirada do registro existente, instalação de novo registro tipo pressão com duplo comando, utilizado em chuveiro.
Em nosso serviço está incluso: troca da base de registro, peças de conexão, teste de funcionamento e limpeza do local.</t>
  </si>
  <si>
    <t xml:space="preserve">01.04.41</t>
  </si>
  <si>
    <t xml:space="preserve">Abertura da parede para a troca completa do registro de pressão tipo duplo comando, incluindo o fornecimento de peças para conexão e acabamento similar ao existente, reconstrução da alvenaria e reboco, finalização com pintura na cor atual da parede.
Após a conclusão do serviço, será feito o teste de funcionamento, limpeza e retirada dos entulhos.</t>
  </si>
  <si>
    <t xml:space="preserve">01.04.42</t>
  </si>
  <si>
    <t xml:space="preserve">Execução de troca completa do registro tipo pressão duplo comando, utilizado em chuveiro, incluindo quebra e reconstrução da alvenaria, acabamento em cerâmica convencional similar, até 02 peças.
Está incluso: troca da base de registro e peças de conexão, através de quebra e reconstrução da alvenaria com acabamento similar, teste de funcionamento e limpeza do local.</t>
  </si>
  <si>
    <t xml:space="preserve">01.04.43</t>
  </si>
  <si>
    <t xml:space="preserve">Execução de troca completa do registro tipo pressão duplo comando, utilizado em chuveiro, incluindo quebra e reconstrução da alvenaria, acabamento em cerâmica convencional, até 04 peças.
Está incluso: troca da base de registro e peças de conexão, através de quebra e reconstrução da alvenaria com acabamento similar, teste de funcionamento e limpeza do local.</t>
  </si>
  <si>
    <t xml:space="preserve">01.04.44</t>
  </si>
  <si>
    <t xml:space="preserve">Execução de troca completa do registro tipo pressão duplo comando, utilizado em chuveiro, incluindo quebra e reconstrução da alvenaria, acabamento em cerâmica de museu similar, máximo 15x15 cm, até 02 peças.
Está incluso: troca da base de registro e peças de conexão, através de quebra e reconstrução da alvenaria com acabamento similar, teste de funcionamento e limpeza do local.</t>
  </si>
  <si>
    <t xml:space="preserve">01.04.45</t>
  </si>
  <si>
    <t xml:space="preserve">Execução de troca completa do registro tipo pressão duplo comando, utilizado em chuveiro, incluindo quebra e reconstrução da alvenaria, acabamento em cerâmica de museu similar, máximo 15x15 cm, até 04 peças.
Está incluso: troca da base de registro e peças de conexão, através de quebra e reconstrução da alvenaria com acabamento similar, teste de funcionamento e limpeza do local.</t>
  </si>
  <si>
    <t xml:space="preserve">01.04.46</t>
  </si>
  <si>
    <t xml:space="preserve">Execução de troca completa do registro tipo pressão duplo comando, utilizado em chuveiro, incluindo quebra e reconstrução da alvenaria, acabamento em cerâmica de museu similar, máximo 15x15 cm, até 06 peças.
Está incluso: troca da base de registro e peças de conexão, através de quebra e reconstrução da alvenaria com acabamento similar, teste de funcionamento e limpeza do local.</t>
  </si>
  <si>
    <t xml:space="preserve">01.04.47</t>
  </si>
  <si>
    <t xml:space="preserve">Execução de troca completa do registro tipo pressão duplo comando, utilizado em chuveiro, incluindo quebra e reconstrução da alvenaria, acabamento em cerâmica de museu similar, máximo 30x30 cm, até 02 peças.
Está incluso: troca da base de registro e peças de conexão, através de quebra e reconstrução da alvenaria com acabamento similar, teste de funcionamento e limpeza do local.</t>
  </si>
  <si>
    <t xml:space="preserve">01.04.48</t>
  </si>
  <si>
    <t xml:space="preserve">Execução de troca completa do registro tipo pressão duplo comando, utilizado em chuveiro, incluindo quebra e reconstrução da alvenaria, acabamento em cerâmica de museu similar, máximo 30x30 cm, até 04 peças.
Está incluso: troca da base de registro e peças de conexão, através de quebra e reconstrução da alvenaria com acabamento similar, teste de funcionamento e limpeza do local.</t>
  </si>
  <si>
    <t xml:space="preserve">01.04.49</t>
  </si>
  <si>
    <t xml:space="preserve">Execução de troca completa do registro tipo pressão duplo comando, utilizado em chuveiro, incluindo quebra e reconstrução da alvenaria, acabamento em cerâmica de museu similar, máximo 60x60 cm, até 02 peças.
Está incluso: troca da base de registro e peças de conexão, através de quebra e reconstrução da alvenaria com acabamento similar, teste de funcionamento e limpeza do local.</t>
  </si>
  <si>
    <t xml:space="preserve">01.04.50</t>
  </si>
  <si>
    <t xml:space="preserve">Execução de troca completa do registro tipo pressão duplo comando, utilizado em chuveiro, incluindo quebra e reconstrução da alvenaria, acabamento em cerâmica de museu similar, máximo 60x60 cm, até 04 peças.
Está incluso: troca da base de registro e peças de conexão, através de quebra e reconstrução da alvenaria com acabamento similar, teste de funcionamento e limpeza do local.</t>
  </si>
  <si>
    <t xml:space="preserve">01.04.51</t>
  </si>
  <si>
    <t xml:space="preserve">Execução de troca completa do registro tipo pressão duplo comando, utilizado em chuveiro, incluindo quebra e reconstrução da alvenaria, acabamento em cerâmica de museu similar, a partir de 60x60 cm, até 02 peças.
Está incluso: troca da base de registro e peças de conexão, através de quebra e reconstrução da alvenaria com acabamento similar, teste de funcionamento e limpeza do local.</t>
  </si>
  <si>
    <t xml:space="preserve">01.04.52</t>
  </si>
  <si>
    <t xml:space="preserve">Execução de troca completa do registro tipo pressão duplo comando, utilizado em chuveiro, incluindo quebra e reconstrução da alvenaria, acabamento em cerâmica de museu similar, a partir de 60x60 cm, até 04 peças.
Está incluso: troca da base de registro e peças de conexão, através de quebra e reconstrução da alvenaria com acabamento similar, teste de funcionamento e limpeza do local.</t>
  </si>
  <si>
    <t xml:space="preserve">01.04.53</t>
  </si>
  <si>
    <t xml:space="preserve">Execução de troca completa do registro tipo pressão duplo comando, utilizado em chuveiro, incluindo quebra e reconstrução da alvenaria, acabamento em cerâmica disponível no local, até 04 peças.
Está incluso: troca da base de registro e peças de conexão, através de quebra e reconstrução da alvenaria com acabamento similar, teste de funcionamento e limpeza do local.</t>
  </si>
  <si>
    <t xml:space="preserve">01.04.54</t>
  </si>
  <si>
    <t xml:space="preserve">Troca de reparo do registro tipo monocomando</t>
  </si>
  <si>
    <t xml:space="preserve">Registro de pressão monocomando está com o mecanismo interno comprometido, causando riscos de infiltrações/vazamentos e impossibilitando seu uso de maneira correta.
Local: XXX</t>
  </si>
  <si>
    <t xml:space="preserve">Execução de troca de reparo do registro tipo monocomando, utilizado em chuveiro.
Está incluso: troca completa do mecanismo de acionamento, teste de funcionamento e limpeza do local.</t>
  </si>
  <si>
    <t xml:space="preserve">01.04.55</t>
  </si>
  <si>
    <t xml:space="preserve">Troca de acabamento do registro tipo monocomando</t>
  </si>
  <si>
    <t xml:space="preserve">Foi identificado danos no acabamento do registro tipo pressão monocomando, causando dificuldades de funcionamento durante o uso.
Local: XXX</t>
  </si>
  <si>
    <t xml:space="preserve">Execução de troca de acabamento do registro tipo monocomando, utilizado em chuveiro, considerar acabamento similar.
Está incluso: troca do volante, canopla, teste de funcionamento e limpeza do local.</t>
  </si>
  <si>
    <t xml:space="preserve">01.04.56</t>
  </si>
  <si>
    <t xml:space="preserve">Troca completa do registro tipo monocomando</t>
  </si>
  <si>
    <t xml:space="preserve">Execução de troca completa do registro tipo monocomando, utilizado em chuveiro.
Está incluso: troca da base de registro, peças de conexão, teste de funcionamento e limpeza do local.</t>
  </si>
  <si>
    <t xml:space="preserve">01.04.57</t>
  </si>
  <si>
    <t xml:space="preserve">Execução de troca completa do registro tipo monocomando, utilizado em chuveiro, incluindo quebra e reconstrução da alvenaria, acabamento em reboco com pintura similar.
Está incluso: troca da base de registro e peças de conexão, através de quebra e reconstrução da alvenaria com acabamento similar, teste de funcionamento e limpeza do local.</t>
  </si>
  <si>
    <t xml:space="preserve">01.04.58</t>
  </si>
  <si>
    <t xml:space="preserve">Execução de troca completa do registro tipo monocomando, utilizado em chuveiro, incluindo quebra e reconstrução da alvenaria, acabamento em cerâmica convencional similar, até 02 peças.
Está incluso: troca da base de registro e peças de conexão, através de quebra e reconstrução da alvenaria com acabamento similar, teste de funcionamento e limpeza do local.</t>
  </si>
  <si>
    <t xml:space="preserve">01.04.59</t>
  </si>
  <si>
    <t xml:space="preserve">Execução de troca completa do registro tipo monocomando, utilizado em chuveiro, incluindo quebra e reconstrução da alvenaria, acabamento em cerâmica convencional, até 04 peças.
Está incluso: troca da base de registro e peças de conexão, através de quebra e reconstrução da alvenaria com acabamento similar, teste de funcionamento e limpeza do local.</t>
  </si>
  <si>
    <t xml:space="preserve">01.04.60</t>
  </si>
  <si>
    <t xml:space="preserve">Execução de troca completa do registro tipo monocomando, utilizado em chuveiro, incluindo quebra e reconstrução da alvenaria, acabamento em cerâmica de museu similar, máximo 15x15 cm, até 02 peças.
Está incluso: troca da base de registro e peças de conexão, através de quebra e reconstrução da alvenaria com acabamento similar, teste de funcionamento e limpeza do local.</t>
  </si>
  <si>
    <t xml:space="preserve">01.04.61</t>
  </si>
  <si>
    <t xml:space="preserve">Execução de troca completa do registro tipo monocomando, utilizado em chuveiro, incluindo quebra e reconstrução da alvenaria, acabamento em cerâmica de museu similar, máximo 15x15 cm, até 04 peças.
Está incluso: troca da base de registro e peças de conexão, através de quebra e reconstrução da alvenaria com acabamento similar, teste de funcionamento e limpeza do local.</t>
  </si>
  <si>
    <t xml:space="preserve">01.04.62</t>
  </si>
  <si>
    <t xml:space="preserve">Execução de troca completa do registro tipo monocomando, utilizado em chuveiro, incluindo quebra e reconstrução da alvenaria, acabamento em cerâmica de museu similar, máximo 15x15 cm, até 06 peças.
Está incluso: troca da base de registro e peças de conexão, através de quebra e reconstrução da alvenaria com acabamento similar, teste de funcionamento e limpeza do local.</t>
  </si>
  <si>
    <t xml:space="preserve">01.04.63</t>
  </si>
  <si>
    <t xml:space="preserve">Execução de troca completa do registro tipo monocomando, utilizado em chuveiro, incluindo quebra e reconstrução da alvenaria, acabamento em cerâmica de museu similar, máximo 30x30 cm, até 02 peças.
Está incluso: troca da base de registro e peças de conexão, através de quebra e reconstrução da alvenaria com acabamento similar, teste de funcionamento e limpeza do local.</t>
  </si>
  <si>
    <t xml:space="preserve">01.04.64</t>
  </si>
  <si>
    <t xml:space="preserve">Execução de troca completa do registro tipo monocomando, utilizado em chuveiro, incluindo quebra e reconstrução da alvenaria, acabamento em cerâmica de museu similar, máximo 30x30 cm, até 04 peças.
Está incluso: troca da base de registro e peças de conexão, através de quebra e reconstrução da alvenaria com acabamento similar, teste de funcionamento e limpeza do local.</t>
  </si>
  <si>
    <t xml:space="preserve">01.04.65</t>
  </si>
  <si>
    <t xml:space="preserve">Execução de troca completa do registro tipo monocomando, utilizado em chuveiro, incluindo quebra e reconstrução da alvenaria, acabamento em cerâmica de museu similar, máximo 60x60 cm, até 02 peças.
Está incluso: troca da base de registro e peças de conexão, através de quebra e reconstrução da alvenaria com acabamento similar, teste de funcionamento e limpeza do local.</t>
  </si>
  <si>
    <t xml:space="preserve">01.04.66</t>
  </si>
  <si>
    <t xml:space="preserve">Execução de troca completa do registro tipo monocomando, utilizado em chuveiro, incluindo quebra e reconstrução da alvenaria, acabamento em cerâmica de museu similar, máximo 60x60 cm, até 04 peças.
Está incluso: troca da base de registro e peças de conexão, através de quebra e reconstrução da alvenaria com acabamento similar, teste de funcionamento e limpeza do local.</t>
  </si>
  <si>
    <t xml:space="preserve">01.04.67</t>
  </si>
  <si>
    <t xml:space="preserve">Execução de troca completa do registro tipo monocomando, utilizado em chuveiro, incluindo quebra e reconstrução da alvenaria, acabamento em cerâmica de museu similar, a partir de 60x60 cm, até 02 peças.
Está incluso: troca da base de registro e peças de conexão, através de quebra e reconstrução da alvenaria com acabamento similar, teste de funcionamento e limpeza do local.</t>
  </si>
  <si>
    <t xml:space="preserve">01.04.68</t>
  </si>
  <si>
    <t xml:space="preserve">Execução de troca completa do registro tipo monocomando, utilizado em chuveiro, incluindo quebra e reconstrução da alvenaria, acabamento em cerâmica de museu similar, a partir de 60x60 cm, até 04 peças.
Está incluso: troca da base de registro e peças de conexão, através de quebra e reconstrução da alvenaria com acabamento similar, teste de funcionamento e limpeza do local.</t>
  </si>
  <si>
    <t xml:space="preserve">01.04.69</t>
  </si>
  <si>
    <t xml:space="preserve">Execução de troca completa do registro tipo monocomando, utilizado em chuveiro, incluindo quebra e reconstrução da alvenaria, acabamento em cerâmica disponível no local, até 04 peças.
Está incluso: troca da base de registro e peças de conexão, através de quebra e reconstrução da alvenaria com acabamento similar, teste de funcionamento e limpeza do local.</t>
  </si>
  <si>
    <t xml:space="preserve">01.04.70</t>
  </si>
  <si>
    <t xml:space="preserve">utilizado em banheira e chuveiro</t>
  </si>
  <si>
    <t xml:space="preserve">Execução de troca completa do registro tipo monocomando, utilizado em banheira e chuveiro, considerar acabamento similar.
Está incluso: troca do volante, canopla, teste de funcionamento e limpeza do local.</t>
  </si>
  <si>
    <t xml:space="preserve">01.04.71</t>
  </si>
  <si>
    <t xml:space="preserve">Execução de troca completa do registro tipo monocomando, utilizado em banheira e chuveiro, incluindo quebra e reconstrução da alvenaria, considerar acabamento similar.
Está incluso: troca da base de registro e peças de conexão, através de quebra e reconstrução da alvenaria com acabamento similar, teste de funcionamento e limpeza do local.</t>
  </si>
  <si>
    <t xml:space="preserve">01.04.72</t>
  </si>
  <si>
    <t xml:space="preserve">utilizado em ducha higiênica</t>
  </si>
  <si>
    <t xml:space="preserve">Execução de troca de acabamento do registro tipo monocomando, utilizado em ducha higiênica, considerar acabamento similar.
Está incluso: troca do volante, canopla, teste de funcionamento e limpeza do local.</t>
  </si>
  <si>
    <t xml:space="preserve">01.04.73</t>
  </si>
  <si>
    <t xml:space="preserve">Registro monocomando está com o mecanismo interno comprometido, causando riscos de infiltrações/vazamentos e impossibilitando seu uso de maneira correta.
Local: XXX</t>
  </si>
  <si>
    <t xml:space="preserve">Execução de troca completa do registro tipo monocomando, utilizado em ducha higiênica, incluindo quebra e reconstrução da alvenaria, considerar acabamento similar.
Está incluso: troca da base de registro e peças de conexão, através de quebra e reconstrução da alvenaria com acabamento similar, teste de funcionamento e limpeza do local.</t>
  </si>
  <si>
    <t xml:space="preserve">01.05</t>
  </si>
  <si>
    <t xml:space="preserve">01.05.01</t>
  </si>
  <si>
    <t xml:space="preserve">Troca de torneira</t>
  </si>
  <si>
    <t xml:space="preserve">de parede</t>
  </si>
  <si>
    <t xml:space="preserve">utilizada em maquina de lavar ou filtro</t>
  </si>
  <si>
    <t xml:space="preserve">tipo convencional</t>
  </si>
  <si>
    <t xml:space="preserve">material metálico</t>
  </si>
  <si>
    <t xml:space="preserve">padrão normal</t>
  </si>
  <si>
    <t xml:space="preserve">Torneira de parede com mecanismo interno danificado, causando vazamentos e problemas de uso.
Local: XXX</t>
  </si>
  <si>
    <t xml:space="preserve">Execução de troca de torneira, de parede, utilizada em maquina de lavar ou filtro, tipo convencional, material metálico, padrão normal.
Está incluso: troca da torneira por modelo igual ou similar, teste de funcionamento e limpeza do local.</t>
  </si>
  <si>
    <t xml:space="preserve">01.05.02</t>
  </si>
  <si>
    <t xml:space="preserve">padrão premium</t>
  </si>
  <si>
    <t xml:space="preserve">Execução de troca de torneira, de parede, utilizada em maquina de lavar ou filtro, tipo convencional, material metálico, padrão premium.
Está incluso: troca da torneira por modelo igual ou similar, teste de funcionamento e limpeza do local.</t>
  </si>
  <si>
    <t xml:space="preserve">01.05.03</t>
  </si>
  <si>
    <t xml:space="preserve">utilizada em maquina de lavar e tanque</t>
  </si>
  <si>
    <t xml:space="preserve">tipo convencional dupla função</t>
  </si>
  <si>
    <t xml:space="preserve">padrão simples</t>
  </si>
  <si>
    <t xml:space="preserve">Execução de troca de torneira, de parede, utilizada em maquina de lavar e tanque, tipo convencional dupla função, material plástico, padrão simples.
Está incluso: troca da torneira por modelo igual ou similar, teste de funcionamento e limpeza do local.</t>
  </si>
  <si>
    <t xml:space="preserve">01.05.04</t>
  </si>
  <si>
    <t xml:space="preserve">Execução de troca de torneira, de parede, utilizada em maquina de lavar e tanque, tipo convencional dupla função, material metálico, padrão normal.
Está incluso: troca da torneira por modelo igual ou similar, teste de funcionamento e limpeza do local.</t>
  </si>
  <si>
    <t xml:space="preserve">01.05.05</t>
  </si>
  <si>
    <t xml:space="preserve">Execução de troca de torneira, de parede, utilizada em maquina de lavar e tanque, tipo convencional dupla função, material metálico, padrão premium.
Está incluso: troca da torneira por modelo igual ou similar, teste de funcionamento e limpeza do local.</t>
  </si>
  <si>
    <t xml:space="preserve">01.05.06</t>
  </si>
  <si>
    <t xml:space="preserve">Troca de borracha para vedação da torneira</t>
  </si>
  <si>
    <t xml:space="preserve">Necessidade de reparo da torneira</t>
  </si>
  <si>
    <t xml:space="preserve">Execução de troca de borracha para vedação da torneira, de parede, utilizada em maquina de lavar e tanque.
Está incluso: troca da borracha de vedação do registro interno da torneira, teste de funcionamento e limpeza do local.</t>
  </si>
  <si>
    <t xml:space="preserve">01.05.07</t>
  </si>
  <si>
    <t xml:space="preserve">utilizada em tanque ou jardim</t>
  </si>
  <si>
    <t xml:space="preserve">Execução de troca de torneira, de parede, utilizada em tanque ou jardim, tipo convencional, material plástico, padrão simples.
Está incluso: troca da torneira por modelo igual ou similar, teste de funcionamento e limpeza do local.</t>
  </si>
  <si>
    <t xml:space="preserve">01.05.08</t>
  </si>
  <si>
    <t xml:space="preserve">Execução de troca de torneira, de parede, utilizada em tanque ou jardim, tipo convencional, material metálico, padrão normal.
Está incluso: troca da torneira por modelo igual ou similar, teste de funcionamento e limpeza do local.</t>
  </si>
  <si>
    <t xml:space="preserve">01.05.09</t>
  </si>
  <si>
    <t xml:space="preserve">Execução de troca de torneira, de parede, utilizada em tanque ou jardim, tipo convencional, material metálico, padrão premium.
Está incluso: troca da torneira por modelo igual ou similar, teste de funcionamento e limpeza do local.</t>
  </si>
  <si>
    <t xml:space="preserve">01.05.10</t>
  </si>
  <si>
    <t xml:space="preserve">Execução de troca de borracha para vedação da torneira, de parede, utilizada em tanque ou jardim.
Está incluso: troca da borracha de vedação do registro interno da torneira, teste de funcionamento e limpeza do local.</t>
  </si>
  <si>
    <t xml:space="preserve">01.05.11</t>
  </si>
  <si>
    <t xml:space="preserve">utilizada em cozinha</t>
  </si>
  <si>
    <t xml:space="preserve">Execução de troca de torneira, de parede, utilizada em cozinha, tipo convencional, material plástico, padrão simples.
Está incluso: troca da torneira por modelo igual ou similar, teste de funcionamento e limpeza do local.</t>
  </si>
  <si>
    <t xml:space="preserve">01.05.12</t>
  </si>
  <si>
    <t xml:space="preserve">Execução de troca de torneira, de parede, utilizada em cozinha, tipo convencional, material metálico, padrão normal.
Está incluso: troca da torneira por modelo igual ou similar, teste de funcionamento e limpeza do local.</t>
  </si>
  <si>
    <t xml:space="preserve">01.05.13</t>
  </si>
  <si>
    <t xml:space="preserve">Execução de troca de torneira, de parede, utilizada em cozinha, tipo convencional, material metálico, padrão premium.
Está incluso: troca da torneira por modelo igual ou similar, teste de funcionamento e limpeza do local.</t>
  </si>
  <si>
    <t xml:space="preserve">01.05.14</t>
  </si>
  <si>
    <t xml:space="preserve">Execução de troca de borracha para vedação da torneira, de parede, utilizada em cozinha, tipo convencional.
Está incluso: troca da borracha de vedação do registro interno da torneira, teste de funcionamento e limpeza do local.</t>
  </si>
  <si>
    <t xml:space="preserve">01.05.15</t>
  </si>
  <si>
    <t xml:space="preserve">Troca de reparo da torneira</t>
  </si>
  <si>
    <t xml:space="preserve">Execução de troca de reparo da torneira, de parede, utilizada em cozinha, tipo convencional, material metálico, padrão normal.
Está incluso: troca completa do mecanismo de acionamento da torneira, teste de funcionamento e limpeza do local.</t>
  </si>
  <si>
    <t xml:space="preserve">01.05.16</t>
  </si>
  <si>
    <t xml:space="preserve">Execução de troca de reparo da torneira, de parede, utilizada em cozinha, tipo convencional, material metálico, padrão premium.
Está incluso: troca completa do mecanismo de acionamento da torneira, teste de funcionamento e limpeza do local.</t>
  </si>
  <si>
    <t xml:space="preserve">01.05.17</t>
  </si>
  <si>
    <t xml:space="preserve">convencional com filtro</t>
  </si>
  <si>
    <t xml:space="preserve">Execução de troca de torneira, de parede, utilizada em cozinha, convencional com filtro, material plástico, padrão simples.
Está incluso: troca da torneira por modelo igual ou similar, teste de funcionamento e limpeza do local.</t>
  </si>
  <si>
    <t xml:space="preserve">01.05.18</t>
  </si>
  <si>
    <t xml:space="preserve">Execução de troca de torneira, de parede, utilizada em cozinha, convencional com filtro, material metálico, padrão normal.
Está incluso: troca da torneira por modelo igual ou similar, teste de funcionamento e limpeza do local.</t>
  </si>
  <si>
    <t xml:space="preserve">01.05.19</t>
  </si>
  <si>
    <t xml:space="preserve">Execução de troca de torneira, de parede, utilizada em cozinha, convencional com filtro, material metálico, padrão premium.
Está incluso: troca da torneira por modelo igual ou similar, teste de funcionamento e limpeza do local.</t>
  </si>
  <si>
    <t xml:space="preserve">01.05.20</t>
  </si>
  <si>
    <t xml:space="preserve">Execução de troca de borracha para vedação da torneira, de parede, utilizada em cozinha, convencional com filtro.
Está incluso: troca da borracha de vedação do registro interno da torneira, teste de funcionamento e limpeza do local.</t>
  </si>
  <si>
    <t xml:space="preserve">01.05.21</t>
  </si>
  <si>
    <t xml:space="preserve">Execução de troca de reparo da torneira, de parede, utilizada em cozinha, convencional com filtro, material metálico, padrão normal.
Está incluso: troca completa do mecanismo de acionamento da torneira, teste de funcionamento e limpeza do local.</t>
  </si>
  <si>
    <t xml:space="preserve">01.05.22</t>
  </si>
  <si>
    <t xml:space="preserve">Execução de troca de reparo da torneira, de parede, utilizada em cozinha, convencional com filtro, material metálico, padrão premium.
Está incluso: troca completa do mecanismo de acionamento da torneira, teste de funcionamento e limpeza do local.</t>
  </si>
  <si>
    <t xml:space="preserve">01.05.23</t>
  </si>
  <si>
    <t xml:space="preserve">duplo comando</t>
  </si>
  <si>
    <t xml:space="preserve">Execução de troca de torneira, de parede, utilizada em cozinha, duplo comando, material metálico, padrão normal.
Está incluso: troca da torneira por modelo igual ou similar, teste de funcionamento e limpeza do local.</t>
  </si>
  <si>
    <t xml:space="preserve">01.05.24</t>
  </si>
  <si>
    <t xml:space="preserve">Execução de troca de torneira, de parede, utilizada em cozinha, duplo comando, material metálico, padrão premium.
Está incluso: troca da torneira por modelo igual ou similar, teste de funcionamento e limpeza do local.</t>
  </si>
  <si>
    <t xml:space="preserve">01.05.25</t>
  </si>
  <si>
    <t xml:space="preserve">Execução de troca de borracha para vedação da torneira, de parede, utilizada em cozinha, duplo comando, material metálico.
Está incluso: troca da borracha de vedação do registro interno da torneira, teste de funcionamento e limpeza do local.</t>
  </si>
  <si>
    <t xml:space="preserve">01.05.26</t>
  </si>
  <si>
    <t xml:space="preserve">Troca do par de reparo da torneira</t>
  </si>
  <si>
    <t xml:space="preserve">Execução de troca do par de reparo da torneira, de parede, utilizada em cozinha, duplo comando, material metálico, padrão normal.
Está incluso: troca completa do mecanismo de acionamento da torneira, teste de funcionamento e limpeza do local.</t>
  </si>
  <si>
    <t xml:space="preserve">01.05.27</t>
  </si>
  <si>
    <t xml:space="preserve">Execução de troca do par de reparo da torneira, de parede, utilizada em cozinha, duplo comando, material metálico, padrão premium.
Está incluso: troca completa do mecanismo de acionamento da torneira, teste de funcionamento e limpeza do local.</t>
  </si>
  <si>
    <t xml:space="preserve">01.05.28</t>
  </si>
  <si>
    <t xml:space="preserve">110v / 220v</t>
  </si>
  <si>
    <t xml:space="preserve">Execução de troca de torneira, de parede, utilizada em cozinha, elétrica, material plástico, 110v / 220v, padrão simples.
Está incluso: troca da torneira por modelo igual ou similar, teste de funcionamento e limpeza do local.</t>
  </si>
  <si>
    <t xml:space="preserve">01.05.29</t>
  </si>
  <si>
    <t xml:space="preserve">Execução de troca de torneira, de parede, utilizada em cozinha, elétrica, material plástico, 110v / 220v, padrão normal.
Está incluso: troca da torneira por modelo igual ou similar, teste de funcionamento e limpeza do local.</t>
  </si>
  <si>
    <t xml:space="preserve">01.05.30</t>
  </si>
  <si>
    <t xml:space="preserve">Execução de troca de reparo da torneira, de parede, utilizada em cozinha, elétrica, material plástico.
Está incluso: troca completa do mecanismo de acionamento da torneira, teste de funcionamento e limpeza do local.</t>
  </si>
  <si>
    <t xml:space="preserve">01.05.31</t>
  </si>
  <si>
    <t xml:space="preserve">de bancada</t>
  </si>
  <si>
    <t xml:space="preserve">Necessidade de substituição da torneira</t>
  </si>
  <si>
    <t xml:space="preserve">Execução de troca de torneira, de bancada, utilizada em cozinha, convencional, material plástico, padrão simples.
Está incluso: troca da torneira por modelo igual ou similar, teste de funcionamento e limpeza do local.</t>
  </si>
  <si>
    <t xml:space="preserve">01.05.32</t>
  </si>
  <si>
    <t xml:space="preserve">Execução de troca de torneira, de bancada, utilizada em cozinha, convencional, material metálico, padrão normal.
Está incluso: troca da torneira por modelo igual ou similar, teste de funcionamento e limpeza do local.</t>
  </si>
  <si>
    <t xml:space="preserve">01.05.33</t>
  </si>
  <si>
    <t xml:space="preserve">Execução de troca de torneira, de bancada, utilizada em cozinha, convencional, material metálico, padrão premium.
Está incluso: troca da torneira por modelo igual ou similar, teste de funcionamento e limpeza do local.</t>
  </si>
  <si>
    <t xml:space="preserve">01.05.34</t>
  </si>
  <si>
    <t xml:space="preserve">Execução de troca de borracha para vedação da torneira, de bancada, utilizada em cozinha, convencional.
Está incluso: troca da borracha de vedação do registro interno da torneira, teste de funcionamento e limpeza do local.</t>
  </si>
  <si>
    <t xml:space="preserve">01.05.35</t>
  </si>
  <si>
    <t xml:space="preserve">Execução de troca de reparo da torneira, de bancada, utilizada em cozinha, convencional, material metálico, padrão normal.
Está incluso: troca completa do mecanismo de acionamento da torneira, teste de funcionamento e limpeza do local.</t>
  </si>
  <si>
    <t xml:space="preserve">01.05.36</t>
  </si>
  <si>
    <t xml:space="preserve">Execução de troca de reparo da torneira, de bancada, utilizada em cozinha, convencional, material metálico, padrão premium.
Está incluso: troca completa do mecanismo de acionamento da torneira, teste de funcionamento e limpeza do local.</t>
  </si>
  <si>
    <t xml:space="preserve">01.05.37</t>
  </si>
  <si>
    <t xml:space="preserve">Execução de troca de torneira, de bancada, utilizada em cozinha, convencional com filtro, material plástico, padrão simples.
Está incluso: troca da torneira por modelo igual ou similar, teste de funcionamento e limpeza do local.</t>
  </si>
  <si>
    <t xml:space="preserve">01.05.38</t>
  </si>
  <si>
    <t xml:space="preserve">Execução de troca de torneira, de bancada, utilizada em cozinha, convencional com filtro, material metálico, padrão normal.
Está incluso: troca da torneira por modelo igual ou similar, teste de funcionamento e limpeza do local.</t>
  </si>
  <si>
    <t xml:space="preserve">01.05.39</t>
  </si>
  <si>
    <t xml:space="preserve">Execução de troca de torneira, de bancada, utilizada em cozinha, convencional com filtro, material metálico, padrão premium.
Está incluso: troca da torneira por modelo igual ou similar, teste de funcionamento e limpeza do local.</t>
  </si>
  <si>
    <t xml:space="preserve">01.05.40</t>
  </si>
  <si>
    <t xml:space="preserve">Execução de troca de borracha para vedação da torneira, de bancada, utilizada em cozinha, convencional com filtro.
Está incluso: troca da borracha de vedação do registro interno da torneira, teste de funcionamento e limpeza do local.</t>
  </si>
  <si>
    <t xml:space="preserve">01.05.41</t>
  </si>
  <si>
    <t xml:space="preserve">Execução de troca de reparo da torneira, de bancada, utilizada em cozinha, convencional com filtro, material metálico, padrão normal.
Está incluso: troca completa do mecanismo de acionamento da torneira, teste de funcionamento e limpeza do local.</t>
  </si>
  <si>
    <t xml:space="preserve">01.05.42</t>
  </si>
  <si>
    <t xml:space="preserve">Execução de troca de reparo da torneira, de bancada, utilizada em cozinha, convencional com filtro, material metálico, padrão premium.
Está incluso: troca completa do mecanismo de acionamento da torneira, teste de funcionamento e limpeza do local.</t>
  </si>
  <si>
    <t xml:space="preserve">01.05.43</t>
  </si>
  <si>
    <t xml:space="preserve">Execução de troca de torneira, de bancada, utilizada em cozinha, duplo comando, material metálico, padrão normal.
Está incluso: troca da torneira por modelo igual ou similar, teste de funcionamento e limpeza do local.</t>
  </si>
  <si>
    <t xml:space="preserve">01.05.44</t>
  </si>
  <si>
    <t xml:space="preserve">Execução de troca de torneira, de bancada, utilizada em cozinha, duplo comando, material metálico, padrão premium.
Está incluso: troca da torneira por modelo igual ou similar, teste de funcionamento e limpeza do local.</t>
  </si>
  <si>
    <t xml:space="preserve">01.05.45</t>
  </si>
  <si>
    <t xml:space="preserve">Execução de troca de borracha para vedação da torneira, de bancada, utilizada em cozinha, duplo comando, material metálico.
Está incluso: troca da borracha de vedação do registro interno da torneira, teste de funcionamento e limpeza do local.</t>
  </si>
  <si>
    <t xml:space="preserve">01.05.46</t>
  </si>
  <si>
    <t xml:space="preserve">Execução de troca do par de reparo da torneira, de bancada, utilizada em cozinha, duplo comando, material metálico, padrão normal.
Está incluso: troca completa do mecanismo de acionamento da torneira, teste de funcionamento e limpeza do local.</t>
  </si>
  <si>
    <t xml:space="preserve">01.05.47</t>
  </si>
  <si>
    <t xml:space="preserve">Execução de troca do par de reparo da torneira, de bancada, utilizada em cozinha, duplo comando, material metálico, padrão premium.
Está incluso: troca completa do mecanismo de acionamento da torneira, teste de funcionamento e limpeza do local.</t>
  </si>
  <si>
    <t xml:space="preserve">01.05.48</t>
  </si>
  <si>
    <t xml:space="preserve">monocomando</t>
  </si>
  <si>
    <t xml:space="preserve">Execução de troca de torneira, de bancada, utilizada em cozinha, monocomando, material metálico, padrão normal.
Está incluso: troca da torneira por modelo igual ou similar, teste de funcionamento e limpeza do local.</t>
  </si>
  <si>
    <t xml:space="preserve">01.05.49</t>
  </si>
  <si>
    <t xml:space="preserve">Execução de troca de torneira, de bancada, utilizada em cozinha, monocomando, material metálico, padrão premium.
Está incluso: troca da torneira por modelo igual ou similar, teste de funcionamento e limpeza do local.</t>
  </si>
  <si>
    <t xml:space="preserve">01.05.50</t>
  </si>
  <si>
    <t xml:space="preserve">extensível</t>
  </si>
  <si>
    <t xml:space="preserve">Execução de troca de torneira, de bancada, utilizada em cozinha, monocomando, material metálico, extensível, padrão normal.
Está incluso: troca da torneira por modelo igual ou similar, teste de funcionamento e limpeza do local.</t>
  </si>
  <si>
    <t xml:space="preserve">01.05.51</t>
  </si>
  <si>
    <t xml:space="preserve">Execução de troca de torneira, de bancada, utilizada em cozinha, monocomando, material metálico, extensível, padrão premium.
Está incluso: troca da torneira por modelo igual ou similar, teste de funcionamento e limpeza do local.</t>
  </si>
  <si>
    <t xml:space="preserve">01.05.52</t>
  </si>
  <si>
    <t xml:space="preserve">Execução de troca de reparo da torneira, de bancada, utilizada em cozinha, monocomando, material metálico, padrão normal.
Está incluso: troca completa do mecanismo de acionamento da torneira, teste de funcionamento e limpeza do local.</t>
  </si>
  <si>
    <t xml:space="preserve">01.05.53</t>
  </si>
  <si>
    <t xml:space="preserve">Execução de troca de reparo da torneira, de bancada, utilizada em cozinha, monocomando, material metálico, padrão premium.
Está incluso: troca completa do mecanismo de acionamento da torneira, teste de funcionamento e limpeza do local.</t>
  </si>
  <si>
    <t xml:space="preserve">01.05.54</t>
  </si>
  <si>
    <t xml:space="preserve">Execução de troca de torneira, de bancada, utilizada em cozinha, elétrica, material plástico, 110v / 220v, padrão simples.
Está incluso: troca da torneira por modelo igual ou similar, teste de funcionamento e limpeza do local.</t>
  </si>
  <si>
    <t xml:space="preserve">01.05.55</t>
  </si>
  <si>
    <t xml:space="preserve">Execução de troca de torneira, de bancada, utilizada em cozinha, elétrica, material plástico, 110v / 220v, padrão normal.
Está incluso: troca da torneira por modelo igual ou similar, teste de funcionamento e limpeza do local.</t>
  </si>
  <si>
    <t xml:space="preserve">01.05.56</t>
  </si>
  <si>
    <t xml:space="preserve">Execução de troca de reparo da torneira, de bancada, utilizada em cozinha, elétrica, material plástico.
Está incluso: troca completa do mecanismo de acionamento da torneira, teste de funcionamento e limpeza do local.</t>
  </si>
  <si>
    <t xml:space="preserve">01.05.57</t>
  </si>
  <si>
    <t xml:space="preserve">utilizada em lavatório</t>
  </si>
  <si>
    <t xml:space="preserve">Execução de troca de torneira, de bancada, utilizada em lavatório, convencional, material plástico, padrão simples.
Está incluso: troca da torneira por modelo igual ou similar, teste de funcionamento e limpeza do local.</t>
  </si>
  <si>
    <t xml:space="preserve">01.05.58</t>
  </si>
  <si>
    <t xml:space="preserve">Execução de troca de torneira, de bancada, utilizada em lavatório, convencional, material metálico, padrão normal.
Está incluso: troca da torneira por modelo igual ou similar, teste de funcionamento e limpeza do local.</t>
  </si>
  <si>
    <t xml:space="preserve">01.05.59</t>
  </si>
  <si>
    <t xml:space="preserve">Execução de troca de torneira, de bancada, utilizada em lavatório, convencional, material metálico, padrão premium.
Está incluso: troca da torneira por modelo igual ou similar, teste de funcionamento e limpeza do local.</t>
  </si>
  <si>
    <t xml:space="preserve">01.05.60</t>
  </si>
  <si>
    <t xml:space="preserve">Troca de borracha para vedação</t>
  </si>
  <si>
    <t xml:space="preserve">Execução de troca de borracha para vedação, de bancada, utilizada em lavatório, convencional, material metálico.
Está incluso: troca da borracha de vedação do registro interno da torneira, teste de funcionamento e limpeza do local.</t>
  </si>
  <si>
    <t xml:space="preserve">01.05.61</t>
  </si>
  <si>
    <t xml:space="preserve">Execução de troca de reparo da torneira, de bancada, utilizada em lavatório, convencional, material metálico, padrão normal.
Está incluso: troca completa do mecanismo de acionamento da torneira, teste de funcionamento e limpeza do local.</t>
  </si>
  <si>
    <t xml:space="preserve">01.05.62</t>
  </si>
  <si>
    <t xml:space="preserve">Execução de troca de reparo da torneira, de bancada, utilizada em lavatório, convencional, material metálico, padrão premium.
Está incluso: troca completa do mecanismo de acionamento da torneira, teste de funcionamento e limpeza do local.</t>
  </si>
  <si>
    <t xml:space="preserve">01.05.63</t>
  </si>
  <si>
    <t xml:space="preserve">Execução de troca de torneira, de bancada, utilizada em lavatório, duplo comando, material metálico, padrão normal.
Está incluso: troca da torneira por modelo igual ou similar, teste de funcionamento e limpeza do local.</t>
  </si>
  <si>
    <t xml:space="preserve">01.05.64</t>
  </si>
  <si>
    <t xml:space="preserve">Execução de troca de torneira, de bancada, utilizada em lavatório, duplo comando, material metálico, padrão premium.
Está incluso: troca da torneira por modelo igual ou similar, teste de funcionamento e limpeza do local.</t>
  </si>
  <si>
    <t xml:space="preserve">01.05.65</t>
  </si>
  <si>
    <t xml:space="preserve">Execução de troca de borracha para vedação da torneira, de bancada, utilizada em lavatório, duplo comando, material metálico.
Está incluso: troca da borracha de vedação do registro interno da torneira, teste de funcionamento e limpeza do local.</t>
  </si>
  <si>
    <t xml:space="preserve">01.05.66</t>
  </si>
  <si>
    <t xml:space="preserve">Execução de troca do par de reparo da torneira, de bancada, utilizada em lavatório, duplo comando, material metálico, padrão normal.
Está incluso: troca completa do mecanismo de acionamento da torneira, teste de funcionamento e limpeza do local.</t>
  </si>
  <si>
    <t xml:space="preserve">01.05.67</t>
  </si>
  <si>
    <t xml:space="preserve">Execução de troca do par de reparo da torneira, de bancada, utilizada em lavatório, duplo comando, material metálico, padrão premium.
Está incluso: troca completa do mecanismo de acionamento da torneira, teste de funcionamento e limpeza do local.</t>
  </si>
  <si>
    <t xml:space="preserve">01.05.68</t>
  </si>
  <si>
    <t xml:space="preserve">Execução de troca de torneira, de bancada, utilizada em lavatório, monocomando, material metálico, padrão normal.
Está incluso: troca da torneira por modelo igual ou similar, teste de funcionamento e limpeza do local.</t>
  </si>
  <si>
    <t xml:space="preserve">01.05.69</t>
  </si>
  <si>
    <t xml:space="preserve">Execução de troca de torneira, de bancada, utilizada em lavatório, monocomando, material metálico, padrão premium.
Está incluso: troca da torneira por modelo igual ou similar, teste de funcionamento e limpeza do local.</t>
  </si>
  <si>
    <t xml:space="preserve">01.05.70</t>
  </si>
  <si>
    <t xml:space="preserve">Execução de troca de reparo da torneira, de bancada, utilizada em lavatório, monocomando, material metálico, padrão normal.
Está incluso: troca completa do mecanismo de acionamento da torneira, teste de funcionamento e limpeza do local.</t>
  </si>
  <si>
    <t xml:space="preserve">01.05.71</t>
  </si>
  <si>
    <t xml:space="preserve">Execução de troca de reparo da torneira, de bancada, utilizada em lavatório, monocomando, material metálico, padrão premium.
Está incluso: troca completa do mecanismo de acionamento da torneira, teste de funcionamento e limpeza do local.</t>
  </si>
  <si>
    <t xml:space="preserve">01.05.72</t>
  </si>
  <si>
    <t xml:space="preserve">Troca de engate flexível para torneira</t>
  </si>
  <si>
    <t xml:space="preserve">utilizado para conectar o encanamento com a torneira</t>
  </si>
  <si>
    <t xml:space="preserve">Necessidade de substituição do engate flexível</t>
  </si>
  <si>
    <t xml:space="preserve">Execução de troca de engate flexível para torneira, material plástico, utilizado para conectar o encanamento com a torneira.
Está incluso: troca do engate flexível por modelo igual ou similar, teste de funcionamento e limpeza do local.</t>
  </si>
  <si>
    <t xml:space="preserve">01.05.73</t>
  </si>
  <si>
    <t xml:space="preserve">Execução de troca de engate flexível para torneira, material metálico, utilizado para conectar o encanamento com a torneira.
Está incluso: troca do engate flexível por modelo igual ou similar, teste de funcionamento e limpeza do local.</t>
  </si>
  <si>
    <t xml:space="preserve">01.05.74</t>
  </si>
  <si>
    <t xml:space="preserve">Troca do par de engate flexível para torneira</t>
  </si>
  <si>
    <t xml:space="preserve">1/2 x m10</t>
  </si>
  <si>
    <t xml:space="preserve">Execução de troca de engate flexível para torneira, monocomando, 1/2 x m10, material metálico, utilizado para conectar o encanamento com a torneira, padrão normal.
Está incluso: troca do engate flexível por modelo igual ou similar, teste de funcionamento e limpeza do local.</t>
  </si>
  <si>
    <t xml:space="preserve">01.05.75</t>
  </si>
  <si>
    <t xml:space="preserve">Execução de troca de engate flexível para torneira, monocomando, 1/2 x m10, material metálico, utilizado para conectar o encanamento com a torneira, padrão premium.
Está incluso: troca do engate flexível por modelo igual ou similar, teste de funcionamento e limpeza do local.</t>
  </si>
  <si>
    <t xml:space="preserve">01.05.76</t>
  </si>
  <si>
    <t xml:space="preserve">Troca de mangueira extensível para torneira</t>
  </si>
  <si>
    <t xml:space="preserve">Necessidade de substituição da mangueira extensível</t>
  </si>
  <si>
    <t xml:space="preserve">Execução de troca de mangueira extensível para torneira, material metálico, monocomando, utilizado para conectar o encanamento com a torneira.
Está incluso: troca da mangueira extensível por modelo igual ou similar, teste de funcionamento e limpeza do local.</t>
  </si>
  <si>
    <t xml:space="preserve">01.05.77</t>
  </si>
  <si>
    <t xml:space="preserve">Troca de mangueira de entrada para maquina de lavar</t>
  </si>
  <si>
    <t xml:space="preserve">utilizado para conectar o encanamento com a maquina de lavar</t>
  </si>
  <si>
    <t xml:space="preserve">Necessidade de substituição da mangueira de entrada da maquina de lavar</t>
  </si>
  <si>
    <t xml:space="preserve">Execução de troca de mangueira de entrada para maquina de lavar, material plástico, utilizado para conectar o encanamento com a maquina de lavar.
Está incluso: troca da mangueira da maquina de lavar, teste de funcionamento e limpeza do local.</t>
  </si>
  <si>
    <t xml:space="preserve">01.05.78</t>
  </si>
  <si>
    <t xml:space="preserve">Troca de mangueira de saída para maquina de lavar</t>
  </si>
  <si>
    <t xml:space="preserve">utilizado para conectar maquina de lavar com o encanamento</t>
  </si>
  <si>
    <t xml:space="preserve">Necessidade de substituição da mangueira de saída da maquina de lavar</t>
  </si>
  <si>
    <t xml:space="preserve">Execução de troca de mangueira de saída para maquina de lavar, material plástico, utilizado para conectar maquina de lavar com o encanamento.
Está incluso: troca da mangueira da maquina de lavar, teste de funcionamento e limpeza do local.</t>
  </si>
  <si>
    <t xml:space="preserve">01.05.79</t>
  </si>
  <si>
    <t xml:space="preserve">Troca de tê ajustável para base de misturador duplo comando</t>
  </si>
  <si>
    <t xml:space="preserve">Execução de troca de tê ajustável para base de misturador duplo comando, material plástico.
Está incluso: troca de peças necessárias, teste de funcionamento e limpeza do local.</t>
  </si>
  <si>
    <t xml:space="preserve">01.05.80</t>
  </si>
  <si>
    <t xml:space="preserve">Troca de extensor para torneira de parede</t>
  </si>
  <si>
    <t xml:space="preserve">Execução de troca de extensor para torneira de parede, material metálico.
Está incluso: troca de peças necessárias, teste de funcionamento e limpeza do local.</t>
  </si>
  <si>
    <t xml:space="preserve">01.06</t>
  </si>
  <si>
    <t xml:space="preserve">01.06.01</t>
  </si>
  <si>
    <t xml:space="preserve">Troca de filtro de água</t>
  </si>
  <si>
    <t xml:space="preserve">Necessidade de substituição do filtro</t>
  </si>
  <si>
    <t xml:space="preserve">Execução de troca de filtro de água, padrão simples.
Está incluso: troca do filtro por modelo igual ou similar, teste de funcionamento e limpeza do local.</t>
  </si>
  <si>
    <t xml:space="preserve">01.06.02</t>
  </si>
  <si>
    <t xml:space="preserve">Execução de troca de filtro de água, padrão normal.
Está incluso: troca do filtro por modelo igual ou similar, teste de funcionamento e limpeza do local.</t>
  </si>
  <si>
    <t xml:space="preserve">01.06.03</t>
  </si>
  <si>
    <t xml:space="preserve">Execução de troca de filtro de água, padrão premium.
Está incluso: troca do filtro por modelo igual ou similar, teste de funcionamento e limpeza do local.</t>
  </si>
  <si>
    <t xml:space="preserve">01.06.04</t>
  </si>
  <si>
    <t xml:space="preserve">Troca de refil do filtro de água</t>
  </si>
  <si>
    <t xml:space="preserve">Necessidade de troca do refil para filtro de água</t>
  </si>
  <si>
    <t xml:space="preserve">Execução de troca de refil do filtro de água, convencional.
Está incluso: troca do refil por modelo igual ou similar, teste de funcionamento e limpeza do local.</t>
  </si>
  <si>
    <t xml:space="preserve">01.06.05</t>
  </si>
  <si>
    <t xml:space="preserve">Troca de engate flexível do filtro de água</t>
  </si>
  <si>
    <t xml:space="preserve">Execução de troca de engate flexível do filtro de água, material plástico.
Está incluso: troca do engate flexível por modelo igual ou similar, teste de funcionamento e limpeza do local.</t>
  </si>
  <si>
    <t xml:space="preserve">01.07</t>
  </si>
  <si>
    <t xml:space="preserve">01.07.01</t>
  </si>
  <si>
    <t xml:space="preserve">Troca de chuveiro</t>
  </si>
  <si>
    <t xml:space="preserve">elétrico</t>
  </si>
  <si>
    <t xml:space="preserve">127/220v</t>
  </si>
  <si>
    <t xml:space="preserve">Necessidade de substituição do chuveiro</t>
  </si>
  <si>
    <t xml:space="preserve">Execução de troca de chuveiro, elétrico, 127/220v, padrão simples.
Está incluso: troca do chuveiro por modelo igual ou similar, conector de cerâmica tripolar, teste de funcionamento e limpeza do local. Referência: Lorenzetti Maxi Banho Ultra 4600w.</t>
  </si>
  <si>
    <t xml:space="preserve">01.07.02</t>
  </si>
  <si>
    <t xml:space="preserve">Execução de troca de chuveiro, elétrico, 127/220v, padrão normal.
Está incluso: troca do chuveiro por modelo igual ou similar, conector de cerâmica tripolar, teste de funcionamento e limpeza do local. Referência: Lorenzetti Top Jet Multi 7500w.</t>
  </si>
  <si>
    <t xml:space="preserve">01.07.03</t>
  </si>
  <si>
    <t xml:space="preserve">Execução de troca de chuveiro, elétrico, 127/220v, padrão premium.
Está incluso: troca do chuveiro por modelo igual ou similar, conector de cerâmica tripolar, teste de funcionamento e limpeza do local. Referência: Lorenzetti Duo Shower 6800w.</t>
  </si>
  <si>
    <t xml:space="preserve">01.07.04</t>
  </si>
  <si>
    <t xml:space="preserve">eletrônico</t>
  </si>
  <si>
    <t xml:space="preserve">Execução de troca de chuveiro, eletrônico, 127/220v, padrão simples.
Está incluso: troca do chuveiro por modelo igual ou similar, conector de cerâmica tripolar, teste de funcionamento e limpeza do local. Referência: Lorenzetti Loren Shower 7500w.</t>
  </si>
  <si>
    <t xml:space="preserve">01.07.05</t>
  </si>
  <si>
    <t xml:space="preserve">Execução de troca de chuveiro, eletrônico, 127/220v, padrão normal.
Está incluso: troca do chuveiro por modelo igual ou similar, conector de cerâmica tripolar, teste de funcionamento e limpeza do local. Referência: Lorenzetti Advanced 7500w.</t>
  </si>
  <si>
    <t xml:space="preserve">01.07.06</t>
  </si>
  <si>
    <t xml:space="preserve">Execução de troca de chuveiro, eletrônico, 127/220v, padrão premium.
Está incluso: troca do chuveiro por modelo igual ou similar, conector de cerâmica tripolar, teste de funcionamento e limpeza do local. Referência: Lorenzetti Acqua Jet 7800w.</t>
  </si>
  <si>
    <t xml:space="preserve">01.07.07</t>
  </si>
  <si>
    <t xml:space="preserve">Troca de ducha</t>
  </si>
  <si>
    <t xml:space="preserve">interna</t>
  </si>
  <si>
    <t xml:space="preserve">sem desvio</t>
  </si>
  <si>
    <t xml:space="preserve">Necessidade de substituição da ducha</t>
  </si>
  <si>
    <t xml:space="preserve">Execução de troca de ducha, interna, material plástico, sem desvio, padrão simples.
Está incluso: troca da ducha por modelo igual ou similar, teste de funcionamento e limpeza do local. Referência: Lorenzetti Fitt 7000 F16.</t>
  </si>
  <si>
    <t xml:space="preserve">01.07.08</t>
  </si>
  <si>
    <t xml:space="preserve">Execução de troca de ducha, interna, material metálico, sem desvio, padrão normal.
Está incluso: troca da ducha por modelo igual ou similar, teste de funcionamento e limpeza do local. Referência: Sensea Mana Cromada.</t>
  </si>
  <si>
    <t xml:space="preserve">01.07.09</t>
  </si>
  <si>
    <t xml:space="preserve">Execução de troca de ducha, interna, material metálico, sem desvio, padrão premium.
Está incluso: troca da ducha por modelo igual ou similar, teste de funcionamento e limpeza do local. Referência: Deca Ducha Retangular Parede Cromada Flex.</t>
  </si>
  <si>
    <t xml:space="preserve">01.07.10</t>
  </si>
  <si>
    <t xml:space="preserve">com desvio</t>
  </si>
  <si>
    <t xml:space="preserve">Execução de troca de ducha, interna, material plástico, com desvio, padrão simples.
Está incluso: troca da ducha por modelo igual ou similar, teste de funcionamento e limpeza do local. Referência: Fame Ducha com Chuveirinho Redonda Parede Cromada.</t>
  </si>
  <si>
    <t xml:space="preserve">01.07.11</t>
  </si>
  <si>
    <t xml:space="preserve">Execução de troca de ducha, interna, material metálico, com desvio, padrão normal.
Está incluso: troca da ducha por modelo igual ou similar, teste de funcionamento e limpeza do local. Referência: Sensea Ducha com Chuveirinho Redonda Parede Cromada Floki.</t>
  </si>
  <si>
    <t xml:space="preserve">01.07.12</t>
  </si>
  <si>
    <t xml:space="preserve">Execução de troca de ducha, interna, material metálico, com desvio, padrão premium.
Está incluso: troca da ducha por modelo igual ou similar, teste de funcionamento e limpeza do local. Referência: Deca Ducha com Chuveirinho Redonda Parede Cromada Flex.</t>
  </si>
  <si>
    <t xml:space="preserve">01.07.13</t>
  </si>
  <si>
    <t xml:space="preserve">externa</t>
  </si>
  <si>
    <t xml:space="preserve">Execução de troca de ducha, externa, material plástico, padrão simples.
Está incluso: troca da ducha por modelo igual ou similar, teste de funcionamento e limpeza do local. Referência: Tigre Ducha para Piscina Redonda Parede Branca.</t>
  </si>
  <si>
    <t xml:space="preserve">01.07.14</t>
  </si>
  <si>
    <t xml:space="preserve">Execução de troca de ducha, externa, material metálico, padrão normal.
Está incluso: troca da ducha por modelo igual ou similar, teste de funcionamento e limpeza do local. Referência: Ducha Cascata Polida 04 Pol X 30cm.</t>
  </si>
  <si>
    <t xml:space="preserve">01.07.15</t>
  </si>
  <si>
    <t xml:space="preserve">Execução de troca de ducha, externa, material metálico, padrão premium.
Está incluso: troca da ducha por modelo igual ou similar, teste de funcionamento e limpeza do local. Referência: Ducha Fria Em Inox 304 Para Aréa Externa Piscina 25cm Black.</t>
  </si>
  <si>
    <t xml:space="preserve">01.07.16</t>
  </si>
  <si>
    <t xml:space="preserve">Troca de cano prolongador do chuveiro</t>
  </si>
  <si>
    <t xml:space="preserve">Necessidade de substituição do cano prolongador</t>
  </si>
  <si>
    <t xml:space="preserve">Execução de troca de cano prolongador do chuveiro.
Está incluso: troca de peça, teste de funcionamento e limpeza do local.</t>
  </si>
  <si>
    <t xml:space="preserve">01.07.17</t>
  </si>
  <si>
    <t xml:space="preserve">Troca de resistência para chuveiro</t>
  </si>
  <si>
    <t xml:space="preserve">elétrico ou eletrônico</t>
  </si>
  <si>
    <t xml:space="preserve">Necessidade de substituição da resistência para chuveiro</t>
  </si>
  <si>
    <t xml:space="preserve">Execução de troca de resistência para chuveiro, elétrico ou eletrônico, padrão normal.
Está incluso: troca de peça, teste de funcionamento e limpeza do local.</t>
  </si>
  <si>
    <t xml:space="preserve">01.07.18</t>
  </si>
  <si>
    <t xml:space="preserve">Execução de troca de resistência para chuveiro, elétrico ou eletrônico, padrão premium.
Está incluso: troca de peça, teste de funcionamento e limpeza do local.</t>
  </si>
  <si>
    <t xml:space="preserve">01.07.19</t>
  </si>
  <si>
    <t xml:space="preserve">Troca de mangueira para ducha</t>
  </si>
  <si>
    <t xml:space="preserve">cromada</t>
  </si>
  <si>
    <t xml:space="preserve">comprimento 1.50m</t>
  </si>
  <si>
    <t xml:space="preserve">Necessidade de substituição da mangueira da ducha</t>
  </si>
  <si>
    <t xml:space="preserve">Execução de troca de mangueira para ducha, cromada, material metálico, comprimento 1.50m.
Está incluso: troca de peça, teste de funcionamento e limpeza do local.</t>
  </si>
  <si>
    <t xml:space="preserve">01.07.20</t>
  </si>
  <si>
    <t xml:space="preserve">comprimento 2.00m</t>
  </si>
  <si>
    <t xml:space="preserve">Execução de troca de mangueira para ducha, cromada, material metálico, comprimento 2.00m.
Está incluso: troca de peça, teste de funcionamento e limpeza do local.</t>
  </si>
  <si>
    <t xml:space="preserve">01.07.21</t>
  </si>
  <si>
    <t xml:space="preserve">branca</t>
  </si>
  <si>
    <t xml:space="preserve">Execução de troca de mangueira para ducha, branca, pvc, comprimento 1.50m.
Está incluso: troca de peça, teste de funcionamento e limpeza do local.</t>
  </si>
  <si>
    <t xml:space="preserve">01.07.22</t>
  </si>
  <si>
    <t xml:space="preserve">Execução de troca de mangueira para ducha, branca, pvc, comprimento 2.00m.
Está incluso: troca de peça, teste de funcionamento e limpeza do local.</t>
  </si>
  <si>
    <t xml:space="preserve">01.08</t>
  </si>
  <si>
    <t xml:space="preserve">01.08.01</t>
  </si>
  <si>
    <t xml:space="preserve">Troca de vaso sanitário</t>
  </si>
  <si>
    <t xml:space="preserve">modelo convencional</t>
  </si>
  <si>
    <t xml:space="preserve">sem assento</t>
  </si>
  <si>
    <t xml:space="preserve">Necessidade de substituição do vaso sanitário</t>
  </si>
  <si>
    <t xml:space="preserve">Execução de troca de vaso sanitário, modelo convencional, sem assento, padrão simples.
Está incluso: troca do tubo de ligação com espude, anel de vedação, parafusos de fixação, aplicação de rejunte, teste de funcionamento e limpeza do local.</t>
  </si>
  <si>
    <t xml:space="preserve">01.08.02</t>
  </si>
  <si>
    <t xml:space="preserve">Execução de troca de vaso sanitário, modelo convencional, sem assento, padrão normal.
Está incluso: troca do tubo de ligação com espude, anel de vedação, parafusos de fixação, aplicação de rejunte, teste de funcionamento e limpeza do local.</t>
  </si>
  <si>
    <t xml:space="preserve">01.08.03</t>
  </si>
  <si>
    <t xml:space="preserve">Execução de troca de vaso sanitário, modelo convencional, sem assento, padrão premium.
Está incluso: troca do tubo de ligação com espude, anel de vedação, parafusos de fixação, aplicação de rejunte, teste de funcionamento e limpeza do local.</t>
  </si>
  <si>
    <t xml:space="preserve">01.08.04</t>
  </si>
  <si>
    <t xml:space="preserve">para caixa acoplada</t>
  </si>
  <si>
    <t xml:space="preserve">Execução de troca de vaso sanitário, para caixa acoplada, sem assento, padrão simples.
Está incluso: troca da vedação e fixação da caixa acoplada, anel de vedação e parafusos de fixação do vaso sanitário, aplicação de rejunte, teste de funcionamento e limpeza do local.</t>
  </si>
  <si>
    <t xml:space="preserve">01.08.05</t>
  </si>
  <si>
    <t xml:space="preserve">Execução de troca de vaso sanitário, para caixa acoplada, sem assento, padrão normal.
Está incluso: troca da vedação e fixação da caixa acoplada, anel de vedação e parafusos de fixação do vaso sanitário, aplicação de rejunte, teste de funcionamento e limpeza do local.</t>
  </si>
  <si>
    <t xml:space="preserve">01.08.06</t>
  </si>
  <si>
    <t xml:space="preserve">Execução de troca de vaso sanitário, para caixa acoplada, sem assento, padrão premium.
Está incluso: troca da vedação e fixação da caixa acoplada, anel de vedação e parafusos de fixação do vaso sanitário, aplicação de rejunte, teste de funcionamento e limpeza do local.</t>
  </si>
  <si>
    <t xml:space="preserve">01.08.07</t>
  </si>
  <si>
    <t xml:space="preserve">Troca do conjunto vaso sanitário e caixa acoplada</t>
  </si>
  <si>
    <t xml:space="preserve">Necessidade de substituição do conjunto vaso sanitário e caixa acoplada</t>
  </si>
  <si>
    <t xml:space="preserve">Execução de troca do conjunto vaso sanitário e caixa acoplada, sem assento, padrão simples.
Está incluso: troca do flexível de entrada, sistema de acionamento, vedação e fixação da caixa acoplada, anel de vedação e parafusos de fixação do vaso sanitário, aplicação de rejunte, teste de funcionamento e limpeza do local.</t>
  </si>
  <si>
    <t xml:space="preserve">01.08.08</t>
  </si>
  <si>
    <t xml:space="preserve">Execução de troca do conjunto vaso sanitário e caixa acoplada, sem assento, padrão normal.
Está incluso: troca do flexível de entrada, sistema de acionamento, vedação e fixação da caixa acoplada, anel de vedação e parafusos de fixação do vaso sanitário, aplicação de rejunte, teste de funcionamento e limpeza do local.</t>
  </si>
  <si>
    <t xml:space="preserve">01.08.09</t>
  </si>
  <si>
    <t xml:space="preserve">Execução de troca do conjunto vaso sanitário e caixa acoplada, sem assento, padrão premium.
Está incluso: troca do flexível de entrada, sistema de acionamento, vedação e fixação da caixa acoplada, anel de vedação e parafusos de fixação do vaso sanitário, aplicação de rejunte, teste de funcionamento e limpeza do local.</t>
  </si>
  <si>
    <t xml:space="preserve">01.08.10</t>
  </si>
  <si>
    <t xml:space="preserve">Troca de anel para vedação do vaso sanitário</t>
  </si>
  <si>
    <t xml:space="preserve">sem troca dos parafusos para fixação</t>
  </si>
  <si>
    <t xml:space="preserve">Necessidade de substituição do anel de vedação</t>
  </si>
  <si>
    <t xml:space="preserve">Execução de troca de anel para vedação do vaso sanitário, sem troca dos parafusos para fixação.
Está incluso: remoção do vaso sanitário, troca do anel de vedação, reinstalação do vaso sanitário, fixação e vedação da base com PU.</t>
  </si>
  <si>
    <t xml:space="preserve">01.08.11</t>
  </si>
  <si>
    <t xml:space="preserve">com troca dos parafusos para fixação</t>
  </si>
  <si>
    <t xml:space="preserve">Necessidade de substituição do anel de vedação e parafusos de fixação</t>
  </si>
  <si>
    <t xml:space="preserve">Execução de troca de anel para vedação do vaso sanitário, com troca dos parafusos para fixação.
Está incluso: remoção do vaso sanitário, troca do anel de vedação, reinstalação do vaso sanitário com novos parafusos de fixação e vedação da base com PU.</t>
  </si>
  <si>
    <t xml:space="preserve">01.08.12</t>
  </si>
  <si>
    <t xml:space="preserve">Troca de parafusos para fixação do vaso sanitário</t>
  </si>
  <si>
    <t xml:space="preserve">Necessidade de substituição dos parafusos de fixação</t>
  </si>
  <si>
    <t xml:space="preserve">Execução de troca de parafusos para fixação do vaso sanitário.
Está incluso: troca de peça, aplicação de rejunte, teste de funcionamento e limpeza do local.</t>
  </si>
  <si>
    <t xml:space="preserve">01.08.13</t>
  </si>
  <si>
    <t xml:space="preserve">Troca de tubo de ligação com espude para vaso sanitário </t>
  </si>
  <si>
    <t xml:space="preserve">modelo sanfonado</t>
  </si>
  <si>
    <t xml:space="preserve">sem a retirada do vaso sanitário</t>
  </si>
  <si>
    <t xml:space="preserve">Necessidade de substituição do tubo de ligação</t>
  </si>
  <si>
    <t xml:space="preserve">Execução de troca de tubo de ligação com espude para vaso sanitário , modelo sanfonado, sem a retirada do vaso sanitário, padrão simples.
Está incluso: troca de peça, teste de funcionamento e limpeza do local.</t>
  </si>
  <si>
    <t xml:space="preserve">01.08.14</t>
  </si>
  <si>
    <t xml:space="preserve">modelo rígido</t>
  </si>
  <si>
    <t xml:space="preserve">Execução de troca de tubo de ligação com espude para vaso sanitário , modelo rígido, sem a retirada do vaso sanitário, padrão normal.
Está incluso: troca de peça, teste de funcionamento e limpeza do local.</t>
  </si>
  <si>
    <t xml:space="preserve">01.08.15</t>
  </si>
  <si>
    <t xml:space="preserve">Troca de tubo de ligação com espude para vaso sanitário</t>
  </si>
  <si>
    <t xml:space="preserve">Execução de troca de tubo de ligação com espude para vaso sanitário, modelo rígido, sem a retirada do vaso sanitário, padrão premium.
Está incluso: troca de peça, teste de funcionamento e limpeza do local.</t>
  </si>
  <si>
    <t xml:space="preserve">01.08.16</t>
  </si>
  <si>
    <t xml:space="preserve">com a retirada e recolocação do vaso sanitário</t>
  </si>
  <si>
    <t xml:space="preserve">Necessidade de substituição do tubo de ligação com retirada do vaso sanitário</t>
  </si>
  <si>
    <t xml:space="preserve">Execução de troca de tubo de ligação com espude para vaso sanitário, modelo rígido, com a retirada e recolocação do vaso sanitário, padrão normal.
Está incluso: troca de peça, retirada e recolocação do vaso sanitário, troca do anel de vedação, aplicação de rejunte, teste de funcionamento e limpeza do local.</t>
  </si>
  <si>
    <t xml:space="preserve">01.08.17</t>
  </si>
  <si>
    <t xml:space="preserve">Execução de troca de tubo de ligação com espude para vaso sanitário , modelo rígido, com a retirada e recolocação do vaso sanitário, padrão premium.
Está incluso: troca de peça, retirada e recolocação do vaso sanitário, troca do anel de vedação, aplicação de rejunte, teste de funcionamento e limpeza do local.</t>
  </si>
  <si>
    <t xml:space="preserve">01.08.18</t>
  </si>
  <si>
    <t xml:space="preserve">Troca de assento para vaso sanitário</t>
  </si>
  <si>
    <t xml:space="preserve">Necessidade de substituição do assento para vaso sanitário</t>
  </si>
  <si>
    <t xml:space="preserve">Execução de troca de assento para vaso sanitário, material plástico, modelo rígido, padrão normal.
Está incluso: troca de peça, teste de funcionamento e limpeza do local.</t>
  </si>
  <si>
    <t xml:space="preserve">01.08.19</t>
  </si>
  <si>
    <t xml:space="preserve">Execução de troca de assento para vaso sanitário, material plástico, modelo rígido, padrão premium.
Está incluso: troca de peça, teste de funcionamento e limpeza do local.</t>
  </si>
  <si>
    <t xml:space="preserve">01.08.20</t>
  </si>
  <si>
    <t xml:space="preserve">material madeira</t>
  </si>
  <si>
    <t xml:space="preserve">Execução de troca de assento para vaso sanitário, material madeira, modelo rígido, padrão normal.
Está incluso: troca de peça, teste de funcionamento e limpeza do local.</t>
  </si>
  <si>
    <t xml:space="preserve">01.08.21</t>
  </si>
  <si>
    <t xml:space="preserve">Execução de troca de assento para vaso sanitário, material madeira, modelo rígido, padrão premium.
Está incluso: troca de peça, teste de funcionamento e limpeza do local.</t>
  </si>
  <si>
    <t xml:space="preserve">01.08.22</t>
  </si>
  <si>
    <t xml:space="preserve">modeo almofadado</t>
  </si>
  <si>
    <t xml:space="preserve">Execução de troca de assento para vaso sanitário, material plástico, modeo almofadado, padrão normal.
Está incluso: troca de peça, teste de funcionamento e limpeza do local.</t>
  </si>
  <si>
    <t xml:space="preserve">01.08.23</t>
  </si>
  <si>
    <t xml:space="preserve">almofadado</t>
  </si>
  <si>
    <t xml:space="preserve">Execução de troca de assento para vaso sanitário, material plástico, almofadado, padrão premium.
Está incluso: troca de peça, teste de funcionamento e limpeza do local.</t>
  </si>
  <si>
    <t xml:space="preserve">01.08.24</t>
  </si>
  <si>
    <t xml:space="preserve">Troca de assento para vaso sanitário especial</t>
  </si>
  <si>
    <t xml:space="preserve">com características individuais</t>
  </si>
  <si>
    <t xml:space="preserve">Execução de troca de assento para vaso sanitário especial, com características individuais.
Está incluso: troca de peça, teste de funcionamento e limpeza do local.</t>
  </si>
  <si>
    <t xml:space="preserve">01.09</t>
  </si>
  <si>
    <t xml:space="preserve">01.09.01</t>
  </si>
  <si>
    <t xml:space="preserve">Troca completa do kit de reparo para caixa acoplada</t>
  </si>
  <si>
    <t xml:space="preserve">único acionamento</t>
  </si>
  <si>
    <t xml:space="preserve">Vazamento de água devido a falhas no mecanismo interno da caixa acoplada do vaso sanitário.</t>
  </si>
  <si>
    <t xml:space="preserve">Substituição completa do kit interno da caixa acoplada com acionamento único.
Em nosso serviço está incluso: troca de peça, teste de funcionamento e limpeza do local.</t>
  </si>
  <si>
    <t xml:space="preserve">01.09.02</t>
  </si>
  <si>
    <t xml:space="preserve">duplo acionamento</t>
  </si>
  <si>
    <t xml:space="preserve">Substituição completa do kit interno da caixa acoplada com acionamento duplo.
Em nosso serviço está incluso: troca de peça, teste de funcionamento e limpeza do local.</t>
  </si>
  <si>
    <t xml:space="preserve">01.09.03</t>
  </si>
  <si>
    <t xml:space="preserve">Troca de anel para vedação da caixa acoplada</t>
  </si>
  <si>
    <t xml:space="preserve">Vazamento de água no vaso sanitário, devido a defeito no anel de vedação da caixa acoplada.</t>
  </si>
  <si>
    <t xml:space="preserve">Substituição do anel de vedação da caixa acoplada de modelo convencional.
Em nosso serviço está incluso: troca de peça, teste de funcionamento e limpeza do local.</t>
  </si>
  <si>
    <t xml:space="preserve">01.09.04</t>
  </si>
  <si>
    <t xml:space="preserve">Troca de parafuso para fixação da caixa acoplada</t>
  </si>
  <si>
    <t xml:space="preserve">Vazamento de água no vaso sanitário, devido a defeito na vedação do parafuso de fixação da caixa acoplada.</t>
  </si>
  <si>
    <t xml:space="preserve">Troca do parafuso para fixação da caixa acoplada de modelo convencional.
Em nosso serviço está incluso: troca de peça, teste de funcionamento e limpeza do local.</t>
  </si>
  <si>
    <t xml:space="preserve">01.09.05</t>
  </si>
  <si>
    <t xml:space="preserve">Troca completa da caixa acoplada</t>
  </si>
  <si>
    <t xml:space="preserve">material cerâmica</t>
  </si>
  <si>
    <t xml:space="preserve">modelo similar</t>
  </si>
  <si>
    <t xml:space="preserve">Caixa acoplada danificada, causando vazamentos e riscos de acidentes durante o uso</t>
  </si>
  <si>
    <t xml:space="preserve">Substituição completa da caixa acoplada, material cerâmica por modelo similar ou igual a existente.
Em nosso serviço está incluso: troca do flexível de entrada, sistema de acionamento, vedação e fixação da caixa acoplada, teste de funcionamento e limpeza do local.</t>
  </si>
  <si>
    <t xml:space="preserve">01.09.06</t>
  </si>
  <si>
    <t xml:space="preserve">01.09.07</t>
  </si>
  <si>
    <t xml:space="preserve">01.09.08</t>
  </si>
  <si>
    <t xml:space="preserve">Troca de tampa da caixa acoplada</t>
  </si>
  <si>
    <t xml:space="preserve">Tampa da caixa acoplada do vaso sanitário danificada, é necessário a substituição da mesma</t>
  </si>
  <si>
    <t xml:space="preserve">Instalar nova tampa da caixa acoplada, material cerâmica de modelo similar ou igual ao existente.
Em nosso serviço está incluso: troca de peça, teste de funcionamento e limpeza do local.</t>
  </si>
  <si>
    <t xml:space="preserve">01.09.09</t>
  </si>
  <si>
    <t xml:space="preserve">Troca de engate flexível da caixa acoplada</t>
  </si>
  <si>
    <t xml:space="preserve">Vazamento ocorrendo pelo flexível da caixa acoplada do vaso sanitário, causando perda de pressão na descarga e aumento no consumo de água.</t>
  </si>
  <si>
    <t xml:space="preserve">Instalar novo engate flexível da caixa acoplada, material plástico.
Em nosso serviço está incluso: troca de peça, teste de funcionamento e limpeza do local.</t>
  </si>
  <si>
    <t xml:space="preserve">01.09.10</t>
  </si>
  <si>
    <t xml:space="preserve">Instalar novo engate flexível da caixa acoplada, material metálico.
Em nosso serviço está incluso: troca de peça, teste de funcionamento e limpeza do local.</t>
  </si>
  <si>
    <t xml:space="preserve">01.09.11</t>
  </si>
  <si>
    <t xml:space="preserve">Troca de reparo para válvula da descarga</t>
  </si>
  <si>
    <t xml:space="preserve">modelos convencionais</t>
  </si>
  <si>
    <t xml:space="preserve">Válvula de descarga do vaso sanitário está com problemas no mecanismo interno, causando vazamentos, riscos de infiltração na parede e dificuldades no acionamento.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</si>
  <si>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 convencional, teste de funcionamento e limpeza do local.</t>
  </si>
  <si>
    <t xml:space="preserve">01.09.12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</si>
  <si>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 antigo, teste de funcionamento e limpeza do local.
</t>
  </si>
  <si>
    <t xml:space="preserve">01.09.13</t>
  </si>
  <si>
    <t xml:space="preserve">docol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</si>
  <si>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 docol, teste de funcionamento e limpeza do local.
</t>
  </si>
  <si>
    <t xml:space="preserve">01.09.14</t>
  </si>
  <si>
    <t xml:space="preserve">hydra max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</si>
  <si>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 Hydra Max, teste de funcionamento e limpeza do local.</t>
  </si>
  <si>
    <t xml:space="preserve">01.09.15</t>
  </si>
  <si>
    <t xml:space="preserve">hydra 2520 / 2530 / vcr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</si>
  <si>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modelo, hydra 2520 / 2530 / vcr, teste de funcionamento e limpeza do local.</t>
  </si>
  <si>
    <t xml:space="preserve">01.09.16</t>
  </si>
  <si>
    <t xml:space="preserve">hydra lisa i / lisa ii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</si>
  <si>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modelo, hydra lisa i / lisa ii, teste de funcionamento e limpeza do local.</t>
  </si>
  <si>
    <t xml:space="preserve">01.09.17</t>
  </si>
  <si>
    <t xml:space="preserve">lorenzetti p20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</si>
  <si>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modelo, lorenzetti p20, teste de funcionamento e limpeza do local.
</t>
  </si>
  <si>
    <t xml:space="preserve">01.09.18</t>
  </si>
  <si>
    <t xml:space="preserve">lorenzetti p21 / p41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</si>
  <si>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modelo, lorenzetti p21 / p41, teste de funcionamento e limpeza do local.</t>
  </si>
  <si>
    <t xml:space="preserve">01.09.19</t>
  </si>
  <si>
    <t xml:space="preserve">fabrimar</t>
  </si>
  <si>
    <t xml:space="preserve">Para resolver o problema, é necessário trocar o reparo da válvula de descarga. Para isso, será executado os seguintes passos: 
Fechar o registro de água, retirar a tampa da descarga, soltar a porca que prende a válvula antiga, retirar a válvula antiga, encaixar o novo reparo, fixar a porca, recolocar a tampa e abrir o registro de água.
Em nosso serviço está incluso: troca do reparo da válvula completa de modelo, fabrimar, teste de funcionamento e limpeza do local.</t>
  </si>
  <si>
    <t xml:space="preserve">01.09.20</t>
  </si>
  <si>
    <t xml:space="preserve">Troca de acabamento para válvula de descarga</t>
  </si>
  <si>
    <t xml:space="preserve">paralelo</t>
  </si>
  <si>
    <t xml:space="preserve">Válvula de descarga não original do vaso sanitário, de modelo convencional, está com problemas no acabamento, ocasionando dificuldades no acionamento.</t>
  </si>
  <si>
    <t xml:space="preserve">Instalar novo acabamento para válvula de descarga, modelos convencionais, igual ou similar ao existente.
Em nosso serviço stá incluso: troca de peça, teste de funcionamento e limpeza do local.</t>
  </si>
  <si>
    <t xml:space="preserve">01.09.21</t>
  </si>
  <si>
    <t xml:space="preserve">original</t>
  </si>
  <si>
    <t xml:space="preserve">Válvula de descarga original do vaso sanitário, de modelo convencional, está com problemas no acabamento, ocasionando dificuldades no acionamento.</t>
  </si>
  <si>
    <t xml:space="preserve">Instalar novo acabamento para válvula de descarga, modelos convencionais, original igual ou similar ao existente.
Em nosso serviço stá incluso: troca de peça, teste de funcionamento e limpeza do local.</t>
  </si>
  <si>
    <t xml:space="preserve">01.09.22</t>
  </si>
  <si>
    <t xml:space="preserve">Válvula de descarga não original do vaso sanitário, de modelo antigo, está com problemas no acabamento, ocasionando dificuldades no acionamento.</t>
  </si>
  <si>
    <t xml:space="preserve">Instalar novo acabamento para válvula de descarga, modelos antigos, igual ou similar ao existente.
Em nosso serviço stá incluso: troca de peça, teste de funcionamento e limpeza do local.</t>
  </si>
  <si>
    <t xml:space="preserve">01.09.23</t>
  </si>
  <si>
    <t xml:space="preserve">Válvula de descarga original do vaso sanitário, de modelo antigo, está com problemas no acabamento, ocasionando dificuldades no acionamento.</t>
  </si>
  <si>
    <t xml:space="preserve">Instalar novo acabamento para válvula de descarga, modelos antigos, original igual ou similar ao existente.
Em nosso serviço stá incluso: troca de peça, teste de funcionamento e limpeza do local.</t>
  </si>
  <si>
    <t xml:space="preserve">01.09.24</t>
  </si>
  <si>
    <t xml:space="preserve">Troca completa da base para válvula de descarga</t>
  </si>
  <si>
    <t xml:space="preserve">fabricante docol ou deca</t>
  </si>
  <si>
    <t xml:space="preserve">Descarga do vaso sanitário com defeitos, causando problemas no uso, vazamentos e risco de infiltrações, sendo necessário sua troca completa.</t>
  </si>
  <si>
    <t xml:space="preserve">Troca completa da base para válvula de descarga, fabricante docol ou deca.
Em nosso serviço está incluso: troca da base da descarga, peças de conexão, teste de funcionamento e limpeza do local.</t>
  </si>
  <si>
    <t xml:space="preserve">01.09.25</t>
  </si>
  <si>
    <t xml:space="preserve">Abertura da parede e troca completa da base para válvula de descarga do tipo docol ou deca, incluindo o fornecimento de peças para conexão e acabamento, fechamento da alvenaria com reboco e pintura, mantendo a cor atual existente para o acabamento. 
Após a conclusão do serviço, será feito o teste de funcionamento, limpeza e retirada dos entulhos.
</t>
  </si>
  <si>
    <t xml:space="preserve">01.09.26</t>
  </si>
  <si>
    <t xml:space="preserve">Execução de troca completa da base para válvula de descarga, fabricante docol ou deca, incluindo quebra e reconstrução da alvenaria, acabamento em cerâmica convencional similar, até 02 peças.
Está incluso: troca da base da descarga e peças de conexão, através de quebra e reconstrução da alvenaria com acabamento similar, teste de funcionamento e limpeza do local.</t>
  </si>
  <si>
    <t xml:space="preserve">01.09.27</t>
  </si>
  <si>
    <t xml:space="preserve">Execução de troca completa da base para válvula de descarga, fabricante docol ou deca, incluindo quebra e reconstrução da alvenaria, acabamento em cerâmica convencional, até 04 peças.
Está incluso: troca da base da descarga e peças de conexão, através de quebra e reconstrução da alvenaria com acabamento similar, teste de funcionamento e limpeza do local.</t>
  </si>
  <si>
    <t xml:space="preserve">01.09.28</t>
  </si>
  <si>
    <t xml:space="preserve">Execução de troca completa da base para válvula de descarga, fabricante docol ou deca, incluindo quebra e reconstrução da alvenaria, acabamento em cerâmica de museu similar, máximo 15x15 cm, até 02 peças.
Está incluso: troca da base da descarga e peças de conexão, através de quebra e reconstrução da alvenaria com acabamento similar, teste de funcionamento e limpeza do local.</t>
  </si>
  <si>
    <t xml:space="preserve">01.09.29</t>
  </si>
  <si>
    <t xml:space="preserve">Execução de troca completa da base para válvula de descarga, fabricante docol ou deca, incluindo quebra e reconstrução da alvenaria, acabamento em cerâmica de museu similar, máximo 15x15 cm, até 04 peças.
Está incluso: troca da base da descarga e peças de conexão, através de quebra e reconstrução da alvenaria com acabamento similar, teste de funcionamento e limpeza do local.</t>
  </si>
  <si>
    <t xml:space="preserve">01.09.30</t>
  </si>
  <si>
    <t xml:space="preserve">Execução de troca completa da base para válvula de descarga, fabricante docol ou deca, incluindo quebra e reconstrução da alvenaria, acabamento em cerâmica de museu similar, máximo 15x15 cm, até 06 peças.
Está incluso: troca da base da descarga e peças de conexão, através de quebra e reconstrução da alvenaria com acabamento similar, teste de funcionamento e limpeza do local.</t>
  </si>
  <si>
    <t xml:space="preserve">01.09.31</t>
  </si>
  <si>
    <t xml:space="preserve">Execução de troca completa da base para válvula de descarga, fabricante docol ou deca, incluindo quebra e reconstrução da alvenaria, acabamento em cerâmica de museu similar, máximo 30x30 cm, até 02 peças.
Está incluso: troca da base da descarga e peças de conexão, através de quebra e reconstrução da alvenaria com acabamento similar, teste de funcionamento e limpeza do local.</t>
  </si>
  <si>
    <t xml:space="preserve">01.09.32</t>
  </si>
  <si>
    <t xml:space="preserve">Execução de troca completa da base para válvula de descarga, fabricante docol ou deca, incluindo quebra e reconstrução da alvenaria, acabamento em cerâmica de museu similar, máximo 30x30 cm, até 04 peças.
Está incluso: troca da base da descarga e peças de conexão, através de quebra e reconstrução da alvenaria com acabamento similar, teste de funcionamento e limpeza do local.</t>
  </si>
  <si>
    <t xml:space="preserve">01.09.33</t>
  </si>
  <si>
    <t xml:space="preserve">Execução de troca completa da base para válvula de descarga, fabricante docol ou deca, incluindo quebra e reconstrução da alvenaria, acabamento em cerâmica de museu similar, máximo 60x60 cm, até 02 peças.
Está incluso: troca da base da descarga e peças de conexão, através de quebra e reconstrução da alvenaria com acabamento similar, teste de funcionamento e limpeza do local.</t>
  </si>
  <si>
    <t xml:space="preserve">01.09.34</t>
  </si>
  <si>
    <t xml:space="preserve">Execução de troca completa da base para válvula de descarga, fabricante docol ou deca, incluindo quebra e reconstrução da alvenaria, acabamento em cerâmica de museu similar, máximo 60x60 cm, até 04 peças.
Está incluso: troca da base da descarga e peças de conexão, através de quebra e reconstrução da alvenaria com acabamento similar, teste de funcionamento e limpeza do local.</t>
  </si>
  <si>
    <t xml:space="preserve">01.09.35</t>
  </si>
  <si>
    <t xml:space="preserve">Execução de troca completa da base para válvula de descarga, fabricante docol ou deca, incluindo quebra e reconstrução da alvenaria, acabamento em cerâmica de museu similar, a partir de 60x60 cm, até 02 peças.
Está incluso: troca da base da descarga e peças de conexão, através de quebra e reconstrução da alvenaria com acabamento similar, teste de funcionamento e limpeza do local.</t>
  </si>
  <si>
    <t xml:space="preserve">01.09.36</t>
  </si>
  <si>
    <t xml:space="preserve">Execução de troca completa da base para válvula de descarga, fabricante docol ou deca, incluindo quebra e reconstrução da alvenaria, acabamento em cerâmica de museu similar, a partir de 60x60 cm, até 04 peças.
Está incluso: troca da base da descarga e peças de conexão, através de quebra e reconstrução da alvenaria com acabamento similar, teste de funcionamento e limpeza do local.</t>
  </si>
  <si>
    <t xml:space="preserve">01.09.37</t>
  </si>
  <si>
    <t xml:space="preserve">Execução de troca completa da base para válvula de descarga, fabricante docol ou deca, incluindo quebra e reconstrução da alvenaria, acabamento em cerâmica disponível no local, até 04 peças.
Está incluso: troca da base da descarga e peças de conexão, através de quebra e reconstrução da alvenaria com acabamento similar, teste de funcionamento e limpeza do local.</t>
  </si>
  <si>
    <t xml:space="preserve">01.09.38</t>
  </si>
  <si>
    <t xml:space="preserve">Troca completa do reparo de caixa para descarga embutida (kit de reparo)</t>
  </si>
  <si>
    <t xml:space="preserve">montana</t>
  </si>
  <si>
    <t xml:space="preserve">Necessidade de substituição do mecanismo de descarga da caixa embutida</t>
  </si>
  <si>
    <t xml:space="preserve">Execução de troca completa do reparo de caixa para descarga embutida (kit de reparo), montana.
Está incluso: troca de peça, teste de funcionamento e limpeza do local.</t>
  </si>
  <si>
    <t xml:space="preserve">01.09.39</t>
  </si>
  <si>
    <t xml:space="preserve">Troca de caixa de descarga suspensa</t>
  </si>
  <si>
    <t xml:space="preserve">Necessidade de substituição da caixa de descarga suspensa</t>
  </si>
  <si>
    <t xml:space="preserve">Execução de troca de caixa de descarga suspensa, material plástico.
Está incluso: troca de peça, teste de funcionamento e limpeza do local.</t>
  </si>
  <si>
    <t xml:space="preserve">01.09.40</t>
  </si>
  <si>
    <t xml:space="preserve">Troca de tubo para descarga suspensa</t>
  </si>
  <si>
    <t xml:space="preserve">Necessidade de substituição da tubulação para caixa de descarga suspensa</t>
  </si>
  <si>
    <t xml:space="preserve">Execução de troca de tubo para descarga suspensa, material plástico.
Está incluso: troca de peça, teste de funcionamento e limpeza do local.</t>
  </si>
  <si>
    <t xml:space="preserve">01.10</t>
  </si>
  <si>
    <t xml:space="preserve">01.10.01</t>
  </si>
  <si>
    <t xml:space="preserve">Troca de ducha higiênica</t>
  </si>
  <si>
    <t xml:space="preserve">com misturador único</t>
  </si>
  <si>
    <t xml:space="preserve">Necessidade de substituição da ducha higiênica</t>
  </si>
  <si>
    <t xml:space="preserve">Execução de troca de ducha higiênica, com misturador único, material plástico, padrão simples.
Está incluso: troca de peça, teste de funcionamento e limpeza do local.</t>
  </si>
  <si>
    <t xml:space="preserve">01.10.02</t>
  </si>
  <si>
    <t xml:space="preserve">Execução de troca de ducha higiênica, com misturador único, material metálico, padrão normal.
Está incluso: troca de peça, teste de funcionamento e limpeza do local.</t>
  </si>
  <si>
    <t xml:space="preserve">01.10.03</t>
  </si>
  <si>
    <t xml:space="preserve">Execução de troca de ducha higiênica, com misturador único, material metálico, padrão premium.
Está incluso: troca de peça, teste de funcionamento e limpeza do local.</t>
  </si>
  <si>
    <t xml:space="preserve">01.10.04</t>
  </si>
  <si>
    <t xml:space="preserve">com misturador duplo</t>
  </si>
  <si>
    <t xml:space="preserve">Execução de troca de ducha higiênica, com misturador duplo, material metálico.
Está incluso: troca de peça, teste de funcionamento e limpeza do local.</t>
  </si>
  <si>
    <t xml:space="preserve">01.10.05</t>
  </si>
  <si>
    <t xml:space="preserve">Troca de mangueira e gatilho da ducha higiênica</t>
  </si>
  <si>
    <t xml:space="preserve">Necessidade de substituição da mangueira e gatilho para ducha higiênica</t>
  </si>
  <si>
    <t xml:space="preserve">Execução de troca de mangueira e gatilho da ducha higiênica, material metálico.
Está incluso: troca de peça, teste de funcionamento e limpeza do local.</t>
  </si>
  <si>
    <t xml:space="preserve">01.10.06</t>
  </si>
  <si>
    <t xml:space="preserve">Troca de aquecedor elétrico de passagem</t>
  </si>
  <si>
    <t xml:space="preserve">110v/220v</t>
  </si>
  <si>
    <t xml:space="preserve">Necessidade de substituição do aquecedor elétrico</t>
  </si>
  <si>
    <t xml:space="preserve">Execução de troca de aquecedor elétrico de passagem, 110v/220v.
Está incluso: troca do chuveiro por modelo igual ou similar, conector de cerâmica tripolar, teste de funcionamento e limpeza do local. Referência: Aquecedor Elétrico de Ponto Versátil 3T Branco Lorenzetti 5500W.</t>
  </si>
  <si>
    <t xml:space="preserve">01.11</t>
  </si>
  <si>
    <t xml:space="preserve">01.11.01</t>
  </si>
  <si>
    <t xml:space="preserve">Troca de sifão</t>
  </si>
  <si>
    <t xml:space="preserve">Troca de si</t>
  </si>
  <si>
    <t xml:space="preserve">padrão sanfonado</t>
  </si>
  <si>
    <t xml:space="preserve">Necessidade de substituição do sifão</t>
  </si>
  <si>
    <t xml:space="preserve">Execução de troca de sifão, padrão sanfonado, material plástico.
Está incluso: troca de peça, teste de funcionamento e limpeza do local.</t>
  </si>
  <si>
    <t xml:space="preserve">01.11.02</t>
  </si>
  <si>
    <t xml:space="preserve">Execução de troca de sifão, padrão sanfonado, material plástico, duplo.
Está incluso: troca de peça, teste de funcionamento e limpeza do local.</t>
  </si>
  <si>
    <t xml:space="preserve">01.11.03</t>
  </si>
  <si>
    <t xml:space="preserve">Troca de sif</t>
  </si>
  <si>
    <t xml:space="preserve">padrão rígido</t>
  </si>
  <si>
    <t xml:space="preserve">Execução de troca de sifão, padrão rígido, material metálico, padrão normal.
Está incluso: troca de peça, teste de funcionamento e limpeza do local.</t>
  </si>
  <si>
    <t xml:space="preserve">01.11.04</t>
  </si>
  <si>
    <t xml:space="preserve">Execução de troca de sifão, padrão rígido, material metálico, padrão premium.
Está incluso: troca de peça, teste de funcionamento e limpeza do local.</t>
  </si>
  <si>
    <t xml:space="preserve">01.11.05</t>
  </si>
  <si>
    <t xml:space="preserve">Execução de troca de sifão, padrão rígido, material metálico, duplo, padrão premium.
Está incluso: troca de peça, teste de funcionamento e limpeza do local.</t>
  </si>
  <si>
    <t xml:space="preserve">01.11.06</t>
  </si>
  <si>
    <t xml:space="preserve">Troca de sifão e válvula para pia</t>
  </si>
  <si>
    <t xml:space="preserve">Troca de sif e válvula para pia</t>
  </si>
  <si>
    <t xml:space="preserve">cozinha</t>
  </si>
  <si>
    <t xml:space="preserve">Execução de troca de sifão e válvula para pia, cozinha, material plástico.
Está incluso: troca de peça, teste de funcionamento e limpeza do local.</t>
  </si>
  <si>
    <t xml:space="preserve">01.11.07</t>
  </si>
  <si>
    <t xml:space="preserve">Troca de válvula para pia com escape</t>
  </si>
  <si>
    <t xml:space="preserve">Necessidade de substituição da válvula de pia</t>
  </si>
  <si>
    <t xml:space="preserve">Execução de troca de válvula para pia com escape, cozinha, material metálico.
Está incluso: troca de peça, teste de funcionamento e limpeza do local.</t>
  </si>
  <si>
    <t xml:space="preserve">01.11.08</t>
  </si>
  <si>
    <t xml:space="preserve">Troca de válvula para pia</t>
  </si>
  <si>
    <t xml:space="preserve">Execução de troca de válvula para pia, cozinha, material metálico.
Está incluso: troca de peça, teste de funcionamento e limpeza do local.</t>
  </si>
  <si>
    <t xml:space="preserve">01.11.09</t>
  </si>
  <si>
    <t xml:space="preserve">lavatório ou tanque</t>
  </si>
  <si>
    <t xml:space="preserve">Execução de troca de válvula para pia, lavatório ou tanque, material plástico.
Está incluso: troca de peça, teste de funcionamento e limpeza do local.</t>
  </si>
  <si>
    <t xml:space="preserve">01.11.10</t>
  </si>
  <si>
    <t xml:space="preserve">Execução de troca de válvula para pia, lavatório ou tanque, material metálico.
Está incluso: troca de peça, teste de funcionamento e limpeza do local.</t>
  </si>
  <si>
    <t xml:space="preserve">01.11.11</t>
  </si>
  <si>
    <t xml:space="preserve">Troca de engate flexível para pia e lavatório</t>
  </si>
  <si>
    <t xml:space="preserve">Execução de troca de engate flexível para pia e lavatório, material plástico.
Está incluso: troca de peça, teste de funcionamento e limpeza do local.</t>
  </si>
  <si>
    <t xml:space="preserve">01.11.12</t>
  </si>
  <si>
    <t xml:space="preserve">Execução de troca de engate flexível para pia e lavatório, material metálico.
Está incluso: troca de peça, teste de funcionamento e limpeza do local.</t>
  </si>
  <si>
    <t xml:space="preserve">01.11.13</t>
  </si>
  <si>
    <t xml:space="preserve">Reparo de vedação para pia</t>
  </si>
  <si>
    <t xml:space="preserve">Necessidade de reparo na vedação da pia</t>
  </si>
  <si>
    <t xml:space="preserve">Execução de reparo de vedação para pia.
Está incluso: aplicação de vedante, teste de funcionamento e limpeza do local.</t>
  </si>
  <si>
    <t xml:space="preserve">01.11.14</t>
  </si>
  <si>
    <t xml:space="preserve">Reparo de fixação para cuba</t>
  </si>
  <si>
    <t xml:space="preserve">com retirada, limpeza, e recolocação da cuba</t>
  </si>
  <si>
    <t xml:space="preserve">Necessidade de fixar a cuba</t>
  </si>
  <si>
    <t xml:space="preserve">Execução de reparo de fixação para cuba, com retirada, limpeza, e recolocação da cuba.
Está incluso: retirada da cuba, remoção de residuos, recolocação, fixação da cuba e limpeza do local.</t>
  </si>
  <si>
    <t xml:space="preserve">01.11.15</t>
  </si>
  <si>
    <t xml:space="preserve">Troca de coluna de lavatório</t>
  </si>
  <si>
    <t xml:space="preserve">Necessidade de substituição da coluna para lavatório</t>
  </si>
  <si>
    <t xml:space="preserve">Execução de troca de coluna de lavatório, padrão simples.
Está incluso: troca de peça e limpeza do local.</t>
  </si>
  <si>
    <t xml:space="preserve">01.11.16</t>
  </si>
  <si>
    <t xml:space="preserve">Execução de troca de coluna de lavatório, padrão normal.
Está incluso: troca de peça e limpeza do local.</t>
  </si>
  <si>
    <t xml:space="preserve">01.11.17</t>
  </si>
  <si>
    <t xml:space="preserve">padrão premium </t>
  </si>
  <si>
    <t xml:space="preserve">Execução de troca de coluna de lavatório, padrão premium .
Está incluso: troca de peça e limpeza do local.</t>
  </si>
  <si>
    <t xml:space="preserve">01.11.18</t>
  </si>
  <si>
    <t xml:space="preserve">Troca de lavatório</t>
  </si>
  <si>
    <t xml:space="preserve">apoiada em coluna</t>
  </si>
  <si>
    <t xml:space="preserve">Necessidade de substituição do lavatório</t>
  </si>
  <si>
    <t xml:space="preserve">Execução de troca de lavatório, apoiada em coluna, padrão simples.
Está incluso: troca de peça e limpeza do local.</t>
  </si>
  <si>
    <t xml:space="preserve">01.11.19</t>
  </si>
  <si>
    <t xml:space="preserve">Execução de troca de lavatório, apoiada em coluna, padrão normal.
Está incluso: troca de peça e limpeza do local.</t>
  </si>
  <si>
    <t xml:space="preserve">01.11.20</t>
  </si>
  <si>
    <t xml:space="preserve">Execução de troca de lavatório, apoiada em coluna, padrão premium .
Está incluso: troca de peça e limpeza do local.</t>
  </si>
  <si>
    <t xml:space="preserve">01.11.21</t>
  </si>
  <si>
    <t xml:space="preserve">Troca de parafusos para fixação do lavatório</t>
  </si>
  <si>
    <t xml:space="preserve">Necessidade de reparo na fixação do lavatório</t>
  </si>
  <si>
    <t xml:space="preserve">Execução de troca de parafusos para fixação do lavatório.
Está incluso: troca de peça, teste de funcionamento e limpeza do local.</t>
  </si>
  <si>
    <t xml:space="preserve">01.11.22</t>
  </si>
  <si>
    <t xml:space="preserve">Troca de cuba para cozinha</t>
  </si>
  <si>
    <t xml:space="preserve">modelo para embutir</t>
  </si>
  <si>
    <t xml:space="preserve">material inox</t>
  </si>
  <si>
    <t xml:space="preserve">redonda com válvula</t>
  </si>
  <si>
    <t xml:space="preserve">diamentro 30cm e profundidade 14cm</t>
  </si>
  <si>
    <t xml:space="preserve">tramontina</t>
  </si>
  <si>
    <t xml:space="preserve">Necessidade de substituição da cuba</t>
  </si>
  <si>
    <t xml:space="preserve">Execução de troca de cuba para cozinha, modelo para embutir, material inox, redonda com válvula, diamentro 30cm e profundidade 14cm, tramontina, padrão normal.
Está incluso: retirada da cuba antiga, remoção de residuos, recolocação, fixação da cuba nova e limpeza do local.</t>
  </si>
  <si>
    <t xml:space="preserve">01.11.23</t>
  </si>
  <si>
    <t xml:space="preserve">diamentro 30cm e profundidade 16cm</t>
  </si>
  <si>
    <t xml:space="preserve">Execução de troca de cuba para cozinha, modelo para embutir, material inox, redonda com válvula, diamentro 30cm e profundidade 16cm, tramontina, padrão premium .
Está incluso: retirada da cuba antiga, remoção de residuos, recolocação, fixação da cuba nova e limpeza do local.</t>
  </si>
  <si>
    <t xml:space="preserve">01.11.24</t>
  </si>
  <si>
    <t xml:space="preserve">formato redonda com válvula</t>
  </si>
  <si>
    <t xml:space="preserve">diamentro 35cm e profundidade 14cm</t>
  </si>
  <si>
    <t xml:space="preserve">Execução de troca de cuba para cozinha, modelo para embutir, material inox, formato redonda com válvula, diamentro 35cm e profundidade 14cm, tramontina, padrão normal.
Está incluso: retirada da cuba antiga, remoção de residuos, recolocação, fixação da cuba nova e limpeza do local.</t>
  </si>
  <si>
    <t xml:space="preserve">01.11.25</t>
  </si>
  <si>
    <t xml:space="preserve">diamentro 35cm e profundidade 16cm</t>
  </si>
  <si>
    <t xml:space="preserve">Execução de troca de cuba para cozinha, modelo para embutir, material inox, formato redonda com válvula, diamentro 35cm e profundidade 16cm, tramontina, padrão premium .
Está incluso: retirada da cuba antiga, remoção de residuos, recolocação, fixação da cuba nova e limpeza do local.</t>
  </si>
  <si>
    <t xml:space="preserve">01.11.26</t>
  </si>
  <si>
    <t xml:space="preserve">diamentro 38cm e profundidade 14cm</t>
  </si>
  <si>
    <t xml:space="preserve">Execução de troca de cuba para cozinha, modelo para embutir, material inox, formato redonda com válvula, diamentro 38cm e profundidade 14cm, tramontina, padrão normal.
Está incluso: retirada da cuba antiga, remoção de residuos, recolocação, fixação da cuba nova e limpeza do local.</t>
  </si>
  <si>
    <t xml:space="preserve">01.11.27</t>
  </si>
  <si>
    <t xml:space="preserve">diamentro 38cm e profundidade 16cm</t>
  </si>
  <si>
    <t xml:space="preserve">Execução de troca de cuba para cozinha, modelo para embutir, material inox, formato redonda com válvula, diamentro 38cm e profundidade 16cm, tramontina, padrão premium .
Está incluso: retirada da cuba antiga, remoção de residuos, recolocação, fixação da cuba nova e limpeza do local.</t>
  </si>
  <si>
    <t xml:space="preserve">01.11.28</t>
  </si>
  <si>
    <t xml:space="preserve">formato retangular com válvula</t>
  </si>
  <si>
    <t xml:space="preserve">comprimento 40cm e profundidade 14cm</t>
  </si>
  <si>
    <t xml:space="preserve">Execução de troca de cuba para cozinha, modelo para embutir, material inox, formato retangular com válvula, comprimento 40cm e profundidade 14cm, tramontina, padrão normal.
Está incluso: retirada da cuba antiga, remoção de residuos, recolocação, fixação da cuba nova e limpeza do local.</t>
  </si>
  <si>
    <t xml:space="preserve">01.11.29</t>
  </si>
  <si>
    <t xml:space="preserve">comprimento 40cm e profundidade 17cm</t>
  </si>
  <si>
    <t xml:space="preserve">Execução de troca de cuba para cozinha, modelo para embutir, material inox, formato retangular com válvula, comprimento 40cm e profundidade 17cm, tramontina, padrão premium .
Está incluso: retirada da cuba antiga, remoção de residuos, recolocação, fixação da cuba nova e limpeza do local.</t>
  </si>
  <si>
    <t xml:space="preserve">01.11.30</t>
  </si>
  <si>
    <t xml:space="preserve">comprimento 47cm e profundidade 14cm</t>
  </si>
  <si>
    <t xml:space="preserve">Execução de troca de cuba para cozinha, modelo para embutir, material inox, formato retangular com válvula, comprimento 47cm e profundidade 14cm, tramontina, padrão normal.
Está incluso: retirada da cuba antiga, remoção de residuos, recolocação, fixação da cuba nova e limpeza do local.</t>
  </si>
  <si>
    <t xml:space="preserve">01.11.31</t>
  </si>
  <si>
    <t xml:space="preserve">Execução de troca de cuba para cozinha, modelo para embutir, material inox, formato retangular com válvula, comprimento 47cm e profundidade 14cm, tramontina, padrão premium .
Está incluso: retirada da cuba antiga, remoção de residuos, recolocação, fixação da cuba nova e limpeza do local.</t>
  </si>
  <si>
    <t xml:space="preserve">01.11.32</t>
  </si>
  <si>
    <t xml:space="preserve">comprimento 47cm e profundidade 17cm</t>
  </si>
  <si>
    <t xml:space="preserve">Execução de troca de cuba para cozinha, modelo para embutir, material inox, formato retangular com válvula, comprimento 47cm e profundidade 17cm, tramontina, padrão normal.
Está incluso: retirada da cuba antiga, remoção de residuos, recolocação, fixação da cuba nova e limpeza do local.</t>
  </si>
  <si>
    <t xml:space="preserve">01.11.33</t>
  </si>
  <si>
    <t xml:space="preserve">Execução de troca de cuba para cozinha, modelo para embutir, material inox, formato retangular com válvula, comprimento 47cm e profundidade 17cm, tramontina, padrão premium .
Está incluso: retirada da cuba antiga, remoção de residuos, recolocação, fixação da cuba nova e limpeza do local.</t>
  </si>
  <si>
    <t xml:space="preserve">01.11.34</t>
  </si>
  <si>
    <t xml:space="preserve">comprimento 56cm e profundidade 17cm</t>
  </si>
  <si>
    <t xml:space="preserve">Execução de troca de cuba para cozinha, modelo para embutir, material inox, formato retangular com válvula, comprimento 56cm e profundidade 17cm, tramontina, padrão normal.
Está incluso: retirada da cuba antiga, remoção de residuos, recolocação, fixação da cuba nova e limpeza do local.</t>
  </si>
  <si>
    <t xml:space="preserve">01.11.35</t>
  </si>
  <si>
    <t xml:space="preserve">Execução de troca de cuba para cozinha, modelo para embutir, material inox, formato retangular com válvula, comprimento 56cm e profundidade 17cm, tramontina, padrão premium .
Está incluso: retirada da cuba antiga, remoção de residuos, recolocação, fixação da cuba nova e limpeza do local.</t>
  </si>
  <si>
    <t xml:space="preserve">01.11.36</t>
  </si>
  <si>
    <t xml:space="preserve">Troca de cuba para banheiro</t>
  </si>
  <si>
    <t xml:space="preserve">modelo para sobrepor</t>
  </si>
  <si>
    <t xml:space="preserve">material cerâmico</t>
  </si>
  <si>
    <t xml:space="preserve">formato retangular</t>
  </si>
  <si>
    <t xml:space="preserve">Execução de troca de cuba para banheiro, modelo para sobrepor, material cerâmico, formato retangular, padrão simples.
Está incluso: retirada da cuba antiga, remoção de residuos, recolocação, fixação da cuba nova e limpeza do local.</t>
  </si>
  <si>
    <t xml:space="preserve">01.11.37</t>
  </si>
  <si>
    <t xml:space="preserve">Execução de troca de cuba para banheiro, modelo para sobrepor, material cerâmico, formato retangular, padrão normal.
Está incluso: retirada da cuba antiga, remoção de residuos, recolocação, fixação da cuba nova e limpeza do local.</t>
  </si>
  <si>
    <t xml:space="preserve">01.11.38</t>
  </si>
  <si>
    <t xml:space="preserve">Execução de troca de cuba para banheiro, modelo para sobrepor, material cerâmico, formato retangular, padrão premium .
Está incluso: retirada da cuba antiga, remoção de residuos, recolocação, fixação da cuba nova e limpeza do local.</t>
  </si>
  <si>
    <t xml:space="preserve">01.11.39</t>
  </si>
  <si>
    <t xml:space="preserve">modelo semi-encaixe</t>
  </si>
  <si>
    <t xml:space="preserve">Execução de troca de cuba para banheiro, modelo semi-encaixe, material cerâmico, formato retangular, padrão simples.
Está incluso: retirada da cuba antiga, remoção de residuos, recolocação, fixação da cuba nova e limpeza do local.</t>
  </si>
  <si>
    <t xml:space="preserve">01.11.40</t>
  </si>
  <si>
    <t xml:space="preserve">Execução de troca de cuba para banheiro, modelo semi-encaixe, material cerâmico, formato retangular, padrão normal.
Está incluso: retirada da cuba antiga, remoção de residuos, recolocação, fixação da cuba nova e limpeza do local.</t>
  </si>
  <si>
    <t xml:space="preserve">01.11.41</t>
  </si>
  <si>
    <t xml:space="preserve">Execução de troca de cuba para banheiro, modelo semi-encaixe, material cerâmico, formato retangular, padrão premium .
Está incluso: retirada da cuba antiga, remoção de residuos, recolocação, fixação da cuba nova e limpeza do local.</t>
  </si>
  <si>
    <t xml:space="preserve">01.11.42</t>
  </si>
  <si>
    <t xml:space="preserve">formato oval</t>
  </si>
  <si>
    <t xml:space="preserve">Execução de troca de cuba para banheiro, modelo para embutir, material cerâmico, formato oval, formato oval, padrão simples.
Está incluso: retirada da cuba antiga, remoção de residuos, recolocação, fixação da cuba nova e limpeza do local.</t>
  </si>
  <si>
    <t xml:space="preserve">01.11.43</t>
  </si>
  <si>
    <t xml:space="preserve">Execução de troca de cuba para banheiro, modelo para embutir, material cerâmico, formato oval, formato oval, padrão normal.
Está incluso: retirada da cuba antiga, remoção de residuos, recolocação, fixação da cuba nova e limpeza do local.</t>
  </si>
  <si>
    <t xml:space="preserve">01.11.44</t>
  </si>
  <si>
    <t xml:space="preserve">Execução de troca de cuba para banheiro, modelo para embutir, material cerâmico, formato oval, formato oval, padrão premium .
Está incluso: retirada da cuba antiga, remoção de residuos, recolocação, fixação da cuba nova e limpeza do local.</t>
  </si>
  <si>
    <t xml:space="preserve">01.11.45</t>
  </si>
  <si>
    <t xml:space="preserve">Troca de tampo de pia</t>
  </si>
  <si>
    <t xml:space="preserve">material resina</t>
  </si>
  <si>
    <t xml:space="preserve">medida 100 x 60</t>
  </si>
  <si>
    <t xml:space="preserve">com cuba em resina e sem válvula</t>
  </si>
  <si>
    <t xml:space="preserve">Necessidade de substituição do tampo</t>
  </si>
  <si>
    <t xml:space="preserve">Execução de troca de tampo de pia, material resina, medida 100 x 60, com cuba em resina e sem válvula.
Está incluso: retirada do tampo antigo, remoção de residuos, recolocação, fixação do tampo novo e limpeza do local.</t>
  </si>
  <si>
    <t xml:space="preserve">01.11.46</t>
  </si>
  <si>
    <t xml:space="preserve">medida 120 x 60</t>
  </si>
  <si>
    <t xml:space="preserve">Execução de troca de tampo de pia, material resina, medida 120 x 60, com cuba em resina e sem válvula.
Está incluso: retirada do tampo antigo, remoção de residuos, recolocação, fixação do tampo novo e limpeza do local.</t>
  </si>
  <si>
    <t xml:space="preserve">01.11.47</t>
  </si>
  <si>
    <t xml:space="preserve">medida 150 x 60</t>
  </si>
  <si>
    <t xml:space="preserve">Execução de troca de tampo de pia, material resina, medida 150 x 60, com cuba em resina e sem válvula.
Está incluso: retirada do tampo antigo, remoção de residuos, recolocação, fixação do tampo novo e limpeza do local.</t>
  </si>
  <si>
    <t xml:space="preserve">01.11.48</t>
  </si>
  <si>
    <t xml:space="preserve">com cuba metálica e sem válvula</t>
  </si>
  <si>
    <t xml:space="preserve">Execução de troca de tampo de pia, material resina, medida 120 x 60, com cuba metálica e sem válvula.
Está incluso: retirada do tampo antigo, remoção de residuos, recolocação, fixação do tampo novo e limpeza do local.</t>
  </si>
  <si>
    <t xml:space="preserve">01.11.49</t>
  </si>
  <si>
    <t xml:space="preserve">Execução de troca de tampo de pia, material resina, medida 150 x 60, com cuba metálica e sem válvula.
Está incluso: retirada do tampo antigo, remoção de residuos, recolocação, fixação do tampo novo e limpeza do local.</t>
  </si>
  <si>
    <t xml:space="preserve">01.11.50</t>
  </si>
  <si>
    <t xml:space="preserve">medida 100 x 52</t>
  </si>
  <si>
    <t xml:space="preserve">Execução de troca de tampo de pia, material inox, medida 100 x 52, com cuba metálica e sem válvula.
Está incluso: retirada do tampo antigo, remoção de residuos, recolocação, fixação do tampo novo e limpeza do local.</t>
  </si>
  <si>
    <t xml:space="preserve">01.11.51</t>
  </si>
  <si>
    <t xml:space="preserve">medida 120 x 52</t>
  </si>
  <si>
    <t xml:space="preserve">Execução de troca de tampo de pia, material inox, medida 120 x 52, com cuba metálica e sem válvula.
Está incluso: retirada do tampo antigo, remoção de residuos, recolocação, fixação do tampo novo e limpeza do local.</t>
  </si>
  <si>
    <t xml:space="preserve">01.11.52</t>
  </si>
  <si>
    <t xml:space="preserve">medida 150 x 52</t>
  </si>
  <si>
    <t xml:space="preserve">Execução de troca de tampo de pia, material inox, medida 150 x 52, com cuba metálica e sem válvula.
Está incluso: retirada do tampo antigo, remoção de residuos, recolocação, fixação do tampo novo e limpeza do local.</t>
  </si>
  <si>
    <t xml:space="preserve">01.11.53</t>
  </si>
  <si>
    <t xml:space="preserve">medida 200 x 52</t>
  </si>
  <si>
    <t xml:space="preserve">Execução de troca de tampo de pia, material inox, medida 200 x 52, com cuba metálica e sem válvula.
Está incluso: retirada do tampo antigo, remoção de residuos, recolocação, fixação do tampo novo e limpeza do local.</t>
  </si>
  <si>
    <t xml:space="preserve">01.11.54</t>
  </si>
  <si>
    <t xml:space="preserve">material granito</t>
  </si>
  <si>
    <t xml:space="preserve">modelo são gabriel - preto</t>
  </si>
  <si>
    <t xml:space="preserve">Execução de troca de tampo de pia, material granito, modelo são gabriel - preto, medida 120 x 60, com cuba metálica e sem válvula.
Está incluso: retirada do tampo antigo, remoção de residuos, recolocação, fixação do tampo novo e limpeza do local.</t>
  </si>
  <si>
    <t xml:space="preserve">01.11.55</t>
  </si>
  <si>
    <t xml:space="preserve">Execução de troca de tampo de pia, material granito, modelo são gabriel - preto, medida 150 x 60, com cuba metálica e sem válvula.
Está incluso: retirada do tampo antigo, remoção de residuos, recolocação, fixação do tampo novo e limpeza do local.</t>
  </si>
  <si>
    <t xml:space="preserve">01.11.56</t>
  </si>
  <si>
    <t xml:space="preserve">medida 180 x 60</t>
  </si>
  <si>
    <t xml:space="preserve">Execução de troca de tampo de pia, material granito, modelo são gabriel - preto, medida 180 x 60, com cuba metálica e sem válvula.
Está incluso: retirada do tampo antigo, remoção de residuos, recolocação, fixação do tampo novo e limpeza do local.</t>
  </si>
  <si>
    <t xml:space="preserve">01.11.57</t>
  </si>
  <si>
    <t xml:space="preserve">medida 200 x 60</t>
  </si>
  <si>
    <t xml:space="preserve">Execução de troca de tampo de pia, material granito, modelo são gabriel - preto, medida 200 x 60, com cuba metálica e sem válvula.
Está incluso: retirada do tampo antigo, remoção de residuos, recolocação, fixação do tampo novo e limpeza do local.</t>
  </si>
  <si>
    <t xml:space="preserve">01.11.58</t>
  </si>
  <si>
    <t xml:space="preserve">modelo corumba - cinza</t>
  </si>
  <si>
    <t xml:space="preserve">Execução de troca de tampo de pia, material granito, modelo corumba - cinza, medida 120 x 60, com cuba metálica e sem válvula.
Está incluso: retirada do tampo antigo, remoção de residuos, recolocação, fixação do tampo novo e limpeza do local.</t>
  </si>
  <si>
    <t xml:space="preserve">01.11.59</t>
  </si>
  <si>
    <t xml:space="preserve">Execução de troca de tampo de pia, material granito, modelo corumba - cinza, medida 150 x 60, com cuba metálica e sem válvula.
Está incluso: retirada do tampo antigo, remoção de residuos, recolocação, fixação do tampo novo e limpeza do local.</t>
  </si>
  <si>
    <t xml:space="preserve">01.11.60</t>
  </si>
  <si>
    <t xml:space="preserve">Execução de troca de tampo de pia, material granito, modelo corumba - cinza, medida 180 x 60, com cuba metálica e sem válvula.
Está incluso: retirada do tampo antigo, remoção de residuos, recolocação, fixação do tampo novo e limpeza do local.</t>
  </si>
  <si>
    <t xml:space="preserve">01.11.61</t>
  </si>
  <si>
    <t xml:space="preserve">Execução de troca de tampo de pia, material granito, modelo corumba - cinza, medida 200 x 60, com cuba metálica e sem válvula.
Está incluso: retirada do tampo antigo, remoção de residuos, recolocação, fixação do tampo novo e limpeza do local.</t>
  </si>
  <si>
    <t xml:space="preserve">01.11.62</t>
  </si>
  <si>
    <t xml:space="preserve">modelo portinari - branco</t>
  </si>
  <si>
    <t xml:space="preserve">Execução de troca de tampo de pia, material granito, modelo portinari - branco, medida 120 x 60, com cuba metálica e sem válvula.
Está incluso: retirada do tampo antigo, remoção de residuos, recolocação, fixação do tampo novo e limpeza do local.</t>
  </si>
  <si>
    <t xml:space="preserve">01.11.63</t>
  </si>
  <si>
    <t xml:space="preserve">Execução de troca de tampo de pia, material granito, modelo portinari - branco, medida 150 x 60, com cuba metálica e sem válvula.
Está incluso: retirada do tampo antigo, remoção de residuos, recolocação, fixação do tampo novo e limpeza do local.</t>
  </si>
  <si>
    <t xml:space="preserve">01.11.64</t>
  </si>
  <si>
    <t xml:space="preserve">Execução de troca de tampo de pia, material granito, modelo portinari - branco, medida 180 x 60, com cuba metálica e sem válvula.
Está incluso: retirada do tampo antigo, remoção de residuos, recolocação, fixação do tampo novo e limpeza do local.</t>
  </si>
  <si>
    <t xml:space="preserve">01.11.65</t>
  </si>
  <si>
    <t xml:space="preserve">Execução de troca de tampo de pia, material granito, modelo portinari - branco, medida 200 x 60, com cuba metálica e sem válvula.
Está incluso: retirada do tampo antigo, remoção de residuos, recolocação, fixação do tampo novo e limpeza do local.</t>
  </si>
  <si>
    <t xml:space="preserve">01.11.66</t>
  </si>
  <si>
    <t xml:space="preserve">modelo ubatuba - verde</t>
  </si>
  <si>
    <t xml:space="preserve">Execução de troca de tampo de pia, material granito, modelo ubatuba - verde, medida 120 x 60, com cuba metálica e sem válvula.
Está incluso: retirada do tampo antigo, remoção de residuos, recolocação, fixação do tampo novo e limpeza do local.</t>
  </si>
  <si>
    <t xml:space="preserve">01.11.67</t>
  </si>
  <si>
    <t xml:space="preserve">Execução de troca de tampo de pia, material granito, modelo ubatuba - verde, medida 150 x 60, com cuba metálica e sem válvula.
Está incluso: retirada do tampo antigo, remoção de residuos, recolocação, fixação do tampo novo e limpeza do local.</t>
  </si>
  <si>
    <t xml:space="preserve">01.11.68</t>
  </si>
  <si>
    <t xml:space="preserve">Execução de troca de tampo de pia, material granito, modelo ubatuba - verde, medida 180 x 60, com cuba metálica e sem válvula.
Está incluso: retirada do tampo antigo, remoção de residuos, recolocação, fixação do tampo novo e limpeza do local.</t>
  </si>
  <si>
    <t xml:space="preserve">01.11.69</t>
  </si>
  <si>
    <t xml:space="preserve">Execução de troca de tampo de pia, material granito, modelo ubatuba - verde, medida 200 x 60, com cuba metálica e sem válvula.
Está incluso: retirada do tampo antigo, remoção de residuos, recolocação, fixação do tampo novo e limpeza do local.</t>
  </si>
  <si>
    <t xml:space="preserve">01.11.70</t>
  </si>
  <si>
    <t xml:space="preserve">Troca de mão francesa</t>
  </si>
  <si>
    <t xml:space="preserve">par</t>
  </si>
  <si>
    <t xml:space="preserve">Necessidade de substituição da mão francesa</t>
  </si>
  <si>
    <t xml:space="preserve">Execução de troca de mão francesa, material metálico.
Está incluso: troca de peça, teste de funcionamento e limpeza do local.</t>
  </si>
  <si>
    <t xml:space="preserve">01.11.71</t>
  </si>
  <si>
    <t xml:space="preserve">Troca de tanque</t>
  </si>
  <si>
    <t xml:space="preserve">Necessidade de substituição do tanque</t>
  </si>
  <si>
    <t xml:space="preserve">Execução de troca de tanque, material plástico.
Está incluso: troca de peça e limpeza do local.</t>
  </si>
  <si>
    <t xml:space="preserve">01.11.72</t>
  </si>
  <si>
    <t xml:space="preserve">mármore sintético</t>
  </si>
  <si>
    <t xml:space="preserve">Execução de troca de tanque, mármore sintético.
Está incluso: troca de peça e limpeza do local.</t>
  </si>
  <si>
    <t xml:space="preserve">01.11.73</t>
  </si>
  <si>
    <t xml:space="preserve">Execução de troca de tanque, material inox.
Está incluso: troca de peça e limpeza do local.</t>
  </si>
  <si>
    <t xml:space="preserve">01.11.74</t>
  </si>
  <si>
    <t xml:space="preserve">Troca de gabinete para cozinha</t>
  </si>
  <si>
    <t xml:space="preserve">material madeira aglomerada</t>
  </si>
  <si>
    <t xml:space="preserve">comprimento 1.20m</t>
  </si>
  <si>
    <t xml:space="preserve">Necessidade de substituição do gabinete</t>
  </si>
  <si>
    <t xml:space="preserve">Execução de troca de gabinete para cozinha, material madeira aglomerada, comprimento 1.20m, padrão simples.
Está incluso: troca de peça e limpeza do local.</t>
  </si>
  <si>
    <t xml:space="preserve">01.11.75</t>
  </si>
  <si>
    <t xml:space="preserve">Execução de troca de gabinete para cozinha, material madeira aglomerada, comprimento 1.20m, padrão normal.
Está incluso: troca de peça e limpeza do local.</t>
  </si>
  <si>
    <t xml:space="preserve">01.11.76</t>
  </si>
  <si>
    <t xml:space="preserve">Instalação de cap para fechamento de furo em lavatório</t>
  </si>
  <si>
    <t xml:space="preserve">considerar o par</t>
  </si>
  <si>
    <t xml:space="preserve">Execução de instalação de cap para fechamento de furo em lavatório, considerar o par.
Está incluso: .</t>
  </si>
  <si>
    <t xml:space="preserve">01.11.77</t>
  </si>
  <si>
    <t xml:space="preserve">Reparo em conexões hidráulicas</t>
  </si>
  <si>
    <t xml:space="preserve">apenas mão de obra</t>
  </si>
  <si>
    <t xml:space="preserve">02 pontos</t>
  </si>
  <si>
    <t xml:space="preserve">01.12</t>
  </si>
  <si>
    <t xml:space="preserve">01.12.01</t>
  </si>
  <si>
    <t xml:space="preserve">Reparo em encanamento</t>
  </si>
  <si>
    <t xml:space="preserve">Execução de reparo em encanamento.
Está incluso: .</t>
  </si>
  <si>
    <t xml:space="preserve">01.12.02</t>
  </si>
  <si>
    <t xml:space="preserve">Troca de banheira/hidro</t>
  </si>
  <si>
    <t xml:space="preserve">Execução de troca de banheira/hidro.
Está incluso: .</t>
  </si>
  <si>
    <t xml:space="preserve">01.12.03</t>
  </si>
  <si>
    <t xml:space="preserve">Reparo de motor</t>
  </si>
  <si>
    <t xml:space="preserve">Execução de reparo de motor.
Está incluso: .</t>
  </si>
  <si>
    <t xml:space="preserve">01.12.04</t>
  </si>
  <si>
    <t xml:space="preserve">Reparo de banheira/hidro</t>
  </si>
  <si>
    <t xml:space="preserve">Execução de reparo de banheira/hidro.
Está incluso: .</t>
  </si>
  <si>
    <t xml:space="preserve">01.13</t>
  </si>
  <si>
    <t xml:space="preserve">01.13.01</t>
  </si>
  <si>
    <t xml:space="preserve">Construção de fossa, sumidouro e caixa de brita</t>
  </si>
  <si>
    <t xml:space="preserve">fossas</t>
  </si>
  <si>
    <t xml:space="preserve">até 10 m de tubulação</t>
  </si>
  <si>
    <t xml:space="preserve">Necessidade de construção de fossa</t>
  </si>
  <si>
    <t xml:space="preserve">Execução de construção de fossa, sumidouro e caixa de brita, fossas, até 10 m de tubulação.
Está incluso: construção e limpeza do local.</t>
  </si>
  <si>
    <t xml:space="preserve">01.13.02</t>
  </si>
  <si>
    <t xml:space="preserve">Isolamento de fossa e conexão com a rede pública</t>
  </si>
  <si>
    <t xml:space="preserve">sem acabamento</t>
  </si>
  <si>
    <t xml:space="preserve">Necessidade de isolamento da fossa</t>
  </si>
  <si>
    <t xml:space="preserve">Execução de isolamento de fossa e conexão com a rede pública, fossas, sem acabamento.
Está incluso: abertura de acesso ao local, execução do isolamento necessário, fechamento e limpeza do local..</t>
  </si>
  <si>
    <t xml:space="preserve">01.13.03</t>
  </si>
  <si>
    <t xml:space="preserve">Troca de tampa </t>
  </si>
  <si>
    <t xml:space="preserve">Necessidade de troca da tampa da fossa</t>
  </si>
  <si>
    <t xml:space="preserve">Execução de troca de tampa , fossas.
Está incluso: abertura de acesso ao local, retirada e descarte da tampa antiga, intalação da tampa nova com isolamento, fechamento e limpeza do local.</t>
  </si>
  <si>
    <t xml:space="preserve">01.14</t>
  </si>
  <si>
    <t xml:space="preserve">01.14.01</t>
  </si>
  <si>
    <t xml:space="preserve">Desentupimento de rede de esgoto </t>
  </si>
  <si>
    <t xml:space="preserve">com roto-rooter</t>
  </si>
  <si>
    <t xml:space="preserve">entre caixa de gordura e caixa de passagem</t>
  </si>
  <si>
    <t xml:space="preserve">Rede de esgoto entupida</t>
  </si>
  <si>
    <t xml:space="preserve">Execução de desentupimento de rede de esgoto , com roto-rooter, entre caixa de gordura e caixa de passagem.
Está incluso: abertura e fechamento de caixas com a vedação necessária, e limpeza do local.</t>
  </si>
  <si>
    <t xml:space="preserve">01.14.02</t>
  </si>
  <si>
    <t xml:space="preserve">Desentupimento de rede de esgoto e caixa de gordura</t>
  </si>
  <si>
    <t xml:space="preserve">entre a rede interna e a rede da rua</t>
  </si>
  <si>
    <t xml:space="preserve">Execução de desentupimento de rede de esgoto e caixa de gordura, com roto-rooter, entre a rede interna e a rede da rua.
Está incluso: abertura e fechamento de caixas com a vedação necessária, e limpeza do local.</t>
  </si>
  <si>
    <t xml:space="preserve">01.14.03</t>
  </si>
  <si>
    <t xml:space="preserve">Desentupimento  de rede de esgoto e caixa de gordura </t>
  </si>
  <si>
    <t xml:space="preserve">com desentupidor rotativo manual</t>
  </si>
  <si>
    <t xml:space="preserve">Execução de desentupimento  de rede de esgoto e caixa de gordura , com desentupidor rotativo manual.
Está incluso: abertura e fechamento de caixas com a vedação necessária, e limpeza do local.</t>
  </si>
  <si>
    <t xml:space="preserve">01.14.04</t>
  </si>
  <si>
    <t xml:space="preserve">Desentupimento de vaso sanitário</t>
  </si>
  <si>
    <t xml:space="preserve">com co2</t>
  </si>
  <si>
    <t xml:space="preserve">Execução de desentupimento de vaso sanitário, com co2.
Está incluso: utilização de co2 comprimido, injetado no vaso para proporcionar desobstrução e limpeza do local.</t>
  </si>
  <si>
    <t xml:space="preserve">01.14.05</t>
  </si>
  <si>
    <t xml:space="preserve">entre o ponto e a caixa de passagem</t>
  </si>
  <si>
    <t xml:space="preserve">Execução de desentupimento de vaso sanitário, com desentupidor rotativo manual, entre o ponto e a caixa de passagem.
Está incluso: retirada e recolocação do vaso sanitário, com a substituição do anel de vedação e limpeza do local.</t>
  </si>
  <si>
    <t xml:space="preserve">01.14.06</t>
  </si>
  <si>
    <t xml:space="preserve">Execução de desentupimento de vaso sanitário, com roto-rooter, entre o ponto e a caixa de passagem.
Está incluso: retirada e recolocação do vaso sanitário, com a substituição do anel de vedação e limpeza do local.</t>
  </si>
  <si>
    <t xml:space="preserve">01.14.07</t>
  </si>
  <si>
    <t xml:space="preserve">Desentupimento do sifão</t>
  </si>
  <si>
    <t xml:space="preserve">com desobstrução manual do ponto</t>
  </si>
  <si>
    <t xml:space="preserve">Execução de desentupimento do sifão, com desobstrução manual do ponto.
Está incluso: limpeza do local.</t>
  </si>
  <si>
    <t xml:space="preserve">01.14.08</t>
  </si>
  <si>
    <t xml:space="preserve">entre o ponto e a caixa de gordura</t>
  </si>
  <si>
    <t xml:space="preserve">Execução de desentupimento do sifão, com desentupidor rotativo manual, entre o ponto e a caixa de gordura.
Está incluso: limpeza do local.</t>
  </si>
  <si>
    <t xml:space="preserve">01.14.09</t>
  </si>
  <si>
    <t xml:space="preserve">Desentupimento de sifão</t>
  </si>
  <si>
    <t xml:space="preserve">Execução de desentupimento de sifão, com roto-rooter, entre o ponto e a caixa de gordura.
Está incluso: limpeza do local.</t>
  </si>
  <si>
    <t xml:space="preserve">01.14.10</t>
  </si>
  <si>
    <t xml:space="preserve">Desentupimento de ralo</t>
  </si>
  <si>
    <t xml:space="preserve">Execução de desentupimento de ralo, com desobstrução manual do ponto.
Está incluso: limpeza do local.</t>
  </si>
  <si>
    <t xml:space="preserve">01.14.11</t>
  </si>
  <si>
    <t xml:space="preserve">Execução de desentupimento de ralo, com desentupidor rotativo manual, entre o ponto e a caixa de passagem.
Está incluso: limpeza do local.</t>
  </si>
  <si>
    <t xml:space="preserve">01.14.12</t>
  </si>
  <si>
    <t xml:space="preserve">Execução de desentupimento de ralo, com roto-rooter, entre o ponto e a caixa de passagem.
Está incluso: limpeza do local.</t>
  </si>
  <si>
    <t xml:space="preserve">01.14.13</t>
  </si>
  <si>
    <t xml:space="preserve">Desentupimento de ralo de banheira e hidro</t>
  </si>
  <si>
    <t xml:space="preserve">manualmente</t>
  </si>
  <si>
    <t xml:space="preserve">Execução de desentupimento de ralo de banheira e hidro, manualmente, entre o ponto e a caixa de passagem.
Está incluso: limpeza do local.</t>
  </si>
  <si>
    <t xml:space="preserve">01.15</t>
  </si>
  <si>
    <t xml:space="preserve">01.15.01</t>
  </si>
  <si>
    <t xml:space="preserve">Troca de grelha</t>
  </si>
  <si>
    <t xml:space="preserve">Necessidade de substituição da grelha</t>
  </si>
  <si>
    <t xml:space="preserve">Execução de troca de grelha, interna, material plástico.
Está incluso: troca de peça e limpeza do local.</t>
  </si>
  <si>
    <t xml:space="preserve">01.15.02</t>
  </si>
  <si>
    <t xml:space="preserve">Execução de troca de grelha, interna, material inox.
Está incluso: troca de peça e limpeza do local.</t>
  </si>
  <si>
    <t xml:space="preserve">01.15.03</t>
  </si>
  <si>
    <t xml:space="preserve">material ferro</t>
  </si>
  <si>
    <t xml:space="preserve">quadrada</t>
  </si>
  <si>
    <t xml:space="preserve">Execução de troca de grelha, externa, material ferro, quadrada.
Está incluso: troca de peça e limpeza do local.</t>
  </si>
  <si>
    <t xml:space="preserve">01.15.04</t>
  </si>
  <si>
    <t xml:space="preserve">linear</t>
  </si>
  <si>
    <t xml:space="preserve">peça de 50cm</t>
  </si>
  <si>
    <t xml:space="preserve">Execução de troca de grelha, externa, material ferro, linear, peça de 50cm.
Está incluso: troca de peça e limpeza do local.</t>
  </si>
  <si>
    <t xml:space="preserve">01.16</t>
  </si>
  <si>
    <t xml:space="preserve">01.16.01</t>
  </si>
  <si>
    <t xml:space="preserve">Caça vazamento hidráulico</t>
  </si>
  <si>
    <t xml:space="preserve">em casa</t>
  </si>
  <si>
    <t xml:space="preserve">ambiente indefinido</t>
  </si>
  <si>
    <t xml:space="preserve">Vazamento oculto</t>
  </si>
  <si>
    <t xml:space="preserve">Execução de caça vazamento hidráulico, em casa, ambiente indefinido.
Está incluso: execução de testes com geofone ou outras técnicas para localização da origem do vazamento. Fornecimento do laudo técnico que comprove a existência do vazamento oculto.
Após a localização, será emitido um orçamento complementar para a resolução do problema.</t>
  </si>
  <si>
    <t xml:space="preserve">01.16.02</t>
  </si>
  <si>
    <t xml:space="preserve">em apartamento</t>
  </si>
  <si>
    <t xml:space="preserve">Execução de caça vazamento hidráulico, em apartamento, ambiente indefinido.
Está incluso: execução de testes com geofone ou outras técnicas para localização da origem do vazamento. Fornecimento do laudo técnico que comprove a existência do vazamento oculto.
Após a localização, será emitido um orçamento complementar para a resolução do problema.</t>
  </si>
  <si>
    <t xml:space="preserve">01.16.03</t>
  </si>
  <si>
    <t xml:space="preserve">em empresa</t>
  </si>
  <si>
    <t xml:space="preserve">Execução de caça vazamento hidráulico, em empresa, ambiente indefinido.
Está incluso: execução de testes com geofone ou outras técnicas para localização da origem do vazamento. Fornecimento do laudo técnico que comprove a existência do vazamento oculto.
Após a localização, será emitido um orçamento complementar para a resolução do problema.</t>
  </si>
  <si>
    <t xml:space="preserve">01.17</t>
  </si>
  <si>
    <t xml:space="preserve">01.17.01</t>
  </si>
  <si>
    <t xml:space="preserve">Troca de porta papel higênico</t>
  </si>
  <si>
    <t xml:space="preserve">parafusado</t>
  </si>
  <si>
    <t xml:space="preserve">Necessidade de substituição de porta papel</t>
  </si>
  <si>
    <t xml:space="preserve">Execução de troca de porta papel higênico, parafusado, material metálico.
Está incluso: troca de peça e limpeza do local.</t>
  </si>
  <si>
    <t xml:space="preserve">01.17.03</t>
  </si>
  <si>
    <t xml:space="preserve">Troca de porta-shapoo</t>
  </si>
  <si>
    <t xml:space="preserve">Necessidade de substituição de porta-shampoo</t>
  </si>
  <si>
    <t xml:space="preserve">Execução de troca de porta-shapoo, parafusado, material metálico.
Está incluso: troca de peça e limpeza do local.</t>
  </si>
  <si>
    <t xml:space="preserve">01.17.04</t>
  </si>
  <si>
    <t xml:space="preserve">Troca de porta toalhas</t>
  </si>
  <si>
    <t xml:space="preserve">Necessidade de substituição de porta toalhas</t>
  </si>
  <si>
    <t xml:space="preserve">Execução de troca de porta toalhas, parafusado, material metálico.
Está incluso: troca de peça e limpeza do local.</t>
  </si>
  <si>
    <t xml:space="preserve">01.17.05</t>
  </si>
  <si>
    <t xml:space="preserve">Troca de saboneteira</t>
  </si>
  <si>
    <t xml:space="preserve">Necessidade de substituição de saboneteira</t>
  </si>
  <si>
    <t xml:space="preserve">Execução de troca de saboneteira, parafusado, material metálico.
Está incluso: troca de peça e limpeza do local.</t>
  </si>
  <si>
    <t xml:space="preserve">01.18</t>
  </si>
  <si>
    <t xml:space="preserve">01.18.01</t>
  </si>
  <si>
    <t xml:space="preserve">Troca do regulador de gás</t>
  </si>
  <si>
    <t xml:space="preserve">p-13</t>
  </si>
  <si>
    <t xml:space="preserve">com mangueira</t>
  </si>
  <si>
    <t xml:space="preserve">Necessidade de substituição do regulador de gás e mangueira</t>
  </si>
  <si>
    <t xml:space="preserve">Execução de troca do regulador de gás, p-13, com mangueira.
Está incluso: troca do regulador, teste de funcionamento e limpeza do local.</t>
  </si>
  <si>
    <t xml:space="preserve">01.18.02</t>
  </si>
  <si>
    <t xml:space="preserve">p-45</t>
  </si>
  <si>
    <t xml:space="preserve">Necessidade de substituição do regulador de gás</t>
  </si>
  <si>
    <t xml:space="preserve">Execução de troca do regulador de gás, p-45.
Está incluso: troca do regulador, teste de funcionamento e limpeza do local.</t>
  </si>
  <si>
    <t xml:space="preserve">01.18.03</t>
  </si>
  <si>
    <t xml:space="preserve">Troca da mangueira de gás completa</t>
  </si>
  <si>
    <t xml:space="preserve">até 1.00m</t>
  </si>
  <si>
    <t xml:space="preserve">Necessidade de substituição da mangueira de gás</t>
  </si>
  <si>
    <t xml:space="preserve">Execução de troca da mangueira de gás completa, material metálico, até 1.00m.
Está incluso: troca da mangueira, teste de funcionamento e limpeza do local.</t>
  </si>
  <si>
    <t xml:space="preserve">01.18.04</t>
  </si>
  <si>
    <t xml:space="preserve">até 3.00m</t>
  </si>
  <si>
    <t xml:space="preserve">Execução de troca da mangueira de gás completa, material metálico, até 3.00m.
Está incluso: troca da mangueira, teste de funcionamento e limpeza do local.</t>
  </si>
  <si>
    <t xml:space="preserve">01.18.05</t>
  </si>
  <si>
    <t xml:space="preserve">Troca do registro de gás</t>
  </si>
  <si>
    <t xml:space="preserve">esfera</t>
  </si>
  <si>
    <t xml:space="preserve">Necessidade de substituição do registro de gás</t>
  </si>
  <si>
    <t xml:space="preserve">Execução de troca do registro de gás, esfera.
Está incluso: troca do registro, teste de funcionamento e limpeza do local.</t>
  </si>
  <si>
    <t xml:space="preserve">01.18.06</t>
  </si>
  <si>
    <t xml:space="preserve">Caça vazamento de gás e teste de estanqueidade</t>
  </si>
  <si>
    <t xml:space="preserve">Execução de caça vazamento de gás e teste de estanqueidade.
Está incluso: execução de testes com equipamentos técnicos para localização da origem do vazamento.
Após a localização, será emitido um orçamento complementar para a resolução do problema..</t>
  </si>
  <si>
    <t xml:space="preserve">01.18.07</t>
  </si>
  <si>
    <t xml:space="preserve">Troca de medidor de gás digital</t>
  </si>
  <si>
    <t xml:space="preserve">glp ou gn</t>
  </si>
  <si>
    <t xml:space="preserve">residencial</t>
  </si>
  <si>
    <t xml:space="preserve">conforme padrão</t>
  </si>
  <si>
    <t xml:space="preserve">Necessidade de substituição do medidor de gás</t>
  </si>
  <si>
    <t xml:space="preserve">Execução de troca de medidor de gás digital, glp ou gn, residencial, conforme padrão.
Está incluso: troca do medidor, teste de funcionamento e limpeza do local.</t>
  </si>
  <si>
    <t xml:space="preserve">01.18.08</t>
  </si>
  <si>
    <t xml:space="preserve">Troca de kit do medidor de gás digital com regulador</t>
  </si>
  <si>
    <t xml:space="preserve">Necessidade de substituição do medidor de gás com regulador</t>
  </si>
  <si>
    <t xml:space="preserve">Execução de troca de kit do medidor de gás digital com regulador, glp ou gn, residencial, conforme padrão.
Está incluso: troca do medidor com regulador, teste de funcionamento e limpeza do local.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</si>
</sst>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R$ -416]#,##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theme="1"/>
      <name val="Arial"/>
      <family val="0"/>
    </font>
    <font>
      <sz val="10"/>
      <color theme="1"/>
      <name val="Arial"/>
      <family val="2"/>
      <charset val="1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A2C4C9"/>
        <bgColor rgb="FFB7B7B7"/>
      </patternFill>
    </fill>
    <fill>
      <patternFill patternType="solid">
        <fgColor rgb="FFB7B7B7"/>
        <bgColor rgb="FFA2C4C9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EFEFEF"/>
      </patternFill>
    </fill>
    <fill>
      <patternFill patternType="solid">
        <fgColor rgb="FFF9CB9C"/>
        <bgColor rgb="FFFFF2CC"/>
      </patternFill>
    </fill>
    <fill>
      <patternFill patternType="solid">
        <fgColor rgb="FF00FF00"/>
        <bgColor rgb="FF33CCCC"/>
      </patternFill>
    </fill>
    <fill>
      <patternFill patternType="solid">
        <fgColor rgb="FFFF7B59"/>
        <bgColor rgb="FFFF6600"/>
      </patternFill>
    </fill>
    <fill>
      <patternFill patternType="solid">
        <fgColor rgb="FFC9DAF8"/>
        <bgColor rgb="FFD0E0E3"/>
      </patternFill>
    </fill>
    <fill>
      <patternFill patternType="solid">
        <fgColor rgb="FFD0E0E3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7B59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A2C4C9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7" activeCellId="0" sqref="D2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1.96"/>
    <col collapsed="false" customWidth="true" hidden="false" outlineLevel="0" max="3" min="3" style="0" width="72.47"/>
    <col collapsed="false" customWidth="false" hidden="true" outlineLevel="0" max="10" min="7" style="0" width="12.57"/>
    <col collapsed="false" customWidth="true" hidden="false" outlineLevel="0" max="11" min="11" style="0" width="16.13"/>
    <col collapsed="false" customWidth="true" hidden="false" outlineLevel="0" max="12" min="12" style="0" width="19.33"/>
    <col collapsed="false" customWidth="true" hidden="false" outlineLevel="0" max="13" min="13" style="0" width="18.08"/>
    <col collapsed="false" customWidth="true" hidden="false" outlineLevel="0" max="14" min="14" style="0" width="39.42"/>
    <col collapsed="false" customWidth="true" hidden="false" outlineLevel="0" max="15" min="15" style="0" width="57.29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2" t="s">
        <v>11</v>
      </c>
      <c r="O1" s="2" t="s">
        <v>12</v>
      </c>
    </row>
    <row r="2" customFormat="false" ht="15.75" hidden="false" customHeight="false" outlineLevel="0" collapsed="false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5"/>
      <c r="O2" s="5"/>
    </row>
    <row r="3" customFormat="false" ht="15.75" hidden="false" customHeight="false" outlineLevel="0" collapsed="false">
      <c r="A3" s="7" t="s">
        <v>14</v>
      </c>
      <c r="B3" s="8"/>
      <c r="C3" s="9" t="s">
        <v>15</v>
      </c>
      <c r="D3" s="10" t="s">
        <v>16</v>
      </c>
      <c r="E3" s="9" t="s">
        <v>17</v>
      </c>
      <c r="F3" s="9" t="s">
        <v>18</v>
      </c>
      <c r="G3" s="8"/>
      <c r="H3" s="8"/>
      <c r="I3" s="8"/>
      <c r="J3" s="8"/>
      <c r="K3" s="11"/>
      <c r="L3" s="11"/>
      <c r="M3" s="11"/>
      <c r="N3" s="8"/>
      <c r="O3" s="8"/>
    </row>
    <row r="4" customFormat="false" ht="35.05" hidden="false" customHeight="false" outlineLevel="0" collapsed="false">
      <c r="A4" s="12" t="s">
        <v>19</v>
      </c>
      <c r="B4" s="13" t="s">
        <v>20</v>
      </c>
      <c r="C4" s="14" t="s">
        <v>21</v>
      </c>
      <c r="D4" s="13" t="s">
        <v>22</v>
      </c>
      <c r="E4" s="13"/>
      <c r="F4" s="15" t="s">
        <v>23</v>
      </c>
      <c r="G4" s="15"/>
      <c r="H4" s="15"/>
      <c r="I4" s="15"/>
      <c r="J4" s="15" t="s">
        <v>24</v>
      </c>
      <c r="K4" s="16" t="n">
        <v>110</v>
      </c>
      <c r="L4" s="16" t="n">
        <v>10</v>
      </c>
      <c r="M4" s="16" t="n">
        <f aca="false">SUM(K4:L4)</f>
        <v>120</v>
      </c>
      <c r="N4" s="17" t="s">
        <v>25</v>
      </c>
      <c r="O4" s="17" t="s">
        <v>26</v>
      </c>
    </row>
    <row r="5" customFormat="false" ht="35.05" hidden="false" customHeight="false" outlineLevel="0" collapsed="false">
      <c r="A5" s="12" t="s">
        <v>19</v>
      </c>
      <c r="B5" s="13" t="s">
        <v>20</v>
      </c>
      <c r="C5" s="14" t="s">
        <v>21</v>
      </c>
      <c r="D5" s="13" t="s">
        <v>22</v>
      </c>
      <c r="E5" s="13"/>
      <c r="F5" s="15" t="s">
        <v>27</v>
      </c>
      <c r="G5" s="15"/>
      <c r="H5" s="15"/>
      <c r="I5" s="15"/>
      <c r="J5" s="15" t="s">
        <v>24</v>
      </c>
      <c r="K5" s="16" t="n">
        <v>110</v>
      </c>
      <c r="L5" s="16" t="n">
        <v>10</v>
      </c>
      <c r="M5" s="16" t="n">
        <f aca="false">SUM(K5:L5)</f>
        <v>120</v>
      </c>
      <c r="N5" s="17" t="s">
        <v>25</v>
      </c>
      <c r="O5" s="17" t="s">
        <v>28</v>
      </c>
    </row>
    <row r="6" customFormat="false" ht="35.05" hidden="false" customHeight="false" outlineLevel="0" collapsed="false">
      <c r="A6" s="12" t="s">
        <v>19</v>
      </c>
      <c r="B6" s="13" t="s">
        <v>20</v>
      </c>
      <c r="C6" s="14" t="s">
        <v>21</v>
      </c>
      <c r="D6" s="13" t="s">
        <v>22</v>
      </c>
      <c r="E6" s="13"/>
      <c r="F6" s="15" t="s">
        <v>29</v>
      </c>
      <c r="G6" s="15"/>
      <c r="H6" s="15"/>
      <c r="I6" s="15"/>
      <c r="J6" s="15" t="s">
        <v>24</v>
      </c>
      <c r="K6" s="16" t="n">
        <v>110</v>
      </c>
      <c r="L6" s="16" t="n">
        <v>10</v>
      </c>
      <c r="M6" s="16" t="n">
        <f aca="false">SUM(K6:L6)</f>
        <v>120</v>
      </c>
      <c r="N6" s="17" t="s">
        <v>25</v>
      </c>
      <c r="O6" s="17" t="s">
        <v>30</v>
      </c>
    </row>
    <row r="7" customFormat="false" ht="35.05" hidden="false" customHeight="false" outlineLevel="0" collapsed="false">
      <c r="A7" s="12" t="s">
        <v>19</v>
      </c>
      <c r="B7" s="13" t="s">
        <v>20</v>
      </c>
      <c r="C7" s="14" t="s">
        <v>21</v>
      </c>
      <c r="D7" s="13" t="s">
        <v>22</v>
      </c>
      <c r="E7" s="13"/>
      <c r="F7" s="15" t="s">
        <v>31</v>
      </c>
      <c r="G7" s="15"/>
      <c r="H7" s="15"/>
      <c r="I7" s="15"/>
      <c r="J7" s="15" t="s">
        <v>24</v>
      </c>
      <c r="K7" s="16" t="n">
        <v>110</v>
      </c>
      <c r="L7" s="16" t="n">
        <v>10</v>
      </c>
      <c r="M7" s="16" t="n">
        <f aca="false">SUM(K7:L7)</f>
        <v>120</v>
      </c>
      <c r="N7" s="17" t="s">
        <v>25</v>
      </c>
      <c r="O7" s="17" t="s">
        <v>32</v>
      </c>
    </row>
    <row r="8" customFormat="false" ht="35.05" hidden="false" customHeight="false" outlineLevel="0" collapsed="false">
      <c r="A8" s="12" t="s">
        <v>33</v>
      </c>
      <c r="B8" s="13" t="s">
        <v>20</v>
      </c>
      <c r="C8" s="14" t="s">
        <v>21</v>
      </c>
      <c r="D8" s="13" t="s">
        <v>34</v>
      </c>
      <c r="E8" s="13"/>
      <c r="F8" s="15" t="s">
        <v>23</v>
      </c>
      <c r="G8" s="15"/>
      <c r="H8" s="15"/>
      <c r="I8" s="15"/>
      <c r="J8" s="15" t="s">
        <v>24</v>
      </c>
      <c r="K8" s="16" t="n">
        <v>110</v>
      </c>
      <c r="L8" s="16" t="n">
        <v>20</v>
      </c>
      <c r="M8" s="16" t="n">
        <f aca="false">SUM(K8:L8)</f>
        <v>130</v>
      </c>
      <c r="N8" s="17" t="s">
        <v>25</v>
      </c>
      <c r="O8" s="18" t="s">
        <v>35</v>
      </c>
    </row>
    <row r="9" customFormat="false" ht="35.05" hidden="false" customHeight="false" outlineLevel="0" collapsed="false">
      <c r="A9" s="12" t="s">
        <v>33</v>
      </c>
      <c r="B9" s="13" t="s">
        <v>20</v>
      </c>
      <c r="C9" s="14" t="s">
        <v>21</v>
      </c>
      <c r="D9" s="13" t="s">
        <v>34</v>
      </c>
      <c r="E9" s="13"/>
      <c r="F9" s="15" t="s">
        <v>27</v>
      </c>
      <c r="G9" s="15"/>
      <c r="H9" s="15"/>
      <c r="I9" s="15"/>
      <c r="J9" s="15" t="s">
        <v>24</v>
      </c>
      <c r="K9" s="16" t="n">
        <v>110</v>
      </c>
      <c r="L9" s="16" t="n">
        <v>20</v>
      </c>
      <c r="M9" s="16" t="n">
        <f aca="false">SUM(K9:L9)</f>
        <v>130</v>
      </c>
      <c r="N9" s="17" t="s">
        <v>25</v>
      </c>
      <c r="O9" s="18" t="s">
        <v>36</v>
      </c>
    </row>
    <row r="10" customFormat="false" ht="35.05" hidden="false" customHeight="false" outlineLevel="0" collapsed="false">
      <c r="A10" s="12" t="s">
        <v>33</v>
      </c>
      <c r="B10" s="13" t="s">
        <v>20</v>
      </c>
      <c r="C10" s="14" t="s">
        <v>21</v>
      </c>
      <c r="D10" s="13" t="s">
        <v>34</v>
      </c>
      <c r="E10" s="13"/>
      <c r="F10" s="15" t="s">
        <v>29</v>
      </c>
      <c r="G10" s="15"/>
      <c r="H10" s="15"/>
      <c r="I10" s="15"/>
      <c r="J10" s="15" t="s">
        <v>24</v>
      </c>
      <c r="K10" s="16" t="n">
        <v>110</v>
      </c>
      <c r="L10" s="16" t="n">
        <v>20</v>
      </c>
      <c r="M10" s="16" t="n">
        <f aca="false">SUM(K10:L10)</f>
        <v>130</v>
      </c>
      <c r="N10" s="17" t="s">
        <v>25</v>
      </c>
      <c r="O10" s="18" t="s">
        <v>37</v>
      </c>
    </row>
    <row r="11" customFormat="false" ht="35.05" hidden="false" customHeight="false" outlineLevel="0" collapsed="false">
      <c r="A11" s="12" t="s">
        <v>33</v>
      </c>
      <c r="B11" s="13" t="s">
        <v>20</v>
      </c>
      <c r="C11" s="14" t="s">
        <v>21</v>
      </c>
      <c r="D11" s="13" t="s">
        <v>34</v>
      </c>
      <c r="E11" s="13"/>
      <c r="F11" s="15" t="s">
        <v>31</v>
      </c>
      <c r="G11" s="15"/>
      <c r="H11" s="15"/>
      <c r="I11" s="15"/>
      <c r="J11" s="15" t="s">
        <v>24</v>
      </c>
      <c r="K11" s="16" t="n">
        <v>110</v>
      </c>
      <c r="L11" s="16" t="n">
        <v>20</v>
      </c>
      <c r="M11" s="16" t="n">
        <f aca="false">SUM(K11:L11)</f>
        <v>130</v>
      </c>
      <c r="N11" s="17" t="s">
        <v>25</v>
      </c>
      <c r="O11" s="18" t="s">
        <v>38</v>
      </c>
    </row>
    <row r="12" customFormat="false" ht="35.05" hidden="false" customHeight="false" outlineLevel="0" collapsed="false">
      <c r="A12" s="12" t="s">
        <v>39</v>
      </c>
      <c r="B12" s="13" t="s">
        <v>20</v>
      </c>
      <c r="C12" s="14" t="s">
        <v>21</v>
      </c>
      <c r="D12" s="13" t="s">
        <v>40</v>
      </c>
      <c r="E12" s="15" t="s">
        <v>41</v>
      </c>
      <c r="F12" s="15" t="s">
        <v>23</v>
      </c>
      <c r="G12" s="15"/>
      <c r="H12" s="15"/>
      <c r="I12" s="15"/>
      <c r="J12" s="15" t="s">
        <v>24</v>
      </c>
      <c r="K12" s="16" t="n">
        <v>130</v>
      </c>
      <c r="L12" s="16" t="n">
        <v>240</v>
      </c>
      <c r="M12" s="16" t="n">
        <f aca="false">SUM(K12:L12)</f>
        <v>370</v>
      </c>
      <c r="N12" s="17" t="s">
        <v>25</v>
      </c>
      <c r="O12" s="18" t="s">
        <v>42</v>
      </c>
    </row>
    <row r="13" customFormat="false" ht="35.05" hidden="false" customHeight="false" outlineLevel="0" collapsed="false">
      <c r="A13" s="12" t="s">
        <v>19</v>
      </c>
      <c r="B13" s="13" t="s">
        <v>20</v>
      </c>
      <c r="C13" s="14" t="s">
        <v>21</v>
      </c>
      <c r="D13" s="13" t="s">
        <v>40</v>
      </c>
      <c r="E13" s="13" t="s">
        <v>41</v>
      </c>
      <c r="F13" s="15" t="s">
        <v>27</v>
      </c>
      <c r="G13" s="15"/>
      <c r="H13" s="15"/>
      <c r="I13" s="15"/>
      <c r="J13" s="15" t="s">
        <v>24</v>
      </c>
      <c r="K13" s="16" t="n">
        <v>130</v>
      </c>
      <c r="L13" s="16" t="n">
        <v>240</v>
      </c>
      <c r="M13" s="16" t="n">
        <f aca="false">SUM(K13:L13)</f>
        <v>370</v>
      </c>
      <c r="N13" s="17" t="s">
        <v>25</v>
      </c>
      <c r="O13" s="18" t="s">
        <v>43</v>
      </c>
    </row>
    <row r="14" customFormat="false" ht="35.05" hidden="false" customHeight="false" outlineLevel="0" collapsed="false">
      <c r="A14" s="12" t="s">
        <v>19</v>
      </c>
      <c r="B14" s="13" t="s">
        <v>20</v>
      </c>
      <c r="C14" s="14" t="s">
        <v>21</v>
      </c>
      <c r="D14" s="13" t="s">
        <v>40</v>
      </c>
      <c r="E14" s="13" t="s">
        <v>41</v>
      </c>
      <c r="F14" s="15" t="s">
        <v>29</v>
      </c>
      <c r="G14" s="15"/>
      <c r="H14" s="15"/>
      <c r="I14" s="15"/>
      <c r="J14" s="15" t="s">
        <v>24</v>
      </c>
      <c r="K14" s="16" t="n">
        <v>130</v>
      </c>
      <c r="L14" s="16" t="n">
        <v>240</v>
      </c>
      <c r="M14" s="16" t="n">
        <f aca="false">SUM(K14:L14)</f>
        <v>370</v>
      </c>
      <c r="N14" s="17" t="s">
        <v>25</v>
      </c>
      <c r="O14" s="18" t="s">
        <v>44</v>
      </c>
    </row>
    <row r="15" customFormat="false" ht="35.05" hidden="false" customHeight="false" outlineLevel="0" collapsed="false">
      <c r="A15" s="12" t="s">
        <v>19</v>
      </c>
      <c r="B15" s="13" t="s">
        <v>20</v>
      </c>
      <c r="C15" s="14" t="s">
        <v>21</v>
      </c>
      <c r="D15" s="13" t="s">
        <v>40</v>
      </c>
      <c r="E15" s="13" t="s">
        <v>41</v>
      </c>
      <c r="F15" s="15" t="s">
        <v>45</v>
      </c>
      <c r="G15" s="15"/>
      <c r="H15" s="15"/>
      <c r="I15" s="15"/>
      <c r="J15" s="15" t="s">
        <v>24</v>
      </c>
      <c r="K15" s="16" t="n">
        <v>130</v>
      </c>
      <c r="L15" s="16" t="n">
        <v>240</v>
      </c>
      <c r="M15" s="16" t="n">
        <f aca="false">SUM(K15:L15)</f>
        <v>370</v>
      </c>
      <c r="N15" s="17" t="s">
        <v>25</v>
      </c>
      <c r="O15" s="18" t="s">
        <v>46</v>
      </c>
    </row>
    <row r="16" customFormat="false" ht="35.05" hidden="false" customHeight="false" outlineLevel="0" collapsed="false">
      <c r="A16" s="12" t="s">
        <v>33</v>
      </c>
      <c r="B16" s="13" t="s">
        <v>20</v>
      </c>
      <c r="C16" s="14" t="s">
        <v>21</v>
      </c>
      <c r="D16" s="13" t="s">
        <v>22</v>
      </c>
      <c r="E16" s="13" t="s">
        <v>47</v>
      </c>
      <c r="F16" s="15" t="s">
        <v>23</v>
      </c>
      <c r="G16" s="15"/>
      <c r="H16" s="15"/>
      <c r="I16" s="15"/>
      <c r="J16" s="15" t="s">
        <v>24</v>
      </c>
      <c r="K16" s="16" t="n">
        <v>110</v>
      </c>
      <c r="L16" s="16" t="n">
        <v>35</v>
      </c>
      <c r="M16" s="16" t="n">
        <f aca="false">SUM(K16:L16)</f>
        <v>145</v>
      </c>
      <c r="N16" s="17" t="s">
        <v>25</v>
      </c>
      <c r="O16" s="18" t="s">
        <v>48</v>
      </c>
    </row>
    <row r="17" customFormat="false" ht="35.05" hidden="false" customHeight="false" outlineLevel="0" collapsed="false">
      <c r="A17" s="12" t="s">
        <v>33</v>
      </c>
      <c r="B17" s="13" t="s">
        <v>20</v>
      </c>
      <c r="C17" s="14" t="s">
        <v>21</v>
      </c>
      <c r="D17" s="13" t="s">
        <v>22</v>
      </c>
      <c r="E17" s="13" t="s">
        <v>47</v>
      </c>
      <c r="F17" s="15" t="s">
        <v>27</v>
      </c>
      <c r="G17" s="15"/>
      <c r="H17" s="15"/>
      <c r="I17" s="15"/>
      <c r="J17" s="15" t="s">
        <v>24</v>
      </c>
      <c r="K17" s="16" t="n">
        <v>110</v>
      </c>
      <c r="L17" s="16" t="n">
        <v>35</v>
      </c>
      <c r="M17" s="16" t="n">
        <f aca="false">SUM(K17:L17)</f>
        <v>145</v>
      </c>
      <c r="N17" s="17" t="s">
        <v>25</v>
      </c>
      <c r="O17" s="18" t="s">
        <v>49</v>
      </c>
    </row>
    <row r="18" customFormat="false" ht="35.05" hidden="false" customHeight="false" outlineLevel="0" collapsed="false">
      <c r="A18" s="12" t="s">
        <v>33</v>
      </c>
      <c r="B18" s="13" t="s">
        <v>20</v>
      </c>
      <c r="C18" s="14" t="s">
        <v>21</v>
      </c>
      <c r="D18" s="13" t="s">
        <v>22</v>
      </c>
      <c r="E18" s="13" t="s">
        <v>47</v>
      </c>
      <c r="F18" s="15" t="s">
        <v>29</v>
      </c>
      <c r="G18" s="15"/>
      <c r="H18" s="15"/>
      <c r="I18" s="15"/>
      <c r="J18" s="15" t="s">
        <v>24</v>
      </c>
      <c r="K18" s="16" t="n">
        <v>110</v>
      </c>
      <c r="L18" s="16" t="n">
        <v>35</v>
      </c>
      <c r="M18" s="16" t="n">
        <f aca="false">SUM(K18:L18)</f>
        <v>145</v>
      </c>
      <c r="N18" s="17" t="s">
        <v>25</v>
      </c>
      <c r="O18" s="18" t="s">
        <v>50</v>
      </c>
    </row>
    <row r="19" customFormat="false" ht="35.05" hidden="false" customHeight="false" outlineLevel="0" collapsed="false">
      <c r="A19" s="12" t="s">
        <v>39</v>
      </c>
      <c r="B19" s="13" t="s">
        <v>20</v>
      </c>
      <c r="C19" s="14" t="s">
        <v>21</v>
      </c>
      <c r="D19" s="13" t="s">
        <v>22</v>
      </c>
      <c r="E19" s="13" t="s">
        <v>47</v>
      </c>
      <c r="F19" s="15" t="s">
        <v>31</v>
      </c>
      <c r="G19" s="15"/>
      <c r="H19" s="15"/>
      <c r="I19" s="15"/>
      <c r="J19" s="15" t="s">
        <v>24</v>
      </c>
      <c r="K19" s="16" t="n">
        <v>110</v>
      </c>
      <c r="L19" s="16" t="n">
        <v>35</v>
      </c>
      <c r="M19" s="16" t="n">
        <f aca="false">SUM(K19:L19)</f>
        <v>145</v>
      </c>
      <c r="N19" s="17" t="s">
        <v>25</v>
      </c>
      <c r="O19" s="18" t="s">
        <v>51</v>
      </c>
    </row>
    <row r="20" customFormat="false" ht="35.05" hidden="false" customHeight="false" outlineLevel="0" collapsed="false">
      <c r="A20" s="12" t="s">
        <v>52</v>
      </c>
      <c r="B20" s="13" t="s">
        <v>20</v>
      </c>
      <c r="C20" s="14" t="s">
        <v>21</v>
      </c>
      <c r="D20" s="13" t="s">
        <v>53</v>
      </c>
      <c r="E20" s="13" t="s">
        <v>54</v>
      </c>
      <c r="F20" s="15" t="s">
        <v>23</v>
      </c>
      <c r="G20" s="15"/>
      <c r="H20" s="15"/>
      <c r="I20" s="15"/>
      <c r="J20" s="15" t="s">
        <v>24</v>
      </c>
      <c r="K20" s="16" t="n">
        <v>110</v>
      </c>
      <c r="L20" s="16" t="n">
        <v>30</v>
      </c>
      <c r="M20" s="16" t="n">
        <f aca="false">SUM(K20:L20)</f>
        <v>140</v>
      </c>
      <c r="N20" s="17" t="s">
        <v>25</v>
      </c>
      <c r="O20" s="18" t="s">
        <v>55</v>
      </c>
    </row>
    <row r="21" customFormat="false" ht="35.05" hidden="false" customHeight="false" outlineLevel="0" collapsed="false">
      <c r="A21" s="12" t="s">
        <v>39</v>
      </c>
      <c r="B21" s="13" t="s">
        <v>20</v>
      </c>
      <c r="C21" s="14" t="s">
        <v>21</v>
      </c>
      <c r="D21" s="13" t="s">
        <v>53</v>
      </c>
      <c r="E21" s="13" t="s">
        <v>54</v>
      </c>
      <c r="F21" s="15" t="s">
        <v>27</v>
      </c>
      <c r="G21" s="15"/>
      <c r="H21" s="15"/>
      <c r="I21" s="15"/>
      <c r="J21" s="15"/>
      <c r="K21" s="16" t="n">
        <v>130</v>
      </c>
      <c r="L21" s="16" t="n">
        <v>30</v>
      </c>
      <c r="M21" s="16" t="n">
        <f aca="false">SUM(K21:L21)</f>
        <v>160</v>
      </c>
      <c r="N21" s="17" t="s">
        <v>25</v>
      </c>
      <c r="O21" s="18" t="s">
        <v>56</v>
      </c>
    </row>
    <row r="22" customFormat="false" ht="35.05" hidden="false" customHeight="false" outlineLevel="0" collapsed="false">
      <c r="A22" s="12" t="s">
        <v>57</v>
      </c>
      <c r="B22" s="13" t="s">
        <v>20</v>
      </c>
      <c r="C22" s="14" t="s">
        <v>21</v>
      </c>
      <c r="D22" s="13" t="s">
        <v>53</v>
      </c>
      <c r="E22" s="13" t="s">
        <v>54</v>
      </c>
      <c r="F22" s="15" t="s">
        <v>29</v>
      </c>
      <c r="G22" s="15"/>
      <c r="H22" s="15"/>
      <c r="I22" s="15"/>
      <c r="J22" s="15"/>
      <c r="K22" s="16" t="n">
        <v>130</v>
      </c>
      <c r="L22" s="16" t="n">
        <v>30</v>
      </c>
      <c r="M22" s="16" t="n">
        <f aca="false">SUM(K22:L22)</f>
        <v>160</v>
      </c>
      <c r="N22" s="17" t="s">
        <v>25</v>
      </c>
      <c r="O22" s="18" t="s">
        <v>58</v>
      </c>
    </row>
    <row r="23" customFormat="false" ht="35.05" hidden="false" customHeight="false" outlineLevel="0" collapsed="false">
      <c r="A23" s="12" t="s">
        <v>59</v>
      </c>
      <c r="B23" s="13" t="s">
        <v>20</v>
      </c>
      <c r="C23" s="14" t="s">
        <v>21</v>
      </c>
      <c r="D23" s="13" t="s">
        <v>53</v>
      </c>
      <c r="E23" s="13" t="s">
        <v>54</v>
      </c>
      <c r="F23" s="15" t="s">
        <v>31</v>
      </c>
      <c r="G23" s="15"/>
      <c r="H23" s="15"/>
      <c r="I23" s="15"/>
      <c r="J23" s="15"/>
      <c r="K23" s="16" t="n">
        <v>130</v>
      </c>
      <c r="L23" s="16" t="n">
        <v>30</v>
      </c>
      <c r="M23" s="16" t="n">
        <f aca="false">SUM(K23:L23)</f>
        <v>160</v>
      </c>
      <c r="N23" s="17" t="s">
        <v>25</v>
      </c>
      <c r="O23" s="18" t="s">
        <v>60</v>
      </c>
    </row>
    <row r="24" customFormat="false" ht="35.05" hidden="false" customHeight="false" outlineLevel="0" collapsed="false">
      <c r="A24" s="12" t="s">
        <v>57</v>
      </c>
      <c r="B24" s="13" t="s">
        <v>20</v>
      </c>
      <c r="C24" s="14" t="s">
        <v>21</v>
      </c>
      <c r="D24" s="13" t="s">
        <v>53</v>
      </c>
      <c r="E24" s="13" t="s">
        <v>61</v>
      </c>
      <c r="F24" s="15" t="s">
        <v>23</v>
      </c>
      <c r="G24" s="15"/>
      <c r="H24" s="15"/>
      <c r="I24" s="15"/>
      <c r="J24" s="15" t="s">
        <v>24</v>
      </c>
      <c r="K24" s="16" t="n">
        <v>130</v>
      </c>
      <c r="L24" s="16" t="n">
        <v>50</v>
      </c>
      <c r="M24" s="16" t="n">
        <f aca="false">SUM(K24:L24)</f>
        <v>180</v>
      </c>
      <c r="N24" s="17" t="s">
        <v>25</v>
      </c>
      <c r="O24" s="18" t="s">
        <v>62</v>
      </c>
    </row>
    <row r="25" customFormat="false" ht="35.05" hidden="false" customHeight="false" outlineLevel="0" collapsed="false">
      <c r="A25" s="12" t="s">
        <v>63</v>
      </c>
      <c r="B25" s="13" t="s">
        <v>20</v>
      </c>
      <c r="C25" s="14" t="s">
        <v>21</v>
      </c>
      <c r="D25" s="13" t="s">
        <v>53</v>
      </c>
      <c r="E25" s="13" t="s">
        <v>61</v>
      </c>
      <c r="F25" s="15" t="s">
        <v>27</v>
      </c>
      <c r="G25" s="15"/>
      <c r="H25" s="15"/>
      <c r="I25" s="15"/>
      <c r="J25" s="15"/>
      <c r="K25" s="16" t="n">
        <v>130</v>
      </c>
      <c r="L25" s="16" t="n">
        <v>50</v>
      </c>
      <c r="M25" s="16" t="n">
        <f aca="false">SUM(K25:L25)</f>
        <v>180</v>
      </c>
      <c r="N25" s="17" t="s">
        <v>25</v>
      </c>
      <c r="O25" s="18" t="s">
        <v>64</v>
      </c>
    </row>
    <row r="26" customFormat="false" ht="35.05" hidden="false" customHeight="false" outlineLevel="0" collapsed="false">
      <c r="A26" s="12" t="s">
        <v>65</v>
      </c>
      <c r="B26" s="13" t="s">
        <v>20</v>
      </c>
      <c r="C26" s="14" t="s">
        <v>21</v>
      </c>
      <c r="D26" s="13" t="s">
        <v>53</v>
      </c>
      <c r="E26" s="13" t="s">
        <v>61</v>
      </c>
      <c r="F26" s="15" t="s">
        <v>29</v>
      </c>
      <c r="G26" s="15"/>
      <c r="H26" s="15"/>
      <c r="I26" s="15"/>
      <c r="J26" s="15"/>
      <c r="K26" s="16" t="n">
        <v>130</v>
      </c>
      <c r="L26" s="16" t="n">
        <v>50</v>
      </c>
      <c r="M26" s="16" t="n">
        <f aca="false">SUM(K26:L26)</f>
        <v>180</v>
      </c>
      <c r="N26" s="17" t="s">
        <v>25</v>
      </c>
      <c r="O26" s="18" t="s">
        <v>66</v>
      </c>
    </row>
    <row r="27" customFormat="false" ht="35.05" hidden="false" customHeight="false" outlineLevel="0" collapsed="false">
      <c r="A27" s="12" t="s">
        <v>63</v>
      </c>
      <c r="B27" s="13" t="s">
        <v>20</v>
      </c>
      <c r="C27" s="14" t="s">
        <v>21</v>
      </c>
      <c r="D27" s="13" t="s">
        <v>53</v>
      </c>
      <c r="E27" s="13" t="s">
        <v>61</v>
      </c>
      <c r="F27" s="15" t="s">
        <v>31</v>
      </c>
      <c r="G27" s="15"/>
      <c r="H27" s="15"/>
      <c r="I27" s="15"/>
      <c r="J27" s="15"/>
      <c r="K27" s="16" t="n">
        <v>130</v>
      </c>
      <c r="L27" s="16" t="n">
        <v>50</v>
      </c>
      <c r="M27" s="16" t="n">
        <f aca="false">SUM(K27:L27)</f>
        <v>180</v>
      </c>
      <c r="N27" s="17" t="s">
        <v>25</v>
      </c>
      <c r="O27" s="18" t="s">
        <v>67</v>
      </c>
    </row>
    <row r="28" customFormat="false" ht="35.05" hidden="false" customHeight="false" outlineLevel="0" collapsed="false">
      <c r="A28" s="12" t="s">
        <v>68</v>
      </c>
      <c r="B28" s="13" t="s">
        <v>20</v>
      </c>
      <c r="C28" s="14" t="s">
        <v>21</v>
      </c>
      <c r="D28" s="13" t="s">
        <v>53</v>
      </c>
      <c r="E28" s="15" t="s">
        <v>40</v>
      </c>
      <c r="F28" s="15" t="s">
        <v>23</v>
      </c>
      <c r="G28" s="15"/>
      <c r="H28" s="15"/>
      <c r="I28" s="15"/>
      <c r="J28" s="15" t="s">
        <v>24</v>
      </c>
      <c r="K28" s="16" t="n">
        <v>130</v>
      </c>
      <c r="L28" s="16" t="n">
        <v>240</v>
      </c>
      <c r="M28" s="16" t="n">
        <f aca="false">SUM(K28:L28)</f>
        <v>370</v>
      </c>
      <c r="N28" s="17" t="s">
        <v>25</v>
      </c>
      <c r="O28" s="18" t="s">
        <v>69</v>
      </c>
    </row>
    <row r="29" customFormat="false" ht="35.05" hidden="false" customHeight="false" outlineLevel="0" collapsed="false">
      <c r="A29" s="12" t="s">
        <v>70</v>
      </c>
      <c r="B29" s="13" t="s">
        <v>20</v>
      </c>
      <c r="C29" s="14" t="s">
        <v>21</v>
      </c>
      <c r="D29" s="13" t="s">
        <v>53</v>
      </c>
      <c r="E29" s="15" t="s">
        <v>40</v>
      </c>
      <c r="F29" s="15" t="s">
        <v>27</v>
      </c>
      <c r="G29" s="15"/>
      <c r="H29" s="15"/>
      <c r="I29" s="15"/>
      <c r="J29" s="15"/>
      <c r="K29" s="16" t="n">
        <v>130</v>
      </c>
      <c r="L29" s="16" t="n">
        <v>240</v>
      </c>
      <c r="M29" s="16" t="n">
        <f aca="false">SUM(K29:L29)</f>
        <v>370</v>
      </c>
      <c r="N29" s="17" t="s">
        <v>25</v>
      </c>
      <c r="O29" s="18" t="s">
        <v>71</v>
      </c>
    </row>
    <row r="30" customFormat="false" ht="35.05" hidden="false" customHeight="false" outlineLevel="0" collapsed="false">
      <c r="A30" s="12" t="s">
        <v>68</v>
      </c>
      <c r="B30" s="13" t="s">
        <v>20</v>
      </c>
      <c r="C30" s="14" t="s">
        <v>21</v>
      </c>
      <c r="D30" s="13" t="s">
        <v>53</v>
      </c>
      <c r="E30" s="15" t="s">
        <v>40</v>
      </c>
      <c r="F30" s="15" t="s">
        <v>29</v>
      </c>
      <c r="G30" s="15"/>
      <c r="H30" s="15"/>
      <c r="I30" s="15"/>
      <c r="J30" s="15"/>
      <c r="K30" s="16" t="n">
        <v>130</v>
      </c>
      <c r="L30" s="16" t="n">
        <v>240</v>
      </c>
      <c r="M30" s="16" t="n">
        <f aca="false">SUM(K30:L30)</f>
        <v>370</v>
      </c>
      <c r="N30" s="17" t="s">
        <v>25</v>
      </c>
      <c r="O30" s="18" t="s">
        <v>72</v>
      </c>
    </row>
    <row r="31" customFormat="false" ht="35.05" hidden="false" customHeight="false" outlineLevel="0" collapsed="false">
      <c r="A31" s="12" t="s">
        <v>73</v>
      </c>
      <c r="B31" s="13" t="s">
        <v>20</v>
      </c>
      <c r="C31" s="14" t="s">
        <v>21</v>
      </c>
      <c r="D31" s="13" t="s">
        <v>53</v>
      </c>
      <c r="E31" s="15" t="s">
        <v>40</v>
      </c>
      <c r="F31" s="15" t="s">
        <v>31</v>
      </c>
      <c r="G31" s="15"/>
      <c r="H31" s="15"/>
      <c r="I31" s="15"/>
      <c r="J31" s="15"/>
      <c r="K31" s="16" t="n">
        <v>130</v>
      </c>
      <c r="L31" s="16" t="n">
        <v>240</v>
      </c>
      <c r="M31" s="16" t="n">
        <f aca="false">SUM(K31:L31)</f>
        <v>370</v>
      </c>
      <c r="N31" s="17" t="s">
        <v>25</v>
      </c>
      <c r="O31" s="18" t="s">
        <v>74</v>
      </c>
    </row>
    <row r="32" customFormat="false" ht="35.05" hidden="false" customHeight="false" outlineLevel="0" collapsed="false">
      <c r="A32" s="12" t="s">
        <v>75</v>
      </c>
      <c r="B32" s="13" t="s">
        <v>20</v>
      </c>
      <c r="C32" s="14" t="s">
        <v>21</v>
      </c>
      <c r="D32" s="15" t="s">
        <v>76</v>
      </c>
      <c r="E32" s="15" t="s">
        <v>77</v>
      </c>
      <c r="F32" s="15" t="s">
        <v>23</v>
      </c>
      <c r="G32" s="15"/>
      <c r="H32" s="15"/>
      <c r="I32" s="15"/>
      <c r="J32" s="15" t="s">
        <v>24</v>
      </c>
      <c r="K32" s="16" t="n">
        <v>150</v>
      </c>
      <c r="L32" s="16" t="n">
        <v>25</v>
      </c>
      <c r="M32" s="16" t="n">
        <f aca="false">SUM(K32:L32)</f>
        <v>175</v>
      </c>
      <c r="N32" s="17" t="s">
        <v>25</v>
      </c>
      <c r="O32" s="18" t="s">
        <v>78</v>
      </c>
    </row>
    <row r="33" customFormat="false" ht="35.05" hidden="false" customHeight="false" outlineLevel="0" collapsed="false">
      <c r="A33" s="12" t="s">
        <v>73</v>
      </c>
      <c r="B33" s="13" t="s">
        <v>20</v>
      </c>
      <c r="C33" s="14" t="s">
        <v>21</v>
      </c>
      <c r="D33" s="15" t="s">
        <v>76</v>
      </c>
      <c r="E33" s="15" t="s">
        <v>77</v>
      </c>
      <c r="F33" s="15" t="s">
        <v>27</v>
      </c>
      <c r="G33" s="15"/>
      <c r="H33" s="15"/>
      <c r="I33" s="15"/>
      <c r="J33" s="15"/>
      <c r="K33" s="16" t="n">
        <v>150</v>
      </c>
      <c r="L33" s="16" t="n">
        <v>25</v>
      </c>
      <c r="M33" s="16" t="n">
        <f aca="false">SUM(K33:L33)</f>
        <v>175</v>
      </c>
      <c r="N33" s="17" t="s">
        <v>25</v>
      </c>
      <c r="O33" s="18" t="s">
        <v>79</v>
      </c>
    </row>
    <row r="34" customFormat="false" ht="35.05" hidden="false" customHeight="false" outlineLevel="0" collapsed="false">
      <c r="A34" s="12" t="s">
        <v>80</v>
      </c>
      <c r="B34" s="13" t="s">
        <v>20</v>
      </c>
      <c r="C34" s="14" t="s">
        <v>21</v>
      </c>
      <c r="D34" s="15" t="s">
        <v>76</v>
      </c>
      <c r="E34" s="15" t="s">
        <v>77</v>
      </c>
      <c r="F34" s="15" t="s">
        <v>29</v>
      </c>
      <c r="G34" s="15"/>
      <c r="H34" s="15"/>
      <c r="I34" s="15"/>
      <c r="J34" s="15"/>
      <c r="K34" s="16" t="n">
        <v>150</v>
      </c>
      <c r="L34" s="16" t="n">
        <v>25</v>
      </c>
      <c r="M34" s="16" t="n">
        <f aca="false">SUM(K34:L34)</f>
        <v>175</v>
      </c>
      <c r="N34" s="17" t="s">
        <v>25</v>
      </c>
      <c r="O34" s="18" t="s">
        <v>81</v>
      </c>
    </row>
    <row r="35" customFormat="false" ht="35.05" hidden="false" customHeight="false" outlineLevel="0" collapsed="false">
      <c r="A35" s="12" t="s">
        <v>82</v>
      </c>
      <c r="B35" s="13" t="s">
        <v>20</v>
      </c>
      <c r="C35" s="14" t="s">
        <v>21</v>
      </c>
      <c r="D35" s="15" t="s">
        <v>76</v>
      </c>
      <c r="E35" s="15" t="s">
        <v>77</v>
      </c>
      <c r="F35" s="15" t="s">
        <v>31</v>
      </c>
      <c r="G35" s="15"/>
      <c r="H35" s="15"/>
      <c r="I35" s="15"/>
      <c r="J35" s="15"/>
      <c r="K35" s="16" t="n">
        <v>150</v>
      </c>
      <c r="L35" s="16" t="n">
        <v>25</v>
      </c>
      <c r="M35" s="16" t="n">
        <f aca="false">SUM(K35:L35)</f>
        <v>175</v>
      </c>
      <c r="N35" s="17" t="s">
        <v>25</v>
      </c>
      <c r="O35" s="18" t="s">
        <v>83</v>
      </c>
    </row>
    <row r="36" s="24" customFormat="true" ht="53.7" hidden="false" customHeight="false" outlineLevel="0" collapsed="false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3"/>
      <c r="L36" s="23"/>
      <c r="M36" s="23"/>
      <c r="N36" s="22"/>
      <c r="O36" s="22"/>
    </row>
    <row r="37" customFormat="false" ht="57.45" hidden="false" customHeight="false" outlineLevel="0" collapsed="false">
      <c r="A37" s="12" t="s">
        <v>75</v>
      </c>
      <c r="B37" s="15" t="s">
        <v>84</v>
      </c>
      <c r="C37" s="15" t="s">
        <v>84</v>
      </c>
      <c r="D37" s="15" t="s">
        <v>85</v>
      </c>
      <c r="E37" s="15" t="s">
        <v>86</v>
      </c>
      <c r="F37" s="15" t="s">
        <v>87</v>
      </c>
      <c r="G37" s="15" t="s">
        <v>88</v>
      </c>
      <c r="H37" s="15" t="s">
        <v>89</v>
      </c>
      <c r="I37" s="15"/>
      <c r="J37" s="15" t="s">
        <v>24</v>
      </c>
      <c r="K37" s="16" t="n">
        <f aca="false">K32*1.25</f>
        <v>187.5</v>
      </c>
      <c r="L37" s="16" t="n">
        <f aca="false">110+L32</f>
        <v>135</v>
      </c>
      <c r="M37" s="16" t="n">
        <f aca="false">SUM(K37:L37)</f>
        <v>322.5</v>
      </c>
      <c r="N37" s="25" t="s">
        <v>90</v>
      </c>
      <c r="O37" s="26" t="s">
        <v>91</v>
      </c>
    </row>
    <row r="38" customFormat="false" ht="57.45" hidden="false" customHeight="false" outlineLevel="0" collapsed="false">
      <c r="A38" s="12" t="s">
        <v>82</v>
      </c>
      <c r="B38" s="15" t="s">
        <v>84</v>
      </c>
      <c r="C38" s="15" t="s">
        <v>84</v>
      </c>
      <c r="D38" s="15" t="s">
        <v>85</v>
      </c>
      <c r="E38" s="15" t="s">
        <v>86</v>
      </c>
      <c r="F38" s="15" t="s">
        <v>87</v>
      </c>
      <c r="G38" s="15" t="s">
        <v>92</v>
      </c>
      <c r="H38" s="15" t="s">
        <v>89</v>
      </c>
      <c r="I38" s="15"/>
      <c r="J38" s="15" t="s">
        <v>24</v>
      </c>
      <c r="K38" s="16" t="n">
        <f aca="false">K32*1.5</f>
        <v>225</v>
      </c>
      <c r="L38" s="16" t="n">
        <f aca="false">110+(L32*2)</f>
        <v>160</v>
      </c>
      <c r="M38" s="16" t="n">
        <f aca="false">SUM(K38:L38)</f>
        <v>385</v>
      </c>
      <c r="N38" s="25" t="s">
        <v>90</v>
      </c>
      <c r="O38" s="26" t="s">
        <v>93</v>
      </c>
    </row>
    <row r="39" customFormat="false" ht="57.45" hidden="false" customHeight="false" outlineLevel="0" collapsed="false">
      <c r="A39" s="12" t="s">
        <v>94</v>
      </c>
      <c r="B39" s="15" t="s">
        <v>95</v>
      </c>
      <c r="C39" s="15" t="s">
        <v>95</v>
      </c>
      <c r="D39" s="15" t="s">
        <v>85</v>
      </c>
      <c r="E39" s="15" t="s">
        <v>96</v>
      </c>
      <c r="F39" s="15" t="s">
        <v>97</v>
      </c>
      <c r="G39" s="15" t="s">
        <v>88</v>
      </c>
      <c r="H39" s="15"/>
      <c r="I39" s="15"/>
      <c r="J39" s="15" t="s">
        <v>24</v>
      </c>
      <c r="K39" s="16" t="n">
        <v>300</v>
      </c>
      <c r="L39" s="16" t="n">
        <f aca="false">50+(3*25)</f>
        <v>125</v>
      </c>
      <c r="M39" s="16" t="n">
        <f aca="false">SUM(K39:L39)</f>
        <v>425</v>
      </c>
      <c r="N39" s="25" t="s">
        <v>90</v>
      </c>
      <c r="O39" s="26" t="s">
        <v>98</v>
      </c>
    </row>
    <row r="40" customFormat="false" ht="35.05" hidden="false" customHeight="false" outlineLevel="0" collapsed="false">
      <c r="A40" s="12" t="s">
        <v>99</v>
      </c>
      <c r="B40" s="15" t="s">
        <v>100</v>
      </c>
      <c r="C40" s="15" t="s">
        <v>100</v>
      </c>
      <c r="D40" s="15" t="s">
        <v>85</v>
      </c>
      <c r="E40" s="15" t="s">
        <v>96</v>
      </c>
      <c r="F40" s="15" t="s">
        <v>97</v>
      </c>
      <c r="G40" s="15" t="s">
        <v>88</v>
      </c>
      <c r="H40" s="15" t="s">
        <v>101</v>
      </c>
      <c r="I40" s="15"/>
      <c r="J40" s="15" t="s">
        <v>24</v>
      </c>
      <c r="K40" s="16" t="n">
        <v>350</v>
      </c>
      <c r="L40" s="16" t="n">
        <f aca="false">200+L39</f>
        <v>325</v>
      </c>
      <c r="M40" s="16" t="n">
        <f aca="false">SUM(K40:L40)</f>
        <v>675</v>
      </c>
      <c r="N40" s="15"/>
      <c r="O40" s="26"/>
    </row>
    <row r="41" customFormat="false" ht="57.45" hidden="false" customHeight="false" outlineLevel="0" collapsed="false">
      <c r="A41" s="12" t="s">
        <v>102</v>
      </c>
      <c r="B41" s="15" t="s">
        <v>100</v>
      </c>
      <c r="C41" s="15" t="s">
        <v>100</v>
      </c>
      <c r="D41" s="15" t="s">
        <v>85</v>
      </c>
      <c r="E41" s="15" t="s">
        <v>96</v>
      </c>
      <c r="F41" s="15" t="s">
        <v>97</v>
      </c>
      <c r="G41" s="15" t="s">
        <v>92</v>
      </c>
      <c r="H41" s="15" t="s">
        <v>101</v>
      </c>
      <c r="I41" s="15"/>
      <c r="J41" s="15" t="s">
        <v>24</v>
      </c>
      <c r="K41" s="16" t="n">
        <v>450</v>
      </c>
      <c r="L41" s="16" t="n">
        <f aca="false">200+(L39*2)</f>
        <v>450</v>
      </c>
      <c r="M41" s="16" t="n">
        <f aca="false">SUM(K41:L41)</f>
        <v>900</v>
      </c>
      <c r="N41" s="25" t="s">
        <v>90</v>
      </c>
      <c r="O41" s="26" t="s">
        <v>103</v>
      </c>
    </row>
    <row r="42" customFormat="false" ht="57.45" hidden="false" customHeight="false" outlineLevel="0" collapsed="false">
      <c r="A42" s="12" t="s">
        <v>104</v>
      </c>
      <c r="B42" s="15" t="s">
        <v>95</v>
      </c>
      <c r="C42" s="15" t="s">
        <v>95</v>
      </c>
      <c r="D42" s="15" t="s">
        <v>85</v>
      </c>
      <c r="E42" s="15" t="s">
        <v>96</v>
      </c>
      <c r="F42" s="15" t="s">
        <v>105</v>
      </c>
      <c r="G42" s="15" t="s">
        <v>88</v>
      </c>
      <c r="H42" s="15"/>
      <c r="I42" s="15"/>
      <c r="J42" s="15" t="s">
        <v>24</v>
      </c>
      <c r="K42" s="16" t="n">
        <v>300</v>
      </c>
      <c r="L42" s="16" t="n">
        <f aca="false">50+(3*50)</f>
        <v>200</v>
      </c>
      <c r="M42" s="16" t="n">
        <f aca="false">SUM(K42:L42)</f>
        <v>500</v>
      </c>
      <c r="N42" s="25" t="s">
        <v>90</v>
      </c>
      <c r="O42" s="26" t="s">
        <v>106</v>
      </c>
    </row>
    <row r="43" customFormat="false" ht="57.45" hidden="false" customHeight="false" outlineLevel="0" collapsed="false">
      <c r="A43" s="12" t="s">
        <v>107</v>
      </c>
      <c r="B43" s="15" t="s">
        <v>100</v>
      </c>
      <c r="C43" s="15" t="s">
        <v>100</v>
      </c>
      <c r="D43" s="15" t="s">
        <v>85</v>
      </c>
      <c r="E43" s="15" t="s">
        <v>96</v>
      </c>
      <c r="F43" s="15" t="s">
        <v>105</v>
      </c>
      <c r="G43" s="15" t="s">
        <v>92</v>
      </c>
      <c r="H43" s="15" t="s">
        <v>101</v>
      </c>
      <c r="I43" s="15"/>
      <c r="J43" s="15" t="s">
        <v>24</v>
      </c>
      <c r="K43" s="16" t="n">
        <v>450</v>
      </c>
      <c r="L43" s="16" t="n">
        <f aca="false">300+50+(6*50)</f>
        <v>650</v>
      </c>
      <c r="M43" s="16" t="n">
        <f aca="false">SUM(K43:L43)</f>
        <v>1100</v>
      </c>
      <c r="N43" s="25" t="s">
        <v>90</v>
      </c>
      <c r="O43" s="26" t="s">
        <v>108</v>
      </c>
    </row>
    <row r="44" customFormat="false" ht="46.25" hidden="false" customHeight="false" outlineLevel="0" collapsed="false">
      <c r="A44" s="12" t="s">
        <v>109</v>
      </c>
      <c r="B44" s="15" t="s">
        <v>110</v>
      </c>
      <c r="C44" s="15" t="s">
        <v>110</v>
      </c>
      <c r="D44" s="15" t="s">
        <v>111</v>
      </c>
      <c r="E44" s="15" t="s">
        <v>86</v>
      </c>
      <c r="F44" s="15" t="s">
        <v>85</v>
      </c>
      <c r="G44" s="15"/>
      <c r="H44" s="15"/>
      <c r="I44" s="15"/>
      <c r="J44" s="15" t="s">
        <v>24</v>
      </c>
      <c r="K44" s="16" t="n">
        <v>130</v>
      </c>
      <c r="L44" s="16" t="n">
        <v>60</v>
      </c>
      <c r="M44" s="16" t="n">
        <f aca="false">SUM(K44:L44)</f>
        <v>190</v>
      </c>
      <c r="N44" s="25" t="s">
        <v>90</v>
      </c>
      <c r="O44" s="26" t="s">
        <v>112</v>
      </c>
    </row>
    <row r="45" customFormat="false" ht="68.65" hidden="false" customHeight="false" outlineLevel="0" collapsed="false">
      <c r="A45" s="12" t="s">
        <v>113</v>
      </c>
      <c r="B45" s="15" t="s">
        <v>110</v>
      </c>
      <c r="C45" s="15" t="s">
        <v>110</v>
      </c>
      <c r="D45" s="15" t="s">
        <v>111</v>
      </c>
      <c r="E45" s="15" t="s">
        <v>86</v>
      </c>
      <c r="F45" s="15" t="s">
        <v>114</v>
      </c>
      <c r="G45" s="15" t="s">
        <v>115</v>
      </c>
      <c r="H45" s="15"/>
      <c r="I45" s="15"/>
      <c r="J45" s="15" t="s">
        <v>24</v>
      </c>
      <c r="K45" s="16" t="n">
        <f aca="false">ROUND($K$44*2,0)</f>
        <v>260</v>
      </c>
      <c r="L45" s="16" t="n">
        <f aca="false">L44+60</f>
        <v>120</v>
      </c>
      <c r="M45" s="16" t="n">
        <f aca="false">SUM(K45:L45)</f>
        <v>380</v>
      </c>
      <c r="N45" s="25" t="s">
        <v>116</v>
      </c>
      <c r="O45" s="26" t="s">
        <v>117</v>
      </c>
    </row>
    <row r="46" customFormat="false" ht="68.65" hidden="false" customHeight="false" outlineLevel="0" collapsed="false">
      <c r="A46" s="12" t="s">
        <v>118</v>
      </c>
      <c r="B46" s="15" t="s">
        <v>110</v>
      </c>
      <c r="C46" s="15" t="s">
        <v>110</v>
      </c>
      <c r="D46" s="15" t="s">
        <v>111</v>
      </c>
      <c r="E46" s="15" t="s">
        <v>86</v>
      </c>
      <c r="F46" s="15" t="s">
        <v>114</v>
      </c>
      <c r="G46" s="15" t="s">
        <v>119</v>
      </c>
      <c r="H46" s="15" t="s">
        <v>120</v>
      </c>
      <c r="I46" s="15"/>
      <c r="J46" s="15" t="s">
        <v>24</v>
      </c>
      <c r="K46" s="16" t="n">
        <f aca="false">ROUND($K$44*2.5,0)</f>
        <v>325</v>
      </c>
      <c r="L46" s="16" t="n">
        <f aca="false">L44+60+(5*2)</f>
        <v>130</v>
      </c>
      <c r="M46" s="16" t="n">
        <f aca="false">SUM(K46:L46)</f>
        <v>455</v>
      </c>
      <c r="N46" s="25" t="s">
        <v>116</v>
      </c>
      <c r="O46" s="26" t="s">
        <v>121</v>
      </c>
    </row>
    <row r="47" customFormat="false" ht="68.65" hidden="false" customHeight="false" outlineLevel="0" collapsed="false">
      <c r="A47" s="12" t="s">
        <v>122</v>
      </c>
      <c r="B47" s="15" t="s">
        <v>110</v>
      </c>
      <c r="C47" s="15" t="s">
        <v>110</v>
      </c>
      <c r="D47" s="15" t="s">
        <v>111</v>
      </c>
      <c r="E47" s="15" t="s">
        <v>86</v>
      </c>
      <c r="F47" s="15" t="s">
        <v>114</v>
      </c>
      <c r="G47" s="15" t="s">
        <v>119</v>
      </c>
      <c r="H47" s="15" t="s">
        <v>123</v>
      </c>
      <c r="I47" s="15"/>
      <c r="J47" s="15" t="s">
        <v>24</v>
      </c>
      <c r="K47" s="16" t="n">
        <f aca="false">ROUND($K$44*3,0)</f>
        <v>390</v>
      </c>
      <c r="L47" s="16" t="n">
        <f aca="false">L44+60+(5*4)</f>
        <v>140</v>
      </c>
      <c r="M47" s="16" t="n">
        <f aca="false">SUM(K47:L47)</f>
        <v>530</v>
      </c>
      <c r="N47" s="25" t="s">
        <v>116</v>
      </c>
      <c r="O47" s="26" t="s">
        <v>124</v>
      </c>
    </row>
    <row r="48" customFormat="false" ht="79.85" hidden="false" customHeight="false" outlineLevel="0" collapsed="false">
      <c r="A48" s="12" t="s">
        <v>125</v>
      </c>
      <c r="B48" s="15" t="s">
        <v>110</v>
      </c>
      <c r="C48" s="15" t="s">
        <v>110</v>
      </c>
      <c r="D48" s="15" t="s">
        <v>111</v>
      </c>
      <c r="E48" s="15" t="s">
        <v>86</v>
      </c>
      <c r="F48" s="15" t="s">
        <v>114</v>
      </c>
      <c r="G48" s="15" t="s">
        <v>126</v>
      </c>
      <c r="H48" s="15" t="s">
        <v>127</v>
      </c>
      <c r="I48" s="15" t="s">
        <v>120</v>
      </c>
      <c r="J48" s="15" t="s">
        <v>24</v>
      </c>
      <c r="K48" s="16" t="n">
        <f aca="false">ROUND($K$44*2.5,0)</f>
        <v>325</v>
      </c>
      <c r="L48" s="16" t="n">
        <f aca="false">L44+60+(25*2)</f>
        <v>170</v>
      </c>
      <c r="M48" s="16" t="n">
        <f aca="false">SUM(K48:L48)</f>
        <v>495</v>
      </c>
      <c r="N48" s="25" t="s">
        <v>116</v>
      </c>
      <c r="O48" s="26" t="s">
        <v>128</v>
      </c>
    </row>
    <row r="49" customFormat="false" ht="79.85" hidden="false" customHeight="false" outlineLevel="0" collapsed="false">
      <c r="A49" s="12" t="s">
        <v>129</v>
      </c>
      <c r="B49" s="15" t="s">
        <v>110</v>
      </c>
      <c r="C49" s="15" t="s">
        <v>110</v>
      </c>
      <c r="D49" s="15" t="s">
        <v>111</v>
      </c>
      <c r="E49" s="15" t="s">
        <v>86</v>
      </c>
      <c r="F49" s="15" t="s">
        <v>114</v>
      </c>
      <c r="G49" s="15" t="s">
        <v>126</v>
      </c>
      <c r="H49" s="15" t="s">
        <v>127</v>
      </c>
      <c r="I49" s="15" t="s">
        <v>123</v>
      </c>
      <c r="J49" s="15" t="s">
        <v>24</v>
      </c>
      <c r="K49" s="16" t="n">
        <f aca="false">ROUND($K$44*3,0)</f>
        <v>390</v>
      </c>
      <c r="L49" s="16" t="n">
        <f aca="false">L44+80+(25*4)</f>
        <v>240</v>
      </c>
      <c r="M49" s="16" t="n">
        <f aca="false">SUM(K49:L49)</f>
        <v>630</v>
      </c>
      <c r="N49" s="25" t="s">
        <v>116</v>
      </c>
      <c r="O49" s="26" t="s">
        <v>130</v>
      </c>
    </row>
    <row r="50" customFormat="false" ht="79.85" hidden="false" customHeight="false" outlineLevel="0" collapsed="false">
      <c r="A50" s="12" t="s">
        <v>131</v>
      </c>
      <c r="B50" s="15" t="s">
        <v>110</v>
      </c>
      <c r="C50" s="15" t="s">
        <v>110</v>
      </c>
      <c r="D50" s="15" t="s">
        <v>111</v>
      </c>
      <c r="E50" s="15" t="s">
        <v>86</v>
      </c>
      <c r="F50" s="15" t="s">
        <v>114</v>
      </c>
      <c r="G50" s="15" t="s">
        <v>126</v>
      </c>
      <c r="H50" s="15" t="s">
        <v>127</v>
      </c>
      <c r="I50" s="15" t="s">
        <v>132</v>
      </c>
      <c r="J50" s="15" t="s">
        <v>24</v>
      </c>
      <c r="K50" s="16" t="n">
        <f aca="false">ROUND($K$44*3.5,0)</f>
        <v>455</v>
      </c>
      <c r="L50" s="16" t="n">
        <f aca="false">L44+100+(25*6)</f>
        <v>310</v>
      </c>
      <c r="M50" s="16" t="n">
        <f aca="false">SUM(K50:L50)</f>
        <v>765</v>
      </c>
      <c r="N50" s="25" t="s">
        <v>116</v>
      </c>
      <c r="O50" s="26" t="s">
        <v>133</v>
      </c>
    </row>
    <row r="51" customFormat="false" ht="79.85" hidden="false" customHeight="false" outlineLevel="0" collapsed="false">
      <c r="A51" s="12" t="s">
        <v>134</v>
      </c>
      <c r="B51" s="15" t="s">
        <v>110</v>
      </c>
      <c r="C51" s="15" t="s">
        <v>110</v>
      </c>
      <c r="D51" s="15" t="s">
        <v>111</v>
      </c>
      <c r="E51" s="15" t="s">
        <v>86</v>
      </c>
      <c r="F51" s="15" t="s">
        <v>114</v>
      </c>
      <c r="G51" s="15" t="s">
        <v>126</v>
      </c>
      <c r="H51" s="15" t="s">
        <v>135</v>
      </c>
      <c r="I51" s="15" t="s">
        <v>120</v>
      </c>
      <c r="J51" s="15" t="s">
        <v>24</v>
      </c>
      <c r="K51" s="16" t="n">
        <f aca="false">ROUND($K$44*3,0)</f>
        <v>390</v>
      </c>
      <c r="L51" s="16" t="n">
        <f aca="false">L44+60+(50*2)</f>
        <v>220</v>
      </c>
      <c r="M51" s="16" t="n">
        <f aca="false">SUM(K51:L51)</f>
        <v>610</v>
      </c>
      <c r="N51" s="25" t="s">
        <v>116</v>
      </c>
      <c r="O51" s="26" t="s">
        <v>136</v>
      </c>
    </row>
    <row r="52" customFormat="false" ht="79.85" hidden="false" customHeight="false" outlineLevel="0" collapsed="false">
      <c r="A52" s="12" t="s">
        <v>137</v>
      </c>
      <c r="B52" s="15" t="s">
        <v>110</v>
      </c>
      <c r="C52" s="15" t="s">
        <v>110</v>
      </c>
      <c r="D52" s="15" t="s">
        <v>111</v>
      </c>
      <c r="E52" s="15" t="s">
        <v>86</v>
      </c>
      <c r="F52" s="15" t="s">
        <v>114</v>
      </c>
      <c r="G52" s="15" t="s">
        <v>126</v>
      </c>
      <c r="H52" s="15" t="s">
        <v>135</v>
      </c>
      <c r="I52" s="15" t="s">
        <v>123</v>
      </c>
      <c r="J52" s="15" t="s">
        <v>24</v>
      </c>
      <c r="K52" s="16" t="n">
        <f aca="false">ROUND($K$44*3.5,0)</f>
        <v>455</v>
      </c>
      <c r="L52" s="16" t="n">
        <f aca="false">L44+80+(50*4)</f>
        <v>340</v>
      </c>
      <c r="M52" s="16" t="n">
        <f aca="false">SUM(K52:L52)</f>
        <v>795</v>
      </c>
      <c r="N52" s="25" t="s">
        <v>116</v>
      </c>
      <c r="O52" s="26" t="s">
        <v>138</v>
      </c>
    </row>
    <row r="53" customFormat="false" ht="79.85" hidden="false" customHeight="false" outlineLevel="0" collapsed="false">
      <c r="A53" s="12" t="s">
        <v>139</v>
      </c>
      <c r="B53" s="15" t="s">
        <v>110</v>
      </c>
      <c r="C53" s="15" t="s">
        <v>110</v>
      </c>
      <c r="D53" s="15" t="s">
        <v>111</v>
      </c>
      <c r="E53" s="15" t="s">
        <v>86</v>
      </c>
      <c r="F53" s="15" t="s">
        <v>114</v>
      </c>
      <c r="G53" s="15" t="s">
        <v>126</v>
      </c>
      <c r="H53" s="15" t="s">
        <v>140</v>
      </c>
      <c r="I53" s="15" t="s">
        <v>120</v>
      </c>
      <c r="J53" s="15" t="s">
        <v>24</v>
      </c>
      <c r="K53" s="16" t="n">
        <f aca="false">ROUND($K$44*3,0)</f>
        <v>390</v>
      </c>
      <c r="L53" s="16" t="n">
        <f aca="false">L44+80+(75*2)</f>
        <v>290</v>
      </c>
      <c r="M53" s="16" t="n">
        <f aca="false">SUM(K53:L53)</f>
        <v>680</v>
      </c>
      <c r="N53" s="25" t="s">
        <v>116</v>
      </c>
      <c r="O53" s="26" t="s">
        <v>141</v>
      </c>
    </row>
    <row r="54" customFormat="false" ht="79.85" hidden="false" customHeight="false" outlineLevel="0" collapsed="false">
      <c r="A54" s="12" t="s">
        <v>142</v>
      </c>
      <c r="B54" s="15" t="s">
        <v>110</v>
      </c>
      <c r="C54" s="15" t="s">
        <v>110</v>
      </c>
      <c r="D54" s="15" t="s">
        <v>111</v>
      </c>
      <c r="E54" s="15" t="s">
        <v>86</v>
      </c>
      <c r="F54" s="15" t="s">
        <v>114</v>
      </c>
      <c r="G54" s="15" t="s">
        <v>126</v>
      </c>
      <c r="H54" s="15" t="s">
        <v>140</v>
      </c>
      <c r="I54" s="15" t="s">
        <v>123</v>
      </c>
      <c r="J54" s="15" t="s">
        <v>24</v>
      </c>
      <c r="K54" s="16" t="n">
        <f aca="false">ROUND($K$44*3.5,0)</f>
        <v>455</v>
      </c>
      <c r="L54" s="16" t="n">
        <f aca="false">L44+100+(75*4)</f>
        <v>460</v>
      </c>
      <c r="M54" s="16" t="n">
        <f aca="false">SUM(K54:L54)</f>
        <v>915</v>
      </c>
      <c r="N54" s="25" t="s">
        <v>116</v>
      </c>
      <c r="O54" s="26" t="s">
        <v>143</v>
      </c>
    </row>
    <row r="55" customFormat="false" ht="79.85" hidden="false" customHeight="false" outlineLevel="0" collapsed="false">
      <c r="A55" s="12" t="s">
        <v>144</v>
      </c>
      <c r="B55" s="15" t="s">
        <v>110</v>
      </c>
      <c r="C55" s="15" t="s">
        <v>110</v>
      </c>
      <c r="D55" s="15" t="s">
        <v>111</v>
      </c>
      <c r="E55" s="15" t="s">
        <v>86</v>
      </c>
      <c r="F55" s="15" t="s">
        <v>114</v>
      </c>
      <c r="G55" s="15" t="s">
        <v>126</v>
      </c>
      <c r="H55" s="15" t="s">
        <v>145</v>
      </c>
      <c r="I55" s="15" t="s">
        <v>120</v>
      </c>
      <c r="J55" s="15" t="s">
        <v>24</v>
      </c>
      <c r="K55" s="16" t="n">
        <f aca="false">ROUND($K$44*3,0)</f>
        <v>390</v>
      </c>
      <c r="L55" s="16" t="n">
        <f aca="false">L44+100+(100*2)</f>
        <v>360</v>
      </c>
      <c r="M55" s="16" t="n">
        <f aca="false">SUM(K55:L55)</f>
        <v>750</v>
      </c>
      <c r="N55" s="25" t="s">
        <v>116</v>
      </c>
      <c r="O55" s="26" t="s">
        <v>146</v>
      </c>
    </row>
    <row r="56" customFormat="false" ht="79.85" hidden="false" customHeight="false" outlineLevel="0" collapsed="false">
      <c r="A56" s="12" t="s">
        <v>147</v>
      </c>
      <c r="B56" s="15" t="s">
        <v>110</v>
      </c>
      <c r="C56" s="15" t="s">
        <v>110</v>
      </c>
      <c r="D56" s="15" t="s">
        <v>111</v>
      </c>
      <c r="E56" s="15" t="s">
        <v>86</v>
      </c>
      <c r="F56" s="15" t="s">
        <v>114</v>
      </c>
      <c r="G56" s="15" t="s">
        <v>126</v>
      </c>
      <c r="H56" s="15" t="s">
        <v>145</v>
      </c>
      <c r="I56" s="15" t="s">
        <v>123</v>
      </c>
      <c r="J56" s="15" t="s">
        <v>24</v>
      </c>
      <c r="K56" s="16" t="n">
        <f aca="false">ROUND($K$44*3.5,0)</f>
        <v>455</v>
      </c>
      <c r="L56" s="16" t="n">
        <f aca="false">L44+120+(100*4)</f>
        <v>580</v>
      </c>
      <c r="M56" s="16" t="n">
        <f aca="false">SUM(K56:L56)</f>
        <v>1035</v>
      </c>
      <c r="N56" s="25" t="s">
        <v>116</v>
      </c>
      <c r="O56" s="26" t="s">
        <v>148</v>
      </c>
    </row>
    <row r="57" customFormat="false" ht="68.65" hidden="false" customHeight="false" outlineLevel="0" collapsed="false">
      <c r="A57" s="12" t="s">
        <v>149</v>
      </c>
      <c r="B57" s="15" t="s">
        <v>110</v>
      </c>
      <c r="C57" s="15" t="s">
        <v>110</v>
      </c>
      <c r="D57" s="15" t="s">
        <v>111</v>
      </c>
      <c r="E57" s="15" t="s">
        <v>86</v>
      </c>
      <c r="F57" s="15" t="s">
        <v>114</v>
      </c>
      <c r="G57" s="15" t="s">
        <v>150</v>
      </c>
      <c r="H57" s="15" t="s">
        <v>123</v>
      </c>
      <c r="I57" s="15"/>
      <c r="J57" s="15" t="s">
        <v>24</v>
      </c>
      <c r="K57" s="16" t="n">
        <v>260</v>
      </c>
      <c r="L57" s="16" t="n">
        <f aca="false">L44+60</f>
        <v>120</v>
      </c>
      <c r="M57" s="16" t="n">
        <f aca="false">SUM(K57:L57)</f>
        <v>380</v>
      </c>
      <c r="N57" s="25" t="s">
        <v>116</v>
      </c>
      <c r="O57" s="26" t="s">
        <v>151</v>
      </c>
    </row>
    <row r="58" customFormat="false" ht="46.25" hidden="false" customHeight="false" outlineLevel="0" collapsed="false">
      <c r="A58" s="12" t="s">
        <v>152</v>
      </c>
      <c r="B58" s="15" t="s">
        <v>153</v>
      </c>
      <c r="C58" s="15" t="s">
        <v>153</v>
      </c>
      <c r="D58" s="15" t="s">
        <v>154</v>
      </c>
      <c r="E58" s="15" t="s">
        <v>86</v>
      </c>
      <c r="F58" s="15"/>
      <c r="G58" s="15"/>
      <c r="H58" s="15"/>
      <c r="I58" s="15"/>
      <c r="J58" s="15" t="s">
        <v>24</v>
      </c>
      <c r="K58" s="16" t="n">
        <v>130</v>
      </c>
      <c r="L58" s="16" t="n">
        <v>60</v>
      </c>
      <c r="M58" s="16" t="n">
        <f aca="false">SUM(K58:L58)</f>
        <v>190</v>
      </c>
      <c r="N58" s="25" t="s">
        <v>116</v>
      </c>
      <c r="O58" s="26" t="s">
        <v>155</v>
      </c>
    </row>
    <row r="59" customFormat="false" ht="68.65" hidden="false" customHeight="false" outlineLevel="0" collapsed="false">
      <c r="A59" s="12" t="s">
        <v>156</v>
      </c>
      <c r="B59" s="15" t="s">
        <v>153</v>
      </c>
      <c r="C59" s="15" t="s">
        <v>153</v>
      </c>
      <c r="D59" s="15" t="s">
        <v>154</v>
      </c>
      <c r="E59" s="15" t="s">
        <v>86</v>
      </c>
      <c r="F59" s="15" t="s">
        <v>114</v>
      </c>
      <c r="G59" s="15" t="s">
        <v>115</v>
      </c>
      <c r="H59" s="15"/>
      <c r="I59" s="15"/>
      <c r="J59" s="15" t="s">
        <v>24</v>
      </c>
      <c r="K59" s="16" t="n">
        <f aca="false">ROUND($K$58*2,0)</f>
        <v>260</v>
      </c>
      <c r="L59" s="16" t="n">
        <f aca="false">L58+60</f>
        <v>120</v>
      </c>
      <c r="M59" s="16" t="n">
        <f aca="false">SUM(K59:L59)</f>
        <v>380</v>
      </c>
      <c r="N59" s="25" t="s">
        <v>116</v>
      </c>
      <c r="O59" s="26" t="s">
        <v>157</v>
      </c>
    </row>
    <row r="60" customFormat="false" ht="68.65" hidden="false" customHeight="false" outlineLevel="0" collapsed="false">
      <c r="A60" s="12" t="s">
        <v>158</v>
      </c>
      <c r="B60" s="15" t="s">
        <v>153</v>
      </c>
      <c r="C60" s="15" t="s">
        <v>153</v>
      </c>
      <c r="D60" s="15" t="s">
        <v>154</v>
      </c>
      <c r="E60" s="15" t="s">
        <v>86</v>
      </c>
      <c r="F60" s="15" t="s">
        <v>114</v>
      </c>
      <c r="G60" s="15" t="s">
        <v>119</v>
      </c>
      <c r="H60" s="15" t="s">
        <v>120</v>
      </c>
      <c r="I60" s="15"/>
      <c r="J60" s="15" t="s">
        <v>24</v>
      </c>
      <c r="K60" s="16" t="n">
        <f aca="false">ROUND($K$58*2.5,0)</f>
        <v>325</v>
      </c>
      <c r="L60" s="16" t="n">
        <f aca="false">L58+60+(5*2)</f>
        <v>130</v>
      </c>
      <c r="M60" s="16" t="n">
        <f aca="false">SUM(K60:L60)</f>
        <v>455</v>
      </c>
      <c r="N60" s="25" t="s">
        <v>116</v>
      </c>
      <c r="O60" s="26" t="s">
        <v>159</v>
      </c>
    </row>
    <row r="61" customFormat="false" ht="68.65" hidden="false" customHeight="false" outlineLevel="0" collapsed="false">
      <c r="A61" s="12" t="s">
        <v>160</v>
      </c>
      <c r="B61" s="15" t="s">
        <v>153</v>
      </c>
      <c r="C61" s="15" t="s">
        <v>153</v>
      </c>
      <c r="D61" s="15" t="s">
        <v>154</v>
      </c>
      <c r="E61" s="15" t="s">
        <v>86</v>
      </c>
      <c r="F61" s="15" t="s">
        <v>114</v>
      </c>
      <c r="G61" s="15" t="s">
        <v>119</v>
      </c>
      <c r="H61" s="15" t="s">
        <v>123</v>
      </c>
      <c r="I61" s="15"/>
      <c r="J61" s="15" t="s">
        <v>24</v>
      </c>
      <c r="K61" s="16" t="n">
        <f aca="false">ROUND($K$58*3,0)</f>
        <v>390</v>
      </c>
      <c r="L61" s="16" t="n">
        <f aca="false">L58+60+(5*4)</f>
        <v>140</v>
      </c>
      <c r="M61" s="16" t="n">
        <f aca="false">SUM(K61:L61)</f>
        <v>530</v>
      </c>
      <c r="N61" s="25" t="s">
        <v>116</v>
      </c>
      <c r="O61" s="26" t="s">
        <v>161</v>
      </c>
    </row>
    <row r="62" customFormat="false" ht="79.85" hidden="false" customHeight="false" outlineLevel="0" collapsed="false">
      <c r="A62" s="12" t="s">
        <v>162</v>
      </c>
      <c r="B62" s="15" t="s">
        <v>153</v>
      </c>
      <c r="C62" s="15" t="s">
        <v>153</v>
      </c>
      <c r="D62" s="15" t="s">
        <v>154</v>
      </c>
      <c r="E62" s="15" t="s">
        <v>86</v>
      </c>
      <c r="F62" s="15" t="s">
        <v>114</v>
      </c>
      <c r="G62" s="15" t="s">
        <v>126</v>
      </c>
      <c r="H62" s="15" t="s">
        <v>127</v>
      </c>
      <c r="I62" s="15" t="s">
        <v>120</v>
      </c>
      <c r="J62" s="15" t="s">
        <v>24</v>
      </c>
      <c r="K62" s="16" t="n">
        <f aca="false">ROUND($K$58*2.5,0)</f>
        <v>325</v>
      </c>
      <c r="L62" s="16" t="n">
        <f aca="false">L58+60+(25*2)</f>
        <v>170</v>
      </c>
      <c r="M62" s="16" t="n">
        <f aca="false">SUM(K62:L62)</f>
        <v>495</v>
      </c>
      <c r="N62" s="25" t="s">
        <v>116</v>
      </c>
      <c r="O62" s="26" t="s">
        <v>163</v>
      </c>
    </row>
    <row r="63" customFormat="false" ht="79.85" hidden="false" customHeight="false" outlineLevel="0" collapsed="false">
      <c r="A63" s="12" t="s">
        <v>164</v>
      </c>
      <c r="B63" s="15" t="s">
        <v>153</v>
      </c>
      <c r="C63" s="15" t="s">
        <v>153</v>
      </c>
      <c r="D63" s="15" t="s">
        <v>154</v>
      </c>
      <c r="E63" s="15" t="s">
        <v>86</v>
      </c>
      <c r="F63" s="15" t="s">
        <v>114</v>
      </c>
      <c r="G63" s="15" t="s">
        <v>126</v>
      </c>
      <c r="H63" s="15" t="s">
        <v>127</v>
      </c>
      <c r="I63" s="15" t="s">
        <v>123</v>
      </c>
      <c r="J63" s="15" t="s">
        <v>24</v>
      </c>
      <c r="K63" s="16" t="n">
        <f aca="false">ROUND($K$58*3,0)</f>
        <v>390</v>
      </c>
      <c r="L63" s="16" t="n">
        <f aca="false">L58+80+(25*4)</f>
        <v>240</v>
      </c>
      <c r="M63" s="16" t="n">
        <f aca="false">SUM(K63:L63)</f>
        <v>630</v>
      </c>
      <c r="N63" s="25" t="s">
        <v>116</v>
      </c>
      <c r="O63" s="26" t="s">
        <v>165</v>
      </c>
    </row>
    <row r="64" customFormat="false" ht="79.85" hidden="false" customHeight="false" outlineLevel="0" collapsed="false">
      <c r="A64" s="12" t="s">
        <v>166</v>
      </c>
      <c r="B64" s="15" t="s">
        <v>153</v>
      </c>
      <c r="C64" s="15" t="s">
        <v>153</v>
      </c>
      <c r="D64" s="15" t="s">
        <v>154</v>
      </c>
      <c r="E64" s="15" t="s">
        <v>86</v>
      </c>
      <c r="F64" s="15" t="s">
        <v>114</v>
      </c>
      <c r="G64" s="15" t="s">
        <v>126</v>
      </c>
      <c r="H64" s="15" t="s">
        <v>127</v>
      </c>
      <c r="I64" s="15" t="s">
        <v>132</v>
      </c>
      <c r="J64" s="15" t="s">
        <v>24</v>
      </c>
      <c r="K64" s="16" t="n">
        <f aca="false">ROUND($K$58*3.5,0)</f>
        <v>455</v>
      </c>
      <c r="L64" s="16" t="n">
        <f aca="false">L58+100+(25*6)</f>
        <v>310</v>
      </c>
      <c r="M64" s="16" t="n">
        <f aca="false">SUM(K64:L64)</f>
        <v>765</v>
      </c>
      <c r="N64" s="25" t="s">
        <v>116</v>
      </c>
      <c r="O64" s="26" t="s">
        <v>167</v>
      </c>
    </row>
    <row r="65" customFormat="false" ht="79.85" hidden="false" customHeight="false" outlineLevel="0" collapsed="false">
      <c r="A65" s="12" t="s">
        <v>168</v>
      </c>
      <c r="B65" s="15" t="s">
        <v>153</v>
      </c>
      <c r="C65" s="15" t="s">
        <v>153</v>
      </c>
      <c r="D65" s="15" t="s">
        <v>154</v>
      </c>
      <c r="E65" s="15" t="s">
        <v>86</v>
      </c>
      <c r="F65" s="15" t="s">
        <v>114</v>
      </c>
      <c r="G65" s="15" t="s">
        <v>126</v>
      </c>
      <c r="H65" s="15" t="s">
        <v>135</v>
      </c>
      <c r="I65" s="15" t="s">
        <v>120</v>
      </c>
      <c r="J65" s="15" t="s">
        <v>24</v>
      </c>
      <c r="K65" s="16" t="n">
        <f aca="false">ROUND($K$58*3,0)</f>
        <v>390</v>
      </c>
      <c r="L65" s="16" t="n">
        <f aca="false">L58+60+(50*2)</f>
        <v>220</v>
      </c>
      <c r="M65" s="16" t="n">
        <f aca="false">SUM(K65:L65)</f>
        <v>610</v>
      </c>
      <c r="N65" s="25" t="s">
        <v>116</v>
      </c>
      <c r="O65" s="26" t="s">
        <v>169</v>
      </c>
    </row>
    <row r="66" customFormat="false" ht="79.85" hidden="false" customHeight="false" outlineLevel="0" collapsed="false">
      <c r="A66" s="12" t="s">
        <v>170</v>
      </c>
      <c r="B66" s="15" t="s">
        <v>153</v>
      </c>
      <c r="C66" s="15" t="s">
        <v>153</v>
      </c>
      <c r="D66" s="15" t="s">
        <v>154</v>
      </c>
      <c r="E66" s="15" t="s">
        <v>86</v>
      </c>
      <c r="F66" s="15" t="s">
        <v>114</v>
      </c>
      <c r="G66" s="15" t="s">
        <v>126</v>
      </c>
      <c r="H66" s="15" t="s">
        <v>135</v>
      </c>
      <c r="I66" s="15" t="s">
        <v>123</v>
      </c>
      <c r="J66" s="15" t="s">
        <v>24</v>
      </c>
      <c r="K66" s="16" t="n">
        <f aca="false">ROUND($K$58*3.5,0)</f>
        <v>455</v>
      </c>
      <c r="L66" s="16" t="n">
        <f aca="false">L58+80+(50*4)</f>
        <v>340</v>
      </c>
      <c r="M66" s="16" t="n">
        <f aca="false">SUM(K66:L66)</f>
        <v>795</v>
      </c>
      <c r="N66" s="25" t="s">
        <v>116</v>
      </c>
      <c r="O66" s="26" t="s">
        <v>171</v>
      </c>
    </row>
    <row r="67" customFormat="false" ht="79.85" hidden="false" customHeight="false" outlineLevel="0" collapsed="false">
      <c r="A67" s="12" t="s">
        <v>172</v>
      </c>
      <c r="B67" s="15" t="s">
        <v>153</v>
      </c>
      <c r="C67" s="15" t="s">
        <v>153</v>
      </c>
      <c r="D67" s="15" t="s">
        <v>154</v>
      </c>
      <c r="E67" s="15" t="s">
        <v>86</v>
      </c>
      <c r="F67" s="15" t="s">
        <v>114</v>
      </c>
      <c r="G67" s="15" t="s">
        <v>126</v>
      </c>
      <c r="H67" s="15" t="s">
        <v>140</v>
      </c>
      <c r="I67" s="15" t="s">
        <v>120</v>
      </c>
      <c r="J67" s="15" t="s">
        <v>24</v>
      </c>
      <c r="K67" s="16" t="n">
        <f aca="false">ROUND($K$58*3,0)</f>
        <v>390</v>
      </c>
      <c r="L67" s="16" t="n">
        <f aca="false">L58+80+(75*2)</f>
        <v>290</v>
      </c>
      <c r="M67" s="16" t="n">
        <f aca="false">SUM(K67:L67)</f>
        <v>680</v>
      </c>
      <c r="N67" s="25" t="s">
        <v>116</v>
      </c>
      <c r="O67" s="26" t="s">
        <v>173</v>
      </c>
    </row>
    <row r="68" customFormat="false" ht="79.85" hidden="false" customHeight="false" outlineLevel="0" collapsed="false">
      <c r="A68" s="12" t="s">
        <v>174</v>
      </c>
      <c r="B68" s="15" t="s">
        <v>153</v>
      </c>
      <c r="C68" s="15" t="s">
        <v>153</v>
      </c>
      <c r="D68" s="15" t="s">
        <v>154</v>
      </c>
      <c r="E68" s="15" t="s">
        <v>86</v>
      </c>
      <c r="F68" s="15" t="s">
        <v>114</v>
      </c>
      <c r="G68" s="15" t="s">
        <v>126</v>
      </c>
      <c r="H68" s="15" t="s">
        <v>140</v>
      </c>
      <c r="I68" s="15" t="s">
        <v>123</v>
      </c>
      <c r="J68" s="15" t="s">
        <v>24</v>
      </c>
      <c r="K68" s="16" t="n">
        <f aca="false">ROUND($K$58*3.5,0)</f>
        <v>455</v>
      </c>
      <c r="L68" s="16" t="n">
        <f aca="false">L58+100+(75*4)</f>
        <v>460</v>
      </c>
      <c r="M68" s="16" t="n">
        <f aca="false">SUM(K68:L68)</f>
        <v>915</v>
      </c>
      <c r="N68" s="25" t="s">
        <v>116</v>
      </c>
      <c r="O68" s="26" t="s">
        <v>175</v>
      </c>
    </row>
    <row r="69" customFormat="false" ht="79.85" hidden="false" customHeight="false" outlineLevel="0" collapsed="false">
      <c r="A69" s="12" t="s">
        <v>176</v>
      </c>
      <c r="B69" s="15" t="s">
        <v>153</v>
      </c>
      <c r="C69" s="15" t="s">
        <v>153</v>
      </c>
      <c r="D69" s="15" t="s">
        <v>154</v>
      </c>
      <c r="E69" s="15" t="s">
        <v>86</v>
      </c>
      <c r="F69" s="15" t="s">
        <v>114</v>
      </c>
      <c r="G69" s="15" t="s">
        <v>126</v>
      </c>
      <c r="H69" s="15" t="s">
        <v>145</v>
      </c>
      <c r="I69" s="15" t="s">
        <v>120</v>
      </c>
      <c r="J69" s="15" t="s">
        <v>24</v>
      </c>
      <c r="K69" s="16" t="n">
        <f aca="false">ROUND($K$58*3,0)</f>
        <v>390</v>
      </c>
      <c r="L69" s="16" t="n">
        <f aca="false">L58+100+(100*2)</f>
        <v>360</v>
      </c>
      <c r="M69" s="16" t="n">
        <f aca="false">SUM(K69:L69)</f>
        <v>750</v>
      </c>
      <c r="N69" s="25" t="s">
        <v>116</v>
      </c>
      <c r="O69" s="26" t="s">
        <v>177</v>
      </c>
    </row>
    <row r="70" customFormat="false" ht="79.85" hidden="false" customHeight="false" outlineLevel="0" collapsed="false">
      <c r="A70" s="12" t="s">
        <v>178</v>
      </c>
      <c r="B70" s="15" t="s">
        <v>153</v>
      </c>
      <c r="C70" s="15" t="s">
        <v>153</v>
      </c>
      <c r="D70" s="15" t="s">
        <v>154</v>
      </c>
      <c r="E70" s="15" t="s">
        <v>86</v>
      </c>
      <c r="F70" s="15" t="s">
        <v>114</v>
      </c>
      <c r="G70" s="15" t="s">
        <v>126</v>
      </c>
      <c r="H70" s="15" t="s">
        <v>145</v>
      </c>
      <c r="I70" s="15" t="s">
        <v>123</v>
      </c>
      <c r="J70" s="15" t="s">
        <v>24</v>
      </c>
      <c r="K70" s="16" t="n">
        <f aca="false">ROUND($K$58*3.5,0)</f>
        <v>455</v>
      </c>
      <c r="L70" s="16" t="n">
        <f aca="false">L58+120+(100*4)</f>
        <v>580</v>
      </c>
      <c r="M70" s="16" t="n">
        <f aca="false">SUM(K70:L70)</f>
        <v>1035</v>
      </c>
      <c r="N70" s="25" t="s">
        <v>116</v>
      </c>
      <c r="O70" s="26" t="s">
        <v>179</v>
      </c>
    </row>
    <row r="71" customFormat="false" ht="68.65" hidden="false" customHeight="false" outlineLevel="0" collapsed="false">
      <c r="A71" s="12" t="s">
        <v>180</v>
      </c>
      <c r="B71" s="15" t="s">
        <v>153</v>
      </c>
      <c r="C71" s="15" t="s">
        <v>153</v>
      </c>
      <c r="D71" s="15" t="s">
        <v>154</v>
      </c>
      <c r="E71" s="15" t="s">
        <v>86</v>
      </c>
      <c r="F71" s="15" t="s">
        <v>114</v>
      </c>
      <c r="G71" s="15" t="s">
        <v>150</v>
      </c>
      <c r="H71" s="15" t="s">
        <v>123</v>
      </c>
      <c r="I71" s="15"/>
      <c r="J71" s="15" t="s">
        <v>24</v>
      </c>
      <c r="K71" s="16" t="n">
        <v>260</v>
      </c>
      <c r="L71" s="16" t="n">
        <f aca="false">L58+60</f>
        <v>120</v>
      </c>
      <c r="M71" s="16" t="n">
        <f aca="false">SUM(K71:L71)</f>
        <v>380</v>
      </c>
      <c r="N71" s="25" t="s">
        <v>116</v>
      </c>
      <c r="O71" s="26" t="s">
        <v>181</v>
      </c>
    </row>
    <row r="72" customFormat="false" ht="35.05" hidden="false" customHeight="false" outlineLevel="0" collapsed="false">
      <c r="A72" s="12" t="s">
        <v>182</v>
      </c>
      <c r="B72" s="15" t="s">
        <v>183</v>
      </c>
      <c r="C72" s="15" t="s">
        <v>183</v>
      </c>
      <c r="D72" s="15" t="s">
        <v>184</v>
      </c>
      <c r="E72" s="15"/>
      <c r="F72" s="15"/>
      <c r="G72" s="15"/>
      <c r="H72" s="15"/>
      <c r="I72" s="15"/>
      <c r="J72" s="15" t="s">
        <v>24</v>
      </c>
      <c r="K72" s="16" t="n">
        <v>140</v>
      </c>
      <c r="L72" s="16" t="n">
        <v>10</v>
      </c>
      <c r="M72" s="16" t="n">
        <f aca="false">SUM(K72:L72)</f>
        <v>150</v>
      </c>
      <c r="N72" s="15" t="s">
        <v>185</v>
      </c>
      <c r="O72" s="26" t="s">
        <v>186</v>
      </c>
    </row>
    <row r="73" customFormat="false" ht="15.75" hidden="false" customHeight="false" outlineLevel="0" collapsed="false">
      <c r="A73" s="7" t="s">
        <v>187</v>
      </c>
      <c r="B73" s="8"/>
      <c r="C73" s="8"/>
      <c r="D73" s="8"/>
      <c r="E73" s="8"/>
      <c r="F73" s="8"/>
      <c r="G73" s="8"/>
      <c r="H73" s="8"/>
      <c r="I73" s="8"/>
      <c r="J73" s="8"/>
      <c r="K73" s="11"/>
      <c r="L73" s="11"/>
      <c r="M73" s="16" t="n">
        <f aca="false">SUM(K73:L73)</f>
        <v>0</v>
      </c>
      <c r="N73" s="8"/>
      <c r="O73" s="8"/>
    </row>
    <row r="74" customFormat="false" ht="35.05" hidden="false" customHeight="false" outlineLevel="0" collapsed="false">
      <c r="A74" s="12" t="s">
        <v>188</v>
      </c>
      <c r="B74" s="15" t="s">
        <v>189</v>
      </c>
      <c r="C74" s="15" t="s">
        <v>189</v>
      </c>
      <c r="D74" s="15" t="s">
        <v>190</v>
      </c>
      <c r="E74" s="15"/>
      <c r="F74" s="15"/>
      <c r="G74" s="15"/>
      <c r="H74" s="15"/>
      <c r="I74" s="15"/>
      <c r="J74" s="15" t="s">
        <v>24</v>
      </c>
      <c r="K74" s="16" t="n">
        <v>140</v>
      </c>
      <c r="L74" s="16" t="n">
        <v>30</v>
      </c>
      <c r="M74" s="16" t="n">
        <f aca="false">SUM(K74:L74)</f>
        <v>170</v>
      </c>
      <c r="N74" s="15" t="s">
        <v>191</v>
      </c>
      <c r="O74" s="26" t="s">
        <v>192</v>
      </c>
    </row>
    <row r="75" customFormat="false" ht="35.05" hidden="false" customHeight="false" outlineLevel="0" collapsed="false">
      <c r="A75" s="12" t="s">
        <v>193</v>
      </c>
      <c r="B75" s="15" t="s">
        <v>194</v>
      </c>
      <c r="C75" s="15" t="s">
        <v>194</v>
      </c>
      <c r="D75" s="15" t="s">
        <v>190</v>
      </c>
      <c r="E75" s="15"/>
      <c r="F75" s="15"/>
      <c r="G75" s="15"/>
      <c r="H75" s="15"/>
      <c r="I75" s="15"/>
      <c r="J75" s="15" t="s">
        <v>24</v>
      </c>
      <c r="K75" s="16" t="n">
        <v>140</v>
      </c>
      <c r="L75" s="16" t="n">
        <v>30</v>
      </c>
      <c r="M75" s="16" t="n">
        <f aca="false">SUM(K75:L75)</f>
        <v>170</v>
      </c>
      <c r="N75" s="15" t="s">
        <v>195</v>
      </c>
      <c r="O75" s="26" t="s">
        <v>196</v>
      </c>
    </row>
    <row r="76" customFormat="false" ht="79.85" hidden="false" customHeight="false" outlineLevel="0" collapsed="false">
      <c r="A76" s="12" t="s">
        <v>197</v>
      </c>
      <c r="B76" s="15" t="s">
        <v>198</v>
      </c>
      <c r="C76" s="15" t="s">
        <v>198</v>
      </c>
      <c r="D76" s="15" t="s">
        <v>190</v>
      </c>
      <c r="E76" s="15" t="s">
        <v>199</v>
      </c>
      <c r="F76" s="15"/>
      <c r="G76" s="15"/>
      <c r="H76" s="15"/>
      <c r="I76" s="15"/>
      <c r="J76" s="15" t="s">
        <v>24</v>
      </c>
      <c r="K76" s="16" t="n">
        <v>170</v>
      </c>
      <c r="L76" s="16" t="n">
        <v>140</v>
      </c>
      <c r="M76" s="16" t="n">
        <f aca="false">SUM(K76:L76)</f>
        <v>310</v>
      </c>
      <c r="N76" s="15" t="s">
        <v>200</v>
      </c>
      <c r="O76" s="26" t="s">
        <v>201</v>
      </c>
    </row>
    <row r="77" customFormat="false" ht="35.05" hidden="false" customHeight="false" outlineLevel="0" collapsed="false">
      <c r="A77" s="12" t="s">
        <v>202</v>
      </c>
      <c r="B77" s="15" t="s">
        <v>203</v>
      </c>
      <c r="C77" s="15" t="s">
        <v>203</v>
      </c>
      <c r="D77" s="15" t="s">
        <v>204</v>
      </c>
      <c r="E77" s="15"/>
      <c r="F77" s="15"/>
      <c r="G77" s="15"/>
      <c r="H77" s="15"/>
      <c r="I77" s="15"/>
      <c r="J77" s="15" t="s">
        <v>24</v>
      </c>
      <c r="K77" s="16" t="n">
        <v>180</v>
      </c>
      <c r="L77" s="16" t="n">
        <v>70</v>
      </c>
      <c r="M77" s="16" t="n">
        <f aca="false">SUM(K77:L77)</f>
        <v>250</v>
      </c>
      <c r="N77" s="15" t="s">
        <v>205</v>
      </c>
      <c r="O77" s="26" t="s">
        <v>206</v>
      </c>
    </row>
    <row r="78" customFormat="false" ht="23.85" hidden="false" customHeight="false" outlineLevel="0" collapsed="false">
      <c r="A78" s="12" t="s">
        <v>207</v>
      </c>
      <c r="B78" s="15" t="s">
        <v>183</v>
      </c>
      <c r="C78" s="15" t="s">
        <v>183</v>
      </c>
      <c r="D78" s="15" t="s">
        <v>190</v>
      </c>
      <c r="E78" s="15"/>
      <c r="F78" s="15"/>
      <c r="G78" s="15"/>
      <c r="H78" s="15"/>
      <c r="I78" s="15"/>
      <c r="J78" s="15" t="s">
        <v>24</v>
      </c>
      <c r="K78" s="16" t="n">
        <v>250</v>
      </c>
      <c r="L78" s="16" t="n">
        <v>50</v>
      </c>
      <c r="M78" s="16" t="n">
        <f aca="false">SUM(K78:L78)</f>
        <v>300</v>
      </c>
      <c r="N78" s="15" t="s">
        <v>208</v>
      </c>
      <c r="O78" s="26" t="s">
        <v>209</v>
      </c>
    </row>
    <row r="79" customFormat="false" ht="46.25" hidden="false" customHeight="false" outlineLevel="0" collapsed="false">
      <c r="A79" s="12" t="s">
        <v>210</v>
      </c>
      <c r="B79" s="15" t="s">
        <v>211</v>
      </c>
      <c r="C79" s="15" t="s">
        <v>211</v>
      </c>
      <c r="D79" s="15" t="s">
        <v>212</v>
      </c>
      <c r="E79" s="15" t="s">
        <v>213</v>
      </c>
      <c r="F79" s="15"/>
      <c r="G79" s="15"/>
      <c r="H79" s="15"/>
      <c r="I79" s="15"/>
      <c r="J79" s="15" t="s">
        <v>24</v>
      </c>
      <c r="K79" s="16" t="n">
        <v>400</v>
      </c>
      <c r="L79" s="16" t="n">
        <f aca="false">220+L76</f>
        <v>360</v>
      </c>
      <c r="M79" s="16" t="n">
        <f aca="false">SUM(K79:L79)</f>
        <v>760</v>
      </c>
      <c r="N79" s="15" t="s">
        <v>214</v>
      </c>
      <c r="O79" s="26" t="s">
        <v>215</v>
      </c>
    </row>
    <row r="80" customFormat="false" ht="46.25" hidden="false" customHeight="false" outlineLevel="0" collapsed="false">
      <c r="A80" s="12" t="s">
        <v>216</v>
      </c>
      <c r="B80" s="15" t="s">
        <v>211</v>
      </c>
      <c r="C80" s="15" t="s">
        <v>211</v>
      </c>
      <c r="D80" s="15" t="s">
        <v>212</v>
      </c>
      <c r="E80" s="15" t="s">
        <v>217</v>
      </c>
      <c r="F80" s="15"/>
      <c r="G80" s="15"/>
      <c r="H80" s="15"/>
      <c r="I80" s="15"/>
      <c r="J80" s="15" t="s">
        <v>24</v>
      </c>
      <c r="K80" s="16" t="n">
        <v>600</v>
      </c>
      <c r="L80" s="16" t="n">
        <f aca="false">400+L76</f>
        <v>540</v>
      </c>
      <c r="M80" s="16" t="n">
        <f aca="false">SUM(K80:L80)</f>
        <v>1140</v>
      </c>
      <c r="N80" s="15" t="s">
        <v>214</v>
      </c>
      <c r="O80" s="26" t="s">
        <v>218</v>
      </c>
    </row>
    <row r="81" customFormat="false" ht="46.25" hidden="false" customHeight="false" outlineLevel="0" collapsed="false">
      <c r="A81" s="12" t="s">
        <v>219</v>
      </c>
      <c r="B81" s="15" t="s">
        <v>211</v>
      </c>
      <c r="C81" s="15" t="s">
        <v>211</v>
      </c>
      <c r="D81" s="15" t="s">
        <v>212</v>
      </c>
      <c r="E81" s="15" t="s">
        <v>220</v>
      </c>
      <c r="F81" s="15"/>
      <c r="G81" s="15"/>
      <c r="H81" s="15"/>
      <c r="I81" s="15"/>
      <c r="J81" s="15" t="s">
        <v>24</v>
      </c>
      <c r="K81" s="16" t="n">
        <v>790</v>
      </c>
      <c r="L81" s="16" t="n">
        <f aca="false">580+L76</f>
        <v>720</v>
      </c>
      <c r="M81" s="16" t="n">
        <f aca="false">SUM(K81:L81)</f>
        <v>1510</v>
      </c>
      <c r="N81" s="15" t="s">
        <v>214</v>
      </c>
      <c r="O81" s="26" t="s">
        <v>221</v>
      </c>
    </row>
    <row r="82" customFormat="false" ht="68.65" hidden="false" customHeight="false" outlineLevel="0" collapsed="false">
      <c r="A82" s="12" t="s">
        <v>222</v>
      </c>
      <c r="B82" s="15" t="s">
        <v>211</v>
      </c>
      <c r="C82" s="15" t="s">
        <v>211</v>
      </c>
      <c r="D82" s="15" t="s">
        <v>223</v>
      </c>
      <c r="E82" s="15" t="s">
        <v>213</v>
      </c>
      <c r="F82" s="15"/>
      <c r="G82" s="15"/>
      <c r="H82" s="15"/>
      <c r="I82" s="15"/>
      <c r="J82" s="15" t="s">
        <v>24</v>
      </c>
      <c r="K82" s="16" t="n">
        <v>600</v>
      </c>
      <c r="L82" s="16" t="n">
        <f aca="false">L79+300</f>
        <v>660</v>
      </c>
      <c r="M82" s="16" t="n">
        <f aca="false">SUM(K82:L82)</f>
        <v>1260</v>
      </c>
      <c r="N82" s="15" t="s">
        <v>214</v>
      </c>
      <c r="O82" s="26" t="s">
        <v>224</v>
      </c>
    </row>
    <row r="83" customFormat="false" ht="68.65" hidden="false" customHeight="false" outlineLevel="0" collapsed="false">
      <c r="A83" s="12" t="s">
        <v>225</v>
      </c>
      <c r="B83" s="15" t="s">
        <v>211</v>
      </c>
      <c r="C83" s="15" t="s">
        <v>211</v>
      </c>
      <c r="D83" s="15" t="s">
        <v>223</v>
      </c>
      <c r="E83" s="15" t="s">
        <v>217</v>
      </c>
      <c r="F83" s="15"/>
      <c r="G83" s="15"/>
      <c r="H83" s="15"/>
      <c r="I83" s="15"/>
      <c r="J83" s="15" t="s">
        <v>24</v>
      </c>
      <c r="K83" s="16" t="n">
        <v>790</v>
      </c>
      <c r="L83" s="16" t="n">
        <f aca="false">L81+400</f>
        <v>1120</v>
      </c>
      <c r="M83" s="16" t="n">
        <f aca="false">SUM(K83:L83)</f>
        <v>1910</v>
      </c>
      <c r="N83" s="15" t="s">
        <v>214</v>
      </c>
      <c r="O83" s="26" t="s">
        <v>226</v>
      </c>
    </row>
    <row r="84" customFormat="false" ht="68.65" hidden="false" customHeight="false" outlineLevel="0" collapsed="false">
      <c r="A84" s="12" t="s">
        <v>227</v>
      </c>
      <c r="B84" s="15" t="s">
        <v>211</v>
      </c>
      <c r="C84" s="15" t="s">
        <v>211</v>
      </c>
      <c r="D84" s="15" t="s">
        <v>223</v>
      </c>
      <c r="E84" s="15" t="s">
        <v>220</v>
      </c>
      <c r="F84" s="15"/>
      <c r="G84" s="15"/>
      <c r="H84" s="15"/>
      <c r="I84" s="15"/>
      <c r="J84" s="15" t="s">
        <v>24</v>
      </c>
      <c r="K84" s="16" t="n">
        <v>1000</v>
      </c>
      <c r="L84" s="16" t="n">
        <f aca="false">L81+500</f>
        <v>1220</v>
      </c>
      <c r="M84" s="16" t="n">
        <f aca="false">SUM(K84:L84)</f>
        <v>2220</v>
      </c>
      <c r="N84" s="15" t="s">
        <v>214</v>
      </c>
      <c r="O84" s="26" t="s">
        <v>228</v>
      </c>
    </row>
    <row r="85" customFormat="false" ht="46.25" hidden="false" customHeight="false" outlineLevel="0" collapsed="false">
      <c r="A85" s="12" t="s">
        <v>229</v>
      </c>
      <c r="B85" s="15" t="s">
        <v>230</v>
      </c>
      <c r="C85" s="15" t="s">
        <v>230</v>
      </c>
      <c r="D85" s="15" t="s">
        <v>190</v>
      </c>
      <c r="E85" s="15" t="s">
        <v>213</v>
      </c>
      <c r="F85" s="15"/>
      <c r="G85" s="15"/>
      <c r="H85" s="15"/>
      <c r="I85" s="15"/>
      <c r="J85" s="15" t="s">
        <v>24</v>
      </c>
      <c r="K85" s="16" t="n">
        <v>150</v>
      </c>
      <c r="L85" s="16" t="n">
        <v>100</v>
      </c>
      <c r="M85" s="16" t="n">
        <f aca="false">SUM(K85:L85)</f>
        <v>250</v>
      </c>
      <c r="N85" s="15" t="s">
        <v>231</v>
      </c>
      <c r="O85" s="26" t="s">
        <v>232</v>
      </c>
    </row>
    <row r="86" customFormat="false" ht="46.25" hidden="false" customHeight="false" outlineLevel="0" collapsed="false">
      <c r="A86" s="12" t="s">
        <v>233</v>
      </c>
      <c r="B86" s="15" t="s">
        <v>230</v>
      </c>
      <c r="C86" s="15" t="s">
        <v>230</v>
      </c>
      <c r="D86" s="15" t="s">
        <v>190</v>
      </c>
      <c r="E86" s="15" t="s">
        <v>217</v>
      </c>
      <c r="F86" s="15"/>
      <c r="G86" s="15"/>
      <c r="H86" s="15"/>
      <c r="I86" s="15"/>
      <c r="J86" s="15" t="s">
        <v>24</v>
      </c>
      <c r="K86" s="16" t="n">
        <v>170</v>
      </c>
      <c r="L86" s="16" t="n">
        <v>150</v>
      </c>
      <c r="M86" s="16" t="n">
        <f aca="false">SUM(K86:L86)</f>
        <v>320</v>
      </c>
      <c r="N86" s="15" t="s">
        <v>231</v>
      </c>
      <c r="O86" s="26" t="s">
        <v>234</v>
      </c>
    </row>
    <row r="87" customFormat="false" ht="46.25" hidden="false" customHeight="false" outlineLevel="0" collapsed="false">
      <c r="A87" s="12" t="s">
        <v>235</v>
      </c>
      <c r="B87" s="15" t="s">
        <v>230</v>
      </c>
      <c r="C87" s="15" t="s">
        <v>230</v>
      </c>
      <c r="D87" s="15" t="s">
        <v>190</v>
      </c>
      <c r="E87" s="15" t="s">
        <v>220</v>
      </c>
      <c r="F87" s="15"/>
      <c r="G87" s="15"/>
      <c r="H87" s="15"/>
      <c r="I87" s="15"/>
      <c r="J87" s="15" t="s">
        <v>24</v>
      </c>
      <c r="K87" s="16" t="n">
        <v>210</v>
      </c>
      <c r="L87" s="16" t="n">
        <v>300</v>
      </c>
      <c r="M87" s="16" t="n">
        <f aca="false">SUM(K87:L87)</f>
        <v>510</v>
      </c>
      <c r="N87" s="15" t="s">
        <v>231</v>
      </c>
      <c r="O87" s="26" t="s">
        <v>236</v>
      </c>
    </row>
    <row r="88" customFormat="false" ht="23.85" hidden="false" customHeight="false" outlineLevel="0" collapsed="false">
      <c r="A88" s="12" t="s">
        <v>237</v>
      </c>
      <c r="B88" s="15" t="s">
        <v>238</v>
      </c>
      <c r="C88" s="15" t="s">
        <v>238</v>
      </c>
      <c r="D88" s="15" t="s">
        <v>239</v>
      </c>
      <c r="E88" s="15"/>
      <c r="F88" s="15"/>
      <c r="G88" s="15"/>
      <c r="H88" s="15"/>
      <c r="I88" s="15"/>
      <c r="J88" s="15" t="s">
        <v>24</v>
      </c>
      <c r="K88" s="16" t="n">
        <v>500</v>
      </c>
      <c r="L88" s="16" t="n">
        <v>600</v>
      </c>
      <c r="M88" s="16" t="n">
        <f aca="false">SUM(K88:L88)</f>
        <v>1100</v>
      </c>
      <c r="N88" s="15" t="s">
        <v>240</v>
      </c>
      <c r="O88" s="26" t="s">
        <v>241</v>
      </c>
    </row>
    <row r="89" customFormat="false" ht="15.75" hidden="false" customHeight="false" outlineLevel="0" collapsed="false">
      <c r="A89" s="7" t="s">
        <v>242</v>
      </c>
      <c r="B89" s="8"/>
      <c r="C89" s="8"/>
      <c r="D89" s="8"/>
      <c r="E89" s="8"/>
      <c r="F89" s="8"/>
      <c r="G89" s="8"/>
      <c r="H89" s="8"/>
      <c r="I89" s="8"/>
      <c r="J89" s="8"/>
      <c r="K89" s="11"/>
      <c r="L89" s="11"/>
      <c r="M89" s="16" t="n">
        <f aca="false">SUM(K89:L89)</f>
        <v>0</v>
      </c>
      <c r="N89" s="8"/>
      <c r="O89" s="8"/>
    </row>
    <row r="90" customFormat="false" ht="35.05" hidden="false" customHeight="false" outlineLevel="0" collapsed="false">
      <c r="A90" s="12" t="s">
        <v>243</v>
      </c>
      <c r="B90" s="27" t="s">
        <v>244</v>
      </c>
      <c r="C90" s="27" t="s">
        <v>245</v>
      </c>
      <c r="D90" s="27" t="s">
        <v>54</v>
      </c>
      <c r="E90" s="27" t="s">
        <v>246</v>
      </c>
      <c r="F90" s="27" t="s">
        <v>23</v>
      </c>
      <c r="G90" s="15"/>
      <c r="H90" s="15"/>
      <c r="I90" s="15"/>
      <c r="J90" s="15" t="s">
        <v>24</v>
      </c>
      <c r="K90" s="16" t="n">
        <v>160</v>
      </c>
      <c r="L90" s="16" t="n">
        <v>80</v>
      </c>
      <c r="M90" s="16" t="n">
        <f aca="false">SUM(K90:L90)</f>
        <v>240</v>
      </c>
      <c r="N90" s="25" t="s">
        <v>247</v>
      </c>
      <c r="O90" s="25" t="s">
        <v>248</v>
      </c>
    </row>
    <row r="91" customFormat="false" ht="35.05" hidden="false" customHeight="false" outlineLevel="0" collapsed="false">
      <c r="A91" s="12" t="s">
        <v>249</v>
      </c>
      <c r="B91" s="27" t="s">
        <v>244</v>
      </c>
      <c r="C91" s="27" t="s">
        <v>245</v>
      </c>
      <c r="D91" s="27" t="s">
        <v>41</v>
      </c>
      <c r="E91" s="27" t="s">
        <v>250</v>
      </c>
      <c r="F91" s="27" t="s">
        <v>251</v>
      </c>
      <c r="G91" s="15"/>
      <c r="H91" s="15"/>
      <c r="I91" s="15"/>
      <c r="J91" s="15" t="s">
        <v>24</v>
      </c>
      <c r="K91" s="16" t="n">
        <v>180</v>
      </c>
      <c r="L91" s="16" t="n">
        <v>120</v>
      </c>
      <c r="M91" s="16" t="n">
        <f aca="false">SUM(K91:L91)</f>
        <v>300</v>
      </c>
      <c r="N91" s="25" t="s">
        <v>252</v>
      </c>
      <c r="O91" s="25" t="s">
        <v>253</v>
      </c>
    </row>
    <row r="92" customFormat="false" ht="35.05" hidden="false" customHeight="false" outlineLevel="0" collapsed="false">
      <c r="A92" s="12" t="s">
        <v>254</v>
      </c>
      <c r="B92" s="15" t="s">
        <v>255</v>
      </c>
      <c r="C92" s="15" t="s">
        <v>255</v>
      </c>
      <c r="D92" s="15"/>
      <c r="E92" s="15"/>
      <c r="F92" s="15"/>
      <c r="G92" s="15"/>
      <c r="H92" s="15"/>
      <c r="I92" s="15"/>
      <c r="J92" s="15" t="s">
        <v>24</v>
      </c>
      <c r="K92" s="16" t="n">
        <v>140</v>
      </c>
      <c r="L92" s="16" t="n">
        <v>10</v>
      </c>
      <c r="M92" s="16" t="n">
        <f aca="false">SUM(K92:L92)</f>
        <v>150</v>
      </c>
      <c r="N92" s="25" t="s">
        <v>256</v>
      </c>
      <c r="O92" s="25" t="s">
        <v>257</v>
      </c>
    </row>
    <row r="93" customFormat="false" ht="46.25" hidden="false" customHeight="false" outlineLevel="0" collapsed="false">
      <c r="A93" s="12" t="s">
        <v>258</v>
      </c>
      <c r="B93" s="15" t="s">
        <v>259</v>
      </c>
      <c r="C93" s="15" t="s">
        <v>259</v>
      </c>
      <c r="D93" s="15"/>
      <c r="E93" s="15"/>
      <c r="F93" s="15"/>
      <c r="G93" s="15"/>
      <c r="H93" s="15"/>
      <c r="I93" s="15"/>
      <c r="J93" s="15" t="s">
        <v>24</v>
      </c>
      <c r="K93" s="16" t="n">
        <v>140</v>
      </c>
      <c r="L93" s="16" t="n">
        <v>10</v>
      </c>
      <c r="M93" s="16" t="n">
        <f aca="false">SUM(K93:L93)</f>
        <v>150</v>
      </c>
      <c r="N93" s="25" t="s">
        <v>260</v>
      </c>
      <c r="O93" s="25" t="s">
        <v>261</v>
      </c>
    </row>
    <row r="94" customFormat="false" ht="79.85" hidden="false" customHeight="false" outlineLevel="0" collapsed="false">
      <c r="A94" s="12" t="s">
        <v>262</v>
      </c>
      <c r="B94" s="15" t="s">
        <v>263</v>
      </c>
      <c r="C94" s="15" t="s">
        <v>263</v>
      </c>
      <c r="D94" s="15" t="s">
        <v>264</v>
      </c>
      <c r="E94" s="15" t="s">
        <v>265</v>
      </c>
      <c r="F94" s="15" t="s">
        <v>266</v>
      </c>
      <c r="G94" s="15"/>
      <c r="H94" s="15"/>
      <c r="I94" s="15"/>
      <c r="J94" s="15" t="s">
        <v>24</v>
      </c>
      <c r="K94" s="16" t="n">
        <v>170</v>
      </c>
      <c r="L94" s="16" t="n">
        <v>180</v>
      </c>
      <c r="M94" s="16" t="n">
        <f aca="false">SUM(K94:L94)</f>
        <v>350</v>
      </c>
      <c r="N94" s="25" t="s">
        <v>267</v>
      </c>
      <c r="O94" s="25" t="s">
        <v>268</v>
      </c>
    </row>
    <row r="95" customFormat="false" ht="68.65" hidden="false" customHeight="false" outlineLevel="0" collapsed="false">
      <c r="A95" s="12" t="s">
        <v>269</v>
      </c>
      <c r="B95" s="15" t="s">
        <v>263</v>
      </c>
      <c r="C95" s="15" t="s">
        <v>263</v>
      </c>
      <c r="D95" s="15" t="s">
        <v>264</v>
      </c>
      <c r="E95" s="15" t="s">
        <v>270</v>
      </c>
      <c r="F95" s="15"/>
      <c r="G95" s="15"/>
      <c r="H95" s="15"/>
      <c r="I95" s="15"/>
      <c r="J95" s="15" t="s">
        <v>24</v>
      </c>
      <c r="K95" s="16" t="n">
        <v>150</v>
      </c>
      <c r="L95" s="16" t="n">
        <v>120</v>
      </c>
      <c r="M95" s="16" t="n">
        <f aca="false">SUM(K95:L95)</f>
        <v>270</v>
      </c>
      <c r="N95" s="25" t="s">
        <v>271</v>
      </c>
      <c r="O95" s="25" t="s">
        <v>272</v>
      </c>
    </row>
    <row r="96" customFormat="false" ht="46.25" hidden="false" customHeight="false" outlineLevel="0" collapsed="false">
      <c r="A96" s="12" t="s">
        <v>273</v>
      </c>
      <c r="B96" s="15" t="s">
        <v>274</v>
      </c>
      <c r="C96" s="15" t="s">
        <v>274</v>
      </c>
      <c r="D96" s="15" t="s">
        <v>264</v>
      </c>
      <c r="E96" s="15" t="s">
        <v>275</v>
      </c>
      <c r="F96" s="15"/>
      <c r="G96" s="15"/>
      <c r="H96" s="15"/>
      <c r="I96" s="15"/>
      <c r="J96" s="15" t="s">
        <v>24</v>
      </c>
      <c r="K96" s="16" t="n">
        <v>140</v>
      </c>
      <c r="L96" s="16" t="n">
        <v>70</v>
      </c>
      <c r="M96" s="16" t="n">
        <f aca="false">SUM(K96:L96)</f>
        <v>210</v>
      </c>
      <c r="N96" s="25" t="s">
        <v>276</v>
      </c>
      <c r="O96" s="25" t="s">
        <v>277</v>
      </c>
    </row>
    <row r="97" customFormat="false" ht="79.85" hidden="false" customHeight="false" outlineLevel="0" collapsed="false">
      <c r="A97" s="12" t="s">
        <v>278</v>
      </c>
      <c r="B97" s="15" t="s">
        <v>279</v>
      </c>
      <c r="C97" s="15" t="s">
        <v>279</v>
      </c>
      <c r="D97" s="15" t="s">
        <v>264</v>
      </c>
      <c r="E97" s="15"/>
      <c r="F97" s="15"/>
      <c r="G97" s="15"/>
      <c r="H97" s="15"/>
      <c r="I97" s="15"/>
      <c r="J97" s="15" t="s">
        <v>24</v>
      </c>
      <c r="K97" s="16" t="n">
        <v>170</v>
      </c>
      <c r="L97" s="16" t="n">
        <f aca="false">L95+L96</f>
        <v>190</v>
      </c>
      <c r="M97" s="16" t="n">
        <f aca="false">SUM(K97:L97)</f>
        <v>360</v>
      </c>
      <c r="N97" s="25" t="s">
        <v>280</v>
      </c>
      <c r="O97" s="25" t="s">
        <v>281</v>
      </c>
    </row>
    <row r="98" customFormat="false" ht="46.25" hidden="false" customHeight="false" outlineLevel="0" collapsed="false">
      <c r="A98" s="12" t="s">
        <v>282</v>
      </c>
      <c r="B98" s="15" t="s">
        <v>283</v>
      </c>
      <c r="C98" s="15" t="s">
        <v>283</v>
      </c>
      <c r="D98" s="15" t="s">
        <v>264</v>
      </c>
      <c r="E98" s="15"/>
      <c r="F98" s="15"/>
      <c r="G98" s="15"/>
      <c r="H98" s="15"/>
      <c r="I98" s="15"/>
      <c r="J98" s="15" t="s">
        <v>24</v>
      </c>
      <c r="K98" s="16" t="n">
        <v>170</v>
      </c>
      <c r="L98" s="16" t="n">
        <f aca="false">160+15+15</f>
        <v>190</v>
      </c>
      <c r="M98" s="16" t="n">
        <f aca="false">SUM(K98:L98)</f>
        <v>360</v>
      </c>
      <c r="N98" s="25" t="s">
        <v>284</v>
      </c>
      <c r="O98" s="25" t="s">
        <v>285</v>
      </c>
    </row>
    <row r="99" customFormat="false" ht="91" hidden="false" customHeight="false" outlineLevel="0" collapsed="false">
      <c r="A99" s="12" t="s">
        <v>286</v>
      </c>
      <c r="B99" s="15" t="s">
        <v>283</v>
      </c>
      <c r="C99" s="15" t="s">
        <v>283</v>
      </c>
      <c r="D99" s="15" t="s">
        <v>264</v>
      </c>
      <c r="E99" s="15" t="s">
        <v>287</v>
      </c>
      <c r="F99" s="15" t="s">
        <v>115</v>
      </c>
      <c r="G99" s="15"/>
      <c r="H99" s="15"/>
      <c r="I99" s="15"/>
      <c r="J99" s="15" t="s">
        <v>24</v>
      </c>
      <c r="K99" s="16" t="n">
        <f aca="false">ROUND($K$98*2,0)</f>
        <v>340</v>
      </c>
      <c r="L99" s="16" t="n">
        <f aca="false">L98+60</f>
        <v>250</v>
      </c>
      <c r="M99" s="16" t="n">
        <f aca="false">SUM(K99:L99)</f>
        <v>590</v>
      </c>
      <c r="N99" s="25" t="s">
        <v>284</v>
      </c>
      <c r="O99" s="25" t="s">
        <v>288</v>
      </c>
    </row>
    <row r="100" customFormat="false" ht="102.2" hidden="false" customHeight="false" outlineLevel="0" collapsed="false">
      <c r="A100" s="12" t="s">
        <v>289</v>
      </c>
      <c r="B100" s="15" t="s">
        <v>283</v>
      </c>
      <c r="C100" s="15" t="s">
        <v>283</v>
      </c>
      <c r="D100" s="15" t="s">
        <v>264</v>
      </c>
      <c r="E100" s="15" t="s">
        <v>287</v>
      </c>
      <c r="F100" s="15" t="s">
        <v>119</v>
      </c>
      <c r="G100" s="15" t="s">
        <v>120</v>
      </c>
      <c r="H100" s="15"/>
      <c r="I100" s="15"/>
      <c r="J100" s="15" t="s">
        <v>24</v>
      </c>
      <c r="K100" s="16" t="n">
        <f aca="false">ROUND($K$98*2.5,0)</f>
        <v>425</v>
      </c>
      <c r="L100" s="16" t="n">
        <f aca="false">L98+60+(5*2)</f>
        <v>260</v>
      </c>
      <c r="M100" s="16" t="n">
        <f aca="false">SUM(K100:L100)</f>
        <v>685</v>
      </c>
      <c r="N100" s="25" t="s">
        <v>284</v>
      </c>
      <c r="O100" s="25" t="s">
        <v>290</v>
      </c>
    </row>
    <row r="101" customFormat="false" ht="102.2" hidden="false" customHeight="false" outlineLevel="0" collapsed="false">
      <c r="A101" s="12" t="s">
        <v>291</v>
      </c>
      <c r="B101" s="15" t="s">
        <v>283</v>
      </c>
      <c r="C101" s="15" t="s">
        <v>283</v>
      </c>
      <c r="D101" s="15" t="s">
        <v>264</v>
      </c>
      <c r="E101" s="15" t="s">
        <v>287</v>
      </c>
      <c r="F101" s="15" t="s">
        <v>119</v>
      </c>
      <c r="G101" s="15" t="s">
        <v>123</v>
      </c>
      <c r="H101" s="15"/>
      <c r="I101" s="15"/>
      <c r="J101" s="15" t="s">
        <v>24</v>
      </c>
      <c r="K101" s="16" t="n">
        <f aca="false">ROUND($K$98*3,0)</f>
        <v>510</v>
      </c>
      <c r="L101" s="16" t="n">
        <f aca="false">L98+60+(5*4)</f>
        <v>270</v>
      </c>
      <c r="M101" s="16" t="n">
        <f aca="false">SUM(K101:L101)</f>
        <v>780</v>
      </c>
      <c r="N101" s="25" t="s">
        <v>284</v>
      </c>
      <c r="O101" s="25" t="s">
        <v>292</v>
      </c>
    </row>
    <row r="102" customFormat="false" ht="113.4" hidden="false" customHeight="false" outlineLevel="0" collapsed="false">
      <c r="A102" s="12" t="s">
        <v>293</v>
      </c>
      <c r="B102" s="15" t="s">
        <v>283</v>
      </c>
      <c r="C102" s="15" t="s">
        <v>283</v>
      </c>
      <c r="D102" s="15" t="s">
        <v>264</v>
      </c>
      <c r="E102" s="15" t="s">
        <v>287</v>
      </c>
      <c r="F102" s="15" t="s">
        <v>126</v>
      </c>
      <c r="G102" s="15" t="s">
        <v>127</v>
      </c>
      <c r="H102" s="15" t="s">
        <v>120</v>
      </c>
      <c r="I102" s="15"/>
      <c r="J102" s="15" t="s">
        <v>24</v>
      </c>
      <c r="K102" s="16" t="n">
        <f aca="false">ROUND($K$98*2.5,0)</f>
        <v>425</v>
      </c>
      <c r="L102" s="16" t="n">
        <f aca="false">L98+60+(25*2)</f>
        <v>300</v>
      </c>
      <c r="M102" s="16" t="n">
        <f aca="false">SUM(K102:L102)</f>
        <v>725</v>
      </c>
      <c r="N102" s="25" t="s">
        <v>284</v>
      </c>
      <c r="O102" s="25" t="s">
        <v>294</v>
      </c>
    </row>
    <row r="103" customFormat="false" ht="113.4" hidden="false" customHeight="false" outlineLevel="0" collapsed="false">
      <c r="A103" s="12" t="s">
        <v>295</v>
      </c>
      <c r="B103" s="15" t="s">
        <v>283</v>
      </c>
      <c r="C103" s="15" t="s">
        <v>283</v>
      </c>
      <c r="D103" s="15" t="s">
        <v>264</v>
      </c>
      <c r="E103" s="15" t="s">
        <v>287</v>
      </c>
      <c r="F103" s="15" t="s">
        <v>126</v>
      </c>
      <c r="G103" s="15" t="s">
        <v>127</v>
      </c>
      <c r="H103" s="15" t="s">
        <v>123</v>
      </c>
      <c r="I103" s="15"/>
      <c r="J103" s="15" t="s">
        <v>24</v>
      </c>
      <c r="K103" s="16" t="n">
        <f aca="false">ROUND($K$98*3,0)</f>
        <v>510</v>
      </c>
      <c r="L103" s="16" t="n">
        <f aca="false">L98+80+(25*4)</f>
        <v>370</v>
      </c>
      <c r="M103" s="16" t="n">
        <f aca="false">SUM(K103:L103)</f>
        <v>880</v>
      </c>
      <c r="N103" s="25" t="s">
        <v>284</v>
      </c>
      <c r="O103" s="25" t="s">
        <v>296</v>
      </c>
    </row>
    <row r="104" customFormat="false" ht="113.4" hidden="false" customHeight="false" outlineLevel="0" collapsed="false">
      <c r="A104" s="12" t="s">
        <v>297</v>
      </c>
      <c r="B104" s="15" t="s">
        <v>283</v>
      </c>
      <c r="C104" s="15" t="s">
        <v>283</v>
      </c>
      <c r="D104" s="15" t="s">
        <v>264</v>
      </c>
      <c r="E104" s="15" t="s">
        <v>287</v>
      </c>
      <c r="F104" s="15" t="s">
        <v>126</v>
      </c>
      <c r="G104" s="15" t="s">
        <v>127</v>
      </c>
      <c r="H104" s="15" t="s">
        <v>132</v>
      </c>
      <c r="I104" s="15"/>
      <c r="J104" s="15" t="s">
        <v>24</v>
      </c>
      <c r="K104" s="16" t="n">
        <f aca="false">ROUND($K$98*3.5,0)</f>
        <v>595</v>
      </c>
      <c r="L104" s="16" t="n">
        <f aca="false">L98+100+(25*6)</f>
        <v>440</v>
      </c>
      <c r="M104" s="16" t="n">
        <f aca="false">SUM(K104:L104)</f>
        <v>1035</v>
      </c>
      <c r="N104" s="25" t="s">
        <v>284</v>
      </c>
      <c r="O104" s="25" t="s">
        <v>298</v>
      </c>
    </row>
    <row r="105" customFormat="false" ht="113.4" hidden="false" customHeight="false" outlineLevel="0" collapsed="false">
      <c r="A105" s="12" t="s">
        <v>299</v>
      </c>
      <c r="B105" s="15" t="s">
        <v>283</v>
      </c>
      <c r="C105" s="15" t="s">
        <v>283</v>
      </c>
      <c r="D105" s="15" t="s">
        <v>264</v>
      </c>
      <c r="E105" s="15" t="s">
        <v>287</v>
      </c>
      <c r="F105" s="15" t="s">
        <v>126</v>
      </c>
      <c r="G105" s="15" t="s">
        <v>135</v>
      </c>
      <c r="H105" s="15" t="s">
        <v>120</v>
      </c>
      <c r="I105" s="15"/>
      <c r="J105" s="15" t="s">
        <v>24</v>
      </c>
      <c r="K105" s="16" t="n">
        <f aca="false">ROUND($K$98*3,0)</f>
        <v>510</v>
      </c>
      <c r="L105" s="16" t="n">
        <f aca="false">L98+60+(50*2)</f>
        <v>350</v>
      </c>
      <c r="M105" s="16" t="n">
        <f aca="false">SUM(K105:L105)</f>
        <v>860</v>
      </c>
      <c r="N105" s="25" t="s">
        <v>284</v>
      </c>
      <c r="O105" s="25" t="s">
        <v>300</v>
      </c>
    </row>
    <row r="106" customFormat="false" ht="113.4" hidden="false" customHeight="false" outlineLevel="0" collapsed="false">
      <c r="A106" s="12" t="s">
        <v>301</v>
      </c>
      <c r="B106" s="15" t="s">
        <v>283</v>
      </c>
      <c r="C106" s="15" t="s">
        <v>283</v>
      </c>
      <c r="D106" s="15" t="s">
        <v>264</v>
      </c>
      <c r="E106" s="15" t="s">
        <v>287</v>
      </c>
      <c r="F106" s="15" t="s">
        <v>126</v>
      </c>
      <c r="G106" s="15" t="s">
        <v>135</v>
      </c>
      <c r="H106" s="15" t="s">
        <v>123</v>
      </c>
      <c r="I106" s="15"/>
      <c r="J106" s="15" t="s">
        <v>24</v>
      </c>
      <c r="K106" s="16" t="n">
        <f aca="false">ROUND($K$98*3.5,0)</f>
        <v>595</v>
      </c>
      <c r="L106" s="16" t="n">
        <f aca="false">L98+80+(50*4)</f>
        <v>470</v>
      </c>
      <c r="M106" s="16" t="n">
        <f aca="false">SUM(K106:L106)</f>
        <v>1065</v>
      </c>
      <c r="N106" s="25" t="s">
        <v>284</v>
      </c>
      <c r="O106" s="25" t="s">
        <v>302</v>
      </c>
    </row>
    <row r="107" customFormat="false" ht="113.4" hidden="false" customHeight="false" outlineLevel="0" collapsed="false">
      <c r="A107" s="12" t="s">
        <v>303</v>
      </c>
      <c r="B107" s="15" t="s">
        <v>283</v>
      </c>
      <c r="C107" s="15" t="s">
        <v>283</v>
      </c>
      <c r="D107" s="15" t="s">
        <v>264</v>
      </c>
      <c r="E107" s="15" t="s">
        <v>287</v>
      </c>
      <c r="F107" s="15" t="s">
        <v>126</v>
      </c>
      <c r="G107" s="15" t="s">
        <v>140</v>
      </c>
      <c r="H107" s="15" t="s">
        <v>120</v>
      </c>
      <c r="I107" s="15"/>
      <c r="J107" s="15" t="s">
        <v>24</v>
      </c>
      <c r="K107" s="16" t="n">
        <f aca="false">ROUND($K$98*3,0)</f>
        <v>510</v>
      </c>
      <c r="L107" s="16" t="n">
        <f aca="false">L98+80+(75*2)</f>
        <v>420</v>
      </c>
      <c r="M107" s="16" t="n">
        <f aca="false">SUM(K107:L107)</f>
        <v>930</v>
      </c>
      <c r="N107" s="25" t="s">
        <v>284</v>
      </c>
      <c r="O107" s="25" t="s">
        <v>304</v>
      </c>
    </row>
    <row r="108" customFormat="false" ht="113.4" hidden="false" customHeight="false" outlineLevel="0" collapsed="false">
      <c r="A108" s="12" t="s">
        <v>305</v>
      </c>
      <c r="B108" s="15" t="s">
        <v>283</v>
      </c>
      <c r="C108" s="15" t="s">
        <v>283</v>
      </c>
      <c r="D108" s="15" t="s">
        <v>264</v>
      </c>
      <c r="E108" s="15" t="s">
        <v>287</v>
      </c>
      <c r="F108" s="15" t="s">
        <v>126</v>
      </c>
      <c r="G108" s="15" t="s">
        <v>140</v>
      </c>
      <c r="H108" s="15" t="s">
        <v>123</v>
      </c>
      <c r="I108" s="15"/>
      <c r="J108" s="15" t="s">
        <v>24</v>
      </c>
      <c r="K108" s="16" t="n">
        <f aca="false">ROUND($K$98*3.5,0)</f>
        <v>595</v>
      </c>
      <c r="L108" s="16" t="n">
        <f aca="false">L98+100+(75*4)</f>
        <v>590</v>
      </c>
      <c r="M108" s="16" t="n">
        <f aca="false">SUM(K108:L108)</f>
        <v>1185</v>
      </c>
      <c r="N108" s="25" t="s">
        <v>284</v>
      </c>
      <c r="O108" s="25" t="s">
        <v>306</v>
      </c>
    </row>
    <row r="109" customFormat="false" ht="113.4" hidden="false" customHeight="false" outlineLevel="0" collapsed="false">
      <c r="A109" s="12" t="s">
        <v>307</v>
      </c>
      <c r="B109" s="15" t="s">
        <v>283</v>
      </c>
      <c r="C109" s="15" t="s">
        <v>283</v>
      </c>
      <c r="D109" s="15" t="s">
        <v>264</v>
      </c>
      <c r="E109" s="15" t="s">
        <v>287</v>
      </c>
      <c r="F109" s="15" t="s">
        <v>126</v>
      </c>
      <c r="G109" s="15" t="s">
        <v>145</v>
      </c>
      <c r="H109" s="15" t="s">
        <v>120</v>
      </c>
      <c r="I109" s="15"/>
      <c r="J109" s="15" t="s">
        <v>24</v>
      </c>
      <c r="K109" s="16" t="n">
        <f aca="false">ROUND($K$98*3,0)</f>
        <v>510</v>
      </c>
      <c r="L109" s="16" t="n">
        <f aca="false">L98+100+(100*2)</f>
        <v>490</v>
      </c>
      <c r="M109" s="16" t="n">
        <f aca="false">SUM(K109:L109)</f>
        <v>1000</v>
      </c>
      <c r="N109" s="25" t="s">
        <v>284</v>
      </c>
      <c r="O109" s="25" t="s">
        <v>308</v>
      </c>
    </row>
    <row r="110" customFormat="false" ht="113.4" hidden="false" customHeight="false" outlineLevel="0" collapsed="false">
      <c r="A110" s="12" t="s">
        <v>309</v>
      </c>
      <c r="B110" s="15" t="s">
        <v>283</v>
      </c>
      <c r="C110" s="15" t="s">
        <v>283</v>
      </c>
      <c r="D110" s="15" t="s">
        <v>264</v>
      </c>
      <c r="E110" s="15" t="s">
        <v>287</v>
      </c>
      <c r="F110" s="15" t="s">
        <v>126</v>
      </c>
      <c r="G110" s="15" t="s">
        <v>145</v>
      </c>
      <c r="H110" s="15" t="s">
        <v>123</v>
      </c>
      <c r="I110" s="15"/>
      <c r="J110" s="15" t="s">
        <v>24</v>
      </c>
      <c r="K110" s="16" t="n">
        <f aca="false">ROUND($K$98*3.5,0)</f>
        <v>595</v>
      </c>
      <c r="L110" s="16" t="n">
        <f aca="false">L98+120+(100*4)</f>
        <v>710</v>
      </c>
      <c r="M110" s="16" t="n">
        <f aca="false">SUM(K110:L110)</f>
        <v>1305</v>
      </c>
      <c r="N110" s="25" t="s">
        <v>284</v>
      </c>
      <c r="O110" s="25" t="s">
        <v>310</v>
      </c>
    </row>
    <row r="111" customFormat="false" ht="91" hidden="false" customHeight="false" outlineLevel="0" collapsed="false">
      <c r="A111" s="12" t="s">
        <v>311</v>
      </c>
      <c r="B111" s="15" t="s">
        <v>283</v>
      </c>
      <c r="C111" s="15" t="s">
        <v>283</v>
      </c>
      <c r="D111" s="15" t="s">
        <v>264</v>
      </c>
      <c r="E111" s="15" t="s">
        <v>287</v>
      </c>
      <c r="F111" s="15" t="s">
        <v>150</v>
      </c>
      <c r="G111" s="15" t="s">
        <v>123</v>
      </c>
      <c r="H111" s="15"/>
      <c r="I111" s="15"/>
      <c r="J111" s="15" t="s">
        <v>24</v>
      </c>
      <c r="K111" s="16" t="n">
        <f aca="false">ROUND($K$98*2,0)</f>
        <v>340</v>
      </c>
      <c r="L111" s="16" t="n">
        <f aca="false">L98+60</f>
        <v>250</v>
      </c>
      <c r="M111" s="16" t="n">
        <f aca="false">SUM(K111:L111)</f>
        <v>590</v>
      </c>
      <c r="N111" s="25" t="s">
        <v>284</v>
      </c>
      <c r="O111" s="25" t="s">
        <v>312</v>
      </c>
    </row>
    <row r="112" customFormat="false" ht="79.85" hidden="false" customHeight="false" outlineLevel="0" collapsed="false">
      <c r="A112" s="12" t="s">
        <v>313</v>
      </c>
      <c r="B112" s="15" t="s">
        <v>314</v>
      </c>
      <c r="C112" s="15" t="s">
        <v>314</v>
      </c>
      <c r="D112" s="15" t="s">
        <v>315</v>
      </c>
      <c r="E112" s="15"/>
      <c r="F112" s="15"/>
      <c r="G112" s="15"/>
      <c r="H112" s="15"/>
      <c r="I112" s="15"/>
      <c r="J112" s="15" t="s">
        <v>24</v>
      </c>
      <c r="K112" s="16" t="n">
        <v>150</v>
      </c>
      <c r="L112" s="16" t="n">
        <v>70</v>
      </c>
      <c r="M112" s="16" t="n">
        <f aca="false">SUM(K112:L112)</f>
        <v>220</v>
      </c>
      <c r="N112" s="25" t="s">
        <v>316</v>
      </c>
      <c r="O112" s="25" t="s">
        <v>317</v>
      </c>
    </row>
    <row r="113" customFormat="false" ht="46.25" hidden="false" customHeight="false" outlineLevel="0" collapsed="false">
      <c r="A113" s="12" t="s">
        <v>318</v>
      </c>
      <c r="B113" s="15" t="s">
        <v>319</v>
      </c>
      <c r="C113" s="15" t="s">
        <v>319</v>
      </c>
      <c r="D113" s="15" t="s">
        <v>315</v>
      </c>
      <c r="E113" s="15" t="s">
        <v>275</v>
      </c>
      <c r="F113" s="15"/>
      <c r="G113" s="15"/>
      <c r="H113" s="15"/>
      <c r="I113" s="15"/>
      <c r="J113" s="15" t="s">
        <v>24</v>
      </c>
      <c r="K113" s="16" t="n">
        <v>140</v>
      </c>
      <c r="L113" s="16" t="n">
        <v>70</v>
      </c>
      <c r="M113" s="16" t="n">
        <f aca="false">SUM(K113:L113)</f>
        <v>210</v>
      </c>
      <c r="N113" s="25" t="s">
        <v>320</v>
      </c>
      <c r="O113" s="25" t="s">
        <v>321</v>
      </c>
    </row>
    <row r="114" customFormat="false" ht="79.85" hidden="false" customHeight="false" outlineLevel="0" collapsed="false">
      <c r="A114" s="12" t="s">
        <v>322</v>
      </c>
      <c r="B114" s="15" t="s">
        <v>323</v>
      </c>
      <c r="C114" s="15" t="s">
        <v>323</v>
      </c>
      <c r="D114" s="15" t="s">
        <v>315</v>
      </c>
      <c r="E114" s="15" t="s">
        <v>275</v>
      </c>
      <c r="F114" s="15"/>
      <c r="G114" s="15"/>
      <c r="H114" s="15"/>
      <c r="I114" s="15"/>
      <c r="J114" s="15" t="s">
        <v>24</v>
      </c>
      <c r="K114" s="16" t="n">
        <v>160</v>
      </c>
      <c r="L114" s="16" t="n">
        <v>120</v>
      </c>
      <c r="M114" s="16" t="n">
        <f aca="false">SUM(K114:L114)</f>
        <v>280</v>
      </c>
      <c r="N114" s="25" t="s">
        <v>324</v>
      </c>
      <c r="O114" s="25" t="s">
        <v>325</v>
      </c>
    </row>
    <row r="115" customFormat="false" ht="46.25" hidden="false" customHeight="false" outlineLevel="0" collapsed="false">
      <c r="A115" s="12" t="s">
        <v>326</v>
      </c>
      <c r="B115" s="15" t="s">
        <v>327</v>
      </c>
      <c r="C115" s="15" t="s">
        <v>327</v>
      </c>
      <c r="D115" s="15" t="s">
        <v>315</v>
      </c>
      <c r="E115" s="15"/>
      <c r="F115" s="15"/>
      <c r="G115" s="15"/>
      <c r="H115" s="15"/>
      <c r="I115" s="15"/>
      <c r="J115" s="15" t="s">
        <v>24</v>
      </c>
      <c r="K115" s="16" t="n">
        <v>160</v>
      </c>
      <c r="L115" s="16" t="n">
        <v>110</v>
      </c>
      <c r="M115" s="16" t="n">
        <f aca="false">SUM(K115:L115)</f>
        <v>270</v>
      </c>
      <c r="N115" s="25" t="s">
        <v>328</v>
      </c>
      <c r="O115" s="25" t="s">
        <v>329</v>
      </c>
    </row>
    <row r="116" customFormat="false" ht="79.85" hidden="false" customHeight="false" outlineLevel="0" collapsed="false">
      <c r="A116" s="12" t="s">
        <v>330</v>
      </c>
      <c r="B116" s="15" t="s">
        <v>327</v>
      </c>
      <c r="C116" s="15" t="s">
        <v>327</v>
      </c>
      <c r="D116" s="15" t="s">
        <v>315</v>
      </c>
      <c r="E116" s="15" t="s">
        <v>287</v>
      </c>
      <c r="F116" s="15" t="s">
        <v>115</v>
      </c>
      <c r="G116" s="15"/>
      <c r="H116" s="15"/>
      <c r="I116" s="15"/>
      <c r="J116" s="15" t="s">
        <v>24</v>
      </c>
      <c r="K116" s="16" t="n">
        <f aca="false">ROUND($K$115*2,0)</f>
        <v>320</v>
      </c>
      <c r="L116" s="16" t="n">
        <f aca="false">L115+60</f>
        <v>170</v>
      </c>
      <c r="M116" s="16" t="n">
        <f aca="false">SUM(K116:L116)</f>
        <v>490</v>
      </c>
      <c r="N116" s="25" t="s">
        <v>328</v>
      </c>
      <c r="O116" s="25" t="s">
        <v>331</v>
      </c>
    </row>
    <row r="117" customFormat="false" ht="102.2" hidden="false" customHeight="false" outlineLevel="0" collapsed="false">
      <c r="A117" s="12" t="s">
        <v>332</v>
      </c>
      <c r="B117" s="15" t="s">
        <v>327</v>
      </c>
      <c r="C117" s="15" t="s">
        <v>327</v>
      </c>
      <c r="D117" s="15" t="s">
        <v>315</v>
      </c>
      <c r="E117" s="15" t="s">
        <v>287</v>
      </c>
      <c r="F117" s="15" t="s">
        <v>333</v>
      </c>
      <c r="G117" s="15" t="s">
        <v>120</v>
      </c>
      <c r="H117" s="15"/>
      <c r="I117" s="15"/>
      <c r="J117" s="15" t="s">
        <v>24</v>
      </c>
      <c r="K117" s="16" t="n">
        <f aca="false">ROUND($K$115*2.5,0)</f>
        <v>400</v>
      </c>
      <c r="L117" s="16" t="n">
        <f aca="false">L115+60+(5*2)</f>
        <v>180</v>
      </c>
      <c r="M117" s="16" t="n">
        <f aca="false">SUM(K117:L117)</f>
        <v>580</v>
      </c>
      <c r="N117" s="25" t="s">
        <v>328</v>
      </c>
      <c r="O117" s="25" t="s">
        <v>334</v>
      </c>
    </row>
    <row r="118" customFormat="false" ht="102.2" hidden="false" customHeight="false" outlineLevel="0" collapsed="false">
      <c r="A118" s="12" t="s">
        <v>335</v>
      </c>
      <c r="B118" s="15" t="s">
        <v>327</v>
      </c>
      <c r="C118" s="15" t="s">
        <v>327</v>
      </c>
      <c r="D118" s="15" t="s">
        <v>315</v>
      </c>
      <c r="E118" s="15" t="s">
        <v>287</v>
      </c>
      <c r="F118" s="15" t="s">
        <v>119</v>
      </c>
      <c r="G118" s="15" t="s">
        <v>123</v>
      </c>
      <c r="H118" s="15"/>
      <c r="I118" s="15"/>
      <c r="J118" s="15" t="s">
        <v>24</v>
      </c>
      <c r="K118" s="16" t="n">
        <f aca="false">ROUND($K$115*3,0)</f>
        <v>480</v>
      </c>
      <c r="L118" s="16" t="n">
        <f aca="false">L115+60+(5*4)</f>
        <v>190</v>
      </c>
      <c r="M118" s="16" t="n">
        <f aca="false">SUM(K118:L118)</f>
        <v>670</v>
      </c>
      <c r="N118" s="25" t="s">
        <v>328</v>
      </c>
      <c r="O118" s="25" t="s">
        <v>336</v>
      </c>
    </row>
    <row r="119" customFormat="false" ht="113.4" hidden="false" customHeight="false" outlineLevel="0" collapsed="false">
      <c r="A119" s="12" t="s">
        <v>337</v>
      </c>
      <c r="B119" s="15" t="s">
        <v>327</v>
      </c>
      <c r="C119" s="15" t="s">
        <v>327</v>
      </c>
      <c r="D119" s="15" t="s">
        <v>315</v>
      </c>
      <c r="E119" s="15" t="s">
        <v>287</v>
      </c>
      <c r="F119" s="15" t="s">
        <v>126</v>
      </c>
      <c r="G119" s="15" t="s">
        <v>127</v>
      </c>
      <c r="H119" s="15" t="s">
        <v>120</v>
      </c>
      <c r="I119" s="15"/>
      <c r="J119" s="15" t="s">
        <v>24</v>
      </c>
      <c r="K119" s="16" t="n">
        <f aca="false">ROUND($K$115*2.5,0)</f>
        <v>400</v>
      </c>
      <c r="L119" s="16" t="n">
        <f aca="false">L115+60+(25*2)</f>
        <v>220</v>
      </c>
      <c r="M119" s="16" t="n">
        <f aca="false">SUM(K119:L119)</f>
        <v>620</v>
      </c>
      <c r="N119" s="25" t="s">
        <v>328</v>
      </c>
      <c r="O119" s="25" t="s">
        <v>338</v>
      </c>
    </row>
    <row r="120" customFormat="false" ht="113.4" hidden="false" customHeight="false" outlineLevel="0" collapsed="false">
      <c r="A120" s="12" t="s">
        <v>339</v>
      </c>
      <c r="B120" s="15" t="s">
        <v>327</v>
      </c>
      <c r="C120" s="15" t="s">
        <v>327</v>
      </c>
      <c r="D120" s="15" t="s">
        <v>315</v>
      </c>
      <c r="E120" s="15" t="s">
        <v>287</v>
      </c>
      <c r="F120" s="15" t="s">
        <v>126</v>
      </c>
      <c r="G120" s="15" t="s">
        <v>127</v>
      </c>
      <c r="H120" s="15" t="s">
        <v>123</v>
      </c>
      <c r="I120" s="15"/>
      <c r="J120" s="15" t="s">
        <v>24</v>
      </c>
      <c r="K120" s="16" t="n">
        <f aca="false">ROUND($K$115*3,0)</f>
        <v>480</v>
      </c>
      <c r="L120" s="16" t="n">
        <f aca="false">L115+80+(25*4)</f>
        <v>290</v>
      </c>
      <c r="M120" s="16" t="n">
        <f aca="false">SUM(K120:L120)</f>
        <v>770</v>
      </c>
      <c r="N120" s="25" t="s">
        <v>328</v>
      </c>
      <c r="O120" s="25" t="s">
        <v>340</v>
      </c>
    </row>
    <row r="121" customFormat="false" ht="113.4" hidden="false" customHeight="false" outlineLevel="0" collapsed="false">
      <c r="A121" s="12" t="s">
        <v>341</v>
      </c>
      <c r="B121" s="15" t="s">
        <v>327</v>
      </c>
      <c r="C121" s="15" t="s">
        <v>327</v>
      </c>
      <c r="D121" s="15" t="s">
        <v>315</v>
      </c>
      <c r="E121" s="15" t="s">
        <v>287</v>
      </c>
      <c r="F121" s="15" t="s">
        <v>126</v>
      </c>
      <c r="G121" s="15" t="s">
        <v>127</v>
      </c>
      <c r="H121" s="15" t="s">
        <v>132</v>
      </c>
      <c r="I121" s="15"/>
      <c r="J121" s="15" t="s">
        <v>24</v>
      </c>
      <c r="K121" s="16" t="n">
        <f aca="false">ROUND($K$115*3.5,0)</f>
        <v>560</v>
      </c>
      <c r="L121" s="16" t="n">
        <f aca="false">L115+100+(25*6)</f>
        <v>360</v>
      </c>
      <c r="M121" s="16" t="n">
        <f aca="false">SUM(K121:L121)</f>
        <v>920</v>
      </c>
      <c r="N121" s="25" t="s">
        <v>328</v>
      </c>
      <c r="O121" s="25" t="s">
        <v>342</v>
      </c>
    </row>
    <row r="122" customFormat="false" ht="113.4" hidden="false" customHeight="false" outlineLevel="0" collapsed="false">
      <c r="A122" s="12" t="s">
        <v>343</v>
      </c>
      <c r="B122" s="15" t="s">
        <v>327</v>
      </c>
      <c r="C122" s="15" t="s">
        <v>327</v>
      </c>
      <c r="D122" s="15" t="s">
        <v>315</v>
      </c>
      <c r="E122" s="15" t="s">
        <v>287</v>
      </c>
      <c r="F122" s="15" t="s">
        <v>126</v>
      </c>
      <c r="G122" s="15" t="s">
        <v>135</v>
      </c>
      <c r="H122" s="15" t="s">
        <v>120</v>
      </c>
      <c r="I122" s="15"/>
      <c r="J122" s="15" t="s">
        <v>24</v>
      </c>
      <c r="K122" s="16" t="n">
        <f aca="false">ROUND($K$115*3,0)</f>
        <v>480</v>
      </c>
      <c r="L122" s="16" t="n">
        <f aca="false">L115+60+(50*2)</f>
        <v>270</v>
      </c>
      <c r="M122" s="16" t="n">
        <f aca="false">SUM(K122:L122)</f>
        <v>750</v>
      </c>
      <c r="N122" s="25" t="s">
        <v>328</v>
      </c>
      <c r="O122" s="25" t="s">
        <v>344</v>
      </c>
    </row>
    <row r="123" customFormat="false" ht="113.4" hidden="false" customHeight="false" outlineLevel="0" collapsed="false">
      <c r="A123" s="12" t="s">
        <v>345</v>
      </c>
      <c r="B123" s="15" t="s">
        <v>327</v>
      </c>
      <c r="C123" s="15" t="s">
        <v>327</v>
      </c>
      <c r="D123" s="15" t="s">
        <v>315</v>
      </c>
      <c r="E123" s="15" t="s">
        <v>287</v>
      </c>
      <c r="F123" s="15" t="s">
        <v>126</v>
      </c>
      <c r="G123" s="15" t="s">
        <v>135</v>
      </c>
      <c r="H123" s="15" t="s">
        <v>123</v>
      </c>
      <c r="I123" s="15"/>
      <c r="J123" s="15" t="s">
        <v>24</v>
      </c>
      <c r="K123" s="16" t="n">
        <f aca="false">ROUND($K$115*3.5,0)</f>
        <v>560</v>
      </c>
      <c r="L123" s="16" t="n">
        <f aca="false">L115+80+(50*4)</f>
        <v>390</v>
      </c>
      <c r="M123" s="16" t="n">
        <f aca="false">SUM(K123:L123)</f>
        <v>950</v>
      </c>
      <c r="N123" s="25" t="s">
        <v>328</v>
      </c>
      <c r="O123" s="25" t="s">
        <v>346</v>
      </c>
    </row>
    <row r="124" customFormat="false" ht="113.4" hidden="false" customHeight="false" outlineLevel="0" collapsed="false">
      <c r="A124" s="12" t="s">
        <v>347</v>
      </c>
      <c r="B124" s="15" t="s">
        <v>327</v>
      </c>
      <c r="C124" s="15" t="s">
        <v>327</v>
      </c>
      <c r="D124" s="15" t="s">
        <v>315</v>
      </c>
      <c r="E124" s="15" t="s">
        <v>287</v>
      </c>
      <c r="F124" s="15" t="s">
        <v>126</v>
      </c>
      <c r="G124" s="15" t="s">
        <v>140</v>
      </c>
      <c r="H124" s="15" t="s">
        <v>120</v>
      </c>
      <c r="I124" s="15"/>
      <c r="J124" s="15" t="s">
        <v>24</v>
      </c>
      <c r="K124" s="16" t="n">
        <f aca="false">ROUND($K$115*3,0)</f>
        <v>480</v>
      </c>
      <c r="L124" s="16" t="n">
        <f aca="false">L115+80+(75*2)</f>
        <v>340</v>
      </c>
      <c r="M124" s="16" t="n">
        <f aca="false">SUM(K124:L124)</f>
        <v>820</v>
      </c>
      <c r="N124" s="25" t="s">
        <v>328</v>
      </c>
      <c r="O124" s="25" t="s">
        <v>348</v>
      </c>
    </row>
    <row r="125" customFormat="false" ht="113.4" hidden="false" customHeight="false" outlineLevel="0" collapsed="false">
      <c r="A125" s="12" t="s">
        <v>349</v>
      </c>
      <c r="B125" s="15" t="s">
        <v>327</v>
      </c>
      <c r="C125" s="15" t="s">
        <v>327</v>
      </c>
      <c r="D125" s="15" t="s">
        <v>315</v>
      </c>
      <c r="E125" s="15" t="s">
        <v>287</v>
      </c>
      <c r="F125" s="15" t="s">
        <v>126</v>
      </c>
      <c r="G125" s="15" t="s">
        <v>140</v>
      </c>
      <c r="H125" s="15" t="s">
        <v>123</v>
      </c>
      <c r="I125" s="15"/>
      <c r="J125" s="15" t="s">
        <v>24</v>
      </c>
      <c r="K125" s="16" t="n">
        <f aca="false">ROUND($K$115*3.5,0)</f>
        <v>560</v>
      </c>
      <c r="L125" s="16" t="n">
        <f aca="false">L115+100+(75*4)</f>
        <v>510</v>
      </c>
      <c r="M125" s="16" t="n">
        <f aca="false">SUM(K125:L125)</f>
        <v>1070</v>
      </c>
      <c r="N125" s="25" t="s">
        <v>328</v>
      </c>
      <c r="O125" s="25" t="s">
        <v>350</v>
      </c>
    </row>
    <row r="126" customFormat="false" ht="113.4" hidden="false" customHeight="false" outlineLevel="0" collapsed="false">
      <c r="A126" s="12" t="s">
        <v>351</v>
      </c>
      <c r="B126" s="15" t="s">
        <v>327</v>
      </c>
      <c r="C126" s="15" t="s">
        <v>327</v>
      </c>
      <c r="D126" s="15" t="s">
        <v>315</v>
      </c>
      <c r="E126" s="15" t="s">
        <v>287</v>
      </c>
      <c r="F126" s="15" t="s">
        <v>126</v>
      </c>
      <c r="G126" s="15" t="s">
        <v>145</v>
      </c>
      <c r="H126" s="15" t="s">
        <v>120</v>
      </c>
      <c r="I126" s="15"/>
      <c r="J126" s="15" t="s">
        <v>24</v>
      </c>
      <c r="K126" s="16" t="n">
        <f aca="false">ROUND($K$115*3,0)</f>
        <v>480</v>
      </c>
      <c r="L126" s="16" t="n">
        <f aca="false">L115+100+(100*2)</f>
        <v>410</v>
      </c>
      <c r="M126" s="16" t="n">
        <f aca="false">SUM(K126:L126)</f>
        <v>890</v>
      </c>
      <c r="N126" s="25" t="s">
        <v>328</v>
      </c>
      <c r="O126" s="25" t="s">
        <v>352</v>
      </c>
    </row>
    <row r="127" customFormat="false" ht="113.4" hidden="false" customHeight="false" outlineLevel="0" collapsed="false">
      <c r="A127" s="12" t="s">
        <v>353</v>
      </c>
      <c r="B127" s="15" t="s">
        <v>327</v>
      </c>
      <c r="C127" s="15" t="s">
        <v>327</v>
      </c>
      <c r="D127" s="15" t="s">
        <v>315</v>
      </c>
      <c r="E127" s="15" t="s">
        <v>287</v>
      </c>
      <c r="F127" s="15" t="s">
        <v>126</v>
      </c>
      <c r="G127" s="15" t="s">
        <v>145</v>
      </c>
      <c r="H127" s="15" t="s">
        <v>123</v>
      </c>
      <c r="I127" s="15"/>
      <c r="J127" s="15" t="s">
        <v>24</v>
      </c>
      <c r="K127" s="16" t="n">
        <f aca="false">ROUND($K$115*3.5,0)</f>
        <v>560</v>
      </c>
      <c r="L127" s="16" t="n">
        <f aca="false">L115+120+(100*4)</f>
        <v>630</v>
      </c>
      <c r="M127" s="16" t="n">
        <f aca="false">SUM(K127:L127)</f>
        <v>1190</v>
      </c>
      <c r="N127" s="25" t="s">
        <v>328</v>
      </c>
      <c r="O127" s="25" t="s">
        <v>354</v>
      </c>
    </row>
    <row r="128" customFormat="false" ht="91" hidden="false" customHeight="false" outlineLevel="0" collapsed="false">
      <c r="A128" s="12" t="s">
        <v>355</v>
      </c>
      <c r="B128" s="15" t="s">
        <v>327</v>
      </c>
      <c r="C128" s="15" t="s">
        <v>327</v>
      </c>
      <c r="D128" s="15" t="s">
        <v>315</v>
      </c>
      <c r="E128" s="15" t="s">
        <v>287</v>
      </c>
      <c r="F128" s="15" t="s">
        <v>150</v>
      </c>
      <c r="G128" s="15" t="s">
        <v>123</v>
      </c>
      <c r="H128" s="15"/>
      <c r="I128" s="15"/>
      <c r="J128" s="15" t="s">
        <v>24</v>
      </c>
      <c r="K128" s="16" t="n">
        <f aca="false">ROUND($K$115*2,0)</f>
        <v>320</v>
      </c>
      <c r="L128" s="16" t="n">
        <f aca="false">L115+60</f>
        <v>170</v>
      </c>
      <c r="M128" s="16" t="n">
        <f aca="false">SUM(K128:L128)</f>
        <v>490</v>
      </c>
      <c r="N128" s="25" t="s">
        <v>328</v>
      </c>
      <c r="O128" s="25" t="s">
        <v>356</v>
      </c>
    </row>
    <row r="129" customFormat="false" ht="57.45" hidden="false" customHeight="false" outlineLevel="0" collapsed="false">
      <c r="A129" s="12" t="s">
        <v>357</v>
      </c>
      <c r="B129" s="15" t="s">
        <v>358</v>
      </c>
      <c r="C129" s="15" t="s">
        <v>358</v>
      </c>
      <c r="D129" s="15" t="s">
        <v>315</v>
      </c>
      <c r="E129" s="15"/>
      <c r="F129" s="15"/>
      <c r="G129" s="15"/>
      <c r="H129" s="15"/>
      <c r="I129" s="15"/>
      <c r="J129" s="15" t="s">
        <v>24</v>
      </c>
      <c r="K129" s="16" t="n">
        <v>220</v>
      </c>
      <c r="L129" s="16" t="n">
        <f aca="false">220+15+15+15</f>
        <v>265</v>
      </c>
      <c r="M129" s="16" t="n">
        <f aca="false">SUM(K129:L129)</f>
        <v>485</v>
      </c>
      <c r="N129" s="25" t="s">
        <v>359</v>
      </c>
      <c r="O129" s="25" t="s">
        <v>360</v>
      </c>
    </row>
    <row r="130" customFormat="false" ht="79.85" hidden="false" customHeight="false" outlineLevel="0" collapsed="false">
      <c r="A130" s="12" t="s">
        <v>361</v>
      </c>
      <c r="B130" s="15" t="s">
        <v>358</v>
      </c>
      <c r="C130" s="15" t="s">
        <v>358</v>
      </c>
      <c r="D130" s="15" t="s">
        <v>315</v>
      </c>
      <c r="E130" s="15" t="s">
        <v>287</v>
      </c>
      <c r="F130" s="15" t="s">
        <v>115</v>
      </c>
      <c r="G130" s="15"/>
      <c r="H130" s="15"/>
      <c r="I130" s="15"/>
      <c r="J130" s="15" t="s">
        <v>24</v>
      </c>
      <c r="K130" s="16" t="n">
        <f aca="false">ROUND($K$129*2,0)</f>
        <v>440</v>
      </c>
      <c r="L130" s="16" t="n">
        <f aca="false">L129+60</f>
        <v>325</v>
      </c>
      <c r="M130" s="16" t="n">
        <f aca="false">SUM(K130:L130)</f>
        <v>765</v>
      </c>
      <c r="N130" s="25" t="s">
        <v>359</v>
      </c>
      <c r="O130" s="25" t="s">
        <v>362</v>
      </c>
    </row>
    <row r="131" customFormat="false" ht="68.65" hidden="false" customHeight="false" outlineLevel="0" collapsed="false">
      <c r="A131" s="12" t="s">
        <v>363</v>
      </c>
      <c r="B131" s="15" t="s">
        <v>358</v>
      </c>
      <c r="C131" s="15" t="s">
        <v>358</v>
      </c>
      <c r="D131" s="15" t="s">
        <v>315</v>
      </c>
      <c r="E131" s="15" t="s">
        <v>287</v>
      </c>
      <c r="F131" s="15" t="s">
        <v>333</v>
      </c>
      <c r="G131" s="15" t="s">
        <v>120</v>
      </c>
      <c r="H131" s="15"/>
      <c r="I131" s="15"/>
      <c r="J131" s="15" t="s">
        <v>24</v>
      </c>
      <c r="K131" s="16" t="n">
        <f aca="false">ROUND($K$129*2.5,0)</f>
        <v>550</v>
      </c>
      <c r="L131" s="16" t="n">
        <f aca="false">L129+60+(5*2)</f>
        <v>335</v>
      </c>
      <c r="M131" s="16" t="n">
        <f aca="false">SUM(K131:L131)</f>
        <v>885</v>
      </c>
      <c r="N131" s="25" t="s">
        <v>359</v>
      </c>
      <c r="O131" s="26" t="s">
        <v>364</v>
      </c>
    </row>
    <row r="132" customFormat="false" ht="68.65" hidden="false" customHeight="false" outlineLevel="0" collapsed="false">
      <c r="A132" s="12" t="s">
        <v>365</v>
      </c>
      <c r="B132" s="15" t="s">
        <v>358</v>
      </c>
      <c r="C132" s="15" t="s">
        <v>358</v>
      </c>
      <c r="D132" s="15" t="s">
        <v>315</v>
      </c>
      <c r="E132" s="15" t="s">
        <v>287</v>
      </c>
      <c r="F132" s="15" t="s">
        <v>119</v>
      </c>
      <c r="G132" s="15" t="s">
        <v>123</v>
      </c>
      <c r="H132" s="15"/>
      <c r="I132" s="15"/>
      <c r="J132" s="15" t="s">
        <v>24</v>
      </c>
      <c r="K132" s="16" t="n">
        <f aca="false">ROUND($K$129*3,0)</f>
        <v>660</v>
      </c>
      <c r="L132" s="16" t="n">
        <f aca="false">L129+60+(5*4)</f>
        <v>345</v>
      </c>
      <c r="M132" s="16" t="n">
        <f aca="false">SUM(K132:L132)</f>
        <v>1005</v>
      </c>
      <c r="N132" s="25" t="s">
        <v>359</v>
      </c>
      <c r="O132" s="26" t="s">
        <v>366</v>
      </c>
    </row>
    <row r="133" customFormat="false" ht="79.85" hidden="false" customHeight="false" outlineLevel="0" collapsed="false">
      <c r="A133" s="12" t="s">
        <v>367</v>
      </c>
      <c r="B133" s="15" t="s">
        <v>358</v>
      </c>
      <c r="C133" s="15" t="s">
        <v>358</v>
      </c>
      <c r="D133" s="15" t="s">
        <v>315</v>
      </c>
      <c r="E133" s="15" t="s">
        <v>287</v>
      </c>
      <c r="F133" s="15" t="s">
        <v>126</v>
      </c>
      <c r="G133" s="15" t="s">
        <v>127</v>
      </c>
      <c r="H133" s="15" t="s">
        <v>120</v>
      </c>
      <c r="I133" s="15"/>
      <c r="J133" s="15" t="s">
        <v>24</v>
      </c>
      <c r="K133" s="16" t="n">
        <f aca="false">ROUND($K$129*2.5,0)</f>
        <v>550</v>
      </c>
      <c r="L133" s="16" t="n">
        <f aca="false">L129+60+(25*2)</f>
        <v>375</v>
      </c>
      <c r="M133" s="16" t="n">
        <f aca="false">SUM(K133:L133)</f>
        <v>925</v>
      </c>
      <c r="N133" s="25" t="s">
        <v>359</v>
      </c>
      <c r="O133" s="26" t="s">
        <v>368</v>
      </c>
    </row>
    <row r="134" customFormat="false" ht="79.85" hidden="false" customHeight="false" outlineLevel="0" collapsed="false">
      <c r="A134" s="12" t="s">
        <v>369</v>
      </c>
      <c r="B134" s="15" t="s">
        <v>358</v>
      </c>
      <c r="C134" s="15" t="s">
        <v>358</v>
      </c>
      <c r="D134" s="15" t="s">
        <v>315</v>
      </c>
      <c r="E134" s="15" t="s">
        <v>287</v>
      </c>
      <c r="F134" s="15" t="s">
        <v>126</v>
      </c>
      <c r="G134" s="15" t="s">
        <v>127</v>
      </c>
      <c r="H134" s="15" t="s">
        <v>123</v>
      </c>
      <c r="I134" s="15"/>
      <c r="J134" s="15" t="s">
        <v>24</v>
      </c>
      <c r="K134" s="16" t="n">
        <f aca="false">ROUND($K$129*3,0)</f>
        <v>660</v>
      </c>
      <c r="L134" s="16" t="n">
        <f aca="false">L129+80+(25*4)</f>
        <v>445</v>
      </c>
      <c r="M134" s="16" t="n">
        <f aca="false">SUM(K134:L134)</f>
        <v>1105</v>
      </c>
      <c r="N134" s="25" t="s">
        <v>359</v>
      </c>
      <c r="O134" s="26" t="s">
        <v>370</v>
      </c>
    </row>
    <row r="135" customFormat="false" ht="79.85" hidden="false" customHeight="false" outlineLevel="0" collapsed="false">
      <c r="A135" s="12" t="s">
        <v>371</v>
      </c>
      <c r="B135" s="15" t="s">
        <v>358</v>
      </c>
      <c r="C135" s="15" t="s">
        <v>358</v>
      </c>
      <c r="D135" s="15" t="s">
        <v>315</v>
      </c>
      <c r="E135" s="15" t="s">
        <v>287</v>
      </c>
      <c r="F135" s="15" t="s">
        <v>126</v>
      </c>
      <c r="G135" s="15" t="s">
        <v>127</v>
      </c>
      <c r="H135" s="15" t="s">
        <v>132</v>
      </c>
      <c r="I135" s="15"/>
      <c r="J135" s="15" t="s">
        <v>24</v>
      </c>
      <c r="K135" s="16" t="n">
        <f aca="false">ROUND($K$129*3.5,0)</f>
        <v>770</v>
      </c>
      <c r="L135" s="16" t="n">
        <f aca="false">L129+100+(25*6)</f>
        <v>515</v>
      </c>
      <c r="M135" s="16" t="n">
        <f aca="false">SUM(K135:L135)</f>
        <v>1285</v>
      </c>
      <c r="N135" s="25" t="s">
        <v>359</v>
      </c>
      <c r="O135" s="26" t="s">
        <v>372</v>
      </c>
    </row>
    <row r="136" customFormat="false" ht="79.85" hidden="false" customHeight="false" outlineLevel="0" collapsed="false">
      <c r="A136" s="12" t="s">
        <v>373</v>
      </c>
      <c r="B136" s="15" t="s">
        <v>358</v>
      </c>
      <c r="C136" s="15" t="s">
        <v>358</v>
      </c>
      <c r="D136" s="15" t="s">
        <v>315</v>
      </c>
      <c r="E136" s="15" t="s">
        <v>287</v>
      </c>
      <c r="F136" s="15" t="s">
        <v>126</v>
      </c>
      <c r="G136" s="15" t="s">
        <v>135</v>
      </c>
      <c r="H136" s="15" t="s">
        <v>120</v>
      </c>
      <c r="I136" s="15"/>
      <c r="J136" s="15" t="s">
        <v>24</v>
      </c>
      <c r="K136" s="16" t="n">
        <f aca="false">ROUND($K$129*3,0)</f>
        <v>660</v>
      </c>
      <c r="L136" s="16" t="n">
        <f aca="false">L129+60+(50*2)</f>
        <v>425</v>
      </c>
      <c r="M136" s="16" t="n">
        <f aca="false">SUM(K136:L136)</f>
        <v>1085</v>
      </c>
      <c r="N136" s="25" t="s">
        <v>359</v>
      </c>
      <c r="O136" s="26" t="s">
        <v>374</v>
      </c>
    </row>
    <row r="137" customFormat="false" ht="79.85" hidden="false" customHeight="false" outlineLevel="0" collapsed="false">
      <c r="A137" s="12" t="s">
        <v>375</v>
      </c>
      <c r="B137" s="15" t="s">
        <v>358</v>
      </c>
      <c r="C137" s="15" t="s">
        <v>358</v>
      </c>
      <c r="D137" s="15" t="s">
        <v>315</v>
      </c>
      <c r="E137" s="15" t="s">
        <v>287</v>
      </c>
      <c r="F137" s="15" t="s">
        <v>126</v>
      </c>
      <c r="G137" s="15" t="s">
        <v>135</v>
      </c>
      <c r="H137" s="15" t="s">
        <v>123</v>
      </c>
      <c r="I137" s="15"/>
      <c r="J137" s="15" t="s">
        <v>24</v>
      </c>
      <c r="K137" s="16" t="n">
        <f aca="false">ROUND($K$129*3.5,0)</f>
        <v>770</v>
      </c>
      <c r="L137" s="16" t="n">
        <f aca="false">L129+80+(50*4)</f>
        <v>545</v>
      </c>
      <c r="M137" s="16" t="n">
        <f aca="false">SUM(K137:L137)</f>
        <v>1315</v>
      </c>
      <c r="N137" s="25" t="s">
        <v>359</v>
      </c>
      <c r="O137" s="26" t="s">
        <v>376</v>
      </c>
    </row>
    <row r="138" customFormat="false" ht="79.85" hidden="false" customHeight="false" outlineLevel="0" collapsed="false">
      <c r="A138" s="12" t="s">
        <v>377</v>
      </c>
      <c r="B138" s="15" t="s">
        <v>358</v>
      </c>
      <c r="C138" s="15" t="s">
        <v>358</v>
      </c>
      <c r="D138" s="15" t="s">
        <v>315</v>
      </c>
      <c r="E138" s="15" t="s">
        <v>287</v>
      </c>
      <c r="F138" s="15" t="s">
        <v>126</v>
      </c>
      <c r="G138" s="15" t="s">
        <v>140</v>
      </c>
      <c r="H138" s="15" t="s">
        <v>120</v>
      </c>
      <c r="I138" s="15"/>
      <c r="J138" s="15" t="s">
        <v>24</v>
      </c>
      <c r="K138" s="16" t="n">
        <f aca="false">ROUND($K$129*3,0)</f>
        <v>660</v>
      </c>
      <c r="L138" s="16" t="n">
        <f aca="false">L129+80+(75*2)</f>
        <v>495</v>
      </c>
      <c r="M138" s="16" t="n">
        <f aca="false">SUM(K138:L138)</f>
        <v>1155</v>
      </c>
      <c r="N138" s="25" t="s">
        <v>359</v>
      </c>
      <c r="O138" s="26" t="s">
        <v>378</v>
      </c>
    </row>
    <row r="139" customFormat="false" ht="79.85" hidden="false" customHeight="false" outlineLevel="0" collapsed="false">
      <c r="A139" s="12" t="s">
        <v>379</v>
      </c>
      <c r="B139" s="15" t="s">
        <v>358</v>
      </c>
      <c r="C139" s="15" t="s">
        <v>358</v>
      </c>
      <c r="D139" s="15" t="s">
        <v>315</v>
      </c>
      <c r="E139" s="15" t="s">
        <v>287</v>
      </c>
      <c r="F139" s="15" t="s">
        <v>126</v>
      </c>
      <c r="G139" s="15" t="s">
        <v>140</v>
      </c>
      <c r="H139" s="15" t="s">
        <v>123</v>
      </c>
      <c r="I139" s="15"/>
      <c r="J139" s="15" t="s">
        <v>24</v>
      </c>
      <c r="K139" s="16" t="n">
        <f aca="false">ROUND($K$129*3.5,0)</f>
        <v>770</v>
      </c>
      <c r="L139" s="16" t="n">
        <f aca="false">L129+100+(75*4)</f>
        <v>665</v>
      </c>
      <c r="M139" s="16" t="n">
        <f aca="false">SUM(K139:L139)</f>
        <v>1435</v>
      </c>
      <c r="N139" s="25" t="s">
        <v>359</v>
      </c>
      <c r="O139" s="26" t="s">
        <v>380</v>
      </c>
    </row>
    <row r="140" customFormat="false" ht="79.85" hidden="false" customHeight="false" outlineLevel="0" collapsed="false">
      <c r="A140" s="12" t="s">
        <v>381</v>
      </c>
      <c r="B140" s="15" t="s">
        <v>358</v>
      </c>
      <c r="C140" s="15" t="s">
        <v>358</v>
      </c>
      <c r="D140" s="15" t="s">
        <v>315</v>
      </c>
      <c r="E140" s="15" t="s">
        <v>287</v>
      </c>
      <c r="F140" s="15" t="s">
        <v>126</v>
      </c>
      <c r="G140" s="15" t="s">
        <v>145</v>
      </c>
      <c r="H140" s="15" t="s">
        <v>120</v>
      </c>
      <c r="I140" s="15"/>
      <c r="J140" s="15" t="s">
        <v>24</v>
      </c>
      <c r="K140" s="16" t="n">
        <f aca="false">ROUND($K$129*3,0)</f>
        <v>660</v>
      </c>
      <c r="L140" s="16" t="n">
        <f aca="false">L129+100+(100*2)</f>
        <v>565</v>
      </c>
      <c r="M140" s="16" t="n">
        <f aca="false">SUM(K140:L140)</f>
        <v>1225</v>
      </c>
      <c r="N140" s="25" t="s">
        <v>359</v>
      </c>
      <c r="O140" s="26" t="s">
        <v>382</v>
      </c>
    </row>
    <row r="141" customFormat="false" ht="79.85" hidden="false" customHeight="false" outlineLevel="0" collapsed="false">
      <c r="A141" s="12" t="s">
        <v>383</v>
      </c>
      <c r="B141" s="15" t="s">
        <v>358</v>
      </c>
      <c r="C141" s="15" t="s">
        <v>358</v>
      </c>
      <c r="D141" s="15" t="s">
        <v>315</v>
      </c>
      <c r="E141" s="15" t="s">
        <v>287</v>
      </c>
      <c r="F141" s="15" t="s">
        <v>126</v>
      </c>
      <c r="G141" s="15" t="s">
        <v>145</v>
      </c>
      <c r="H141" s="15" t="s">
        <v>123</v>
      </c>
      <c r="I141" s="15"/>
      <c r="J141" s="15" t="s">
        <v>24</v>
      </c>
      <c r="K141" s="16" t="n">
        <f aca="false">ROUND($K$129*3.5,0)</f>
        <v>770</v>
      </c>
      <c r="L141" s="16" t="n">
        <f aca="false">L129+120+(100*4)</f>
        <v>785</v>
      </c>
      <c r="M141" s="16" t="n">
        <f aca="false">SUM(K141:L141)</f>
        <v>1555</v>
      </c>
      <c r="N141" s="25" t="s">
        <v>359</v>
      </c>
      <c r="O141" s="26" t="s">
        <v>384</v>
      </c>
    </row>
    <row r="142" customFormat="false" ht="68.65" hidden="false" customHeight="false" outlineLevel="0" collapsed="false">
      <c r="A142" s="12" t="s">
        <v>385</v>
      </c>
      <c r="B142" s="15" t="s">
        <v>358</v>
      </c>
      <c r="C142" s="15" t="s">
        <v>358</v>
      </c>
      <c r="D142" s="15" t="s">
        <v>315</v>
      </c>
      <c r="E142" s="15" t="s">
        <v>287</v>
      </c>
      <c r="F142" s="15" t="s">
        <v>150</v>
      </c>
      <c r="G142" s="15" t="s">
        <v>123</v>
      </c>
      <c r="H142" s="15"/>
      <c r="I142" s="15"/>
      <c r="J142" s="15" t="s">
        <v>24</v>
      </c>
      <c r="K142" s="16" t="n">
        <f aca="false">ROUND($K$129*2,0)</f>
        <v>440</v>
      </c>
      <c r="L142" s="16" t="n">
        <f aca="false">L129+60</f>
        <v>325</v>
      </c>
      <c r="M142" s="16" t="n">
        <f aca="false">SUM(K142:L142)</f>
        <v>765</v>
      </c>
      <c r="N142" s="25" t="s">
        <v>359</v>
      </c>
      <c r="O142" s="26" t="s">
        <v>386</v>
      </c>
    </row>
    <row r="143" customFormat="false" ht="57.45" hidden="false" customHeight="false" outlineLevel="0" collapsed="false">
      <c r="A143" s="12" t="s">
        <v>387</v>
      </c>
      <c r="B143" s="15" t="s">
        <v>388</v>
      </c>
      <c r="C143" s="15" t="s">
        <v>388</v>
      </c>
      <c r="D143" s="15" t="s">
        <v>315</v>
      </c>
      <c r="E143" s="15"/>
      <c r="F143" s="15"/>
      <c r="G143" s="15"/>
      <c r="H143" s="15"/>
      <c r="I143" s="15"/>
      <c r="J143" s="15" t="s">
        <v>24</v>
      </c>
      <c r="K143" s="16" t="n">
        <v>180</v>
      </c>
      <c r="L143" s="16" t="n">
        <v>150</v>
      </c>
      <c r="M143" s="16" t="n">
        <f aca="false">SUM(K143:L143)</f>
        <v>330</v>
      </c>
      <c r="N143" s="25" t="s">
        <v>389</v>
      </c>
      <c r="O143" s="26" t="s">
        <v>390</v>
      </c>
    </row>
    <row r="144" customFormat="false" ht="46.25" hidden="false" customHeight="false" outlineLevel="0" collapsed="false">
      <c r="A144" s="12" t="s">
        <v>391</v>
      </c>
      <c r="B144" s="15" t="s">
        <v>392</v>
      </c>
      <c r="C144" s="15" t="s">
        <v>392</v>
      </c>
      <c r="D144" s="15" t="s">
        <v>315</v>
      </c>
      <c r="E144" s="15" t="s">
        <v>275</v>
      </c>
      <c r="F144" s="15"/>
      <c r="G144" s="15"/>
      <c r="H144" s="15"/>
      <c r="I144" s="15"/>
      <c r="J144" s="15" t="s">
        <v>24</v>
      </c>
      <c r="K144" s="16" t="n">
        <v>220</v>
      </c>
      <c r="L144" s="16" t="n">
        <v>270</v>
      </c>
      <c r="M144" s="16" t="n">
        <f aca="false">SUM(K144:L144)</f>
        <v>490</v>
      </c>
      <c r="N144" s="25" t="s">
        <v>393</v>
      </c>
      <c r="O144" s="26" t="s">
        <v>394</v>
      </c>
    </row>
    <row r="145" customFormat="false" ht="57.45" hidden="false" customHeight="false" outlineLevel="0" collapsed="false">
      <c r="A145" s="12" t="s">
        <v>395</v>
      </c>
      <c r="B145" s="15" t="s">
        <v>396</v>
      </c>
      <c r="C145" s="15" t="s">
        <v>396</v>
      </c>
      <c r="D145" s="15" t="s">
        <v>315</v>
      </c>
      <c r="E145" s="15"/>
      <c r="F145" s="15"/>
      <c r="G145" s="15"/>
      <c r="H145" s="15"/>
      <c r="I145" s="15"/>
      <c r="J145" s="15" t="s">
        <v>24</v>
      </c>
      <c r="K145" s="16" t="n">
        <v>260</v>
      </c>
      <c r="L145" s="16" t="n">
        <v>380</v>
      </c>
      <c r="M145" s="16" t="n">
        <f aca="false">SUM(K145:L145)</f>
        <v>640</v>
      </c>
      <c r="N145" s="25" t="s">
        <v>389</v>
      </c>
      <c r="O145" s="26" t="s">
        <v>397</v>
      </c>
    </row>
    <row r="146" customFormat="false" ht="68.65" hidden="false" customHeight="false" outlineLevel="0" collapsed="false">
      <c r="A146" s="12" t="s">
        <v>398</v>
      </c>
      <c r="B146" s="15" t="s">
        <v>396</v>
      </c>
      <c r="C146" s="15" t="s">
        <v>396</v>
      </c>
      <c r="D146" s="15" t="s">
        <v>315</v>
      </c>
      <c r="E146" s="15" t="s">
        <v>287</v>
      </c>
      <c r="F146" s="15" t="s">
        <v>115</v>
      </c>
      <c r="G146" s="15"/>
      <c r="H146" s="15"/>
      <c r="I146" s="15"/>
      <c r="J146" s="15" t="s">
        <v>24</v>
      </c>
      <c r="K146" s="16" t="n">
        <f aca="false">ROUND($K$145*2,0)</f>
        <v>520</v>
      </c>
      <c r="L146" s="16" t="n">
        <f aca="false">L145+60</f>
        <v>440</v>
      </c>
      <c r="M146" s="16" t="n">
        <f aca="false">SUM(K146:L146)</f>
        <v>960</v>
      </c>
      <c r="N146" s="25" t="s">
        <v>389</v>
      </c>
      <c r="O146" s="26" t="s">
        <v>399</v>
      </c>
    </row>
    <row r="147" customFormat="false" ht="68.65" hidden="false" customHeight="false" outlineLevel="0" collapsed="false">
      <c r="A147" s="12" t="s">
        <v>400</v>
      </c>
      <c r="B147" s="15" t="s">
        <v>396</v>
      </c>
      <c r="C147" s="15" t="s">
        <v>396</v>
      </c>
      <c r="D147" s="15" t="s">
        <v>315</v>
      </c>
      <c r="E147" s="15" t="s">
        <v>287</v>
      </c>
      <c r="F147" s="15" t="s">
        <v>333</v>
      </c>
      <c r="G147" s="15" t="s">
        <v>120</v>
      </c>
      <c r="H147" s="15"/>
      <c r="I147" s="15"/>
      <c r="J147" s="15" t="s">
        <v>24</v>
      </c>
      <c r="K147" s="16" t="n">
        <f aca="false">ROUND($K$145*2.5,0)</f>
        <v>650</v>
      </c>
      <c r="L147" s="16" t="n">
        <f aca="false">L145+60+(5*2)</f>
        <v>450</v>
      </c>
      <c r="M147" s="16" t="n">
        <f aca="false">SUM(K147:L147)</f>
        <v>1100</v>
      </c>
      <c r="N147" s="25" t="s">
        <v>389</v>
      </c>
      <c r="O147" s="26" t="s">
        <v>401</v>
      </c>
    </row>
    <row r="148" customFormat="false" ht="68.65" hidden="false" customHeight="false" outlineLevel="0" collapsed="false">
      <c r="A148" s="12" t="s">
        <v>402</v>
      </c>
      <c r="B148" s="15" t="s">
        <v>396</v>
      </c>
      <c r="C148" s="15" t="s">
        <v>396</v>
      </c>
      <c r="D148" s="15" t="s">
        <v>315</v>
      </c>
      <c r="E148" s="15" t="s">
        <v>287</v>
      </c>
      <c r="F148" s="15" t="s">
        <v>119</v>
      </c>
      <c r="G148" s="15" t="s">
        <v>123</v>
      </c>
      <c r="H148" s="15"/>
      <c r="I148" s="15"/>
      <c r="J148" s="15" t="s">
        <v>24</v>
      </c>
      <c r="K148" s="16" t="n">
        <f aca="false">ROUND($K$145*3,0)</f>
        <v>780</v>
      </c>
      <c r="L148" s="16" t="n">
        <f aca="false">L145+60+(5*4)</f>
        <v>460</v>
      </c>
      <c r="M148" s="16" t="n">
        <f aca="false">SUM(K148:L148)</f>
        <v>1240</v>
      </c>
      <c r="N148" s="25" t="s">
        <v>389</v>
      </c>
      <c r="O148" s="26" t="s">
        <v>403</v>
      </c>
    </row>
    <row r="149" customFormat="false" ht="79.85" hidden="false" customHeight="false" outlineLevel="0" collapsed="false">
      <c r="A149" s="12" t="s">
        <v>404</v>
      </c>
      <c r="B149" s="15" t="s">
        <v>396</v>
      </c>
      <c r="C149" s="15" t="s">
        <v>396</v>
      </c>
      <c r="D149" s="15" t="s">
        <v>315</v>
      </c>
      <c r="E149" s="15" t="s">
        <v>287</v>
      </c>
      <c r="F149" s="15" t="s">
        <v>126</v>
      </c>
      <c r="G149" s="15" t="s">
        <v>127</v>
      </c>
      <c r="H149" s="15" t="s">
        <v>120</v>
      </c>
      <c r="I149" s="15"/>
      <c r="J149" s="15" t="s">
        <v>24</v>
      </c>
      <c r="K149" s="16" t="n">
        <f aca="false">ROUND($K$145*2.5,0)</f>
        <v>650</v>
      </c>
      <c r="L149" s="16" t="n">
        <f aca="false">L145+60+(25*2)</f>
        <v>490</v>
      </c>
      <c r="M149" s="16" t="n">
        <f aca="false">SUM(K149:L149)</f>
        <v>1140</v>
      </c>
      <c r="N149" s="25" t="s">
        <v>389</v>
      </c>
      <c r="O149" s="26" t="s">
        <v>405</v>
      </c>
    </row>
    <row r="150" customFormat="false" ht="79.85" hidden="false" customHeight="false" outlineLevel="0" collapsed="false">
      <c r="A150" s="12" t="s">
        <v>406</v>
      </c>
      <c r="B150" s="15" t="s">
        <v>396</v>
      </c>
      <c r="C150" s="15" t="s">
        <v>396</v>
      </c>
      <c r="D150" s="15" t="s">
        <v>315</v>
      </c>
      <c r="E150" s="15" t="s">
        <v>287</v>
      </c>
      <c r="F150" s="15" t="s">
        <v>126</v>
      </c>
      <c r="G150" s="15" t="s">
        <v>127</v>
      </c>
      <c r="H150" s="15" t="s">
        <v>123</v>
      </c>
      <c r="I150" s="15"/>
      <c r="J150" s="15" t="s">
        <v>24</v>
      </c>
      <c r="K150" s="16" t="n">
        <f aca="false">ROUND($K$145*3,0)</f>
        <v>780</v>
      </c>
      <c r="L150" s="16" t="n">
        <f aca="false">L145+80+(25*4)</f>
        <v>560</v>
      </c>
      <c r="M150" s="16" t="n">
        <f aca="false">SUM(K150:L150)</f>
        <v>1340</v>
      </c>
      <c r="N150" s="25" t="s">
        <v>389</v>
      </c>
      <c r="O150" s="26" t="s">
        <v>407</v>
      </c>
    </row>
    <row r="151" customFormat="false" ht="79.85" hidden="false" customHeight="false" outlineLevel="0" collapsed="false">
      <c r="A151" s="12" t="s">
        <v>408</v>
      </c>
      <c r="B151" s="15" t="s">
        <v>396</v>
      </c>
      <c r="C151" s="15" t="s">
        <v>396</v>
      </c>
      <c r="D151" s="15" t="s">
        <v>315</v>
      </c>
      <c r="E151" s="15" t="s">
        <v>287</v>
      </c>
      <c r="F151" s="15" t="s">
        <v>126</v>
      </c>
      <c r="G151" s="15" t="s">
        <v>127</v>
      </c>
      <c r="H151" s="15" t="s">
        <v>132</v>
      </c>
      <c r="I151" s="15"/>
      <c r="J151" s="15" t="s">
        <v>24</v>
      </c>
      <c r="K151" s="16" t="n">
        <f aca="false">ROUND($K$145*3.5,0)</f>
        <v>910</v>
      </c>
      <c r="L151" s="16" t="n">
        <f aca="false">L145+100+(25*6)</f>
        <v>630</v>
      </c>
      <c r="M151" s="16" t="n">
        <f aca="false">SUM(K151:L151)</f>
        <v>1540</v>
      </c>
      <c r="N151" s="25" t="s">
        <v>389</v>
      </c>
      <c r="O151" s="26" t="s">
        <v>409</v>
      </c>
    </row>
    <row r="152" customFormat="false" ht="79.85" hidden="false" customHeight="false" outlineLevel="0" collapsed="false">
      <c r="A152" s="12" t="s">
        <v>410</v>
      </c>
      <c r="B152" s="15" t="s">
        <v>396</v>
      </c>
      <c r="C152" s="15" t="s">
        <v>396</v>
      </c>
      <c r="D152" s="15" t="s">
        <v>315</v>
      </c>
      <c r="E152" s="15" t="s">
        <v>287</v>
      </c>
      <c r="F152" s="15" t="s">
        <v>126</v>
      </c>
      <c r="G152" s="15" t="s">
        <v>135</v>
      </c>
      <c r="H152" s="15" t="s">
        <v>120</v>
      </c>
      <c r="I152" s="15"/>
      <c r="J152" s="15" t="s">
        <v>24</v>
      </c>
      <c r="K152" s="16" t="n">
        <f aca="false">ROUND($K$145*3,0)</f>
        <v>780</v>
      </c>
      <c r="L152" s="16" t="n">
        <f aca="false">L145+60+(50*2)</f>
        <v>540</v>
      </c>
      <c r="M152" s="16" t="n">
        <f aca="false">SUM(K152:L152)</f>
        <v>1320</v>
      </c>
      <c r="N152" s="25" t="s">
        <v>389</v>
      </c>
      <c r="O152" s="26" t="s">
        <v>411</v>
      </c>
    </row>
    <row r="153" customFormat="false" ht="79.85" hidden="false" customHeight="false" outlineLevel="0" collapsed="false">
      <c r="A153" s="12" t="s">
        <v>412</v>
      </c>
      <c r="B153" s="15" t="s">
        <v>396</v>
      </c>
      <c r="C153" s="15" t="s">
        <v>396</v>
      </c>
      <c r="D153" s="15" t="s">
        <v>315</v>
      </c>
      <c r="E153" s="15" t="s">
        <v>287</v>
      </c>
      <c r="F153" s="15" t="s">
        <v>126</v>
      </c>
      <c r="G153" s="15" t="s">
        <v>135</v>
      </c>
      <c r="H153" s="15" t="s">
        <v>123</v>
      </c>
      <c r="I153" s="15"/>
      <c r="J153" s="15" t="s">
        <v>24</v>
      </c>
      <c r="K153" s="16" t="n">
        <f aca="false">ROUND($K$145*3.5,0)</f>
        <v>910</v>
      </c>
      <c r="L153" s="16" t="n">
        <f aca="false">L145+80+(50*4)</f>
        <v>660</v>
      </c>
      <c r="M153" s="16" t="n">
        <f aca="false">SUM(K153:L153)</f>
        <v>1570</v>
      </c>
      <c r="N153" s="25" t="s">
        <v>389</v>
      </c>
      <c r="O153" s="26" t="s">
        <v>413</v>
      </c>
    </row>
    <row r="154" customFormat="false" ht="79.85" hidden="false" customHeight="false" outlineLevel="0" collapsed="false">
      <c r="A154" s="12" t="s">
        <v>414</v>
      </c>
      <c r="B154" s="15" t="s">
        <v>396</v>
      </c>
      <c r="C154" s="15" t="s">
        <v>396</v>
      </c>
      <c r="D154" s="15" t="s">
        <v>315</v>
      </c>
      <c r="E154" s="15" t="s">
        <v>287</v>
      </c>
      <c r="F154" s="15" t="s">
        <v>126</v>
      </c>
      <c r="G154" s="15" t="s">
        <v>140</v>
      </c>
      <c r="H154" s="15" t="s">
        <v>120</v>
      </c>
      <c r="I154" s="15"/>
      <c r="J154" s="15" t="s">
        <v>24</v>
      </c>
      <c r="K154" s="16" t="n">
        <f aca="false">ROUND($K$145*3,0)</f>
        <v>780</v>
      </c>
      <c r="L154" s="16" t="n">
        <f aca="false">L145+80+(75*2)</f>
        <v>610</v>
      </c>
      <c r="M154" s="16" t="n">
        <f aca="false">SUM(K154:L154)</f>
        <v>1390</v>
      </c>
      <c r="N154" s="25" t="s">
        <v>389</v>
      </c>
      <c r="O154" s="26" t="s">
        <v>415</v>
      </c>
    </row>
    <row r="155" customFormat="false" ht="79.85" hidden="false" customHeight="false" outlineLevel="0" collapsed="false">
      <c r="A155" s="12" t="s">
        <v>416</v>
      </c>
      <c r="B155" s="15" t="s">
        <v>396</v>
      </c>
      <c r="C155" s="15" t="s">
        <v>396</v>
      </c>
      <c r="D155" s="15" t="s">
        <v>315</v>
      </c>
      <c r="E155" s="15" t="s">
        <v>287</v>
      </c>
      <c r="F155" s="15" t="s">
        <v>126</v>
      </c>
      <c r="G155" s="15" t="s">
        <v>140</v>
      </c>
      <c r="H155" s="15" t="s">
        <v>123</v>
      </c>
      <c r="I155" s="15"/>
      <c r="J155" s="15" t="s">
        <v>24</v>
      </c>
      <c r="K155" s="16" t="n">
        <f aca="false">ROUND($K$145*3.5,0)</f>
        <v>910</v>
      </c>
      <c r="L155" s="16" t="n">
        <f aca="false">L145+100+(75*4)</f>
        <v>780</v>
      </c>
      <c r="M155" s="16" t="n">
        <f aca="false">SUM(K155:L155)</f>
        <v>1690</v>
      </c>
      <c r="N155" s="25" t="s">
        <v>389</v>
      </c>
      <c r="O155" s="26" t="s">
        <v>417</v>
      </c>
    </row>
    <row r="156" customFormat="false" ht="79.85" hidden="false" customHeight="false" outlineLevel="0" collapsed="false">
      <c r="A156" s="12" t="s">
        <v>418</v>
      </c>
      <c r="B156" s="15" t="s">
        <v>396</v>
      </c>
      <c r="C156" s="15" t="s">
        <v>396</v>
      </c>
      <c r="D156" s="15" t="s">
        <v>315</v>
      </c>
      <c r="E156" s="15" t="s">
        <v>287</v>
      </c>
      <c r="F156" s="15" t="s">
        <v>126</v>
      </c>
      <c r="G156" s="15" t="s">
        <v>145</v>
      </c>
      <c r="H156" s="15" t="s">
        <v>120</v>
      </c>
      <c r="I156" s="15"/>
      <c r="J156" s="15" t="s">
        <v>24</v>
      </c>
      <c r="K156" s="16" t="n">
        <f aca="false">ROUND($K$145*3,0)</f>
        <v>780</v>
      </c>
      <c r="L156" s="16" t="n">
        <f aca="false">L145+100+(100*2)</f>
        <v>680</v>
      </c>
      <c r="M156" s="16" t="n">
        <f aca="false">SUM(K156:L156)</f>
        <v>1460</v>
      </c>
      <c r="N156" s="25" t="s">
        <v>389</v>
      </c>
      <c r="O156" s="26" t="s">
        <v>419</v>
      </c>
    </row>
    <row r="157" customFormat="false" ht="79.85" hidden="false" customHeight="false" outlineLevel="0" collapsed="false">
      <c r="A157" s="12" t="s">
        <v>420</v>
      </c>
      <c r="B157" s="15" t="s">
        <v>396</v>
      </c>
      <c r="C157" s="15" t="s">
        <v>396</v>
      </c>
      <c r="D157" s="15" t="s">
        <v>315</v>
      </c>
      <c r="E157" s="15" t="s">
        <v>287</v>
      </c>
      <c r="F157" s="15" t="s">
        <v>126</v>
      </c>
      <c r="G157" s="15" t="s">
        <v>145</v>
      </c>
      <c r="H157" s="15" t="s">
        <v>123</v>
      </c>
      <c r="I157" s="15"/>
      <c r="J157" s="15" t="s">
        <v>24</v>
      </c>
      <c r="K157" s="16" t="n">
        <f aca="false">ROUND($K$145*3.5,0)</f>
        <v>910</v>
      </c>
      <c r="L157" s="16" t="n">
        <f aca="false">L145+120+(100*4)</f>
        <v>900</v>
      </c>
      <c r="M157" s="16" t="n">
        <f aca="false">SUM(K157:L157)</f>
        <v>1810</v>
      </c>
      <c r="N157" s="25" t="s">
        <v>389</v>
      </c>
      <c r="O157" s="26" t="s">
        <v>421</v>
      </c>
    </row>
    <row r="158" customFormat="false" ht="68.65" hidden="false" customHeight="false" outlineLevel="0" collapsed="false">
      <c r="A158" s="12" t="s">
        <v>422</v>
      </c>
      <c r="B158" s="15" t="s">
        <v>396</v>
      </c>
      <c r="C158" s="15" t="s">
        <v>396</v>
      </c>
      <c r="D158" s="15" t="s">
        <v>315</v>
      </c>
      <c r="E158" s="15" t="s">
        <v>287</v>
      </c>
      <c r="F158" s="15" t="s">
        <v>150</v>
      </c>
      <c r="G158" s="15" t="s">
        <v>123</v>
      </c>
      <c r="H158" s="15"/>
      <c r="I158" s="15"/>
      <c r="J158" s="15" t="s">
        <v>24</v>
      </c>
      <c r="K158" s="16" t="n">
        <f aca="false">ROUND($K$145*2,0)</f>
        <v>520</v>
      </c>
      <c r="L158" s="16" t="n">
        <f aca="false">L145+60</f>
        <v>440</v>
      </c>
      <c r="M158" s="16" t="n">
        <f aca="false">SUM(K158:L158)</f>
        <v>960</v>
      </c>
      <c r="N158" s="25" t="s">
        <v>389</v>
      </c>
      <c r="O158" s="26" t="s">
        <v>423</v>
      </c>
    </row>
    <row r="159" customFormat="false" ht="57.45" hidden="false" customHeight="false" outlineLevel="0" collapsed="false">
      <c r="A159" s="12" t="s">
        <v>424</v>
      </c>
      <c r="B159" s="15" t="s">
        <v>392</v>
      </c>
      <c r="C159" s="15" t="s">
        <v>392</v>
      </c>
      <c r="D159" s="15" t="s">
        <v>425</v>
      </c>
      <c r="E159" s="15" t="s">
        <v>275</v>
      </c>
      <c r="F159" s="15"/>
      <c r="G159" s="15"/>
      <c r="H159" s="15"/>
      <c r="I159" s="15"/>
      <c r="J159" s="15" t="s">
        <v>24</v>
      </c>
      <c r="K159" s="16" t="n">
        <v>200</v>
      </c>
      <c r="L159" s="16" t="n">
        <v>420</v>
      </c>
      <c r="M159" s="16" t="n">
        <f aca="false">SUM(K159:L159)</f>
        <v>620</v>
      </c>
      <c r="N159" s="25" t="s">
        <v>389</v>
      </c>
      <c r="O159" s="26" t="s">
        <v>426</v>
      </c>
    </row>
    <row r="160" customFormat="false" ht="68.65" hidden="false" customHeight="false" outlineLevel="0" collapsed="false">
      <c r="A160" s="12" t="s">
        <v>427</v>
      </c>
      <c r="B160" s="15" t="s">
        <v>396</v>
      </c>
      <c r="C160" s="15" t="s">
        <v>396</v>
      </c>
      <c r="D160" s="15" t="s">
        <v>425</v>
      </c>
      <c r="E160" s="15" t="s">
        <v>287</v>
      </c>
      <c r="F160" s="15" t="s">
        <v>275</v>
      </c>
      <c r="G160" s="15"/>
      <c r="H160" s="15"/>
      <c r="I160" s="15"/>
      <c r="J160" s="15" t="s">
        <v>24</v>
      </c>
      <c r="K160" s="16" t="n">
        <v>460</v>
      </c>
      <c r="L160" s="16" t="n">
        <v>1200</v>
      </c>
      <c r="M160" s="16" t="n">
        <f aca="false">SUM(K160:L160)</f>
        <v>1660</v>
      </c>
      <c r="N160" s="25" t="s">
        <v>389</v>
      </c>
      <c r="O160" s="26" t="s">
        <v>428</v>
      </c>
    </row>
    <row r="161" customFormat="false" ht="46.25" hidden="false" customHeight="false" outlineLevel="0" collapsed="false">
      <c r="A161" s="12" t="s">
        <v>429</v>
      </c>
      <c r="B161" s="15" t="s">
        <v>392</v>
      </c>
      <c r="C161" s="15" t="s">
        <v>392</v>
      </c>
      <c r="D161" s="15" t="s">
        <v>430</v>
      </c>
      <c r="E161" s="15" t="s">
        <v>275</v>
      </c>
      <c r="F161" s="15"/>
      <c r="G161" s="15"/>
      <c r="H161" s="15"/>
      <c r="I161" s="15"/>
      <c r="J161" s="15" t="s">
        <v>24</v>
      </c>
      <c r="K161" s="16" t="n">
        <v>200</v>
      </c>
      <c r="L161" s="16" t="n">
        <v>170</v>
      </c>
      <c r="M161" s="16" t="n">
        <f aca="false">SUM(K161:L161)</f>
        <v>370</v>
      </c>
      <c r="N161" s="25" t="s">
        <v>393</v>
      </c>
      <c r="O161" s="26" t="s">
        <v>431</v>
      </c>
    </row>
    <row r="162" customFormat="false" ht="68.65" hidden="false" customHeight="false" outlineLevel="0" collapsed="false">
      <c r="A162" s="12" t="s">
        <v>432</v>
      </c>
      <c r="B162" s="15" t="s">
        <v>396</v>
      </c>
      <c r="C162" s="15" t="s">
        <v>396</v>
      </c>
      <c r="D162" s="15" t="s">
        <v>430</v>
      </c>
      <c r="E162" s="15" t="s">
        <v>287</v>
      </c>
      <c r="F162" s="15" t="s">
        <v>275</v>
      </c>
      <c r="G162" s="15"/>
      <c r="H162" s="15"/>
      <c r="I162" s="15"/>
      <c r="J162" s="15" t="s">
        <v>24</v>
      </c>
      <c r="K162" s="16" t="n">
        <v>320</v>
      </c>
      <c r="L162" s="16" t="n">
        <v>650</v>
      </c>
      <c r="M162" s="16" t="n">
        <f aca="false">SUM(K162:L162)</f>
        <v>970</v>
      </c>
      <c r="N162" s="25" t="s">
        <v>433</v>
      </c>
      <c r="O162" s="26" t="s">
        <v>434</v>
      </c>
    </row>
    <row r="163" customFormat="false" ht="15.75" hidden="false" customHeight="false" outlineLevel="0" collapsed="false">
      <c r="A163" s="7" t="s">
        <v>435</v>
      </c>
      <c r="B163" s="8"/>
      <c r="C163" s="8"/>
      <c r="D163" s="8"/>
      <c r="E163" s="8"/>
      <c r="F163" s="8"/>
      <c r="G163" s="8"/>
      <c r="H163" s="8"/>
      <c r="I163" s="8"/>
      <c r="J163" s="8"/>
      <c r="K163" s="11"/>
      <c r="L163" s="11"/>
      <c r="M163" s="16" t="n">
        <f aca="false">SUM(K163:L163)</f>
        <v>0</v>
      </c>
      <c r="N163" s="8"/>
      <c r="O163" s="8"/>
    </row>
    <row r="164" customFormat="false" ht="46.25" hidden="false" customHeight="false" outlineLevel="0" collapsed="false">
      <c r="A164" s="12" t="s">
        <v>436</v>
      </c>
      <c r="B164" s="15" t="s">
        <v>437</v>
      </c>
      <c r="C164" s="15" t="s">
        <v>437</v>
      </c>
      <c r="D164" s="15" t="s">
        <v>438</v>
      </c>
      <c r="E164" s="15" t="s">
        <v>439</v>
      </c>
      <c r="F164" s="15" t="s">
        <v>440</v>
      </c>
      <c r="G164" s="15" t="s">
        <v>441</v>
      </c>
      <c r="H164" s="15"/>
      <c r="I164" s="15" t="s">
        <v>442</v>
      </c>
      <c r="J164" s="15" t="s">
        <v>24</v>
      </c>
      <c r="K164" s="16" t="n">
        <v>140</v>
      </c>
      <c r="L164" s="16" t="n">
        <v>40</v>
      </c>
      <c r="M164" s="16" t="n">
        <f aca="false">SUM(K164:L164)</f>
        <v>180</v>
      </c>
      <c r="N164" s="25" t="s">
        <v>443</v>
      </c>
      <c r="O164" s="26" t="s">
        <v>444</v>
      </c>
    </row>
    <row r="165" customFormat="false" ht="46.25" hidden="false" customHeight="false" outlineLevel="0" collapsed="false">
      <c r="A165" s="12" t="s">
        <v>445</v>
      </c>
      <c r="B165" s="15" t="s">
        <v>437</v>
      </c>
      <c r="C165" s="15" t="s">
        <v>437</v>
      </c>
      <c r="D165" s="15" t="s">
        <v>438</v>
      </c>
      <c r="E165" s="15" t="s">
        <v>439</v>
      </c>
      <c r="F165" s="15" t="s">
        <v>440</v>
      </c>
      <c r="G165" s="15" t="s">
        <v>441</v>
      </c>
      <c r="H165" s="15"/>
      <c r="I165" s="15" t="s">
        <v>446</v>
      </c>
      <c r="J165" s="15" t="s">
        <v>24</v>
      </c>
      <c r="K165" s="16" t="n">
        <v>140</v>
      </c>
      <c r="L165" s="16" t="n">
        <v>80</v>
      </c>
      <c r="M165" s="16" t="n">
        <f aca="false">SUM(K165:L165)</f>
        <v>220</v>
      </c>
      <c r="N165" s="25" t="s">
        <v>443</v>
      </c>
      <c r="O165" s="26" t="s">
        <v>447</v>
      </c>
    </row>
    <row r="166" customFormat="false" ht="57.45" hidden="false" customHeight="false" outlineLevel="0" collapsed="false">
      <c r="A166" s="12" t="s">
        <v>448</v>
      </c>
      <c r="B166" s="15" t="s">
        <v>437</v>
      </c>
      <c r="C166" s="15" t="s">
        <v>437</v>
      </c>
      <c r="D166" s="15" t="s">
        <v>438</v>
      </c>
      <c r="E166" s="15" t="s">
        <v>449</v>
      </c>
      <c r="F166" s="15" t="s">
        <v>450</v>
      </c>
      <c r="G166" s="15" t="s">
        <v>246</v>
      </c>
      <c r="H166" s="15"/>
      <c r="I166" s="15" t="s">
        <v>451</v>
      </c>
      <c r="J166" s="15" t="s">
        <v>24</v>
      </c>
      <c r="K166" s="16" t="n">
        <v>130</v>
      </c>
      <c r="L166" s="16" t="n">
        <v>30</v>
      </c>
      <c r="M166" s="16" t="n">
        <f aca="false">SUM(K166:L166)</f>
        <v>160</v>
      </c>
      <c r="N166" s="25" t="s">
        <v>443</v>
      </c>
      <c r="O166" s="26" t="s">
        <v>452</v>
      </c>
    </row>
    <row r="167" customFormat="false" ht="57.45" hidden="false" customHeight="false" outlineLevel="0" collapsed="false">
      <c r="A167" s="12" t="s">
        <v>453</v>
      </c>
      <c r="B167" s="15" t="s">
        <v>437</v>
      </c>
      <c r="C167" s="15" t="s">
        <v>437</v>
      </c>
      <c r="D167" s="15" t="s">
        <v>438</v>
      </c>
      <c r="E167" s="15" t="s">
        <v>449</v>
      </c>
      <c r="F167" s="15" t="s">
        <v>450</v>
      </c>
      <c r="G167" s="15" t="s">
        <v>441</v>
      </c>
      <c r="H167" s="15"/>
      <c r="I167" s="15" t="s">
        <v>442</v>
      </c>
      <c r="J167" s="15" t="s">
        <v>24</v>
      </c>
      <c r="K167" s="16" t="n">
        <v>140</v>
      </c>
      <c r="L167" s="16" t="n">
        <v>80</v>
      </c>
      <c r="M167" s="16" t="n">
        <f aca="false">SUM(K167:L167)</f>
        <v>220</v>
      </c>
      <c r="N167" s="25" t="s">
        <v>443</v>
      </c>
      <c r="O167" s="26" t="s">
        <v>454</v>
      </c>
    </row>
    <row r="168" customFormat="false" ht="57.45" hidden="false" customHeight="false" outlineLevel="0" collapsed="false">
      <c r="A168" s="12" t="s">
        <v>455</v>
      </c>
      <c r="B168" s="15" t="s">
        <v>437</v>
      </c>
      <c r="C168" s="15" t="s">
        <v>437</v>
      </c>
      <c r="D168" s="15" t="s">
        <v>438</v>
      </c>
      <c r="E168" s="15" t="s">
        <v>449</v>
      </c>
      <c r="F168" s="15" t="s">
        <v>450</v>
      </c>
      <c r="G168" s="15" t="s">
        <v>441</v>
      </c>
      <c r="H168" s="15"/>
      <c r="I168" s="15" t="s">
        <v>446</v>
      </c>
      <c r="J168" s="15" t="s">
        <v>24</v>
      </c>
      <c r="K168" s="16" t="n">
        <v>155</v>
      </c>
      <c r="L168" s="16" t="n">
        <v>200</v>
      </c>
      <c r="M168" s="16" t="n">
        <f aca="false">SUM(K168:L168)</f>
        <v>355</v>
      </c>
      <c r="N168" s="25" t="s">
        <v>443</v>
      </c>
      <c r="O168" s="26" t="s">
        <v>456</v>
      </c>
    </row>
    <row r="169" customFormat="false" ht="46.25" hidden="false" customHeight="false" outlineLevel="0" collapsed="false">
      <c r="A169" s="12" t="s">
        <v>457</v>
      </c>
      <c r="B169" s="15" t="s">
        <v>458</v>
      </c>
      <c r="C169" s="15" t="s">
        <v>458</v>
      </c>
      <c r="D169" s="15" t="s">
        <v>438</v>
      </c>
      <c r="E169" s="15" t="s">
        <v>449</v>
      </c>
      <c r="F169" s="15"/>
      <c r="G169" s="15"/>
      <c r="H169" s="15"/>
      <c r="I169" s="15"/>
      <c r="J169" s="15" t="s">
        <v>24</v>
      </c>
      <c r="K169" s="16" t="n">
        <v>130</v>
      </c>
      <c r="L169" s="16" t="n">
        <v>10</v>
      </c>
      <c r="M169" s="16" t="n">
        <f aca="false">SUM(K169:L169)</f>
        <v>140</v>
      </c>
      <c r="N169" s="15" t="s">
        <v>459</v>
      </c>
      <c r="O169" s="26" t="s">
        <v>460</v>
      </c>
    </row>
    <row r="170" customFormat="false" ht="46.25" hidden="false" customHeight="false" outlineLevel="0" collapsed="false">
      <c r="A170" s="12" t="s">
        <v>461</v>
      </c>
      <c r="B170" s="15" t="s">
        <v>437</v>
      </c>
      <c r="C170" s="15" t="s">
        <v>437</v>
      </c>
      <c r="D170" s="15" t="s">
        <v>438</v>
      </c>
      <c r="E170" s="15" t="s">
        <v>462</v>
      </c>
      <c r="F170" s="15" t="s">
        <v>440</v>
      </c>
      <c r="G170" s="15" t="s">
        <v>246</v>
      </c>
      <c r="H170" s="15"/>
      <c r="I170" s="15" t="s">
        <v>451</v>
      </c>
      <c r="J170" s="15" t="s">
        <v>24</v>
      </c>
      <c r="K170" s="16" t="n">
        <v>130</v>
      </c>
      <c r="L170" s="16" t="n">
        <v>30</v>
      </c>
      <c r="M170" s="16" t="n">
        <f aca="false">SUM(K170:L170)</f>
        <v>160</v>
      </c>
      <c r="N170" s="25" t="s">
        <v>443</v>
      </c>
      <c r="O170" s="26" t="s">
        <v>463</v>
      </c>
    </row>
    <row r="171" customFormat="false" ht="46.25" hidden="false" customHeight="false" outlineLevel="0" collapsed="false">
      <c r="A171" s="12" t="s">
        <v>464</v>
      </c>
      <c r="B171" s="15" t="s">
        <v>437</v>
      </c>
      <c r="C171" s="15" t="s">
        <v>437</v>
      </c>
      <c r="D171" s="15" t="s">
        <v>438</v>
      </c>
      <c r="E171" s="15" t="s">
        <v>462</v>
      </c>
      <c r="F171" s="15" t="s">
        <v>440</v>
      </c>
      <c r="G171" s="15" t="s">
        <v>441</v>
      </c>
      <c r="H171" s="15"/>
      <c r="I171" s="15" t="s">
        <v>442</v>
      </c>
      <c r="J171" s="15" t="s">
        <v>24</v>
      </c>
      <c r="K171" s="16" t="n">
        <v>140</v>
      </c>
      <c r="L171" s="16" t="n">
        <v>50</v>
      </c>
      <c r="M171" s="16" t="n">
        <f aca="false">SUM(K171:L171)</f>
        <v>190</v>
      </c>
      <c r="N171" s="25" t="s">
        <v>443</v>
      </c>
      <c r="O171" s="26" t="s">
        <v>465</v>
      </c>
    </row>
    <row r="172" customFormat="false" ht="46.25" hidden="false" customHeight="false" outlineLevel="0" collapsed="false">
      <c r="A172" s="12" t="s">
        <v>466</v>
      </c>
      <c r="B172" s="15" t="s">
        <v>437</v>
      </c>
      <c r="C172" s="15" t="s">
        <v>437</v>
      </c>
      <c r="D172" s="15" t="s">
        <v>438</v>
      </c>
      <c r="E172" s="15" t="s">
        <v>462</v>
      </c>
      <c r="F172" s="15" t="s">
        <v>440</v>
      </c>
      <c r="G172" s="15" t="s">
        <v>441</v>
      </c>
      <c r="H172" s="15"/>
      <c r="I172" s="15" t="s">
        <v>446</v>
      </c>
      <c r="J172" s="15" t="s">
        <v>24</v>
      </c>
      <c r="K172" s="16" t="n">
        <v>160</v>
      </c>
      <c r="L172" s="16" t="n">
        <v>120</v>
      </c>
      <c r="M172" s="16" t="n">
        <f aca="false">SUM(K172:L172)</f>
        <v>280</v>
      </c>
      <c r="N172" s="25" t="s">
        <v>443</v>
      </c>
      <c r="O172" s="26" t="s">
        <v>467</v>
      </c>
    </row>
    <row r="173" customFormat="false" ht="46.25" hidden="false" customHeight="false" outlineLevel="0" collapsed="false">
      <c r="A173" s="12" t="s">
        <v>468</v>
      </c>
      <c r="B173" s="15" t="s">
        <v>458</v>
      </c>
      <c r="C173" s="15" t="s">
        <v>458</v>
      </c>
      <c r="D173" s="15" t="s">
        <v>438</v>
      </c>
      <c r="E173" s="15" t="s">
        <v>462</v>
      </c>
      <c r="F173" s="15"/>
      <c r="G173" s="15"/>
      <c r="H173" s="15"/>
      <c r="I173" s="15"/>
      <c r="J173" s="15" t="s">
        <v>24</v>
      </c>
      <c r="K173" s="16" t="n">
        <v>130</v>
      </c>
      <c r="L173" s="16" t="n">
        <v>10</v>
      </c>
      <c r="M173" s="16" t="n">
        <f aca="false">SUM(K173:L173)</f>
        <v>140</v>
      </c>
      <c r="N173" s="15" t="s">
        <v>459</v>
      </c>
      <c r="O173" s="26" t="s">
        <v>469</v>
      </c>
    </row>
    <row r="174" customFormat="false" ht="46.25" hidden="false" customHeight="false" outlineLevel="0" collapsed="false">
      <c r="A174" s="12" t="s">
        <v>470</v>
      </c>
      <c r="B174" s="15" t="s">
        <v>437</v>
      </c>
      <c r="C174" s="15" t="s">
        <v>437</v>
      </c>
      <c r="D174" s="15" t="s">
        <v>438</v>
      </c>
      <c r="E174" s="15" t="s">
        <v>471</v>
      </c>
      <c r="F174" s="15" t="s">
        <v>440</v>
      </c>
      <c r="G174" s="15" t="s">
        <v>246</v>
      </c>
      <c r="H174" s="15"/>
      <c r="I174" s="15" t="s">
        <v>451</v>
      </c>
      <c r="J174" s="15" t="s">
        <v>24</v>
      </c>
      <c r="K174" s="16" t="n">
        <v>130</v>
      </c>
      <c r="L174" s="16" t="n">
        <v>40</v>
      </c>
      <c r="M174" s="16" t="n">
        <f aca="false">SUM(K174:L174)</f>
        <v>170</v>
      </c>
      <c r="N174" s="25" t="s">
        <v>443</v>
      </c>
      <c r="O174" s="26" t="s">
        <v>472</v>
      </c>
    </row>
    <row r="175" customFormat="false" ht="46.25" hidden="false" customHeight="false" outlineLevel="0" collapsed="false">
      <c r="A175" s="12" t="s">
        <v>473</v>
      </c>
      <c r="B175" s="15" t="s">
        <v>437</v>
      </c>
      <c r="C175" s="15" t="s">
        <v>437</v>
      </c>
      <c r="D175" s="15" t="s">
        <v>438</v>
      </c>
      <c r="E175" s="15" t="s">
        <v>471</v>
      </c>
      <c r="F175" s="15" t="s">
        <v>440</v>
      </c>
      <c r="G175" s="15" t="s">
        <v>441</v>
      </c>
      <c r="H175" s="15"/>
      <c r="I175" s="15" t="s">
        <v>442</v>
      </c>
      <c r="J175" s="15" t="s">
        <v>24</v>
      </c>
      <c r="K175" s="16" t="n">
        <v>140</v>
      </c>
      <c r="L175" s="16" t="n">
        <v>70</v>
      </c>
      <c r="M175" s="16" t="n">
        <f aca="false">SUM(K175:L175)</f>
        <v>210</v>
      </c>
      <c r="N175" s="25" t="s">
        <v>443</v>
      </c>
      <c r="O175" s="26" t="s">
        <v>474</v>
      </c>
    </row>
    <row r="176" customFormat="false" ht="46.25" hidden="false" customHeight="false" outlineLevel="0" collapsed="false">
      <c r="A176" s="12" t="s">
        <v>475</v>
      </c>
      <c r="B176" s="15" t="s">
        <v>437</v>
      </c>
      <c r="C176" s="15" t="s">
        <v>437</v>
      </c>
      <c r="D176" s="15" t="s">
        <v>438</v>
      </c>
      <c r="E176" s="15" t="s">
        <v>471</v>
      </c>
      <c r="F176" s="15" t="s">
        <v>440</v>
      </c>
      <c r="G176" s="15" t="s">
        <v>441</v>
      </c>
      <c r="H176" s="15"/>
      <c r="I176" s="15" t="s">
        <v>446</v>
      </c>
      <c r="J176" s="15" t="s">
        <v>24</v>
      </c>
      <c r="K176" s="16" t="n">
        <v>160</v>
      </c>
      <c r="L176" s="16" t="n">
        <v>150</v>
      </c>
      <c r="M176" s="16" t="n">
        <f aca="false">SUM(K176:L176)</f>
        <v>310</v>
      </c>
      <c r="N176" s="25" t="s">
        <v>443</v>
      </c>
      <c r="O176" s="26" t="s">
        <v>476</v>
      </c>
    </row>
    <row r="177" customFormat="false" ht="46.25" hidden="false" customHeight="false" outlineLevel="0" collapsed="false">
      <c r="A177" s="12" t="s">
        <v>477</v>
      </c>
      <c r="B177" s="15" t="s">
        <v>458</v>
      </c>
      <c r="C177" s="15" t="s">
        <v>458</v>
      </c>
      <c r="D177" s="15" t="s">
        <v>438</v>
      </c>
      <c r="E177" s="15" t="s">
        <v>471</v>
      </c>
      <c r="F177" s="15" t="s">
        <v>440</v>
      </c>
      <c r="G177" s="15"/>
      <c r="H177" s="15"/>
      <c r="I177" s="15"/>
      <c r="J177" s="15" t="s">
        <v>24</v>
      </c>
      <c r="K177" s="16" t="n">
        <v>130</v>
      </c>
      <c r="L177" s="16" t="n">
        <v>10</v>
      </c>
      <c r="M177" s="16" t="n">
        <f aca="false">SUM(K177:L177)</f>
        <v>140</v>
      </c>
      <c r="N177" s="15" t="s">
        <v>459</v>
      </c>
      <c r="O177" s="26" t="s">
        <v>478</v>
      </c>
    </row>
    <row r="178" customFormat="false" ht="46.25" hidden="false" customHeight="false" outlineLevel="0" collapsed="false">
      <c r="A178" s="12" t="s">
        <v>479</v>
      </c>
      <c r="B178" s="15" t="s">
        <v>480</v>
      </c>
      <c r="C178" s="15" t="s">
        <v>480</v>
      </c>
      <c r="D178" s="15" t="s">
        <v>438</v>
      </c>
      <c r="E178" s="15" t="s">
        <v>471</v>
      </c>
      <c r="F178" s="15" t="s">
        <v>440</v>
      </c>
      <c r="G178" s="15" t="s">
        <v>441</v>
      </c>
      <c r="H178" s="15"/>
      <c r="I178" s="15" t="s">
        <v>442</v>
      </c>
      <c r="J178" s="15" t="s">
        <v>24</v>
      </c>
      <c r="K178" s="16" t="n">
        <v>150</v>
      </c>
      <c r="L178" s="16" t="n">
        <v>60</v>
      </c>
      <c r="M178" s="16" t="n">
        <f aca="false">SUM(K178:L178)</f>
        <v>210</v>
      </c>
      <c r="N178" s="15" t="s">
        <v>459</v>
      </c>
      <c r="O178" s="26" t="s">
        <v>481</v>
      </c>
    </row>
    <row r="179" customFormat="false" ht="46.25" hidden="false" customHeight="false" outlineLevel="0" collapsed="false">
      <c r="A179" s="12" t="s">
        <v>482</v>
      </c>
      <c r="B179" s="15" t="s">
        <v>480</v>
      </c>
      <c r="C179" s="15" t="s">
        <v>480</v>
      </c>
      <c r="D179" s="15" t="s">
        <v>438</v>
      </c>
      <c r="E179" s="15" t="s">
        <v>471</v>
      </c>
      <c r="F179" s="15" t="s">
        <v>440</v>
      </c>
      <c r="G179" s="15" t="s">
        <v>441</v>
      </c>
      <c r="H179" s="15"/>
      <c r="I179" s="15" t="s">
        <v>446</v>
      </c>
      <c r="J179" s="15" t="s">
        <v>24</v>
      </c>
      <c r="K179" s="16" t="n">
        <v>160</v>
      </c>
      <c r="L179" s="16" t="n">
        <v>120</v>
      </c>
      <c r="M179" s="16" t="n">
        <f aca="false">SUM(K179:L179)</f>
        <v>280</v>
      </c>
      <c r="N179" s="15" t="s">
        <v>459</v>
      </c>
      <c r="O179" s="26" t="s">
        <v>483</v>
      </c>
    </row>
    <row r="180" customFormat="false" ht="46.25" hidden="false" customHeight="false" outlineLevel="0" collapsed="false">
      <c r="A180" s="12" t="s">
        <v>484</v>
      </c>
      <c r="B180" s="15" t="s">
        <v>437</v>
      </c>
      <c r="C180" s="15" t="s">
        <v>437</v>
      </c>
      <c r="D180" s="15" t="s">
        <v>438</v>
      </c>
      <c r="E180" s="15" t="s">
        <v>471</v>
      </c>
      <c r="F180" s="15" t="s">
        <v>485</v>
      </c>
      <c r="G180" s="15" t="s">
        <v>246</v>
      </c>
      <c r="H180" s="15"/>
      <c r="I180" s="15" t="s">
        <v>451</v>
      </c>
      <c r="J180" s="15" t="s">
        <v>24</v>
      </c>
      <c r="K180" s="16" t="n">
        <v>145</v>
      </c>
      <c r="L180" s="16" t="n">
        <v>90</v>
      </c>
      <c r="M180" s="16" t="n">
        <f aca="false">SUM(K180:L180)</f>
        <v>235</v>
      </c>
      <c r="N180" s="25" t="s">
        <v>443</v>
      </c>
      <c r="O180" s="26" t="s">
        <v>486</v>
      </c>
    </row>
    <row r="181" customFormat="false" ht="46.25" hidden="false" customHeight="false" outlineLevel="0" collapsed="false">
      <c r="A181" s="12" t="s">
        <v>487</v>
      </c>
      <c r="B181" s="15" t="s">
        <v>437</v>
      </c>
      <c r="C181" s="15" t="s">
        <v>437</v>
      </c>
      <c r="D181" s="15" t="s">
        <v>438</v>
      </c>
      <c r="E181" s="15" t="s">
        <v>471</v>
      </c>
      <c r="F181" s="15" t="s">
        <v>485</v>
      </c>
      <c r="G181" s="15" t="s">
        <v>441</v>
      </c>
      <c r="H181" s="15"/>
      <c r="I181" s="15" t="s">
        <v>442</v>
      </c>
      <c r="J181" s="15" t="s">
        <v>24</v>
      </c>
      <c r="K181" s="16" t="n">
        <v>160</v>
      </c>
      <c r="L181" s="16" t="n">
        <v>180</v>
      </c>
      <c r="M181" s="16" t="n">
        <f aca="false">SUM(K181:L181)</f>
        <v>340</v>
      </c>
      <c r="N181" s="25" t="s">
        <v>443</v>
      </c>
      <c r="O181" s="26" t="s">
        <v>488</v>
      </c>
    </row>
    <row r="182" customFormat="false" ht="46.25" hidden="false" customHeight="false" outlineLevel="0" collapsed="false">
      <c r="A182" s="12" t="s">
        <v>489</v>
      </c>
      <c r="B182" s="15" t="s">
        <v>437</v>
      </c>
      <c r="C182" s="15" t="s">
        <v>437</v>
      </c>
      <c r="D182" s="15" t="s">
        <v>438</v>
      </c>
      <c r="E182" s="15" t="s">
        <v>471</v>
      </c>
      <c r="F182" s="15" t="s">
        <v>485</v>
      </c>
      <c r="G182" s="15" t="s">
        <v>441</v>
      </c>
      <c r="H182" s="15"/>
      <c r="I182" s="15" t="s">
        <v>446</v>
      </c>
      <c r="J182" s="15" t="s">
        <v>24</v>
      </c>
      <c r="K182" s="16" t="n">
        <v>180</v>
      </c>
      <c r="L182" s="16" t="n">
        <v>360</v>
      </c>
      <c r="M182" s="16" t="n">
        <f aca="false">SUM(K182:L182)</f>
        <v>540</v>
      </c>
      <c r="N182" s="25" t="s">
        <v>443</v>
      </c>
      <c r="O182" s="26" t="s">
        <v>490</v>
      </c>
    </row>
    <row r="183" customFormat="false" ht="46.25" hidden="false" customHeight="false" outlineLevel="0" collapsed="false">
      <c r="A183" s="12" t="s">
        <v>491</v>
      </c>
      <c r="B183" s="15" t="s">
        <v>458</v>
      </c>
      <c r="C183" s="15" t="s">
        <v>458</v>
      </c>
      <c r="D183" s="15" t="s">
        <v>438</v>
      </c>
      <c r="E183" s="15" t="s">
        <v>471</v>
      </c>
      <c r="F183" s="15" t="s">
        <v>485</v>
      </c>
      <c r="G183" s="15"/>
      <c r="H183" s="15"/>
      <c r="I183" s="15"/>
      <c r="J183" s="15" t="s">
        <v>24</v>
      </c>
      <c r="K183" s="16" t="n">
        <v>130</v>
      </c>
      <c r="L183" s="16" t="n">
        <v>20</v>
      </c>
      <c r="M183" s="16" t="n">
        <f aca="false">SUM(K183:L183)</f>
        <v>150</v>
      </c>
      <c r="N183" s="15" t="s">
        <v>459</v>
      </c>
      <c r="O183" s="26" t="s">
        <v>492</v>
      </c>
    </row>
    <row r="184" customFormat="false" ht="46.25" hidden="false" customHeight="false" outlineLevel="0" collapsed="false">
      <c r="A184" s="12" t="s">
        <v>493</v>
      </c>
      <c r="B184" s="15" t="s">
        <v>480</v>
      </c>
      <c r="C184" s="15" t="s">
        <v>480</v>
      </c>
      <c r="D184" s="15" t="s">
        <v>438</v>
      </c>
      <c r="E184" s="15" t="s">
        <v>471</v>
      </c>
      <c r="F184" s="15" t="s">
        <v>485</v>
      </c>
      <c r="G184" s="15" t="s">
        <v>441</v>
      </c>
      <c r="H184" s="15"/>
      <c r="I184" s="15" t="s">
        <v>442</v>
      </c>
      <c r="J184" s="15" t="s">
        <v>24</v>
      </c>
      <c r="K184" s="16" t="n">
        <v>150</v>
      </c>
      <c r="L184" s="16" t="n">
        <v>60</v>
      </c>
      <c r="M184" s="16" t="n">
        <f aca="false">SUM(K184:L184)</f>
        <v>210</v>
      </c>
      <c r="N184" s="15" t="s">
        <v>459</v>
      </c>
      <c r="O184" s="26" t="s">
        <v>494</v>
      </c>
    </row>
    <row r="185" customFormat="false" ht="46.25" hidden="false" customHeight="false" outlineLevel="0" collapsed="false">
      <c r="A185" s="12" t="s">
        <v>495</v>
      </c>
      <c r="B185" s="15" t="s">
        <v>480</v>
      </c>
      <c r="C185" s="15" t="s">
        <v>480</v>
      </c>
      <c r="D185" s="15" t="s">
        <v>438</v>
      </c>
      <c r="E185" s="15" t="s">
        <v>471</v>
      </c>
      <c r="F185" s="15" t="s">
        <v>485</v>
      </c>
      <c r="G185" s="15" t="s">
        <v>441</v>
      </c>
      <c r="H185" s="15"/>
      <c r="I185" s="15" t="s">
        <v>446</v>
      </c>
      <c r="J185" s="15" t="s">
        <v>24</v>
      </c>
      <c r="K185" s="16" t="n">
        <v>160</v>
      </c>
      <c r="L185" s="16" t="n">
        <v>120</v>
      </c>
      <c r="M185" s="16" t="n">
        <f aca="false">SUM(K185:L185)</f>
        <v>280</v>
      </c>
      <c r="N185" s="15" t="s">
        <v>459</v>
      </c>
      <c r="O185" s="26" t="s">
        <v>496</v>
      </c>
    </row>
    <row r="186" customFormat="false" ht="46.25" hidden="false" customHeight="false" outlineLevel="0" collapsed="false">
      <c r="A186" s="12" t="s">
        <v>497</v>
      </c>
      <c r="B186" s="15" t="s">
        <v>437</v>
      </c>
      <c r="C186" s="15" t="s">
        <v>437</v>
      </c>
      <c r="D186" s="15" t="s">
        <v>438</v>
      </c>
      <c r="E186" s="15" t="s">
        <v>471</v>
      </c>
      <c r="F186" s="15" t="s">
        <v>498</v>
      </c>
      <c r="G186" s="15" t="s">
        <v>441</v>
      </c>
      <c r="H186" s="15"/>
      <c r="I186" s="15" t="s">
        <v>442</v>
      </c>
      <c r="J186" s="15" t="s">
        <v>24</v>
      </c>
      <c r="K186" s="16" t="n">
        <v>170</v>
      </c>
      <c r="L186" s="16" t="n">
        <v>220</v>
      </c>
      <c r="M186" s="16" t="n">
        <f aca="false">SUM(K186:L186)</f>
        <v>390</v>
      </c>
      <c r="N186" s="25" t="s">
        <v>443</v>
      </c>
      <c r="O186" s="26" t="s">
        <v>499</v>
      </c>
    </row>
    <row r="187" customFormat="false" ht="46.25" hidden="false" customHeight="false" outlineLevel="0" collapsed="false">
      <c r="A187" s="12" t="s">
        <v>500</v>
      </c>
      <c r="B187" s="15" t="s">
        <v>437</v>
      </c>
      <c r="C187" s="15" t="s">
        <v>437</v>
      </c>
      <c r="D187" s="15" t="s">
        <v>438</v>
      </c>
      <c r="E187" s="15" t="s">
        <v>471</v>
      </c>
      <c r="F187" s="15" t="s">
        <v>498</v>
      </c>
      <c r="G187" s="15" t="s">
        <v>441</v>
      </c>
      <c r="H187" s="15"/>
      <c r="I187" s="15" t="s">
        <v>446</v>
      </c>
      <c r="J187" s="15" t="s">
        <v>24</v>
      </c>
      <c r="K187" s="16" t="n">
        <v>210</v>
      </c>
      <c r="L187" s="16" t="n">
        <v>500</v>
      </c>
      <c r="M187" s="16" t="n">
        <f aca="false">SUM(K187:L187)</f>
        <v>710</v>
      </c>
      <c r="N187" s="25" t="s">
        <v>443</v>
      </c>
      <c r="O187" s="26" t="s">
        <v>501</v>
      </c>
    </row>
    <row r="188" customFormat="false" ht="46.25" hidden="false" customHeight="false" outlineLevel="0" collapsed="false">
      <c r="A188" s="12" t="s">
        <v>502</v>
      </c>
      <c r="B188" s="15" t="s">
        <v>458</v>
      </c>
      <c r="C188" s="15" t="s">
        <v>458</v>
      </c>
      <c r="D188" s="15" t="s">
        <v>438</v>
      </c>
      <c r="E188" s="15" t="s">
        <v>471</v>
      </c>
      <c r="F188" s="15" t="s">
        <v>498</v>
      </c>
      <c r="G188" s="15" t="s">
        <v>441</v>
      </c>
      <c r="H188" s="15"/>
      <c r="I188" s="15"/>
      <c r="J188" s="15" t="s">
        <v>24</v>
      </c>
      <c r="K188" s="16" t="n">
        <v>130</v>
      </c>
      <c r="L188" s="16" t="n">
        <v>20</v>
      </c>
      <c r="M188" s="16" t="n">
        <f aca="false">SUM(K188:L188)</f>
        <v>150</v>
      </c>
      <c r="N188" s="15" t="s">
        <v>459</v>
      </c>
      <c r="O188" s="26" t="s">
        <v>503</v>
      </c>
    </row>
    <row r="189" customFormat="false" ht="46.25" hidden="false" customHeight="false" outlineLevel="0" collapsed="false">
      <c r="A189" s="12" t="s">
        <v>504</v>
      </c>
      <c r="B189" s="15" t="s">
        <v>505</v>
      </c>
      <c r="C189" s="15" t="s">
        <v>505</v>
      </c>
      <c r="D189" s="15" t="s">
        <v>438</v>
      </c>
      <c r="E189" s="15" t="s">
        <v>471</v>
      </c>
      <c r="F189" s="15" t="s">
        <v>498</v>
      </c>
      <c r="G189" s="15" t="s">
        <v>441</v>
      </c>
      <c r="H189" s="15"/>
      <c r="I189" s="15" t="s">
        <v>442</v>
      </c>
      <c r="J189" s="15" t="s">
        <v>24</v>
      </c>
      <c r="K189" s="16" t="n">
        <v>190</v>
      </c>
      <c r="L189" s="16" t="n">
        <v>120</v>
      </c>
      <c r="M189" s="16" t="n">
        <f aca="false">SUM(K189:L189)</f>
        <v>310</v>
      </c>
      <c r="N189" s="15" t="s">
        <v>459</v>
      </c>
      <c r="O189" s="26" t="s">
        <v>506</v>
      </c>
    </row>
    <row r="190" customFormat="false" ht="46.25" hidden="false" customHeight="false" outlineLevel="0" collapsed="false">
      <c r="A190" s="12" t="s">
        <v>507</v>
      </c>
      <c r="B190" s="15" t="s">
        <v>505</v>
      </c>
      <c r="C190" s="15" t="s">
        <v>505</v>
      </c>
      <c r="D190" s="15" t="s">
        <v>438</v>
      </c>
      <c r="E190" s="15" t="s">
        <v>471</v>
      </c>
      <c r="F190" s="15" t="s">
        <v>498</v>
      </c>
      <c r="G190" s="15" t="s">
        <v>441</v>
      </c>
      <c r="H190" s="15"/>
      <c r="I190" s="15" t="s">
        <v>446</v>
      </c>
      <c r="J190" s="15" t="s">
        <v>24</v>
      </c>
      <c r="K190" s="16" t="n">
        <v>210</v>
      </c>
      <c r="L190" s="16" t="n">
        <v>240</v>
      </c>
      <c r="M190" s="16" t="n">
        <f aca="false">SUM(K190:L190)</f>
        <v>450</v>
      </c>
      <c r="N190" s="15" t="s">
        <v>459</v>
      </c>
      <c r="O190" s="26" t="s">
        <v>508</v>
      </c>
    </row>
    <row r="191" customFormat="false" ht="46.25" hidden="false" customHeight="false" outlineLevel="0" collapsed="false">
      <c r="A191" s="12" t="s">
        <v>509</v>
      </c>
      <c r="B191" s="15" t="s">
        <v>437</v>
      </c>
      <c r="C191" s="15" t="s">
        <v>437</v>
      </c>
      <c r="D191" s="15" t="s">
        <v>438</v>
      </c>
      <c r="E191" s="15" t="s">
        <v>471</v>
      </c>
      <c r="F191" s="15" t="s">
        <v>204</v>
      </c>
      <c r="G191" s="15" t="s">
        <v>246</v>
      </c>
      <c r="H191" s="15" t="s">
        <v>510</v>
      </c>
      <c r="I191" s="15" t="s">
        <v>451</v>
      </c>
      <c r="J191" s="15" t="s">
        <v>24</v>
      </c>
      <c r="K191" s="16" t="n">
        <v>160</v>
      </c>
      <c r="L191" s="16" t="n">
        <v>150</v>
      </c>
      <c r="M191" s="16" t="n">
        <f aca="false">SUM(K191:L191)</f>
        <v>310</v>
      </c>
      <c r="N191" s="25" t="s">
        <v>443</v>
      </c>
      <c r="O191" s="26" t="s">
        <v>511</v>
      </c>
    </row>
    <row r="192" customFormat="false" ht="46.25" hidden="false" customHeight="false" outlineLevel="0" collapsed="false">
      <c r="A192" s="12" t="s">
        <v>512</v>
      </c>
      <c r="B192" s="15" t="s">
        <v>437</v>
      </c>
      <c r="C192" s="15" t="s">
        <v>437</v>
      </c>
      <c r="D192" s="15" t="s">
        <v>438</v>
      </c>
      <c r="E192" s="15" t="s">
        <v>471</v>
      </c>
      <c r="F192" s="15" t="s">
        <v>204</v>
      </c>
      <c r="G192" s="15" t="s">
        <v>246</v>
      </c>
      <c r="H192" s="15" t="s">
        <v>510</v>
      </c>
      <c r="I192" s="15" t="s">
        <v>442</v>
      </c>
      <c r="J192" s="15" t="s">
        <v>24</v>
      </c>
      <c r="K192" s="16" t="n">
        <v>170</v>
      </c>
      <c r="L192" s="16" t="n">
        <v>230</v>
      </c>
      <c r="M192" s="16" t="n">
        <f aca="false">SUM(K192:L192)</f>
        <v>400</v>
      </c>
      <c r="N192" s="25" t="s">
        <v>443</v>
      </c>
      <c r="O192" s="26" t="s">
        <v>513</v>
      </c>
    </row>
    <row r="193" customFormat="false" ht="46.25" hidden="false" customHeight="false" outlineLevel="0" collapsed="false">
      <c r="A193" s="12" t="s">
        <v>514</v>
      </c>
      <c r="B193" s="15" t="s">
        <v>480</v>
      </c>
      <c r="C193" s="15" t="s">
        <v>480</v>
      </c>
      <c r="D193" s="15" t="s">
        <v>438</v>
      </c>
      <c r="E193" s="15" t="s">
        <v>471</v>
      </c>
      <c r="F193" s="15" t="s">
        <v>204</v>
      </c>
      <c r="G193" s="15" t="s">
        <v>246</v>
      </c>
      <c r="H193" s="15"/>
      <c r="I193" s="15"/>
      <c r="J193" s="15" t="s">
        <v>24</v>
      </c>
      <c r="K193" s="16" t="n">
        <v>145</v>
      </c>
      <c r="L193" s="16" t="n">
        <v>50</v>
      </c>
      <c r="M193" s="16" t="n">
        <f aca="false">SUM(K193:L193)</f>
        <v>195</v>
      </c>
      <c r="N193" s="15" t="s">
        <v>459</v>
      </c>
      <c r="O193" s="26" t="s">
        <v>515</v>
      </c>
    </row>
    <row r="194" customFormat="false" ht="46.25" hidden="false" customHeight="false" outlineLevel="0" collapsed="false">
      <c r="A194" s="12" t="s">
        <v>516</v>
      </c>
      <c r="B194" s="15" t="s">
        <v>437</v>
      </c>
      <c r="C194" s="15" t="s">
        <v>437</v>
      </c>
      <c r="D194" s="15" t="s">
        <v>517</v>
      </c>
      <c r="E194" s="15" t="s">
        <v>471</v>
      </c>
      <c r="F194" s="15" t="s">
        <v>190</v>
      </c>
      <c r="G194" s="15" t="s">
        <v>246</v>
      </c>
      <c r="H194" s="15"/>
      <c r="I194" s="15" t="s">
        <v>451</v>
      </c>
      <c r="J194" s="15" t="s">
        <v>24</v>
      </c>
      <c r="K194" s="16" t="n">
        <v>170</v>
      </c>
      <c r="L194" s="16" t="n">
        <v>60</v>
      </c>
      <c r="M194" s="16" t="n">
        <f aca="false">SUM(K194:L194)</f>
        <v>230</v>
      </c>
      <c r="N194" s="15" t="s">
        <v>518</v>
      </c>
      <c r="O194" s="26" t="s">
        <v>519</v>
      </c>
    </row>
    <row r="195" customFormat="false" ht="46.25" hidden="false" customHeight="false" outlineLevel="0" collapsed="false">
      <c r="A195" s="12" t="s">
        <v>520</v>
      </c>
      <c r="B195" s="15" t="s">
        <v>437</v>
      </c>
      <c r="C195" s="15" t="s">
        <v>437</v>
      </c>
      <c r="D195" s="15" t="s">
        <v>517</v>
      </c>
      <c r="E195" s="15" t="s">
        <v>471</v>
      </c>
      <c r="F195" s="15" t="s">
        <v>190</v>
      </c>
      <c r="G195" s="15" t="s">
        <v>441</v>
      </c>
      <c r="H195" s="15"/>
      <c r="I195" s="15" t="s">
        <v>442</v>
      </c>
      <c r="J195" s="15" t="s">
        <v>24</v>
      </c>
      <c r="K195" s="16" t="n">
        <v>190</v>
      </c>
      <c r="L195" s="16" t="n">
        <v>180</v>
      </c>
      <c r="M195" s="16" t="n">
        <f aca="false">SUM(K195:L195)</f>
        <v>370</v>
      </c>
      <c r="N195" s="15" t="s">
        <v>518</v>
      </c>
      <c r="O195" s="26" t="s">
        <v>521</v>
      </c>
    </row>
    <row r="196" customFormat="false" ht="46.25" hidden="false" customHeight="false" outlineLevel="0" collapsed="false">
      <c r="A196" s="12" t="s">
        <v>522</v>
      </c>
      <c r="B196" s="15" t="s">
        <v>437</v>
      </c>
      <c r="C196" s="15" t="s">
        <v>437</v>
      </c>
      <c r="D196" s="15" t="s">
        <v>517</v>
      </c>
      <c r="E196" s="15" t="s">
        <v>471</v>
      </c>
      <c r="F196" s="15" t="s">
        <v>190</v>
      </c>
      <c r="G196" s="15" t="s">
        <v>441</v>
      </c>
      <c r="H196" s="15"/>
      <c r="I196" s="15" t="s">
        <v>446</v>
      </c>
      <c r="J196" s="15" t="s">
        <v>24</v>
      </c>
      <c r="K196" s="16" t="n">
        <v>220</v>
      </c>
      <c r="L196" s="16" t="n">
        <v>240</v>
      </c>
      <c r="M196" s="16" t="n">
        <f aca="false">SUM(K196:L196)</f>
        <v>460</v>
      </c>
      <c r="N196" s="15" t="s">
        <v>518</v>
      </c>
      <c r="O196" s="26" t="s">
        <v>523</v>
      </c>
    </row>
    <row r="197" customFormat="false" ht="46.25" hidden="false" customHeight="false" outlineLevel="0" collapsed="false">
      <c r="A197" s="12" t="s">
        <v>524</v>
      </c>
      <c r="B197" s="15" t="s">
        <v>458</v>
      </c>
      <c r="C197" s="15" t="s">
        <v>458</v>
      </c>
      <c r="D197" s="15" t="s">
        <v>517</v>
      </c>
      <c r="E197" s="15" t="s">
        <v>471</v>
      </c>
      <c r="F197" s="15" t="s">
        <v>190</v>
      </c>
      <c r="G197" s="15"/>
      <c r="H197" s="15"/>
      <c r="I197" s="15"/>
      <c r="J197" s="15" t="s">
        <v>24</v>
      </c>
      <c r="K197" s="16" t="n">
        <v>130</v>
      </c>
      <c r="L197" s="16" t="n">
        <v>10</v>
      </c>
      <c r="M197" s="16" t="n">
        <f aca="false">SUM(K197:L197)</f>
        <v>140</v>
      </c>
      <c r="N197" s="15" t="s">
        <v>459</v>
      </c>
      <c r="O197" s="26" t="s">
        <v>525</v>
      </c>
    </row>
    <row r="198" customFormat="false" ht="46.25" hidden="false" customHeight="false" outlineLevel="0" collapsed="false">
      <c r="A198" s="12" t="s">
        <v>526</v>
      </c>
      <c r="B198" s="15" t="s">
        <v>480</v>
      </c>
      <c r="C198" s="15" t="s">
        <v>480</v>
      </c>
      <c r="D198" s="15" t="s">
        <v>517</v>
      </c>
      <c r="E198" s="15" t="s">
        <v>471</v>
      </c>
      <c r="F198" s="15" t="s">
        <v>190</v>
      </c>
      <c r="G198" s="15" t="s">
        <v>441</v>
      </c>
      <c r="H198" s="15"/>
      <c r="I198" s="15" t="s">
        <v>442</v>
      </c>
      <c r="J198" s="15" t="s">
        <v>24</v>
      </c>
      <c r="K198" s="16" t="n">
        <v>150</v>
      </c>
      <c r="L198" s="16" t="n">
        <v>60</v>
      </c>
      <c r="M198" s="16" t="n">
        <f aca="false">SUM(K198:L198)</f>
        <v>210</v>
      </c>
      <c r="N198" s="15" t="s">
        <v>459</v>
      </c>
      <c r="O198" s="26" t="s">
        <v>527</v>
      </c>
    </row>
    <row r="199" customFormat="false" ht="46.25" hidden="false" customHeight="false" outlineLevel="0" collapsed="false">
      <c r="A199" s="12" t="s">
        <v>528</v>
      </c>
      <c r="B199" s="15" t="s">
        <v>480</v>
      </c>
      <c r="C199" s="15" t="s">
        <v>480</v>
      </c>
      <c r="D199" s="15" t="s">
        <v>517</v>
      </c>
      <c r="E199" s="15" t="s">
        <v>471</v>
      </c>
      <c r="F199" s="15" t="s">
        <v>190</v>
      </c>
      <c r="G199" s="15" t="s">
        <v>441</v>
      </c>
      <c r="H199" s="15"/>
      <c r="I199" s="15" t="s">
        <v>446</v>
      </c>
      <c r="J199" s="15" t="s">
        <v>24</v>
      </c>
      <c r="K199" s="16" t="n">
        <v>190</v>
      </c>
      <c r="L199" s="16" t="n">
        <v>120</v>
      </c>
      <c r="M199" s="16" t="n">
        <f aca="false">SUM(K199:L199)</f>
        <v>310</v>
      </c>
      <c r="N199" s="15" t="s">
        <v>459</v>
      </c>
      <c r="O199" s="26" t="s">
        <v>529</v>
      </c>
    </row>
    <row r="200" customFormat="false" ht="46.25" hidden="false" customHeight="false" outlineLevel="0" collapsed="false">
      <c r="A200" s="12" t="s">
        <v>530</v>
      </c>
      <c r="B200" s="15" t="s">
        <v>437</v>
      </c>
      <c r="C200" s="15" t="s">
        <v>437</v>
      </c>
      <c r="D200" s="15" t="s">
        <v>517</v>
      </c>
      <c r="E200" s="15" t="s">
        <v>471</v>
      </c>
      <c r="F200" s="15" t="s">
        <v>485</v>
      </c>
      <c r="G200" s="15" t="s">
        <v>246</v>
      </c>
      <c r="H200" s="15"/>
      <c r="I200" s="15" t="s">
        <v>451</v>
      </c>
      <c r="J200" s="15" t="s">
        <v>24</v>
      </c>
      <c r="K200" s="16" t="n">
        <v>150</v>
      </c>
      <c r="L200" s="16" t="n">
        <v>100</v>
      </c>
      <c r="M200" s="16" t="n">
        <f aca="false">SUM(K200:L200)</f>
        <v>250</v>
      </c>
      <c r="N200" s="15" t="s">
        <v>518</v>
      </c>
      <c r="O200" s="26" t="s">
        <v>531</v>
      </c>
    </row>
    <row r="201" customFormat="false" ht="46.25" hidden="false" customHeight="false" outlineLevel="0" collapsed="false">
      <c r="A201" s="12" t="s">
        <v>532</v>
      </c>
      <c r="B201" s="15" t="s">
        <v>437</v>
      </c>
      <c r="C201" s="15" t="s">
        <v>437</v>
      </c>
      <c r="D201" s="15" t="s">
        <v>517</v>
      </c>
      <c r="E201" s="15" t="s">
        <v>471</v>
      </c>
      <c r="F201" s="15" t="s">
        <v>485</v>
      </c>
      <c r="G201" s="15" t="s">
        <v>441</v>
      </c>
      <c r="H201" s="15"/>
      <c r="I201" s="15" t="s">
        <v>442</v>
      </c>
      <c r="J201" s="15" t="s">
        <v>24</v>
      </c>
      <c r="K201" s="16" t="n">
        <v>180</v>
      </c>
      <c r="L201" s="16" t="n">
        <v>160</v>
      </c>
      <c r="M201" s="16" t="n">
        <f aca="false">SUM(K201:L201)</f>
        <v>340</v>
      </c>
      <c r="N201" s="15" t="s">
        <v>518</v>
      </c>
      <c r="O201" s="26" t="s">
        <v>533</v>
      </c>
    </row>
    <row r="202" customFormat="false" ht="46.25" hidden="false" customHeight="false" outlineLevel="0" collapsed="false">
      <c r="A202" s="12" t="s">
        <v>534</v>
      </c>
      <c r="B202" s="15" t="s">
        <v>437</v>
      </c>
      <c r="C202" s="15" t="s">
        <v>437</v>
      </c>
      <c r="D202" s="15" t="s">
        <v>517</v>
      </c>
      <c r="E202" s="15" t="s">
        <v>471</v>
      </c>
      <c r="F202" s="15" t="s">
        <v>485</v>
      </c>
      <c r="G202" s="15" t="s">
        <v>441</v>
      </c>
      <c r="H202" s="15"/>
      <c r="I202" s="15" t="s">
        <v>446</v>
      </c>
      <c r="J202" s="15" t="s">
        <v>24</v>
      </c>
      <c r="K202" s="16" t="n">
        <v>200</v>
      </c>
      <c r="L202" s="16" t="n">
        <v>260</v>
      </c>
      <c r="M202" s="16" t="n">
        <f aca="false">SUM(K202:L202)</f>
        <v>460</v>
      </c>
      <c r="N202" s="15" t="s">
        <v>518</v>
      </c>
      <c r="O202" s="26" t="s">
        <v>535</v>
      </c>
    </row>
    <row r="203" customFormat="false" ht="46.25" hidden="false" customHeight="false" outlineLevel="0" collapsed="false">
      <c r="A203" s="12" t="s">
        <v>536</v>
      </c>
      <c r="B203" s="15" t="s">
        <v>458</v>
      </c>
      <c r="C203" s="15" t="s">
        <v>458</v>
      </c>
      <c r="D203" s="15" t="s">
        <v>517</v>
      </c>
      <c r="E203" s="15" t="s">
        <v>471</v>
      </c>
      <c r="F203" s="15" t="s">
        <v>485</v>
      </c>
      <c r="G203" s="15"/>
      <c r="H203" s="15"/>
      <c r="I203" s="15"/>
      <c r="J203" s="15" t="s">
        <v>24</v>
      </c>
      <c r="K203" s="16" t="n">
        <v>130</v>
      </c>
      <c r="L203" s="16" t="n">
        <v>20</v>
      </c>
      <c r="M203" s="16" t="n">
        <f aca="false">SUM(K203:L203)</f>
        <v>150</v>
      </c>
      <c r="N203" s="15" t="s">
        <v>459</v>
      </c>
      <c r="O203" s="26" t="s">
        <v>537</v>
      </c>
    </row>
    <row r="204" customFormat="false" ht="46.25" hidden="false" customHeight="false" outlineLevel="0" collapsed="false">
      <c r="A204" s="12" t="s">
        <v>538</v>
      </c>
      <c r="B204" s="15" t="s">
        <v>480</v>
      </c>
      <c r="C204" s="15" t="s">
        <v>480</v>
      </c>
      <c r="D204" s="15" t="s">
        <v>517</v>
      </c>
      <c r="E204" s="15" t="s">
        <v>471</v>
      </c>
      <c r="F204" s="15" t="s">
        <v>485</v>
      </c>
      <c r="G204" s="15" t="s">
        <v>441</v>
      </c>
      <c r="H204" s="15"/>
      <c r="I204" s="15" t="s">
        <v>442</v>
      </c>
      <c r="J204" s="15" t="s">
        <v>24</v>
      </c>
      <c r="K204" s="16" t="n">
        <v>150</v>
      </c>
      <c r="L204" s="16" t="n">
        <v>60</v>
      </c>
      <c r="M204" s="16" t="n">
        <f aca="false">SUM(K204:L204)</f>
        <v>210</v>
      </c>
      <c r="N204" s="15" t="s">
        <v>459</v>
      </c>
      <c r="O204" s="26" t="s">
        <v>539</v>
      </c>
    </row>
    <row r="205" customFormat="false" ht="46.25" hidden="false" customHeight="false" outlineLevel="0" collapsed="false">
      <c r="A205" s="12" t="s">
        <v>540</v>
      </c>
      <c r="B205" s="15" t="s">
        <v>480</v>
      </c>
      <c r="C205" s="15" t="s">
        <v>480</v>
      </c>
      <c r="D205" s="15" t="s">
        <v>517</v>
      </c>
      <c r="E205" s="15" t="s">
        <v>471</v>
      </c>
      <c r="F205" s="15" t="s">
        <v>485</v>
      </c>
      <c r="G205" s="15" t="s">
        <v>441</v>
      </c>
      <c r="H205" s="15"/>
      <c r="I205" s="15" t="s">
        <v>446</v>
      </c>
      <c r="J205" s="15" t="s">
        <v>24</v>
      </c>
      <c r="K205" s="16" t="n">
        <v>190</v>
      </c>
      <c r="L205" s="16" t="n">
        <v>120</v>
      </c>
      <c r="M205" s="16" t="n">
        <f aca="false">SUM(K205:L205)</f>
        <v>310</v>
      </c>
      <c r="N205" s="15" t="s">
        <v>459</v>
      </c>
      <c r="O205" s="26" t="s">
        <v>541</v>
      </c>
    </row>
    <row r="206" customFormat="false" ht="46.25" hidden="false" customHeight="false" outlineLevel="0" collapsed="false">
      <c r="A206" s="12" t="s">
        <v>542</v>
      </c>
      <c r="B206" s="15" t="s">
        <v>437</v>
      </c>
      <c r="C206" s="15" t="s">
        <v>437</v>
      </c>
      <c r="D206" s="15" t="s">
        <v>517</v>
      </c>
      <c r="E206" s="15" t="s">
        <v>471</v>
      </c>
      <c r="F206" s="15" t="s">
        <v>498</v>
      </c>
      <c r="G206" s="15" t="s">
        <v>441</v>
      </c>
      <c r="H206" s="15"/>
      <c r="I206" s="15" t="s">
        <v>442</v>
      </c>
      <c r="J206" s="15" t="s">
        <v>24</v>
      </c>
      <c r="K206" s="16" t="n">
        <v>205</v>
      </c>
      <c r="L206" s="16" t="n">
        <v>240</v>
      </c>
      <c r="M206" s="16" t="n">
        <f aca="false">SUM(K206:L206)</f>
        <v>445</v>
      </c>
      <c r="N206" s="15" t="s">
        <v>518</v>
      </c>
      <c r="O206" s="26" t="s">
        <v>543</v>
      </c>
    </row>
    <row r="207" customFormat="false" ht="46.25" hidden="false" customHeight="false" outlineLevel="0" collapsed="false">
      <c r="A207" s="12" t="s">
        <v>544</v>
      </c>
      <c r="B207" s="15" t="s">
        <v>437</v>
      </c>
      <c r="C207" s="15" t="s">
        <v>437</v>
      </c>
      <c r="D207" s="15" t="s">
        <v>517</v>
      </c>
      <c r="E207" s="15" t="s">
        <v>471</v>
      </c>
      <c r="F207" s="15" t="s">
        <v>498</v>
      </c>
      <c r="G207" s="15" t="s">
        <v>441</v>
      </c>
      <c r="H207" s="15"/>
      <c r="I207" s="15" t="s">
        <v>446</v>
      </c>
      <c r="J207" s="15" t="s">
        <v>24</v>
      </c>
      <c r="K207" s="16" t="n">
        <v>270</v>
      </c>
      <c r="L207" s="16" t="n">
        <v>450</v>
      </c>
      <c r="M207" s="16" t="n">
        <f aca="false">SUM(K207:L207)</f>
        <v>720</v>
      </c>
      <c r="N207" s="15" t="s">
        <v>518</v>
      </c>
      <c r="O207" s="26" t="s">
        <v>545</v>
      </c>
    </row>
    <row r="208" customFormat="false" ht="46.25" hidden="false" customHeight="false" outlineLevel="0" collapsed="false">
      <c r="A208" s="12" t="s">
        <v>546</v>
      </c>
      <c r="B208" s="15" t="s">
        <v>458</v>
      </c>
      <c r="C208" s="15" t="s">
        <v>458</v>
      </c>
      <c r="D208" s="15" t="s">
        <v>517</v>
      </c>
      <c r="E208" s="15" t="s">
        <v>471</v>
      </c>
      <c r="F208" s="15" t="s">
        <v>498</v>
      </c>
      <c r="G208" s="15" t="s">
        <v>441</v>
      </c>
      <c r="H208" s="15"/>
      <c r="I208" s="15"/>
      <c r="J208" s="15" t="s">
        <v>24</v>
      </c>
      <c r="K208" s="16" t="n">
        <v>135</v>
      </c>
      <c r="L208" s="16" t="n">
        <v>20</v>
      </c>
      <c r="M208" s="16" t="n">
        <f aca="false">SUM(K208:L208)</f>
        <v>155</v>
      </c>
      <c r="N208" s="15" t="s">
        <v>459</v>
      </c>
      <c r="O208" s="26" t="s">
        <v>547</v>
      </c>
    </row>
    <row r="209" customFormat="false" ht="46.25" hidden="false" customHeight="false" outlineLevel="0" collapsed="false">
      <c r="A209" s="12" t="s">
        <v>548</v>
      </c>
      <c r="B209" s="15" t="s">
        <v>505</v>
      </c>
      <c r="C209" s="15" t="s">
        <v>505</v>
      </c>
      <c r="D209" s="15" t="s">
        <v>517</v>
      </c>
      <c r="E209" s="15" t="s">
        <v>471</v>
      </c>
      <c r="F209" s="15" t="s">
        <v>498</v>
      </c>
      <c r="G209" s="15" t="s">
        <v>441</v>
      </c>
      <c r="H209" s="15"/>
      <c r="I209" s="15" t="s">
        <v>442</v>
      </c>
      <c r="J209" s="15" t="s">
        <v>24</v>
      </c>
      <c r="K209" s="16" t="n">
        <v>155</v>
      </c>
      <c r="L209" s="16" t="n">
        <v>120</v>
      </c>
      <c r="M209" s="16" t="n">
        <f aca="false">SUM(K209:L209)</f>
        <v>275</v>
      </c>
      <c r="N209" s="15" t="s">
        <v>459</v>
      </c>
      <c r="O209" s="26" t="s">
        <v>549</v>
      </c>
    </row>
    <row r="210" customFormat="false" ht="46.25" hidden="false" customHeight="false" outlineLevel="0" collapsed="false">
      <c r="A210" s="12" t="s">
        <v>550</v>
      </c>
      <c r="B210" s="15" t="s">
        <v>505</v>
      </c>
      <c r="C210" s="15" t="s">
        <v>505</v>
      </c>
      <c r="D210" s="15" t="s">
        <v>517</v>
      </c>
      <c r="E210" s="15" t="s">
        <v>471</v>
      </c>
      <c r="F210" s="15" t="s">
        <v>498</v>
      </c>
      <c r="G210" s="15" t="s">
        <v>441</v>
      </c>
      <c r="H210" s="15"/>
      <c r="I210" s="15" t="s">
        <v>446</v>
      </c>
      <c r="J210" s="15" t="s">
        <v>24</v>
      </c>
      <c r="K210" s="16" t="n">
        <v>200</v>
      </c>
      <c r="L210" s="16" t="n">
        <v>240</v>
      </c>
      <c r="M210" s="16" t="n">
        <f aca="false">SUM(K210:L210)</f>
        <v>440</v>
      </c>
      <c r="N210" s="15" t="s">
        <v>459</v>
      </c>
      <c r="O210" s="26" t="s">
        <v>551</v>
      </c>
    </row>
    <row r="211" customFormat="false" ht="46.25" hidden="false" customHeight="false" outlineLevel="0" collapsed="false">
      <c r="A211" s="12" t="s">
        <v>552</v>
      </c>
      <c r="B211" s="15" t="s">
        <v>437</v>
      </c>
      <c r="C211" s="15" t="s">
        <v>437</v>
      </c>
      <c r="D211" s="15" t="s">
        <v>517</v>
      </c>
      <c r="E211" s="15" t="s">
        <v>471</v>
      </c>
      <c r="F211" s="15" t="s">
        <v>553</v>
      </c>
      <c r="G211" s="15" t="s">
        <v>441</v>
      </c>
      <c r="H211" s="15"/>
      <c r="I211" s="15" t="s">
        <v>442</v>
      </c>
      <c r="J211" s="15" t="s">
        <v>24</v>
      </c>
      <c r="K211" s="16" t="n">
        <v>205</v>
      </c>
      <c r="L211" s="16" t="n">
        <v>280</v>
      </c>
      <c r="M211" s="16" t="n">
        <f aca="false">SUM(K211:L211)</f>
        <v>485</v>
      </c>
      <c r="N211" s="15" t="s">
        <v>518</v>
      </c>
      <c r="O211" s="26" t="s">
        <v>554</v>
      </c>
    </row>
    <row r="212" customFormat="false" ht="46.25" hidden="false" customHeight="false" outlineLevel="0" collapsed="false">
      <c r="A212" s="12" t="s">
        <v>555</v>
      </c>
      <c r="B212" s="15" t="s">
        <v>437</v>
      </c>
      <c r="C212" s="15" t="s">
        <v>437</v>
      </c>
      <c r="D212" s="15" t="s">
        <v>517</v>
      </c>
      <c r="E212" s="15" t="s">
        <v>471</v>
      </c>
      <c r="F212" s="15" t="s">
        <v>553</v>
      </c>
      <c r="G212" s="15" t="s">
        <v>441</v>
      </c>
      <c r="H212" s="15"/>
      <c r="I212" s="15" t="s">
        <v>446</v>
      </c>
      <c r="J212" s="15" t="s">
        <v>24</v>
      </c>
      <c r="K212" s="16" t="n">
        <v>300</v>
      </c>
      <c r="L212" s="16" t="n">
        <v>1050</v>
      </c>
      <c r="M212" s="16" t="n">
        <f aca="false">SUM(K212:L212)</f>
        <v>1350</v>
      </c>
      <c r="N212" s="15" t="s">
        <v>518</v>
      </c>
      <c r="O212" s="26" t="s">
        <v>556</v>
      </c>
    </row>
    <row r="213" customFormat="false" ht="46.25" hidden="false" customHeight="false" outlineLevel="0" collapsed="false">
      <c r="A213" s="12" t="s">
        <v>557</v>
      </c>
      <c r="B213" s="15" t="s">
        <v>437</v>
      </c>
      <c r="C213" s="15" t="s">
        <v>437</v>
      </c>
      <c r="D213" s="15" t="s">
        <v>517</v>
      </c>
      <c r="E213" s="15" t="s">
        <v>471</v>
      </c>
      <c r="F213" s="15" t="s">
        <v>553</v>
      </c>
      <c r="G213" s="15" t="s">
        <v>441</v>
      </c>
      <c r="H213" s="15" t="s">
        <v>558</v>
      </c>
      <c r="I213" s="15" t="s">
        <v>442</v>
      </c>
      <c r="J213" s="15" t="s">
        <v>24</v>
      </c>
      <c r="K213" s="16" t="n">
        <v>215</v>
      </c>
      <c r="L213" s="16" t="n">
        <v>250</v>
      </c>
      <c r="M213" s="16" t="n">
        <f aca="false">SUM(K213:L213)</f>
        <v>465</v>
      </c>
      <c r="N213" s="15" t="s">
        <v>518</v>
      </c>
      <c r="O213" s="26" t="s">
        <v>559</v>
      </c>
    </row>
    <row r="214" customFormat="false" ht="46.25" hidden="false" customHeight="false" outlineLevel="0" collapsed="false">
      <c r="A214" s="12" t="s">
        <v>560</v>
      </c>
      <c r="B214" s="15" t="s">
        <v>437</v>
      </c>
      <c r="C214" s="15" t="s">
        <v>437</v>
      </c>
      <c r="D214" s="15" t="s">
        <v>517</v>
      </c>
      <c r="E214" s="15" t="s">
        <v>471</v>
      </c>
      <c r="F214" s="15" t="s">
        <v>553</v>
      </c>
      <c r="G214" s="15" t="s">
        <v>441</v>
      </c>
      <c r="H214" s="15" t="s">
        <v>558</v>
      </c>
      <c r="I214" s="15" t="s">
        <v>446</v>
      </c>
      <c r="J214" s="15" t="s">
        <v>24</v>
      </c>
      <c r="K214" s="16" t="n">
        <v>350</v>
      </c>
      <c r="L214" s="16" t="n">
        <v>1000</v>
      </c>
      <c r="M214" s="16" t="n">
        <f aca="false">SUM(K214:L214)</f>
        <v>1350</v>
      </c>
      <c r="N214" s="15" t="s">
        <v>518</v>
      </c>
      <c r="O214" s="26" t="s">
        <v>561</v>
      </c>
    </row>
    <row r="215" customFormat="false" ht="46.25" hidden="false" customHeight="false" outlineLevel="0" collapsed="false">
      <c r="A215" s="12" t="s">
        <v>562</v>
      </c>
      <c r="B215" s="15" t="s">
        <v>480</v>
      </c>
      <c r="C215" s="15" t="s">
        <v>480</v>
      </c>
      <c r="D215" s="15" t="s">
        <v>517</v>
      </c>
      <c r="E215" s="15" t="s">
        <v>471</v>
      </c>
      <c r="F215" s="15" t="s">
        <v>553</v>
      </c>
      <c r="G215" s="15" t="s">
        <v>441</v>
      </c>
      <c r="H215" s="15"/>
      <c r="I215" s="15" t="s">
        <v>442</v>
      </c>
      <c r="J215" s="15" t="s">
        <v>24</v>
      </c>
      <c r="K215" s="16" t="n">
        <v>150</v>
      </c>
      <c r="L215" s="16" t="n">
        <v>60</v>
      </c>
      <c r="M215" s="16" t="n">
        <f aca="false">SUM(K215:L215)</f>
        <v>210</v>
      </c>
      <c r="N215" s="15" t="s">
        <v>459</v>
      </c>
      <c r="O215" s="26" t="s">
        <v>563</v>
      </c>
    </row>
    <row r="216" customFormat="false" ht="46.25" hidden="false" customHeight="false" outlineLevel="0" collapsed="false">
      <c r="A216" s="12" t="s">
        <v>564</v>
      </c>
      <c r="B216" s="15" t="s">
        <v>480</v>
      </c>
      <c r="C216" s="15" t="s">
        <v>480</v>
      </c>
      <c r="D216" s="15" t="s">
        <v>517</v>
      </c>
      <c r="E216" s="15" t="s">
        <v>471</v>
      </c>
      <c r="F216" s="15" t="s">
        <v>553</v>
      </c>
      <c r="G216" s="15" t="s">
        <v>441</v>
      </c>
      <c r="H216" s="15"/>
      <c r="I216" s="15" t="s">
        <v>446</v>
      </c>
      <c r="J216" s="15" t="s">
        <v>24</v>
      </c>
      <c r="K216" s="16" t="n">
        <v>170</v>
      </c>
      <c r="L216" s="16" t="n">
        <v>120</v>
      </c>
      <c r="M216" s="16" t="n">
        <f aca="false">SUM(K216:L216)</f>
        <v>290</v>
      </c>
      <c r="N216" s="15" t="s">
        <v>459</v>
      </c>
      <c r="O216" s="26" t="s">
        <v>565</v>
      </c>
    </row>
    <row r="217" customFormat="false" ht="46.25" hidden="false" customHeight="false" outlineLevel="0" collapsed="false">
      <c r="A217" s="12" t="s">
        <v>566</v>
      </c>
      <c r="B217" s="15" t="s">
        <v>437</v>
      </c>
      <c r="C217" s="15" t="s">
        <v>437</v>
      </c>
      <c r="D217" s="15" t="s">
        <v>517</v>
      </c>
      <c r="E217" s="15" t="s">
        <v>471</v>
      </c>
      <c r="F217" s="15" t="s">
        <v>204</v>
      </c>
      <c r="G217" s="15" t="s">
        <v>246</v>
      </c>
      <c r="H217" s="15" t="s">
        <v>510</v>
      </c>
      <c r="I217" s="15" t="s">
        <v>451</v>
      </c>
      <c r="J217" s="15" t="s">
        <v>24</v>
      </c>
      <c r="K217" s="16" t="n">
        <v>200</v>
      </c>
      <c r="L217" s="16" t="n">
        <v>130</v>
      </c>
      <c r="M217" s="16" t="n">
        <f aca="false">SUM(K217:L217)</f>
        <v>330</v>
      </c>
      <c r="N217" s="15" t="s">
        <v>518</v>
      </c>
      <c r="O217" s="26" t="s">
        <v>567</v>
      </c>
    </row>
    <row r="218" customFormat="false" ht="46.25" hidden="false" customHeight="false" outlineLevel="0" collapsed="false">
      <c r="A218" s="12" t="s">
        <v>568</v>
      </c>
      <c r="B218" s="15" t="s">
        <v>437</v>
      </c>
      <c r="C218" s="15" t="s">
        <v>437</v>
      </c>
      <c r="D218" s="15" t="s">
        <v>517</v>
      </c>
      <c r="E218" s="15" t="s">
        <v>471</v>
      </c>
      <c r="F218" s="15" t="s">
        <v>204</v>
      </c>
      <c r="G218" s="15" t="s">
        <v>246</v>
      </c>
      <c r="H218" s="15" t="s">
        <v>510</v>
      </c>
      <c r="I218" s="15" t="s">
        <v>442</v>
      </c>
      <c r="J218" s="15" t="s">
        <v>24</v>
      </c>
      <c r="K218" s="16" t="n">
        <v>220</v>
      </c>
      <c r="L218" s="16" t="n">
        <v>250</v>
      </c>
      <c r="M218" s="16" t="n">
        <f aca="false">SUM(K218:L218)</f>
        <v>470</v>
      </c>
      <c r="N218" s="15" t="s">
        <v>518</v>
      </c>
      <c r="O218" s="26" t="s">
        <v>569</v>
      </c>
    </row>
    <row r="219" customFormat="false" ht="46.25" hidden="false" customHeight="false" outlineLevel="0" collapsed="false">
      <c r="A219" s="12" t="s">
        <v>570</v>
      </c>
      <c r="B219" s="15" t="s">
        <v>480</v>
      </c>
      <c r="C219" s="15" t="s">
        <v>480</v>
      </c>
      <c r="D219" s="15" t="s">
        <v>517</v>
      </c>
      <c r="E219" s="15" t="s">
        <v>471</v>
      </c>
      <c r="F219" s="15" t="s">
        <v>204</v>
      </c>
      <c r="G219" s="15" t="s">
        <v>246</v>
      </c>
      <c r="H219" s="15"/>
      <c r="I219" s="15"/>
      <c r="J219" s="15" t="s">
        <v>24</v>
      </c>
      <c r="K219" s="16" t="n">
        <v>150</v>
      </c>
      <c r="L219" s="16" t="n">
        <v>50</v>
      </c>
      <c r="M219" s="16" t="n">
        <f aca="false">SUM(K219:L219)</f>
        <v>200</v>
      </c>
      <c r="N219" s="15" t="s">
        <v>459</v>
      </c>
      <c r="O219" s="26" t="s">
        <v>571</v>
      </c>
    </row>
    <row r="220" customFormat="false" ht="46.25" hidden="false" customHeight="false" outlineLevel="0" collapsed="false">
      <c r="A220" s="12" t="s">
        <v>572</v>
      </c>
      <c r="B220" s="15" t="s">
        <v>437</v>
      </c>
      <c r="C220" s="15" t="s">
        <v>437</v>
      </c>
      <c r="D220" s="15" t="s">
        <v>517</v>
      </c>
      <c r="E220" s="15" t="s">
        <v>573</v>
      </c>
      <c r="F220" s="15" t="s">
        <v>190</v>
      </c>
      <c r="G220" s="15" t="s">
        <v>246</v>
      </c>
      <c r="H220" s="15"/>
      <c r="I220" s="15" t="s">
        <v>451</v>
      </c>
      <c r="J220" s="15" t="s">
        <v>24</v>
      </c>
      <c r="K220" s="16" t="n">
        <v>150</v>
      </c>
      <c r="L220" s="16" t="n">
        <v>45</v>
      </c>
      <c r="M220" s="16" t="n">
        <f aca="false">SUM(K220:L220)</f>
        <v>195</v>
      </c>
      <c r="N220" s="15" t="s">
        <v>518</v>
      </c>
      <c r="O220" s="26" t="s">
        <v>574</v>
      </c>
    </row>
    <row r="221" customFormat="false" ht="46.25" hidden="false" customHeight="false" outlineLevel="0" collapsed="false">
      <c r="A221" s="12" t="s">
        <v>575</v>
      </c>
      <c r="B221" s="15" t="s">
        <v>437</v>
      </c>
      <c r="C221" s="15" t="s">
        <v>437</v>
      </c>
      <c r="D221" s="15" t="s">
        <v>517</v>
      </c>
      <c r="E221" s="15" t="s">
        <v>573</v>
      </c>
      <c r="F221" s="15" t="s">
        <v>190</v>
      </c>
      <c r="G221" s="15" t="s">
        <v>441</v>
      </c>
      <c r="H221" s="15"/>
      <c r="I221" s="15" t="s">
        <v>442</v>
      </c>
      <c r="J221" s="15" t="s">
        <v>24</v>
      </c>
      <c r="K221" s="16" t="n">
        <v>170</v>
      </c>
      <c r="L221" s="16" t="n">
        <v>80</v>
      </c>
      <c r="M221" s="16" t="n">
        <f aca="false">SUM(K221:L221)</f>
        <v>250</v>
      </c>
      <c r="N221" s="15" t="s">
        <v>518</v>
      </c>
      <c r="O221" s="26" t="s">
        <v>576</v>
      </c>
    </row>
    <row r="222" customFormat="false" ht="46.25" hidden="false" customHeight="false" outlineLevel="0" collapsed="false">
      <c r="A222" s="12" t="s">
        <v>577</v>
      </c>
      <c r="B222" s="15" t="s">
        <v>437</v>
      </c>
      <c r="C222" s="15" t="s">
        <v>437</v>
      </c>
      <c r="D222" s="15" t="s">
        <v>517</v>
      </c>
      <c r="E222" s="15" t="s">
        <v>573</v>
      </c>
      <c r="F222" s="15" t="s">
        <v>190</v>
      </c>
      <c r="G222" s="15" t="s">
        <v>441</v>
      </c>
      <c r="H222" s="15"/>
      <c r="I222" s="15" t="s">
        <v>446</v>
      </c>
      <c r="J222" s="15" t="s">
        <v>24</v>
      </c>
      <c r="K222" s="16" t="n">
        <v>210</v>
      </c>
      <c r="L222" s="16" t="n">
        <v>250</v>
      </c>
      <c r="M222" s="16" t="n">
        <f aca="false">SUM(K222:L222)</f>
        <v>460</v>
      </c>
      <c r="N222" s="15" t="s">
        <v>518</v>
      </c>
      <c r="O222" s="26" t="s">
        <v>578</v>
      </c>
    </row>
    <row r="223" customFormat="false" ht="46.25" hidden="false" customHeight="false" outlineLevel="0" collapsed="false">
      <c r="A223" s="12" t="s">
        <v>579</v>
      </c>
      <c r="B223" s="15" t="s">
        <v>580</v>
      </c>
      <c r="C223" s="15" t="s">
        <v>580</v>
      </c>
      <c r="D223" s="15" t="s">
        <v>517</v>
      </c>
      <c r="E223" s="15" t="s">
        <v>573</v>
      </c>
      <c r="F223" s="15" t="s">
        <v>190</v>
      </c>
      <c r="G223" s="15" t="s">
        <v>441</v>
      </c>
      <c r="H223" s="15"/>
      <c r="I223" s="15"/>
      <c r="J223" s="15" t="s">
        <v>24</v>
      </c>
      <c r="K223" s="16" t="n">
        <v>130</v>
      </c>
      <c r="L223" s="16" t="n">
        <v>20</v>
      </c>
      <c r="M223" s="16" t="n">
        <f aca="false">SUM(K223:L223)</f>
        <v>150</v>
      </c>
      <c r="N223" s="15" t="s">
        <v>459</v>
      </c>
      <c r="O223" s="26" t="s">
        <v>581</v>
      </c>
    </row>
    <row r="224" customFormat="false" ht="46.25" hidden="false" customHeight="false" outlineLevel="0" collapsed="false">
      <c r="A224" s="12" t="s">
        <v>582</v>
      </c>
      <c r="B224" s="15" t="s">
        <v>480</v>
      </c>
      <c r="C224" s="15" t="s">
        <v>480</v>
      </c>
      <c r="D224" s="15" t="s">
        <v>517</v>
      </c>
      <c r="E224" s="15" t="s">
        <v>573</v>
      </c>
      <c r="F224" s="15" t="s">
        <v>190</v>
      </c>
      <c r="G224" s="15" t="s">
        <v>441</v>
      </c>
      <c r="H224" s="15"/>
      <c r="I224" s="15" t="s">
        <v>442</v>
      </c>
      <c r="J224" s="15" t="s">
        <v>24</v>
      </c>
      <c r="K224" s="16" t="n">
        <v>150</v>
      </c>
      <c r="L224" s="16" t="n">
        <v>60</v>
      </c>
      <c r="M224" s="16" t="n">
        <f aca="false">SUM(K224:L224)</f>
        <v>210</v>
      </c>
      <c r="N224" s="15" t="s">
        <v>459</v>
      </c>
      <c r="O224" s="26" t="s">
        <v>583</v>
      </c>
    </row>
    <row r="225" customFormat="false" ht="46.25" hidden="false" customHeight="false" outlineLevel="0" collapsed="false">
      <c r="A225" s="12" t="s">
        <v>584</v>
      </c>
      <c r="B225" s="15" t="s">
        <v>480</v>
      </c>
      <c r="C225" s="15" t="s">
        <v>480</v>
      </c>
      <c r="D225" s="15" t="s">
        <v>517</v>
      </c>
      <c r="E225" s="15" t="s">
        <v>573</v>
      </c>
      <c r="F225" s="15" t="s">
        <v>190</v>
      </c>
      <c r="G225" s="15" t="s">
        <v>441</v>
      </c>
      <c r="H225" s="15"/>
      <c r="I225" s="15" t="s">
        <v>446</v>
      </c>
      <c r="J225" s="15" t="s">
        <v>24</v>
      </c>
      <c r="K225" s="16" t="n">
        <v>190</v>
      </c>
      <c r="L225" s="16" t="n">
        <v>120</v>
      </c>
      <c r="M225" s="16" t="n">
        <f aca="false">SUM(K225:L225)</f>
        <v>310</v>
      </c>
      <c r="N225" s="15" t="s">
        <v>459</v>
      </c>
      <c r="O225" s="26" t="s">
        <v>585</v>
      </c>
    </row>
    <row r="226" customFormat="false" ht="46.25" hidden="false" customHeight="false" outlineLevel="0" collapsed="false">
      <c r="A226" s="12" t="s">
        <v>586</v>
      </c>
      <c r="B226" s="15" t="s">
        <v>437</v>
      </c>
      <c r="C226" s="15" t="s">
        <v>437</v>
      </c>
      <c r="D226" s="15" t="s">
        <v>517</v>
      </c>
      <c r="E226" s="15" t="s">
        <v>573</v>
      </c>
      <c r="F226" s="15" t="s">
        <v>498</v>
      </c>
      <c r="G226" s="15" t="s">
        <v>441</v>
      </c>
      <c r="H226" s="15"/>
      <c r="I226" s="15" t="s">
        <v>442</v>
      </c>
      <c r="J226" s="15" t="s">
        <v>24</v>
      </c>
      <c r="K226" s="16" t="n">
        <v>230</v>
      </c>
      <c r="L226" s="16" t="n">
        <v>390</v>
      </c>
      <c r="M226" s="16" t="n">
        <f aca="false">SUM(K226:L226)</f>
        <v>620</v>
      </c>
      <c r="N226" s="15" t="s">
        <v>518</v>
      </c>
      <c r="O226" s="26" t="s">
        <v>587</v>
      </c>
    </row>
    <row r="227" customFormat="false" ht="46.25" hidden="false" customHeight="false" outlineLevel="0" collapsed="false">
      <c r="A227" s="12" t="s">
        <v>588</v>
      </c>
      <c r="B227" s="15" t="s">
        <v>437</v>
      </c>
      <c r="C227" s="15" t="s">
        <v>437</v>
      </c>
      <c r="D227" s="15" t="s">
        <v>517</v>
      </c>
      <c r="E227" s="15" t="s">
        <v>573</v>
      </c>
      <c r="F227" s="15" t="s">
        <v>498</v>
      </c>
      <c r="G227" s="15" t="s">
        <v>441</v>
      </c>
      <c r="H227" s="15"/>
      <c r="I227" s="15" t="s">
        <v>446</v>
      </c>
      <c r="J227" s="15" t="s">
        <v>24</v>
      </c>
      <c r="K227" s="16" t="n">
        <v>300</v>
      </c>
      <c r="L227" s="16" t="n">
        <v>800</v>
      </c>
      <c r="M227" s="16" t="n">
        <f aca="false">SUM(K227:L227)</f>
        <v>1100</v>
      </c>
      <c r="N227" s="15" t="s">
        <v>518</v>
      </c>
      <c r="O227" s="26" t="s">
        <v>589</v>
      </c>
    </row>
    <row r="228" customFormat="false" ht="46.25" hidden="false" customHeight="false" outlineLevel="0" collapsed="false">
      <c r="A228" s="12" t="s">
        <v>590</v>
      </c>
      <c r="B228" s="15" t="s">
        <v>458</v>
      </c>
      <c r="C228" s="15" t="s">
        <v>458</v>
      </c>
      <c r="D228" s="15" t="s">
        <v>517</v>
      </c>
      <c r="E228" s="15" t="s">
        <v>573</v>
      </c>
      <c r="F228" s="15" t="s">
        <v>498</v>
      </c>
      <c r="G228" s="15" t="s">
        <v>441</v>
      </c>
      <c r="H228" s="15"/>
      <c r="I228" s="15"/>
      <c r="J228" s="15" t="s">
        <v>24</v>
      </c>
      <c r="K228" s="16" t="n">
        <v>130</v>
      </c>
      <c r="L228" s="16" t="n">
        <v>20</v>
      </c>
      <c r="M228" s="16" t="n">
        <f aca="false">SUM(K228:L228)</f>
        <v>150</v>
      </c>
      <c r="N228" s="15" t="s">
        <v>459</v>
      </c>
      <c r="O228" s="26" t="s">
        <v>591</v>
      </c>
    </row>
    <row r="229" customFormat="false" ht="46.25" hidden="false" customHeight="false" outlineLevel="0" collapsed="false">
      <c r="A229" s="12" t="s">
        <v>592</v>
      </c>
      <c r="B229" s="15" t="s">
        <v>505</v>
      </c>
      <c r="C229" s="15" t="s">
        <v>505</v>
      </c>
      <c r="D229" s="15" t="s">
        <v>517</v>
      </c>
      <c r="E229" s="15" t="s">
        <v>573</v>
      </c>
      <c r="F229" s="15" t="s">
        <v>498</v>
      </c>
      <c r="G229" s="15" t="s">
        <v>441</v>
      </c>
      <c r="H229" s="15"/>
      <c r="I229" s="15" t="s">
        <v>442</v>
      </c>
      <c r="J229" s="15" t="s">
        <v>24</v>
      </c>
      <c r="K229" s="16" t="n">
        <v>170</v>
      </c>
      <c r="L229" s="16" t="n">
        <v>120</v>
      </c>
      <c r="M229" s="16" t="n">
        <f aca="false">SUM(K229:L229)</f>
        <v>290</v>
      </c>
      <c r="N229" s="15" t="s">
        <v>459</v>
      </c>
      <c r="O229" s="26" t="s">
        <v>593</v>
      </c>
    </row>
    <row r="230" customFormat="false" ht="46.25" hidden="false" customHeight="false" outlineLevel="0" collapsed="false">
      <c r="A230" s="12" t="s">
        <v>594</v>
      </c>
      <c r="B230" s="15" t="s">
        <v>505</v>
      </c>
      <c r="C230" s="15" t="s">
        <v>505</v>
      </c>
      <c r="D230" s="15" t="s">
        <v>517</v>
      </c>
      <c r="E230" s="15" t="s">
        <v>573</v>
      </c>
      <c r="F230" s="15" t="s">
        <v>498</v>
      </c>
      <c r="G230" s="15" t="s">
        <v>441</v>
      </c>
      <c r="H230" s="15"/>
      <c r="I230" s="15" t="s">
        <v>446</v>
      </c>
      <c r="J230" s="15" t="s">
        <v>24</v>
      </c>
      <c r="K230" s="16" t="n">
        <v>190</v>
      </c>
      <c r="L230" s="16" t="n">
        <v>240</v>
      </c>
      <c r="M230" s="16" t="n">
        <f aca="false">SUM(K230:L230)</f>
        <v>430</v>
      </c>
      <c r="N230" s="15" t="s">
        <v>459</v>
      </c>
      <c r="O230" s="26" t="s">
        <v>595</v>
      </c>
    </row>
    <row r="231" customFormat="false" ht="46.25" hidden="false" customHeight="false" outlineLevel="0" collapsed="false">
      <c r="A231" s="12" t="s">
        <v>596</v>
      </c>
      <c r="B231" s="15" t="s">
        <v>437</v>
      </c>
      <c r="C231" s="15" t="s">
        <v>437</v>
      </c>
      <c r="D231" s="15" t="s">
        <v>517</v>
      </c>
      <c r="E231" s="15" t="s">
        <v>573</v>
      </c>
      <c r="F231" s="15" t="s">
        <v>553</v>
      </c>
      <c r="G231" s="15" t="s">
        <v>441</v>
      </c>
      <c r="H231" s="15"/>
      <c r="I231" s="15" t="s">
        <v>442</v>
      </c>
      <c r="J231" s="15" t="s">
        <v>24</v>
      </c>
      <c r="K231" s="16" t="n">
        <v>200</v>
      </c>
      <c r="L231" s="16" t="n">
        <v>180</v>
      </c>
      <c r="M231" s="16" t="n">
        <f aca="false">SUM(K231:L231)</f>
        <v>380</v>
      </c>
      <c r="N231" s="15" t="s">
        <v>518</v>
      </c>
      <c r="O231" s="26" t="s">
        <v>597</v>
      </c>
    </row>
    <row r="232" customFormat="false" ht="46.25" hidden="false" customHeight="false" outlineLevel="0" collapsed="false">
      <c r="A232" s="12" t="s">
        <v>598</v>
      </c>
      <c r="B232" s="15" t="s">
        <v>437</v>
      </c>
      <c r="C232" s="15" t="s">
        <v>437</v>
      </c>
      <c r="D232" s="15" t="s">
        <v>517</v>
      </c>
      <c r="E232" s="15" t="s">
        <v>573</v>
      </c>
      <c r="F232" s="15" t="s">
        <v>553</v>
      </c>
      <c r="G232" s="15" t="s">
        <v>441</v>
      </c>
      <c r="H232" s="15"/>
      <c r="I232" s="15" t="s">
        <v>446</v>
      </c>
      <c r="J232" s="15" t="s">
        <v>24</v>
      </c>
      <c r="K232" s="16" t="n">
        <v>230</v>
      </c>
      <c r="L232" s="16" t="n">
        <v>450</v>
      </c>
      <c r="M232" s="16" t="n">
        <f aca="false">SUM(K232:L232)</f>
        <v>680</v>
      </c>
      <c r="N232" s="15" t="s">
        <v>518</v>
      </c>
      <c r="O232" s="26" t="s">
        <v>599</v>
      </c>
    </row>
    <row r="233" customFormat="false" ht="46.25" hidden="false" customHeight="false" outlineLevel="0" collapsed="false">
      <c r="A233" s="12" t="s">
        <v>600</v>
      </c>
      <c r="B233" s="15" t="s">
        <v>480</v>
      </c>
      <c r="C233" s="15" t="s">
        <v>480</v>
      </c>
      <c r="D233" s="15" t="s">
        <v>517</v>
      </c>
      <c r="E233" s="15" t="s">
        <v>573</v>
      </c>
      <c r="F233" s="15" t="s">
        <v>553</v>
      </c>
      <c r="G233" s="15" t="s">
        <v>441</v>
      </c>
      <c r="H233" s="15"/>
      <c r="I233" s="15" t="s">
        <v>442</v>
      </c>
      <c r="J233" s="15" t="s">
        <v>24</v>
      </c>
      <c r="K233" s="16" t="n">
        <v>150</v>
      </c>
      <c r="L233" s="16" t="n">
        <v>100</v>
      </c>
      <c r="M233" s="16" t="n">
        <f aca="false">SUM(K233:L233)</f>
        <v>250</v>
      </c>
      <c r="N233" s="15" t="s">
        <v>459</v>
      </c>
      <c r="O233" s="26" t="s">
        <v>601</v>
      </c>
    </row>
    <row r="234" customFormat="false" ht="46.25" hidden="false" customHeight="false" outlineLevel="0" collapsed="false">
      <c r="A234" s="12" t="s">
        <v>602</v>
      </c>
      <c r="B234" s="15" t="s">
        <v>480</v>
      </c>
      <c r="C234" s="15" t="s">
        <v>480</v>
      </c>
      <c r="D234" s="15" t="s">
        <v>517</v>
      </c>
      <c r="E234" s="15" t="s">
        <v>573</v>
      </c>
      <c r="F234" s="15" t="s">
        <v>553</v>
      </c>
      <c r="G234" s="15" t="s">
        <v>441</v>
      </c>
      <c r="H234" s="15"/>
      <c r="I234" s="15" t="s">
        <v>446</v>
      </c>
      <c r="J234" s="15" t="s">
        <v>24</v>
      </c>
      <c r="K234" s="16" t="n">
        <v>180</v>
      </c>
      <c r="L234" s="16" t="n">
        <v>200</v>
      </c>
      <c r="M234" s="16" t="n">
        <f aca="false">SUM(K234:L234)</f>
        <v>380</v>
      </c>
      <c r="N234" s="15" t="s">
        <v>459</v>
      </c>
      <c r="O234" s="26" t="s">
        <v>603</v>
      </c>
    </row>
    <row r="235" customFormat="false" ht="46.25" hidden="false" customHeight="false" outlineLevel="0" collapsed="false">
      <c r="A235" s="12" t="s">
        <v>604</v>
      </c>
      <c r="B235" s="15" t="s">
        <v>605</v>
      </c>
      <c r="C235" s="15" t="s">
        <v>605</v>
      </c>
      <c r="D235" s="15" t="s">
        <v>246</v>
      </c>
      <c r="E235" s="15" t="s">
        <v>606</v>
      </c>
      <c r="F235" s="15"/>
      <c r="G235" s="15"/>
      <c r="H235" s="15"/>
      <c r="I235" s="15"/>
      <c r="J235" s="15" t="s">
        <v>24</v>
      </c>
      <c r="K235" s="16" t="n">
        <v>130</v>
      </c>
      <c r="L235" s="16" t="n">
        <v>15</v>
      </c>
      <c r="M235" s="16" t="n">
        <f aca="false">SUM(K235:L235)</f>
        <v>145</v>
      </c>
      <c r="N235" s="15" t="s">
        <v>607</v>
      </c>
      <c r="O235" s="26" t="s">
        <v>608</v>
      </c>
    </row>
    <row r="236" customFormat="false" ht="46.25" hidden="false" customHeight="false" outlineLevel="0" collapsed="false">
      <c r="A236" s="12" t="s">
        <v>609</v>
      </c>
      <c r="B236" s="15" t="s">
        <v>605</v>
      </c>
      <c r="C236" s="15" t="s">
        <v>605</v>
      </c>
      <c r="D236" s="15" t="s">
        <v>441</v>
      </c>
      <c r="E236" s="15" t="s">
        <v>606</v>
      </c>
      <c r="F236" s="15"/>
      <c r="G236" s="15"/>
      <c r="H236" s="15"/>
      <c r="I236" s="15"/>
      <c r="J236" s="15" t="s">
        <v>24</v>
      </c>
      <c r="K236" s="16" t="n">
        <v>140</v>
      </c>
      <c r="L236" s="16" t="n">
        <v>30</v>
      </c>
      <c r="M236" s="16" t="n">
        <f aca="false">SUM(K236:L236)</f>
        <v>170</v>
      </c>
      <c r="N236" s="15" t="s">
        <v>607</v>
      </c>
      <c r="O236" s="26" t="s">
        <v>610</v>
      </c>
    </row>
    <row r="237" customFormat="false" ht="57.45" hidden="false" customHeight="false" outlineLevel="0" collapsed="false">
      <c r="A237" s="12" t="s">
        <v>611</v>
      </c>
      <c r="B237" s="15" t="s">
        <v>612</v>
      </c>
      <c r="C237" s="15" t="s">
        <v>612</v>
      </c>
      <c r="D237" s="15" t="s">
        <v>553</v>
      </c>
      <c r="E237" s="15" t="s">
        <v>613</v>
      </c>
      <c r="F237" s="15" t="s">
        <v>441</v>
      </c>
      <c r="G237" s="15"/>
      <c r="H237" s="15"/>
      <c r="I237" s="15" t="s">
        <v>442</v>
      </c>
      <c r="J237" s="15" t="s">
        <v>24</v>
      </c>
      <c r="K237" s="16" t="n">
        <v>250</v>
      </c>
      <c r="L237" s="16" t="n">
        <f aca="false">2*50</f>
        <v>100</v>
      </c>
      <c r="M237" s="16" t="n">
        <f aca="false">SUM(K237:L237)</f>
        <v>350</v>
      </c>
      <c r="N237" s="15" t="s">
        <v>607</v>
      </c>
      <c r="O237" s="26" t="s">
        <v>614</v>
      </c>
    </row>
    <row r="238" customFormat="false" ht="57.45" hidden="false" customHeight="false" outlineLevel="0" collapsed="false">
      <c r="A238" s="12" t="s">
        <v>615</v>
      </c>
      <c r="B238" s="15" t="s">
        <v>612</v>
      </c>
      <c r="C238" s="15" t="s">
        <v>612</v>
      </c>
      <c r="D238" s="15" t="s">
        <v>553</v>
      </c>
      <c r="E238" s="15" t="s">
        <v>613</v>
      </c>
      <c r="F238" s="15" t="s">
        <v>441</v>
      </c>
      <c r="G238" s="15"/>
      <c r="H238" s="15"/>
      <c r="I238" s="15" t="s">
        <v>446</v>
      </c>
      <c r="J238" s="15" t="s">
        <v>24</v>
      </c>
      <c r="K238" s="16" t="n">
        <v>280</v>
      </c>
      <c r="L238" s="16" t="n">
        <f aca="false">2*150</f>
        <v>300</v>
      </c>
      <c r="M238" s="16" t="n">
        <f aca="false">SUM(K238:L238)</f>
        <v>580</v>
      </c>
      <c r="N238" s="15" t="s">
        <v>607</v>
      </c>
      <c r="O238" s="26" t="s">
        <v>616</v>
      </c>
    </row>
    <row r="239" customFormat="false" ht="57.45" hidden="false" customHeight="false" outlineLevel="0" collapsed="false">
      <c r="A239" s="12" t="s">
        <v>617</v>
      </c>
      <c r="B239" s="15" t="s">
        <v>618</v>
      </c>
      <c r="C239" s="15" t="s">
        <v>618</v>
      </c>
      <c r="D239" s="15" t="s">
        <v>441</v>
      </c>
      <c r="E239" s="15" t="s">
        <v>553</v>
      </c>
      <c r="F239" s="15"/>
      <c r="G239" s="15" t="s">
        <v>606</v>
      </c>
      <c r="H239" s="15"/>
      <c r="I239" s="15"/>
      <c r="J239" s="15" t="s">
        <v>24</v>
      </c>
      <c r="K239" s="16" t="n">
        <v>150</v>
      </c>
      <c r="L239" s="16" t="n">
        <v>50</v>
      </c>
      <c r="M239" s="16" t="n">
        <f aca="false">SUM(K239:L239)</f>
        <v>200</v>
      </c>
      <c r="N239" s="15" t="s">
        <v>619</v>
      </c>
      <c r="O239" s="26" t="s">
        <v>620</v>
      </c>
    </row>
    <row r="240" customFormat="false" ht="68.65" hidden="false" customHeight="false" outlineLevel="0" collapsed="false">
      <c r="A240" s="12" t="s">
        <v>621</v>
      </c>
      <c r="B240" s="15" t="s">
        <v>622</v>
      </c>
      <c r="C240" s="15" t="s">
        <v>622</v>
      </c>
      <c r="D240" s="15" t="s">
        <v>246</v>
      </c>
      <c r="E240" s="15" t="s">
        <v>623</v>
      </c>
      <c r="F240" s="15"/>
      <c r="G240" s="15"/>
      <c r="H240" s="15"/>
      <c r="I240" s="15"/>
      <c r="J240" s="15" t="s">
        <v>24</v>
      </c>
      <c r="K240" s="16" t="n">
        <v>130</v>
      </c>
      <c r="L240" s="16" t="n">
        <v>25</v>
      </c>
      <c r="M240" s="16" t="n">
        <f aca="false">SUM(K240:L240)</f>
        <v>155</v>
      </c>
      <c r="N240" s="15" t="s">
        <v>624</v>
      </c>
      <c r="O240" s="26" t="s">
        <v>625</v>
      </c>
    </row>
    <row r="241" customFormat="false" ht="57.45" hidden="false" customHeight="false" outlineLevel="0" collapsed="false">
      <c r="A241" s="12" t="s">
        <v>626</v>
      </c>
      <c r="B241" s="15" t="s">
        <v>627</v>
      </c>
      <c r="C241" s="15" t="s">
        <v>627</v>
      </c>
      <c r="D241" s="15" t="s">
        <v>246</v>
      </c>
      <c r="E241" s="15" t="s">
        <v>628</v>
      </c>
      <c r="F241" s="15"/>
      <c r="G241" s="15"/>
      <c r="H241" s="15"/>
      <c r="I241" s="15"/>
      <c r="J241" s="15" t="s">
        <v>24</v>
      </c>
      <c r="K241" s="16" t="n">
        <v>130</v>
      </c>
      <c r="L241" s="16" t="n">
        <v>30</v>
      </c>
      <c r="M241" s="16" t="n">
        <f aca="false">SUM(K241:L241)</f>
        <v>160</v>
      </c>
      <c r="N241" s="15" t="s">
        <v>629</v>
      </c>
      <c r="O241" s="26" t="s">
        <v>630</v>
      </c>
    </row>
    <row r="242" customFormat="false" ht="46.25" hidden="false" customHeight="false" outlineLevel="0" collapsed="false">
      <c r="A242" s="12" t="s">
        <v>631</v>
      </c>
      <c r="B242" s="15" t="s">
        <v>632</v>
      </c>
      <c r="C242" s="15" t="s">
        <v>632</v>
      </c>
      <c r="D242" s="15" t="s">
        <v>246</v>
      </c>
      <c r="E242" s="15"/>
      <c r="F242" s="15"/>
      <c r="G242" s="15"/>
      <c r="H242" s="15"/>
      <c r="I242" s="15"/>
      <c r="J242" s="15" t="s">
        <v>24</v>
      </c>
      <c r="K242" s="16" t="n">
        <v>180</v>
      </c>
      <c r="L242" s="16" t="n">
        <v>30</v>
      </c>
      <c r="M242" s="16" t="n">
        <f aca="false">SUM(K242:L242)</f>
        <v>210</v>
      </c>
      <c r="N242" s="15" t="s">
        <v>459</v>
      </c>
      <c r="O242" s="26" t="s">
        <v>633</v>
      </c>
    </row>
    <row r="243" customFormat="false" ht="46.25" hidden="false" customHeight="false" outlineLevel="0" collapsed="false">
      <c r="A243" s="12" t="s">
        <v>634</v>
      </c>
      <c r="B243" s="15" t="s">
        <v>635</v>
      </c>
      <c r="C243" s="15" t="s">
        <v>635</v>
      </c>
      <c r="D243" s="15" t="s">
        <v>441</v>
      </c>
      <c r="E243" s="15"/>
      <c r="F243" s="15"/>
      <c r="G243" s="15"/>
      <c r="H243" s="15"/>
      <c r="I243" s="15"/>
      <c r="J243" s="15" t="s">
        <v>24</v>
      </c>
      <c r="K243" s="16" t="n">
        <v>140</v>
      </c>
      <c r="L243" s="16" t="n">
        <v>20</v>
      </c>
      <c r="M243" s="16" t="n">
        <f aca="false">SUM(K243:L243)</f>
        <v>160</v>
      </c>
      <c r="N243" s="15" t="s">
        <v>459</v>
      </c>
      <c r="O243" s="26" t="s">
        <v>636</v>
      </c>
    </row>
    <row r="244" customFormat="false" ht="15.75" hidden="false" customHeight="false" outlineLevel="0" collapsed="false">
      <c r="A244" s="7" t="s">
        <v>637</v>
      </c>
      <c r="B244" s="8"/>
      <c r="C244" s="8"/>
      <c r="D244" s="8"/>
      <c r="E244" s="8"/>
      <c r="F244" s="8"/>
      <c r="G244" s="8"/>
      <c r="H244" s="8"/>
      <c r="I244" s="8"/>
      <c r="J244" s="8"/>
      <c r="K244" s="11"/>
      <c r="L244" s="11"/>
      <c r="M244" s="16" t="n">
        <f aca="false">SUM(K244:L244)</f>
        <v>0</v>
      </c>
      <c r="N244" s="8"/>
      <c r="O244" s="8"/>
    </row>
    <row r="245" customFormat="false" ht="35.05" hidden="false" customHeight="false" outlineLevel="0" collapsed="false">
      <c r="A245" s="12" t="s">
        <v>638</v>
      </c>
      <c r="B245" s="15" t="s">
        <v>639</v>
      </c>
      <c r="C245" s="15" t="s">
        <v>639</v>
      </c>
      <c r="D245" s="15"/>
      <c r="E245" s="15"/>
      <c r="F245" s="15"/>
      <c r="G245" s="15"/>
      <c r="H245" s="15"/>
      <c r="I245" s="15" t="s">
        <v>451</v>
      </c>
      <c r="J245" s="15" t="s">
        <v>24</v>
      </c>
      <c r="K245" s="16" t="n">
        <v>150</v>
      </c>
      <c r="L245" s="16" t="n">
        <v>100</v>
      </c>
      <c r="M245" s="16" t="n">
        <f aca="false">SUM(K245:L245)</f>
        <v>250</v>
      </c>
      <c r="N245" s="15" t="s">
        <v>640</v>
      </c>
      <c r="O245" s="26" t="s">
        <v>641</v>
      </c>
    </row>
    <row r="246" customFormat="false" ht="35.05" hidden="false" customHeight="false" outlineLevel="0" collapsed="false">
      <c r="A246" s="12" t="s">
        <v>642</v>
      </c>
      <c r="B246" s="15" t="s">
        <v>639</v>
      </c>
      <c r="C246" s="15" t="s">
        <v>639</v>
      </c>
      <c r="D246" s="15"/>
      <c r="E246" s="15"/>
      <c r="F246" s="15"/>
      <c r="G246" s="15"/>
      <c r="H246" s="15"/>
      <c r="I246" s="15" t="s">
        <v>442</v>
      </c>
      <c r="J246" s="15" t="s">
        <v>24</v>
      </c>
      <c r="K246" s="16" t="n">
        <v>180</v>
      </c>
      <c r="L246" s="16" t="n">
        <v>300</v>
      </c>
      <c r="M246" s="16" t="n">
        <f aca="false">SUM(K246:L246)</f>
        <v>480</v>
      </c>
      <c r="N246" s="15" t="s">
        <v>640</v>
      </c>
      <c r="O246" s="26" t="s">
        <v>643</v>
      </c>
    </row>
    <row r="247" customFormat="false" ht="35.05" hidden="false" customHeight="false" outlineLevel="0" collapsed="false">
      <c r="A247" s="12" t="s">
        <v>644</v>
      </c>
      <c r="B247" s="15" t="s">
        <v>639</v>
      </c>
      <c r="C247" s="15" t="s">
        <v>639</v>
      </c>
      <c r="D247" s="15"/>
      <c r="E247" s="15"/>
      <c r="F247" s="15"/>
      <c r="G247" s="15"/>
      <c r="H247" s="15"/>
      <c r="I247" s="15" t="s">
        <v>446</v>
      </c>
      <c r="J247" s="15" t="s">
        <v>24</v>
      </c>
      <c r="K247" s="16" t="n">
        <v>260</v>
      </c>
      <c r="L247" s="16" t="n">
        <v>600</v>
      </c>
      <c r="M247" s="16" t="n">
        <f aca="false">SUM(K247:L247)</f>
        <v>860</v>
      </c>
      <c r="N247" s="15" t="s">
        <v>640</v>
      </c>
      <c r="O247" s="26" t="s">
        <v>645</v>
      </c>
    </row>
    <row r="248" customFormat="false" ht="35.05" hidden="false" customHeight="false" outlineLevel="0" collapsed="false">
      <c r="A248" s="12" t="s">
        <v>646</v>
      </c>
      <c r="B248" s="15" t="s">
        <v>647</v>
      </c>
      <c r="C248" s="15" t="s">
        <v>647</v>
      </c>
      <c r="D248" s="15" t="s">
        <v>190</v>
      </c>
      <c r="E248" s="15"/>
      <c r="F248" s="15"/>
      <c r="G248" s="15"/>
      <c r="H248" s="15"/>
      <c r="I248" s="15"/>
      <c r="J248" s="15" t="s">
        <v>24</v>
      </c>
      <c r="K248" s="16" t="n">
        <v>150</v>
      </c>
      <c r="L248" s="16" t="n">
        <v>20</v>
      </c>
      <c r="M248" s="16" t="n">
        <f aca="false">SUM(K248:L248)</f>
        <v>170</v>
      </c>
      <c r="N248" s="15" t="s">
        <v>648</v>
      </c>
      <c r="O248" s="26" t="s">
        <v>649</v>
      </c>
    </row>
    <row r="249" customFormat="false" ht="46.25" hidden="false" customHeight="false" outlineLevel="0" collapsed="false">
      <c r="A249" s="12" t="s">
        <v>650</v>
      </c>
      <c r="B249" s="15" t="s">
        <v>651</v>
      </c>
      <c r="C249" s="15" t="s">
        <v>651</v>
      </c>
      <c r="D249" s="15" t="s">
        <v>246</v>
      </c>
      <c r="E249" s="15"/>
      <c r="F249" s="15"/>
      <c r="G249" s="15"/>
      <c r="H249" s="15"/>
      <c r="I249" s="15"/>
      <c r="J249" s="15" t="s">
        <v>24</v>
      </c>
      <c r="K249" s="16" t="n">
        <v>130</v>
      </c>
      <c r="L249" s="16" t="n">
        <v>15</v>
      </c>
      <c r="M249" s="16" t="n">
        <f aca="false">SUM(K249:L249)</f>
        <v>145</v>
      </c>
      <c r="N249" s="15" t="s">
        <v>607</v>
      </c>
      <c r="O249" s="26" t="s">
        <v>652</v>
      </c>
    </row>
    <row r="250" customFormat="false" ht="15.75" hidden="false" customHeight="false" outlineLevel="0" collapsed="false">
      <c r="A250" s="7" t="s">
        <v>653</v>
      </c>
      <c r="B250" s="8"/>
      <c r="C250" s="8"/>
      <c r="D250" s="8"/>
      <c r="E250" s="8"/>
      <c r="F250" s="8"/>
      <c r="G250" s="8"/>
      <c r="H250" s="8"/>
      <c r="I250" s="8"/>
      <c r="J250" s="8"/>
      <c r="K250" s="11"/>
      <c r="L250" s="11"/>
      <c r="M250" s="16" t="n">
        <f aca="false">SUM(K250:L250)</f>
        <v>0</v>
      </c>
      <c r="N250" s="8"/>
      <c r="O250" s="8"/>
    </row>
    <row r="251" customFormat="false" ht="46.25" hidden="false" customHeight="false" outlineLevel="0" collapsed="false">
      <c r="A251" s="12" t="s">
        <v>654</v>
      </c>
      <c r="B251" s="15" t="s">
        <v>655</v>
      </c>
      <c r="C251" s="15" t="s">
        <v>655</v>
      </c>
      <c r="D251" s="15" t="s">
        <v>656</v>
      </c>
      <c r="E251" s="15" t="s">
        <v>657</v>
      </c>
      <c r="F251" s="15"/>
      <c r="G251" s="15"/>
      <c r="H251" s="15"/>
      <c r="I251" s="15" t="s">
        <v>451</v>
      </c>
      <c r="J251" s="15" t="s">
        <v>24</v>
      </c>
      <c r="K251" s="16" t="n">
        <v>150</v>
      </c>
      <c r="L251" s="16" t="n">
        <v>80</v>
      </c>
      <c r="M251" s="16" t="n">
        <f aca="false">SUM(K251:L251)</f>
        <v>230</v>
      </c>
      <c r="N251" s="15" t="s">
        <v>658</v>
      </c>
      <c r="O251" s="26" t="s">
        <v>659</v>
      </c>
    </row>
    <row r="252" customFormat="false" ht="46.25" hidden="false" customHeight="false" outlineLevel="0" collapsed="false">
      <c r="A252" s="12" t="s">
        <v>660</v>
      </c>
      <c r="B252" s="15" t="s">
        <v>655</v>
      </c>
      <c r="C252" s="15" t="s">
        <v>655</v>
      </c>
      <c r="D252" s="15" t="s">
        <v>656</v>
      </c>
      <c r="E252" s="15" t="s">
        <v>657</v>
      </c>
      <c r="F252" s="15"/>
      <c r="G252" s="15"/>
      <c r="H252" s="15"/>
      <c r="I252" s="15" t="s">
        <v>442</v>
      </c>
      <c r="J252" s="15" t="s">
        <v>24</v>
      </c>
      <c r="K252" s="16" t="n">
        <v>170</v>
      </c>
      <c r="L252" s="16" t="n">
        <v>150</v>
      </c>
      <c r="M252" s="16" t="n">
        <f aca="false">SUM(K252:L252)</f>
        <v>320</v>
      </c>
      <c r="N252" s="15" t="s">
        <v>658</v>
      </c>
      <c r="O252" s="26" t="s">
        <v>661</v>
      </c>
    </row>
    <row r="253" customFormat="false" ht="46.25" hidden="false" customHeight="false" outlineLevel="0" collapsed="false">
      <c r="A253" s="12" t="s">
        <v>662</v>
      </c>
      <c r="B253" s="15" t="s">
        <v>655</v>
      </c>
      <c r="C253" s="15" t="s">
        <v>655</v>
      </c>
      <c r="D253" s="15" t="s">
        <v>656</v>
      </c>
      <c r="E253" s="15" t="s">
        <v>657</v>
      </c>
      <c r="F253" s="15"/>
      <c r="G253" s="15"/>
      <c r="H253" s="15"/>
      <c r="I253" s="15" t="s">
        <v>446</v>
      </c>
      <c r="J253" s="15" t="s">
        <v>24</v>
      </c>
      <c r="K253" s="16" t="n">
        <v>200</v>
      </c>
      <c r="L253" s="16" t="n">
        <v>300</v>
      </c>
      <c r="M253" s="16" t="n">
        <f aca="false">SUM(K253:L253)</f>
        <v>500</v>
      </c>
      <c r="N253" s="15" t="s">
        <v>658</v>
      </c>
      <c r="O253" s="26" t="s">
        <v>663</v>
      </c>
    </row>
    <row r="254" customFormat="false" ht="46.25" hidden="false" customHeight="false" outlineLevel="0" collapsed="false">
      <c r="A254" s="12" t="s">
        <v>664</v>
      </c>
      <c r="B254" s="15" t="s">
        <v>655</v>
      </c>
      <c r="C254" s="15" t="s">
        <v>655</v>
      </c>
      <c r="D254" s="15" t="s">
        <v>665</v>
      </c>
      <c r="E254" s="15" t="s">
        <v>657</v>
      </c>
      <c r="F254" s="15"/>
      <c r="G254" s="15"/>
      <c r="H254" s="15"/>
      <c r="I254" s="15" t="s">
        <v>451</v>
      </c>
      <c r="J254" s="15" t="s">
        <v>24</v>
      </c>
      <c r="K254" s="16" t="n">
        <v>170</v>
      </c>
      <c r="L254" s="16" t="n">
        <v>100</v>
      </c>
      <c r="M254" s="16" t="n">
        <f aca="false">SUM(K254:L254)</f>
        <v>270</v>
      </c>
      <c r="N254" s="15" t="s">
        <v>658</v>
      </c>
      <c r="O254" s="26" t="s">
        <v>666</v>
      </c>
    </row>
    <row r="255" customFormat="false" ht="46.25" hidden="false" customHeight="false" outlineLevel="0" collapsed="false">
      <c r="A255" s="12" t="s">
        <v>667</v>
      </c>
      <c r="B255" s="15" t="s">
        <v>655</v>
      </c>
      <c r="C255" s="15" t="s">
        <v>655</v>
      </c>
      <c r="D255" s="15" t="s">
        <v>665</v>
      </c>
      <c r="E255" s="15" t="s">
        <v>657</v>
      </c>
      <c r="F255" s="15"/>
      <c r="G255" s="15"/>
      <c r="H255" s="15"/>
      <c r="I255" s="15" t="s">
        <v>442</v>
      </c>
      <c r="J255" s="15" t="s">
        <v>24</v>
      </c>
      <c r="K255" s="16" t="n">
        <v>180</v>
      </c>
      <c r="L255" s="16" t="n">
        <v>170</v>
      </c>
      <c r="M255" s="16" t="n">
        <f aca="false">SUM(K255:L255)</f>
        <v>350</v>
      </c>
      <c r="N255" s="15" t="s">
        <v>658</v>
      </c>
      <c r="O255" s="26" t="s">
        <v>668</v>
      </c>
    </row>
    <row r="256" customFormat="false" ht="57.45" hidden="false" customHeight="false" outlineLevel="0" collapsed="false">
      <c r="A256" s="12" t="s">
        <v>669</v>
      </c>
      <c r="B256" s="15" t="s">
        <v>655</v>
      </c>
      <c r="C256" s="15" t="s">
        <v>655</v>
      </c>
      <c r="D256" s="15" t="s">
        <v>665</v>
      </c>
      <c r="E256" s="15" t="s">
        <v>657</v>
      </c>
      <c r="F256" s="15"/>
      <c r="G256" s="15"/>
      <c r="H256" s="15"/>
      <c r="I256" s="15" t="s">
        <v>446</v>
      </c>
      <c r="J256" s="15" t="s">
        <v>24</v>
      </c>
      <c r="K256" s="16" t="n">
        <v>215</v>
      </c>
      <c r="L256" s="16" t="n">
        <v>320</v>
      </c>
      <c r="M256" s="16" t="n">
        <f aca="false">SUM(K256:L256)</f>
        <v>535</v>
      </c>
      <c r="N256" s="15" t="s">
        <v>658</v>
      </c>
      <c r="O256" s="26" t="s">
        <v>670</v>
      </c>
    </row>
    <row r="257" customFormat="false" ht="57.45" hidden="false" customHeight="false" outlineLevel="0" collapsed="false">
      <c r="A257" s="12" t="s">
        <v>671</v>
      </c>
      <c r="B257" s="15" t="s">
        <v>672</v>
      </c>
      <c r="C257" s="15" t="s">
        <v>672</v>
      </c>
      <c r="D257" s="15" t="s">
        <v>673</v>
      </c>
      <c r="E257" s="15" t="s">
        <v>246</v>
      </c>
      <c r="F257" s="15" t="s">
        <v>674</v>
      </c>
      <c r="G257" s="15"/>
      <c r="H257" s="15"/>
      <c r="I257" s="15" t="s">
        <v>451</v>
      </c>
      <c r="J257" s="15" t="s">
        <v>24</v>
      </c>
      <c r="K257" s="16" t="n">
        <v>140</v>
      </c>
      <c r="L257" s="16" t="n">
        <v>70</v>
      </c>
      <c r="M257" s="16" t="n">
        <f aca="false">SUM(K257:L257)</f>
        <v>210</v>
      </c>
      <c r="N257" s="15" t="s">
        <v>675</v>
      </c>
      <c r="O257" s="26" t="s">
        <v>676</v>
      </c>
    </row>
    <row r="258" customFormat="false" ht="57.45" hidden="false" customHeight="false" outlineLevel="0" collapsed="false">
      <c r="A258" s="12" t="s">
        <v>677</v>
      </c>
      <c r="B258" s="15" t="s">
        <v>672</v>
      </c>
      <c r="C258" s="15" t="s">
        <v>672</v>
      </c>
      <c r="D258" s="15" t="s">
        <v>673</v>
      </c>
      <c r="E258" s="15" t="s">
        <v>441</v>
      </c>
      <c r="F258" s="15" t="s">
        <v>674</v>
      </c>
      <c r="G258" s="15"/>
      <c r="H258" s="15"/>
      <c r="I258" s="15" t="s">
        <v>442</v>
      </c>
      <c r="J258" s="15" t="s">
        <v>24</v>
      </c>
      <c r="K258" s="16" t="n">
        <v>150</v>
      </c>
      <c r="L258" s="16" t="n">
        <v>150</v>
      </c>
      <c r="M258" s="16" t="n">
        <f aca="false">SUM(K258:L258)</f>
        <v>300</v>
      </c>
      <c r="N258" s="15" t="s">
        <v>675</v>
      </c>
      <c r="O258" s="26" t="s">
        <v>678</v>
      </c>
    </row>
    <row r="259" customFormat="false" ht="57.45" hidden="false" customHeight="false" outlineLevel="0" collapsed="false">
      <c r="A259" s="12" t="s">
        <v>679</v>
      </c>
      <c r="B259" s="15" t="s">
        <v>672</v>
      </c>
      <c r="C259" s="15" t="s">
        <v>672</v>
      </c>
      <c r="D259" s="15" t="s">
        <v>673</v>
      </c>
      <c r="E259" s="15" t="s">
        <v>441</v>
      </c>
      <c r="F259" s="15" t="s">
        <v>674</v>
      </c>
      <c r="G259" s="15"/>
      <c r="H259" s="15"/>
      <c r="I259" s="15" t="s">
        <v>446</v>
      </c>
      <c r="J259" s="15" t="s">
        <v>24</v>
      </c>
      <c r="K259" s="16" t="n">
        <v>200</v>
      </c>
      <c r="L259" s="16" t="n">
        <v>280</v>
      </c>
      <c r="M259" s="16" t="n">
        <f aca="false">SUM(K259:L259)</f>
        <v>480</v>
      </c>
      <c r="N259" s="15" t="s">
        <v>675</v>
      </c>
      <c r="O259" s="26" t="s">
        <v>680</v>
      </c>
    </row>
    <row r="260" customFormat="false" ht="57.45" hidden="false" customHeight="false" outlineLevel="0" collapsed="false">
      <c r="A260" s="12" t="s">
        <v>681</v>
      </c>
      <c r="B260" s="15" t="s">
        <v>672</v>
      </c>
      <c r="C260" s="15" t="s">
        <v>672</v>
      </c>
      <c r="D260" s="15" t="s">
        <v>673</v>
      </c>
      <c r="E260" s="15" t="s">
        <v>246</v>
      </c>
      <c r="F260" s="15" t="s">
        <v>682</v>
      </c>
      <c r="G260" s="15"/>
      <c r="H260" s="15"/>
      <c r="I260" s="15" t="s">
        <v>451</v>
      </c>
      <c r="J260" s="15" t="s">
        <v>24</v>
      </c>
      <c r="K260" s="16" t="n">
        <v>160</v>
      </c>
      <c r="L260" s="16" t="n">
        <v>300</v>
      </c>
      <c r="M260" s="16" t="n">
        <f aca="false">SUM(K260:L260)</f>
        <v>460</v>
      </c>
      <c r="N260" s="15" t="s">
        <v>675</v>
      </c>
      <c r="O260" s="26" t="s">
        <v>683</v>
      </c>
    </row>
    <row r="261" customFormat="false" ht="57.45" hidden="false" customHeight="false" outlineLevel="0" collapsed="false">
      <c r="A261" s="12" t="s">
        <v>684</v>
      </c>
      <c r="B261" s="15" t="s">
        <v>672</v>
      </c>
      <c r="C261" s="15" t="s">
        <v>672</v>
      </c>
      <c r="D261" s="15" t="s">
        <v>673</v>
      </c>
      <c r="E261" s="15" t="s">
        <v>441</v>
      </c>
      <c r="F261" s="15" t="s">
        <v>682</v>
      </c>
      <c r="G261" s="15"/>
      <c r="H261" s="15"/>
      <c r="I261" s="15" t="s">
        <v>442</v>
      </c>
      <c r="J261" s="15" t="s">
        <v>24</v>
      </c>
      <c r="K261" s="16" t="n">
        <v>210</v>
      </c>
      <c r="L261" s="16" t="n">
        <v>580</v>
      </c>
      <c r="M261" s="16" t="n">
        <f aca="false">SUM(K261:L261)</f>
        <v>790</v>
      </c>
      <c r="N261" s="15" t="s">
        <v>675</v>
      </c>
      <c r="O261" s="26" t="s">
        <v>685</v>
      </c>
    </row>
    <row r="262" customFormat="false" ht="57.45" hidden="false" customHeight="false" outlineLevel="0" collapsed="false">
      <c r="A262" s="12" t="s">
        <v>686</v>
      </c>
      <c r="B262" s="15" t="s">
        <v>672</v>
      </c>
      <c r="C262" s="15" t="s">
        <v>672</v>
      </c>
      <c r="D262" s="15" t="s">
        <v>673</v>
      </c>
      <c r="E262" s="15" t="s">
        <v>441</v>
      </c>
      <c r="F262" s="15" t="s">
        <v>682</v>
      </c>
      <c r="G262" s="15"/>
      <c r="H262" s="15"/>
      <c r="I262" s="15" t="s">
        <v>446</v>
      </c>
      <c r="J262" s="15" t="s">
        <v>24</v>
      </c>
      <c r="K262" s="16" t="n">
        <v>260</v>
      </c>
      <c r="L262" s="16" t="n">
        <v>950</v>
      </c>
      <c r="M262" s="16" t="n">
        <f aca="false">SUM(K262:L262)</f>
        <v>1210</v>
      </c>
      <c r="N262" s="15" t="s">
        <v>675</v>
      </c>
      <c r="O262" s="26" t="s">
        <v>687</v>
      </c>
    </row>
    <row r="263" customFormat="false" ht="57.45" hidden="false" customHeight="false" outlineLevel="0" collapsed="false">
      <c r="A263" s="12" t="s">
        <v>688</v>
      </c>
      <c r="B263" s="15" t="s">
        <v>672</v>
      </c>
      <c r="C263" s="15" t="s">
        <v>672</v>
      </c>
      <c r="D263" s="15" t="s">
        <v>689</v>
      </c>
      <c r="E263" s="15" t="s">
        <v>246</v>
      </c>
      <c r="F263" s="15"/>
      <c r="G263" s="15"/>
      <c r="H263" s="15"/>
      <c r="I263" s="15" t="s">
        <v>451</v>
      </c>
      <c r="J263" s="15" t="s">
        <v>24</v>
      </c>
      <c r="K263" s="16" t="n">
        <v>140</v>
      </c>
      <c r="L263" s="16" t="n">
        <v>30</v>
      </c>
      <c r="M263" s="16" t="n">
        <f aca="false">SUM(K263:L263)</f>
        <v>170</v>
      </c>
      <c r="N263" s="15" t="s">
        <v>675</v>
      </c>
      <c r="O263" s="26" t="s">
        <v>690</v>
      </c>
    </row>
    <row r="264" customFormat="false" ht="57.45" hidden="false" customHeight="false" outlineLevel="0" collapsed="false">
      <c r="A264" s="12" t="s">
        <v>691</v>
      </c>
      <c r="B264" s="15" t="s">
        <v>672</v>
      </c>
      <c r="C264" s="15" t="s">
        <v>672</v>
      </c>
      <c r="D264" s="15" t="s">
        <v>689</v>
      </c>
      <c r="E264" s="15" t="s">
        <v>441</v>
      </c>
      <c r="F264" s="15"/>
      <c r="G264" s="15"/>
      <c r="H264" s="15"/>
      <c r="I264" s="15" t="s">
        <v>442</v>
      </c>
      <c r="J264" s="15" t="s">
        <v>24</v>
      </c>
      <c r="K264" s="16" t="n">
        <v>160</v>
      </c>
      <c r="L264" s="16" t="n">
        <v>110</v>
      </c>
      <c r="M264" s="16" t="n">
        <f aca="false">SUM(K264:L264)</f>
        <v>270</v>
      </c>
      <c r="N264" s="15" t="s">
        <v>675</v>
      </c>
      <c r="O264" s="26" t="s">
        <v>692</v>
      </c>
    </row>
    <row r="265" customFormat="false" ht="57.45" hidden="false" customHeight="false" outlineLevel="0" collapsed="false">
      <c r="A265" s="12" t="s">
        <v>693</v>
      </c>
      <c r="B265" s="15" t="s">
        <v>672</v>
      </c>
      <c r="C265" s="15" t="s">
        <v>672</v>
      </c>
      <c r="D265" s="15" t="s">
        <v>689</v>
      </c>
      <c r="E265" s="15" t="s">
        <v>441</v>
      </c>
      <c r="F265" s="15"/>
      <c r="G265" s="15"/>
      <c r="H265" s="15"/>
      <c r="I265" s="15" t="s">
        <v>446</v>
      </c>
      <c r="J265" s="15" t="s">
        <v>24</v>
      </c>
      <c r="K265" s="16" t="n">
        <v>180</v>
      </c>
      <c r="L265" s="16" t="n">
        <v>230</v>
      </c>
      <c r="M265" s="16" t="n">
        <f aca="false">SUM(K265:L265)</f>
        <v>410</v>
      </c>
      <c r="N265" s="15" t="s">
        <v>675</v>
      </c>
      <c r="O265" s="26" t="s">
        <v>694</v>
      </c>
    </row>
    <row r="266" customFormat="false" ht="35.05" hidden="false" customHeight="false" outlineLevel="0" collapsed="false">
      <c r="A266" s="12" t="s">
        <v>695</v>
      </c>
      <c r="B266" s="15" t="s">
        <v>696</v>
      </c>
      <c r="C266" s="15" t="s">
        <v>696</v>
      </c>
      <c r="D266" s="15"/>
      <c r="E266" s="15"/>
      <c r="F266" s="15"/>
      <c r="G266" s="15"/>
      <c r="H266" s="15"/>
      <c r="I266" s="15"/>
      <c r="J266" s="15" t="s">
        <v>24</v>
      </c>
      <c r="K266" s="16" t="n">
        <v>150</v>
      </c>
      <c r="L266" s="16" t="n">
        <v>15</v>
      </c>
      <c r="M266" s="16" t="n">
        <f aca="false">SUM(K266:L266)</f>
        <v>165</v>
      </c>
      <c r="N266" s="15" t="s">
        <v>697</v>
      </c>
      <c r="O266" s="26" t="s">
        <v>698</v>
      </c>
    </row>
    <row r="267" customFormat="false" ht="46.25" hidden="false" customHeight="false" outlineLevel="0" collapsed="false">
      <c r="A267" s="12" t="s">
        <v>699</v>
      </c>
      <c r="B267" s="15" t="s">
        <v>700</v>
      </c>
      <c r="C267" s="15" t="s">
        <v>700</v>
      </c>
      <c r="D267" s="15" t="s">
        <v>701</v>
      </c>
      <c r="E267" s="15"/>
      <c r="F267" s="15"/>
      <c r="G267" s="15"/>
      <c r="H267" s="15"/>
      <c r="I267" s="15" t="s">
        <v>442</v>
      </c>
      <c r="J267" s="15" t="s">
        <v>24</v>
      </c>
      <c r="K267" s="16" t="n">
        <v>150</v>
      </c>
      <c r="L267" s="16" t="n">
        <v>50</v>
      </c>
      <c r="M267" s="16" t="n">
        <f aca="false">SUM(K267:L267)</f>
        <v>200</v>
      </c>
      <c r="N267" s="15" t="s">
        <v>702</v>
      </c>
      <c r="O267" s="26" t="s">
        <v>703</v>
      </c>
    </row>
    <row r="268" customFormat="false" ht="46.25" hidden="false" customHeight="false" outlineLevel="0" collapsed="false">
      <c r="A268" s="12" t="s">
        <v>704</v>
      </c>
      <c r="B268" s="15" t="s">
        <v>700</v>
      </c>
      <c r="C268" s="15" t="s">
        <v>700</v>
      </c>
      <c r="D268" s="15" t="s">
        <v>701</v>
      </c>
      <c r="E268" s="15"/>
      <c r="F268" s="15"/>
      <c r="G268" s="15"/>
      <c r="H268" s="15"/>
      <c r="I268" s="15" t="s">
        <v>446</v>
      </c>
      <c r="J268" s="15" t="s">
        <v>24</v>
      </c>
      <c r="K268" s="16" t="n">
        <v>170</v>
      </c>
      <c r="L268" s="16" t="n">
        <v>80</v>
      </c>
      <c r="M268" s="16" t="n">
        <f aca="false">SUM(K268:L268)</f>
        <v>250</v>
      </c>
      <c r="N268" s="15" t="s">
        <v>702</v>
      </c>
      <c r="O268" s="26" t="s">
        <v>705</v>
      </c>
    </row>
    <row r="269" customFormat="false" ht="46.25" hidden="false" customHeight="false" outlineLevel="0" collapsed="false">
      <c r="A269" s="12" t="s">
        <v>706</v>
      </c>
      <c r="B269" s="15" t="s">
        <v>707</v>
      </c>
      <c r="C269" s="15" t="s">
        <v>707</v>
      </c>
      <c r="D269" s="15" t="s">
        <v>708</v>
      </c>
      <c r="E269" s="15" t="s">
        <v>441</v>
      </c>
      <c r="F269" s="15" t="s">
        <v>709</v>
      </c>
      <c r="G269" s="15"/>
      <c r="H269" s="15"/>
      <c r="I269" s="15"/>
      <c r="J269" s="15" t="s">
        <v>24</v>
      </c>
      <c r="K269" s="16" t="n">
        <v>140</v>
      </c>
      <c r="L269" s="16" t="n">
        <v>90</v>
      </c>
      <c r="M269" s="16" t="n">
        <f aca="false">SUM(K269:L269)</f>
        <v>230</v>
      </c>
      <c r="N269" s="15" t="s">
        <v>710</v>
      </c>
      <c r="O269" s="26" t="s">
        <v>711</v>
      </c>
    </row>
    <row r="270" customFormat="false" ht="46.25" hidden="false" customHeight="false" outlineLevel="0" collapsed="false">
      <c r="A270" s="12" t="s">
        <v>712</v>
      </c>
      <c r="B270" s="15" t="s">
        <v>707</v>
      </c>
      <c r="C270" s="15" t="s">
        <v>707</v>
      </c>
      <c r="D270" s="15" t="s">
        <v>708</v>
      </c>
      <c r="E270" s="15" t="s">
        <v>441</v>
      </c>
      <c r="F270" s="15" t="s">
        <v>713</v>
      </c>
      <c r="G270" s="15"/>
      <c r="H270" s="15"/>
      <c r="I270" s="15"/>
      <c r="J270" s="15" t="s">
        <v>24</v>
      </c>
      <c r="K270" s="16" t="n">
        <v>140</v>
      </c>
      <c r="L270" s="16" t="n">
        <v>100</v>
      </c>
      <c r="M270" s="16" t="n">
        <f aca="false">SUM(K270:L270)</f>
        <v>240</v>
      </c>
      <c r="N270" s="15" t="s">
        <v>710</v>
      </c>
      <c r="O270" s="26" t="s">
        <v>714</v>
      </c>
    </row>
    <row r="271" customFormat="false" ht="46.25" hidden="false" customHeight="false" outlineLevel="0" collapsed="false">
      <c r="A271" s="12" t="s">
        <v>715</v>
      </c>
      <c r="B271" s="15" t="s">
        <v>707</v>
      </c>
      <c r="C271" s="15" t="s">
        <v>707</v>
      </c>
      <c r="D271" s="15" t="s">
        <v>716</v>
      </c>
      <c r="E271" s="15" t="s">
        <v>77</v>
      </c>
      <c r="F271" s="15" t="s">
        <v>709</v>
      </c>
      <c r="G271" s="15"/>
      <c r="H271" s="15"/>
      <c r="I271" s="15"/>
      <c r="J271" s="15" t="s">
        <v>24</v>
      </c>
      <c r="K271" s="16" t="n">
        <v>140</v>
      </c>
      <c r="L271" s="16" t="n">
        <v>50</v>
      </c>
      <c r="M271" s="16" t="n">
        <f aca="false">SUM(K271:L271)</f>
        <v>190</v>
      </c>
      <c r="N271" s="15" t="s">
        <v>710</v>
      </c>
      <c r="O271" s="26" t="s">
        <v>717</v>
      </c>
    </row>
    <row r="272" customFormat="false" ht="46.25" hidden="false" customHeight="false" outlineLevel="0" collapsed="false">
      <c r="A272" s="12" t="s">
        <v>718</v>
      </c>
      <c r="B272" s="15" t="s">
        <v>707</v>
      </c>
      <c r="C272" s="15" t="s">
        <v>707</v>
      </c>
      <c r="D272" s="15" t="s">
        <v>716</v>
      </c>
      <c r="E272" s="15" t="s">
        <v>77</v>
      </c>
      <c r="F272" s="15" t="s">
        <v>713</v>
      </c>
      <c r="G272" s="15"/>
      <c r="H272" s="15"/>
      <c r="I272" s="15"/>
      <c r="J272" s="15" t="s">
        <v>24</v>
      </c>
      <c r="K272" s="16" t="n">
        <v>140</v>
      </c>
      <c r="L272" s="16" t="n">
        <v>70</v>
      </c>
      <c r="M272" s="16" t="n">
        <f aca="false">SUM(K272:L272)</f>
        <v>210</v>
      </c>
      <c r="N272" s="15" t="s">
        <v>710</v>
      </c>
      <c r="O272" s="26" t="s">
        <v>719</v>
      </c>
    </row>
    <row r="273" customFormat="false" ht="15.75" hidden="false" customHeight="false" outlineLevel="0" collapsed="false">
      <c r="A273" s="7" t="s">
        <v>720</v>
      </c>
      <c r="B273" s="8"/>
      <c r="C273" s="8"/>
      <c r="D273" s="8"/>
      <c r="E273" s="8"/>
      <c r="F273" s="8"/>
      <c r="G273" s="8"/>
      <c r="H273" s="8"/>
      <c r="I273" s="8"/>
      <c r="J273" s="8"/>
      <c r="K273" s="11"/>
      <c r="L273" s="11"/>
      <c r="M273" s="16" t="n">
        <f aca="false">SUM(K273:L273)</f>
        <v>0</v>
      </c>
      <c r="N273" s="8"/>
      <c r="O273" s="8"/>
    </row>
    <row r="274" customFormat="false" ht="57.45" hidden="false" customHeight="false" outlineLevel="0" collapsed="false">
      <c r="A274" s="12" t="s">
        <v>721</v>
      </c>
      <c r="B274" s="15" t="s">
        <v>722</v>
      </c>
      <c r="C274" s="15" t="s">
        <v>722</v>
      </c>
      <c r="D274" s="15" t="s">
        <v>723</v>
      </c>
      <c r="E274" s="15" t="s">
        <v>724</v>
      </c>
      <c r="F274" s="15"/>
      <c r="G274" s="15"/>
      <c r="H274" s="15"/>
      <c r="I274" s="15" t="s">
        <v>451</v>
      </c>
      <c r="J274" s="15" t="s">
        <v>24</v>
      </c>
      <c r="K274" s="16" t="n">
        <v>220</v>
      </c>
      <c r="L274" s="16" t="n">
        <v>265</v>
      </c>
      <c r="M274" s="16" t="n">
        <f aca="false">SUM(K274:L274)</f>
        <v>485</v>
      </c>
      <c r="N274" s="15" t="s">
        <v>725</v>
      </c>
      <c r="O274" s="26" t="s">
        <v>726</v>
      </c>
    </row>
    <row r="275" customFormat="false" ht="57.45" hidden="false" customHeight="false" outlineLevel="0" collapsed="false">
      <c r="A275" s="12" t="s">
        <v>727</v>
      </c>
      <c r="B275" s="15" t="s">
        <v>722</v>
      </c>
      <c r="C275" s="15" t="s">
        <v>722</v>
      </c>
      <c r="D275" s="15" t="s">
        <v>723</v>
      </c>
      <c r="E275" s="15" t="s">
        <v>724</v>
      </c>
      <c r="F275" s="15"/>
      <c r="G275" s="15"/>
      <c r="H275" s="15"/>
      <c r="I275" s="15" t="s">
        <v>442</v>
      </c>
      <c r="J275" s="15" t="s">
        <v>24</v>
      </c>
      <c r="K275" s="16" t="n">
        <v>280</v>
      </c>
      <c r="L275" s="16" t="n">
        <v>615</v>
      </c>
      <c r="M275" s="16" t="n">
        <f aca="false">SUM(K275:L275)</f>
        <v>895</v>
      </c>
      <c r="N275" s="15" t="s">
        <v>725</v>
      </c>
      <c r="O275" s="26" t="s">
        <v>728</v>
      </c>
    </row>
    <row r="276" customFormat="false" ht="57.45" hidden="false" customHeight="false" outlineLevel="0" collapsed="false">
      <c r="A276" s="12" t="s">
        <v>729</v>
      </c>
      <c r="B276" s="15" t="s">
        <v>722</v>
      </c>
      <c r="C276" s="15" t="s">
        <v>722</v>
      </c>
      <c r="D276" s="15" t="s">
        <v>723</v>
      </c>
      <c r="E276" s="15" t="s">
        <v>724</v>
      </c>
      <c r="F276" s="15"/>
      <c r="G276" s="15"/>
      <c r="H276" s="15"/>
      <c r="I276" s="15" t="s">
        <v>446</v>
      </c>
      <c r="J276" s="15" t="s">
        <v>24</v>
      </c>
      <c r="K276" s="16" t="n">
        <v>310</v>
      </c>
      <c r="L276" s="16" t="n">
        <v>815</v>
      </c>
      <c r="M276" s="16" t="n">
        <f aca="false">SUM(K276:L276)</f>
        <v>1125</v>
      </c>
      <c r="N276" s="15" t="s">
        <v>725</v>
      </c>
      <c r="O276" s="26" t="s">
        <v>730</v>
      </c>
    </row>
    <row r="277" customFormat="false" ht="57.45" hidden="false" customHeight="false" outlineLevel="0" collapsed="false">
      <c r="A277" s="12" t="s">
        <v>731</v>
      </c>
      <c r="B277" s="15" t="s">
        <v>722</v>
      </c>
      <c r="C277" s="15" t="s">
        <v>722</v>
      </c>
      <c r="D277" s="15" t="s">
        <v>732</v>
      </c>
      <c r="E277" s="15" t="s">
        <v>724</v>
      </c>
      <c r="F277" s="15"/>
      <c r="G277" s="15"/>
      <c r="H277" s="15"/>
      <c r="I277" s="15" t="s">
        <v>451</v>
      </c>
      <c r="J277" s="15" t="s">
        <v>24</v>
      </c>
      <c r="K277" s="16" t="n">
        <v>220</v>
      </c>
      <c r="L277" s="16" t="n">
        <v>265</v>
      </c>
      <c r="M277" s="16" t="n">
        <f aca="false">SUM(K277:L277)</f>
        <v>485</v>
      </c>
      <c r="N277" s="15" t="s">
        <v>725</v>
      </c>
      <c r="O277" s="26" t="s">
        <v>733</v>
      </c>
    </row>
    <row r="278" customFormat="false" ht="57.45" hidden="false" customHeight="false" outlineLevel="0" collapsed="false">
      <c r="A278" s="12" t="s">
        <v>734</v>
      </c>
      <c r="B278" s="15" t="s">
        <v>722</v>
      </c>
      <c r="C278" s="15" t="s">
        <v>722</v>
      </c>
      <c r="D278" s="15" t="s">
        <v>732</v>
      </c>
      <c r="E278" s="15" t="s">
        <v>724</v>
      </c>
      <c r="F278" s="15"/>
      <c r="G278" s="15"/>
      <c r="H278" s="15"/>
      <c r="I278" s="15" t="s">
        <v>442</v>
      </c>
      <c r="J278" s="15" t="s">
        <v>24</v>
      </c>
      <c r="K278" s="16" t="n">
        <v>270</v>
      </c>
      <c r="L278" s="16" t="n">
        <v>615</v>
      </c>
      <c r="M278" s="16" t="n">
        <f aca="false">SUM(K278:L278)</f>
        <v>885</v>
      </c>
      <c r="N278" s="15" t="s">
        <v>725</v>
      </c>
      <c r="O278" s="26" t="s">
        <v>735</v>
      </c>
    </row>
    <row r="279" customFormat="false" ht="57.45" hidden="false" customHeight="false" outlineLevel="0" collapsed="false">
      <c r="A279" s="12" t="s">
        <v>736</v>
      </c>
      <c r="B279" s="15" t="s">
        <v>722</v>
      </c>
      <c r="C279" s="15" t="s">
        <v>722</v>
      </c>
      <c r="D279" s="15" t="s">
        <v>732</v>
      </c>
      <c r="E279" s="15" t="s">
        <v>724</v>
      </c>
      <c r="F279" s="15"/>
      <c r="G279" s="15"/>
      <c r="H279" s="15"/>
      <c r="I279" s="15" t="s">
        <v>446</v>
      </c>
      <c r="J279" s="15" t="s">
        <v>24</v>
      </c>
      <c r="K279" s="16" t="n">
        <v>300</v>
      </c>
      <c r="L279" s="16" t="n">
        <v>815</v>
      </c>
      <c r="M279" s="16" t="n">
        <f aca="false">SUM(K279:L279)</f>
        <v>1115</v>
      </c>
      <c r="N279" s="15" t="s">
        <v>725</v>
      </c>
      <c r="O279" s="26" t="s">
        <v>737</v>
      </c>
    </row>
    <row r="280" customFormat="false" ht="68.65" hidden="false" customHeight="false" outlineLevel="0" collapsed="false">
      <c r="A280" s="12" t="s">
        <v>738</v>
      </c>
      <c r="B280" s="15" t="s">
        <v>739</v>
      </c>
      <c r="C280" s="15" t="s">
        <v>739</v>
      </c>
      <c r="D280" s="15" t="s">
        <v>724</v>
      </c>
      <c r="E280" s="15"/>
      <c r="F280" s="15"/>
      <c r="G280" s="15"/>
      <c r="H280" s="15"/>
      <c r="I280" s="15" t="s">
        <v>451</v>
      </c>
      <c r="J280" s="15" t="s">
        <v>24</v>
      </c>
      <c r="K280" s="16" t="n">
        <v>240</v>
      </c>
      <c r="L280" s="16" t="n">
        <f aca="false">300+115</f>
        <v>415</v>
      </c>
      <c r="M280" s="16" t="n">
        <f aca="false">SUM(K280:L280)</f>
        <v>655</v>
      </c>
      <c r="N280" s="15" t="s">
        <v>740</v>
      </c>
      <c r="O280" s="26" t="s">
        <v>741</v>
      </c>
    </row>
    <row r="281" customFormat="false" ht="68.65" hidden="false" customHeight="false" outlineLevel="0" collapsed="false">
      <c r="A281" s="12" t="s">
        <v>742</v>
      </c>
      <c r="B281" s="15" t="s">
        <v>739</v>
      </c>
      <c r="C281" s="15" t="s">
        <v>739</v>
      </c>
      <c r="D281" s="15" t="s">
        <v>724</v>
      </c>
      <c r="E281" s="15"/>
      <c r="F281" s="15"/>
      <c r="G281" s="15"/>
      <c r="H281" s="15"/>
      <c r="I281" s="15" t="s">
        <v>442</v>
      </c>
      <c r="J281" s="15" t="s">
        <v>24</v>
      </c>
      <c r="K281" s="16" t="n">
        <v>280</v>
      </c>
      <c r="L281" s="16" t="n">
        <f aca="false">565+150</f>
        <v>715</v>
      </c>
      <c r="M281" s="16" t="n">
        <f aca="false">SUM(K281:L281)</f>
        <v>995</v>
      </c>
      <c r="N281" s="15" t="s">
        <v>740</v>
      </c>
      <c r="O281" s="26" t="s">
        <v>743</v>
      </c>
    </row>
    <row r="282" customFormat="false" ht="68.65" hidden="false" customHeight="false" outlineLevel="0" collapsed="false">
      <c r="A282" s="12" t="s">
        <v>744</v>
      </c>
      <c r="B282" s="15" t="s">
        <v>739</v>
      </c>
      <c r="C282" s="15" t="s">
        <v>739</v>
      </c>
      <c r="D282" s="15" t="s">
        <v>724</v>
      </c>
      <c r="E282" s="15"/>
      <c r="F282" s="15"/>
      <c r="G282" s="15"/>
      <c r="H282" s="15"/>
      <c r="I282" s="15" t="s">
        <v>446</v>
      </c>
      <c r="J282" s="15" t="s">
        <v>24</v>
      </c>
      <c r="K282" s="16" t="n">
        <v>350</v>
      </c>
      <c r="L282" s="16" t="n">
        <f aca="false">1000+150</f>
        <v>1150</v>
      </c>
      <c r="M282" s="16" t="n">
        <f aca="false">SUM(K282:L282)</f>
        <v>1500</v>
      </c>
      <c r="N282" s="15" t="s">
        <v>740</v>
      </c>
      <c r="O282" s="26" t="s">
        <v>745</v>
      </c>
    </row>
    <row r="283" customFormat="false" ht="46.25" hidden="false" customHeight="false" outlineLevel="0" collapsed="false">
      <c r="A283" s="12" t="s">
        <v>746</v>
      </c>
      <c r="B283" s="15" t="s">
        <v>747</v>
      </c>
      <c r="C283" s="15" t="s">
        <v>747</v>
      </c>
      <c r="D283" s="15" t="s">
        <v>748</v>
      </c>
      <c r="E283" s="15"/>
      <c r="F283" s="15"/>
      <c r="G283" s="15"/>
      <c r="H283" s="15"/>
      <c r="I283" s="15"/>
      <c r="J283" s="15" t="s">
        <v>24</v>
      </c>
      <c r="K283" s="16" t="n">
        <v>190</v>
      </c>
      <c r="L283" s="16" t="n">
        <v>20</v>
      </c>
      <c r="M283" s="16" t="n">
        <f aca="false">SUM(K283:L283)</f>
        <v>210</v>
      </c>
      <c r="N283" s="15" t="s">
        <v>749</v>
      </c>
      <c r="O283" s="26" t="s">
        <v>750</v>
      </c>
    </row>
    <row r="284" customFormat="false" ht="57.45" hidden="false" customHeight="false" outlineLevel="0" collapsed="false">
      <c r="A284" s="12" t="s">
        <v>751</v>
      </c>
      <c r="B284" s="15" t="s">
        <v>747</v>
      </c>
      <c r="C284" s="15" t="s">
        <v>747</v>
      </c>
      <c r="D284" s="15" t="s">
        <v>752</v>
      </c>
      <c r="E284" s="15"/>
      <c r="F284" s="15"/>
      <c r="G284" s="15"/>
      <c r="H284" s="15"/>
      <c r="I284" s="15"/>
      <c r="J284" s="15" t="s">
        <v>24</v>
      </c>
      <c r="K284" s="16" t="n">
        <v>195</v>
      </c>
      <c r="L284" s="16" t="n">
        <v>50</v>
      </c>
      <c r="M284" s="16" t="n">
        <f aca="false">SUM(K284:L284)</f>
        <v>245</v>
      </c>
      <c r="N284" s="15" t="s">
        <v>753</v>
      </c>
      <c r="O284" s="26" t="s">
        <v>754</v>
      </c>
    </row>
    <row r="285" customFormat="false" ht="35.05" hidden="false" customHeight="false" outlineLevel="0" collapsed="false">
      <c r="A285" s="12" t="s">
        <v>755</v>
      </c>
      <c r="B285" s="15" t="s">
        <v>756</v>
      </c>
      <c r="C285" s="15" t="s">
        <v>756</v>
      </c>
      <c r="D285" s="15"/>
      <c r="E285" s="15"/>
      <c r="F285" s="15"/>
      <c r="G285" s="15"/>
      <c r="H285" s="15"/>
      <c r="I285" s="15"/>
      <c r="J285" s="15" t="s">
        <v>24</v>
      </c>
      <c r="K285" s="16" t="n">
        <v>150</v>
      </c>
      <c r="L285" s="16" t="n">
        <v>30</v>
      </c>
      <c r="M285" s="16" t="n">
        <f aca="false">SUM(K285:L285)</f>
        <v>180</v>
      </c>
      <c r="N285" s="15" t="s">
        <v>757</v>
      </c>
      <c r="O285" s="26" t="s">
        <v>758</v>
      </c>
    </row>
    <row r="286" customFormat="false" ht="46.25" hidden="false" customHeight="false" outlineLevel="0" collapsed="false">
      <c r="A286" s="12" t="s">
        <v>759</v>
      </c>
      <c r="B286" s="15" t="s">
        <v>760</v>
      </c>
      <c r="C286" s="15" t="s">
        <v>760</v>
      </c>
      <c r="D286" s="15" t="s">
        <v>761</v>
      </c>
      <c r="E286" s="15" t="s">
        <v>762</v>
      </c>
      <c r="F286" s="15"/>
      <c r="G286" s="15"/>
      <c r="H286" s="15"/>
      <c r="I286" s="15" t="s">
        <v>451</v>
      </c>
      <c r="J286" s="15" t="s">
        <v>24</v>
      </c>
      <c r="K286" s="16" t="n">
        <v>130</v>
      </c>
      <c r="L286" s="16" t="n">
        <v>30</v>
      </c>
      <c r="M286" s="16" t="n">
        <f aca="false">SUM(K286:L286)</f>
        <v>160</v>
      </c>
      <c r="N286" s="15" t="s">
        <v>763</v>
      </c>
      <c r="O286" s="26" t="s">
        <v>764</v>
      </c>
    </row>
    <row r="287" customFormat="false" ht="46.25" hidden="false" customHeight="false" outlineLevel="0" collapsed="false">
      <c r="A287" s="12" t="s">
        <v>765</v>
      </c>
      <c r="B287" s="15" t="s">
        <v>760</v>
      </c>
      <c r="C287" s="15" t="s">
        <v>760</v>
      </c>
      <c r="D287" s="15" t="s">
        <v>766</v>
      </c>
      <c r="E287" s="15" t="s">
        <v>762</v>
      </c>
      <c r="F287" s="15"/>
      <c r="G287" s="15"/>
      <c r="H287" s="15"/>
      <c r="I287" s="15" t="s">
        <v>442</v>
      </c>
      <c r="J287" s="15" t="s">
        <v>24</v>
      </c>
      <c r="K287" s="16" t="n">
        <v>140</v>
      </c>
      <c r="L287" s="16" t="n">
        <v>70</v>
      </c>
      <c r="M287" s="16" t="n">
        <f aca="false">SUM(K287:L287)</f>
        <v>210</v>
      </c>
      <c r="N287" s="15" t="s">
        <v>763</v>
      </c>
      <c r="O287" s="26" t="s">
        <v>767</v>
      </c>
    </row>
    <row r="288" customFormat="false" ht="57.45" hidden="false" customHeight="false" outlineLevel="0" collapsed="false">
      <c r="A288" s="12" t="s">
        <v>768</v>
      </c>
      <c r="B288" s="15" t="s">
        <v>769</v>
      </c>
      <c r="C288" s="15" t="s">
        <v>769</v>
      </c>
      <c r="D288" s="15" t="s">
        <v>766</v>
      </c>
      <c r="E288" s="15" t="s">
        <v>762</v>
      </c>
      <c r="F288" s="15"/>
      <c r="G288" s="15"/>
      <c r="H288" s="15"/>
      <c r="I288" s="15" t="s">
        <v>446</v>
      </c>
      <c r="J288" s="15" t="s">
        <v>24</v>
      </c>
      <c r="K288" s="16" t="n">
        <v>170</v>
      </c>
      <c r="L288" s="16" t="n">
        <v>140</v>
      </c>
      <c r="M288" s="16" t="n">
        <f aca="false">SUM(K288:L288)</f>
        <v>310</v>
      </c>
      <c r="N288" s="15" t="s">
        <v>763</v>
      </c>
      <c r="O288" s="26" t="s">
        <v>770</v>
      </c>
    </row>
    <row r="289" customFormat="false" ht="68.65" hidden="false" customHeight="false" outlineLevel="0" collapsed="false">
      <c r="A289" s="12" t="s">
        <v>771</v>
      </c>
      <c r="B289" s="15" t="s">
        <v>769</v>
      </c>
      <c r="C289" s="15" t="s">
        <v>769</v>
      </c>
      <c r="D289" s="15" t="s">
        <v>766</v>
      </c>
      <c r="E289" s="15" t="s">
        <v>772</v>
      </c>
      <c r="F289" s="15"/>
      <c r="G289" s="15"/>
      <c r="H289" s="15"/>
      <c r="I289" s="15" t="s">
        <v>442</v>
      </c>
      <c r="J289" s="15" t="s">
        <v>24</v>
      </c>
      <c r="K289" s="16" t="n">
        <v>200</v>
      </c>
      <c r="L289" s="16" t="n">
        <v>90</v>
      </c>
      <c r="M289" s="16" t="n">
        <f aca="false">SUM(K289:L289)</f>
        <v>290</v>
      </c>
      <c r="N289" s="15" t="s">
        <v>773</v>
      </c>
      <c r="O289" s="26" t="s">
        <v>774</v>
      </c>
    </row>
    <row r="290" customFormat="false" ht="68.65" hidden="false" customHeight="false" outlineLevel="0" collapsed="false">
      <c r="A290" s="12" t="s">
        <v>775</v>
      </c>
      <c r="B290" s="15" t="s">
        <v>760</v>
      </c>
      <c r="C290" s="15" t="s">
        <v>760</v>
      </c>
      <c r="D290" s="15" t="s">
        <v>766</v>
      </c>
      <c r="E290" s="15" t="s">
        <v>772</v>
      </c>
      <c r="F290" s="15"/>
      <c r="G290" s="15"/>
      <c r="H290" s="15"/>
      <c r="I290" s="15" t="s">
        <v>446</v>
      </c>
      <c r="J290" s="15" t="s">
        <v>24</v>
      </c>
      <c r="K290" s="16" t="n">
        <v>220</v>
      </c>
      <c r="L290" s="16" t="n">
        <v>160</v>
      </c>
      <c r="M290" s="16" t="n">
        <f aca="false">SUM(K290:L290)</f>
        <v>380</v>
      </c>
      <c r="N290" s="15" t="s">
        <v>773</v>
      </c>
      <c r="O290" s="26" t="s">
        <v>776</v>
      </c>
    </row>
    <row r="291" customFormat="false" ht="46.25" hidden="false" customHeight="false" outlineLevel="0" collapsed="false">
      <c r="A291" s="12" t="s">
        <v>777</v>
      </c>
      <c r="B291" s="15" t="s">
        <v>778</v>
      </c>
      <c r="C291" s="15" t="s">
        <v>778</v>
      </c>
      <c r="D291" s="15" t="s">
        <v>246</v>
      </c>
      <c r="E291" s="15" t="s">
        <v>766</v>
      </c>
      <c r="F291" s="15"/>
      <c r="G291" s="15"/>
      <c r="H291" s="15"/>
      <c r="I291" s="15" t="s">
        <v>442</v>
      </c>
      <c r="J291" s="15" t="s">
        <v>24</v>
      </c>
      <c r="K291" s="16" t="n">
        <v>140</v>
      </c>
      <c r="L291" s="16" t="n">
        <v>45</v>
      </c>
      <c r="M291" s="16" t="n">
        <f aca="false">SUM(K291:L291)</f>
        <v>185</v>
      </c>
      <c r="N291" s="15" t="s">
        <v>779</v>
      </c>
      <c r="O291" s="26" t="s">
        <v>780</v>
      </c>
    </row>
    <row r="292" customFormat="false" ht="46.25" hidden="false" customHeight="false" outlineLevel="0" collapsed="false">
      <c r="A292" s="12" t="s">
        <v>781</v>
      </c>
      <c r="B292" s="15" t="s">
        <v>778</v>
      </c>
      <c r="C292" s="15" t="s">
        <v>778</v>
      </c>
      <c r="D292" s="15" t="s">
        <v>246</v>
      </c>
      <c r="E292" s="15" t="s">
        <v>766</v>
      </c>
      <c r="F292" s="15"/>
      <c r="G292" s="15"/>
      <c r="H292" s="15"/>
      <c r="I292" s="15" t="s">
        <v>446</v>
      </c>
      <c r="J292" s="15" t="s">
        <v>24</v>
      </c>
      <c r="K292" s="16" t="n">
        <v>180</v>
      </c>
      <c r="L292" s="16" t="n">
        <v>200</v>
      </c>
      <c r="M292" s="16" t="n">
        <f aca="false">SUM(K292:L292)</f>
        <v>380</v>
      </c>
      <c r="N292" s="15" t="s">
        <v>779</v>
      </c>
      <c r="O292" s="26" t="s">
        <v>782</v>
      </c>
    </row>
    <row r="293" customFormat="false" ht="46.25" hidden="false" customHeight="false" outlineLevel="0" collapsed="false">
      <c r="A293" s="12" t="s">
        <v>783</v>
      </c>
      <c r="B293" s="15" t="s">
        <v>778</v>
      </c>
      <c r="C293" s="15" t="s">
        <v>778</v>
      </c>
      <c r="D293" s="15" t="s">
        <v>784</v>
      </c>
      <c r="E293" s="15" t="s">
        <v>766</v>
      </c>
      <c r="F293" s="15"/>
      <c r="G293" s="15"/>
      <c r="H293" s="15"/>
      <c r="I293" s="15" t="s">
        <v>442</v>
      </c>
      <c r="J293" s="15" t="s">
        <v>24</v>
      </c>
      <c r="K293" s="16" t="n">
        <v>155</v>
      </c>
      <c r="L293" s="16" t="n">
        <v>140</v>
      </c>
      <c r="M293" s="16" t="n">
        <f aca="false">SUM(K293:L293)</f>
        <v>295</v>
      </c>
      <c r="N293" s="15" t="s">
        <v>779</v>
      </c>
      <c r="O293" s="26" t="s">
        <v>785</v>
      </c>
    </row>
    <row r="294" customFormat="false" ht="46.25" hidden="false" customHeight="false" outlineLevel="0" collapsed="false">
      <c r="A294" s="12" t="s">
        <v>786</v>
      </c>
      <c r="B294" s="15" t="s">
        <v>778</v>
      </c>
      <c r="C294" s="15" t="s">
        <v>778</v>
      </c>
      <c r="D294" s="15" t="s">
        <v>784</v>
      </c>
      <c r="E294" s="15" t="s">
        <v>766</v>
      </c>
      <c r="F294" s="15"/>
      <c r="G294" s="15"/>
      <c r="H294" s="15"/>
      <c r="I294" s="15" t="s">
        <v>446</v>
      </c>
      <c r="J294" s="15" t="s">
        <v>24</v>
      </c>
      <c r="K294" s="16" t="n">
        <v>180</v>
      </c>
      <c r="L294" s="16" t="n">
        <v>200</v>
      </c>
      <c r="M294" s="16" t="n">
        <f aca="false">SUM(K294:L294)</f>
        <v>380</v>
      </c>
      <c r="N294" s="15" t="s">
        <v>779</v>
      </c>
      <c r="O294" s="26" t="s">
        <v>787</v>
      </c>
    </row>
    <row r="295" customFormat="false" ht="46.25" hidden="false" customHeight="false" outlineLevel="0" collapsed="false">
      <c r="A295" s="12" t="s">
        <v>788</v>
      </c>
      <c r="B295" s="15" t="s">
        <v>778</v>
      </c>
      <c r="C295" s="15" t="s">
        <v>778</v>
      </c>
      <c r="D295" s="15" t="s">
        <v>246</v>
      </c>
      <c r="E295" s="15" t="s">
        <v>789</v>
      </c>
      <c r="F295" s="15"/>
      <c r="G295" s="15"/>
      <c r="H295" s="15"/>
      <c r="I295" s="15" t="s">
        <v>442</v>
      </c>
      <c r="J295" s="15" t="s">
        <v>24</v>
      </c>
      <c r="K295" s="16" t="n">
        <v>140</v>
      </c>
      <c r="L295" s="16" t="n">
        <v>55</v>
      </c>
      <c r="M295" s="16" t="n">
        <f aca="false">SUM(K295:L295)</f>
        <v>195</v>
      </c>
      <c r="N295" s="15" t="s">
        <v>779</v>
      </c>
      <c r="O295" s="26" t="s">
        <v>790</v>
      </c>
    </row>
    <row r="296" customFormat="false" ht="46.25" hidden="false" customHeight="false" outlineLevel="0" collapsed="false">
      <c r="A296" s="12" t="s">
        <v>791</v>
      </c>
      <c r="B296" s="15" t="s">
        <v>778</v>
      </c>
      <c r="C296" s="15" t="s">
        <v>778</v>
      </c>
      <c r="D296" s="15" t="s">
        <v>246</v>
      </c>
      <c r="E296" s="15" t="s">
        <v>792</v>
      </c>
      <c r="F296" s="15"/>
      <c r="G296" s="15"/>
      <c r="H296" s="15"/>
      <c r="I296" s="15" t="s">
        <v>446</v>
      </c>
      <c r="J296" s="15" t="s">
        <v>24</v>
      </c>
      <c r="K296" s="16" t="n">
        <v>180</v>
      </c>
      <c r="L296" s="16" t="n">
        <v>150</v>
      </c>
      <c r="M296" s="16" t="n">
        <f aca="false">SUM(K296:L296)</f>
        <v>330</v>
      </c>
      <c r="N296" s="15" t="s">
        <v>779</v>
      </c>
      <c r="O296" s="26" t="s">
        <v>793</v>
      </c>
    </row>
    <row r="297" customFormat="false" ht="46.25" hidden="false" customHeight="false" outlineLevel="0" collapsed="false">
      <c r="A297" s="12" t="s">
        <v>794</v>
      </c>
      <c r="B297" s="15" t="s">
        <v>795</v>
      </c>
      <c r="C297" s="15" t="s">
        <v>795</v>
      </c>
      <c r="D297" s="15" t="s">
        <v>796</v>
      </c>
      <c r="E297" s="15"/>
      <c r="F297" s="15"/>
      <c r="G297" s="15"/>
      <c r="H297" s="15"/>
      <c r="I297" s="15"/>
      <c r="J297" s="15" t="s">
        <v>24</v>
      </c>
      <c r="K297" s="16" t="n">
        <v>210</v>
      </c>
      <c r="L297" s="16" t="n">
        <v>350</v>
      </c>
      <c r="M297" s="16" t="n">
        <f aca="false">SUM(K297:L297)</f>
        <v>560</v>
      </c>
      <c r="N297" s="15" t="s">
        <v>779</v>
      </c>
      <c r="O297" s="26" t="s">
        <v>797</v>
      </c>
    </row>
    <row r="298" customFormat="false" ht="15.75" hidden="false" customHeight="false" outlineLevel="0" collapsed="false">
      <c r="A298" s="7" t="s">
        <v>798</v>
      </c>
      <c r="B298" s="8"/>
      <c r="C298" s="8"/>
      <c r="D298" s="8"/>
      <c r="E298" s="8"/>
      <c r="F298" s="8"/>
      <c r="G298" s="8"/>
      <c r="H298" s="8"/>
      <c r="I298" s="8"/>
      <c r="J298" s="8"/>
      <c r="K298" s="11"/>
      <c r="L298" s="11"/>
      <c r="M298" s="16" t="n">
        <f aca="false">SUM(K298:L298)</f>
        <v>0</v>
      </c>
      <c r="N298" s="8"/>
      <c r="O298" s="8"/>
    </row>
    <row r="299" customFormat="false" ht="46.25" hidden="false" customHeight="false" outlineLevel="0" collapsed="false">
      <c r="A299" s="12" t="s">
        <v>799</v>
      </c>
      <c r="B299" s="15" t="s">
        <v>800</v>
      </c>
      <c r="C299" s="15" t="s">
        <v>800</v>
      </c>
      <c r="D299" s="15" t="s">
        <v>801</v>
      </c>
      <c r="E299" s="15"/>
      <c r="F299" s="15"/>
      <c r="G299" s="15"/>
      <c r="H299" s="15"/>
      <c r="I299" s="15"/>
      <c r="J299" s="15" t="s">
        <v>24</v>
      </c>
      <c r="K299" s="16" t="n">
        <v>150</v>
      </c>
      <c r="L299" s="16" t="n">
        <v>150</v>
      </c>
      <c r="M299" s="16" t="n">
        <f aca="false">SUM(K299:L299)</f>
        <v>300</v>
      </c>
      <c r="N299" s="25" t="s">
        <v>802</v>
      </c>
      <c r="O299" s="25" t="s">
        <v>803</v>
      </c>
    </row>
    <row r="300" customFormat="false" ht="46.25" hidden="false" customHeight="false" outlineLevel="0" collapsed="false">
      <c r="A300" s="12" t="s">
        <v>804</v>
      </c>
      <c r="B300" s="15" t="s">
        <v>800</v>
      </c>
      <c r="C300" s="15" t="s">
        <v>800</v>
      </c>
      <c r="D300" s="15" t="s">
        <v>805</v>
      </c>
      <c r="E300" s="15"/>
      <c r="F300" s="15"/>
      <c r="G300" s="15"/>
      <c r="H300" s="15"/>
      <c r="I300" s="15"/>
      <c r="J300" s="15" t="s">
        <v>24</v>
      </c>
      <c r="K300" s="16" t="n">
        <v>160</v>
      </c>
      <c r="L300" s="16" t="n">
        <v>190</v>
      </c>
      <c r="M300" s="16" t="n">
        <f aca="false">SUM(K300:L300)</f>
        <v>350</v>
      </c>
      <c r="N300" s="25" t="s">
        <v>802</v>
      </c>
      <c r="O300" s="25" t="s">
        <v>806</v>
      </c>
    </row>
    <row r="301" customFormat="false" ht="46.25" hidden="false" customHeight="false" outlineLevel="0" collapsed="false">
      <c r="A301" s="12" t="s">
        <v>807</v>
      </c>
      <c r="B301" s="15" t="s">
        <v>808</v>
      </c>
      <c r="C301" s="15" t="s">
        <v>808</v>
      </c>
      <c r="D301" s="15" t="s">
        <v>190</v>
      </c>
      <c r="E301" s="15"/>
      <c r="F301" s="15"/>
      <c r="G301" s="15"/>
      <c r="H301" s="15"/>
      <c r="I301" s="15"/>
      <c r="J301" s="15" t="s">
        <v>24</v>
      </c>
      <c r="K301" s="16" t="n">
        <v>140</v>
      </c>
      <c r="L301" s="16" t="n">
        <v>25</v>
      </c>
      <c r="M301" s="16" t="n">
        <f aca="false">SUM(K301:L301)</f>
        <v>165</v>
      </c>
      <c r="N301" s="25" t="s">
        <v>809</v>
      </c>
      <c r="O301" s="25" t="s">
        <v>810</v>
      </c>
    </row>
    <row r="302" customFormat="false" ht="46.25" hidden="false" customHeight="false" outlineLevel="0" collapsed="false">
      <c r="A302" s="12" t="s">
        <v>811</v>
      </c>
      <c r="B302" s="15" t="s">
        <v>812</v>
      </c>
      <c r="C302" s="15" t="s">
        <v>812</v>
      </c>
      <c r="D302" s="15" t="s">
        <v>190</v>
      </c>
      <c r="E302" s="15"/>
      <c r="F302" s="15"/>
      <c r="G302" s="15"/>
      <c r="H302" s="15"/>
      <c r="I302" s="15"/>
      <c r="J302" s="15" t="s">
        <v>24</v>
      </c>
      <c r="K302" s="16" t="n">
        <v>140</v>
      </c>
      <c r="L302" s="16" t="n">
        <v>30</v>
      </c>
      <c r="M302" s="16" t="n">
        <f aca="false">SUM(K302:L302)</f>
        <v>170</v>
      </c>
      <c r="N302" s="25" t="s">
        <v>813</v>
      </c>
      <c r="O302" s="25" t="s">
        <v>814</v>
      </c>
    </row>
    <row r="303" customFormat="false" ht="57.45" hidden="false" customHeight="false" outlineLevel="0" collapsed="false">
      <c r="A303" s="12" t="s">
        <v>815</v>
      </c>
      <c r="B303" s="15" t="s">
        <v>816</v>
      </c>
      <c r="C303" s="15" t="s">
        <v>816</v>
      </c>
      <c r="D303" s="15" t="s">
        <v>817</v>
      </c>
      <c r="E303" s="15" t="s">
        <v>818</v>
      </c>
      <c r="F303" s="15"/>
      <c r="G303" s="15"/>
      <c r="H303" s="15"/>
      <c r="I303" s="15" t="s">
        <v>451</v>
      </c>
      <c r="J303" s="15" t="s">
        <v>24</v>
      </c>
      <c r="K303" s="16" t="n">
        <v>200</v>
      </c>
      <c r="L303" s="16" t="n">
        <f aca="false">270+100</f>
        <v>370</v>
      </c>
      <c r="M303" s="16" t="n">
        <f aca="false">SUM(K303:L303)</f>
        <v>570</v>
      </c>
      <c r="N303" s="25" t="s">
        <v>819</v>
      </c>
      <c r="O303" s="25" t="s">
        <v>820</v>
      </c>
    </row>
    <row r="304" customFormat="false" ht="57.45" hidden="false" customHeight="false" outlineLevel="0" collapsed="false">
      <c r="A304" s="12" t="s">
        <v>821</v>
      </c>
      <c r="B304" s="15" t="s">
        <v>816</v>
      </c>
      <c r="C304" s="15" t="s">
        <v>816</v>
      </c>
      <c r="D304" s="15" t="s">
        <v>817</v>
      </c>
      <c r="E304" s="15" t="s">
        <v>818</v>
      </c>
      <c r="F304" s="15"/>
      <c r="G304" s="15"/>
      <c r="H304" s="15"/>
      <c r="I304" s="15" t="s">
        <v>442</v>
      </c>
      <c r="J304" s="15" t="s">
        <v>24</v>
      </c>
      <c r="K304" s="16" t="n">
        <v>250</v>
      </c>
      <c r="L304" s="16" t="n">
        <f aca="false">570+100</f>
        <v>670</v>
      </c>
      <c r="M304" s="16" t="n">
        <f aca="false">SUM(K304:L304)</f>
        <v>920</v>
      </c>
      <c r="N304" s="25" t="s">
        <v>819</v>
      </c>
      <c r="O304" s="25" t="s">
        <v>820</v>
      </c>
    </row>
    <row r="305" customFormat="false" ht="57.45" hidden="false" customHeight="false" outlineLevel="0" collapsed="false">
      <c r="A305" s="12" t="s">
        <v>822</v>
      </c>
      <c r="B305" s="15" t="s">
        <v>816</v>
      </c>
      <c r="C305" s="15" t="s">
        <v>816</v>
      </c>
      <c r="D305" s="15" t="s">
        <v>817</v>
      </c>
      <c r="E305" s="15" t="s">
        <v>818</v>
      </c>
      <c r="F305" s="15"/>
      <c r="G305" s="15"/>
      <c r="H305" s="15"/>
      <c r="I305" s="15" t="s">
        <v>446</v>
      </c>
      <c r="J305" s="15" t="s">
        <v>24</v>
      </c>
      <c r="K305" s="16" t="n">
        <v>300</v>
      </c>
      <c r="L305" s="16" t="n">
        <f aca="false">870+100</f>
        <v>970</v>
      </c>
      <c r="M305" s="16" t="n">
        <f aca="false">SUM(K305:L305)</f>
        <v>1270</v>
      </c>
      <c r="N305" s="25" t="s">
        <v>819</v>
      </c>
      <c r="O305" s="25" t="s">
        <v>820</v>
      </c>
    </row>
    <row r="306" customFormat="false" ht="46.25" hidden="false" customHeight="false" outlineLevel="0" collapsed="false">
      <c r="A306" s="12" t="s">
        <v>823</v>
      </c>
      <c r="B306" s="15" t="s">
        <v>824</v>
      </c>
      <c r="C306" s="15" t="s">
        <v>824</v>
      </c>
      <c r="D306" s="15" t="s">
        <v>817</v>
      </c>
      <c r="E306" s="15" t="s">
        <v>818</v>
      </c>
      <c r="F306" s="15"/>
      <c r="G306" s="15"/>
      <c r="H306" s="15"/>
      <c r="I306" s="15"/>
      <c r="J306" s="15" t="s">
        <v>24</v>
      </c>
      <c r="K306" s="16" t="n">
        <v>150</v>
      </c>
      <c r="L306" s="16" t="n">
        <v>170</v>
      </c>
      <c r="M306" s="16" t="n">
        <f aca="false">SUM(K306:L306)</f>
        <v>320</v>
      </c>
      <c r="N306" s="25" t="s">
        <v>825</v>
      </c>
      <c r="O306" s="25" t="s">
        <v>826</v>
      </c>
    </row>
    <row r="307" customFormat="false" ht="46.25" hidden="false" customHeight="false" outlineLevel="0" collapsed="false">
      <c r="A307" s="12" t="s">
        <v>827</v>
      </c>
      <c r="B307" s="15" t="s">
        <v>828</v>
      </c>
      <c r="C307" s="15" t="s">
        <v>828</v>
      </c>
      <c r="D307" s="15" t="s">
        <v>246</v>
      </c>
      <c r="E307" s="15"/>
      <c r="F307" s="15"/>
      <c r="G307" s="15"/>
      <c r="H307" s="15"/>
      <c r="I307" s="15"/>
      <c r="J307" s="15" t="s">
        <v>24</v>
      </c>
      <c r="K307" s="16" t="n">
        <v>130</v>
      </c>
      <c r="L307" s="16" t="n">
        <v>25</v>
      </c>
      <c r="M307" s="16" t="n">
        <f aca="false">SUM(K307:L307)</f>
        <v>155</v>
      </c>
      <c r="N307" s="25" t="s">
        <v>829</v>
      </c>
      <c r="O307" s="25" t="s">
        <v>830</v>
      </c>
    </row>
    <row r="308" customFormat="false" ht="46.25" hidden="false" customHeight="false" outlineLevel="0" collapsed="false">
      <c r="A308" s="12" t="s">
        <v>831</v>
      </c>
      <c r="B308" s="15" t="s">
        <v>828</v>
      </c>
      <c r="C308" s="15" t="s">
        <v>828</v>
      </c>
      <c r="D308" s="15" t="s">
        <v>441</v>
      </c>
      <c r="E308" s="15"/>
      <c r="F308" s="15"/>
      <c r="G308" s="15"/>
      <c r="H308" s="15"/>
      <c r="I308" s="15"/>
      <c r="J308" s="15" t="s">
        <v>24</v>
      </c>
      <c r="K308" s="16" t="n">
        <v>140</v>
      </c>
      <c r="L308" s="16" t="n">
        <v>40</v>
      </c>
      <c r="M308" s="16" t="n">
        <f aca="false">SUM(K308:L308)</f>
        <v>180</v>
      </c>
      <c r="N308" s="25" t="s">
        <v>829</v>
      </c>
      <c r="O308" s="25" t="s">
        <v>832</v>
      </c>
    </row>
    <row r="309" customFormat="false" ht="91" hidden="false" customHeight="false" outlineLevel="0" collapsed="false">
      <c r="A309" s="12" t="s">
        <v>833</v>
      </c>
      <c r="B309" s="15" t="s">
        <v>834</v>
      </c>
      <c r="C309" s="15" t="s">
        <v>834</v>
      </c>
      <c r="D309" s="15" t="s">
        <v>835</v>
      </c>
      <c r="E309" s="15"/>
      <c r="F309" s="15"/>
      <c r="G309" s="15"/>
      <c r="H309" s="15"/>
      <c r="I309" s="15"/>
      <c r="J309" s="15" t="s">
        <v>24</v>
      </c>
      <c r="K309" s="16" t="n">
        <v>150</v>
      </c>
      <c r="L309" s="16" t="n">
        <v>110</v>
      </c>
      <c r="M309" s="16" t="n">
        <f aca="false">SUM(K309:L309)</f>
        <v>260</v>
      </c>
      <c r="N309" s="25" t="s">
        <v>836</v>
      </c>
      <c r="O309" s="25" t="s">
        <v>837</v>
      </c>
    </row>
    <row r="310" customFormat="false" ht="102.2" hidden="false" customHeight="false" outlineLevel="0" collapsed="false">
      <c r="A310" s="12" t="s">
        <v>838</v>
      </c>
      <c r="B310" s="15" t="s">
        <v>834</v>
      </c>
      <c r="C310" s="15" t="s">
        <v>834</v>
      </c>
      <c r="D310" s="15" t="s">
        <v>265</v>
      </c>
      <c r="E310" s="15"/>
      <c r="F310" s="15"/>
      <c r="G310" s="15"/>
      <c r="H310" s="15"/>
      <c r="I310" s="15"/>
      <c r="J310" s="15" t="s">
        <v>24</v>
      </c>
      <c r="K310" s="16" t="n">
        <v>180</v>
      </c>
      <c r="L310" s="16" t="n">
        <v>230</v>
      </c>
      <c r="M310" s="16" t="n">
        <f aca="false">SUM(K310:L310)</f>
        <v>410</v>
      </c>
      <c r="N310" s="25" t="s">
        <v>836</v>
      </c>
      <c r="O310" s="25" t="s">
        <v>839</v>
      </c>
    </row>
    <row r="311" customFormat="false" ht="102.2" hidden="false" customHeight="false" outlineLevel="0" collapsed="false">
      <c r="A311" s="12" t="s">
        <v>840</v>
      </c>
      <c r="B311" s="15" t="s">
        <v>834</v>
      </c>
      <c r="C311" s="15" t="s">
        <v>834</v>
      </c>
      <c r="D311" s="15" t="s">
        <v>841</v>
      </c>
      <c r="E311" s="15"/>
      <c r="F311" s="15"/>
      <c r="G311" s="15"/>
      <c r="H311" s="15"/>
      <c r="I311" s="15"/>
      <c r="J311" s="15" t="s">
        <v>24</v>
      </c>
      <c r="K311" s="16" t="n">
        <v>160</v>
      </c>
      <c r="L311" s="16" t="n">
        <v>110</v>
      </c>
      <c r="M311" s="16" t="n">
        <f aca="false">SUM(K311:L311)</f>
        <v>270</v>
      </c>
      <c r="N311" s="25" t="s">
        <v>836</v>
      </c>
      <c r="O311" s="25" t="s">
        <v>842</v>
      </c>
    </row>
    <row r="312" customFormat="false" ht="91" hidden="false" customHeight="false" outlineLevel="0" collapsed="false">
      <c r="A312" s="12" t="s">
        <v>843</v>
      </c>
      <c r="B312" s="15" t="s">
        <v>834</v>
      </c>
      <c r="C312" s="15" t="s">
        <v>834</v>
      </c>
      <c r="D312" s="15" t="s">
        <v>844</v>
      </c>
      <c r="E312" s="15"/>
      <c r="F312" s="15"/>
      <c r="G312" s="15"/>
      <c r="H312" s="15"/>
      <c r="I312" s="15"/>
      <c r="J312" s="15" t="s">
        <v>24</v>
      </c>
      <c r="K312" s="16" t="n">
        <v>160</v>
      </c>
      <c r="L312" s="16" t="n">
        <v>110</v>
      </c>
      <c r="M312" s="16" t="n">
        <f aca="false">SUM(K312:L312)</f>
        <v>270</v>
      </c>
      <c r="N312" s="25" t="s">
        <v>836</v>
      </c>
      <c r="O312" s="25" t="s">
        <v>845</v>
      </c>
    </row>
    <row r="313" customFormat="false" ht="102.2" hidden="false" customHeight="false" outlineLevel="0" collapsed="false">
      <c r="A313" s="12" t="s">
        <v>846</v>
      </c>
      <c r="B313" s="15" t="s">
        <v>834</v>
      </c>
      <c r="C313" s="15" t="s">
        <v>834</v>
      </c>
      <c r="D313" s="15" t="s">
        <v>847</v>
      </c>
      <c r="E313" s="15"/>
      <c r="F313" s="15"/>
      <c r="G313" s="15"/>
      <c r="H313" s="15"/>
      <c r="I313" s="15"/>
      <c r="J313" s="15" t="s">
        <v>24</v>
      </c>
      <c r="K313" s="16" t="n">
        <v>170</v>
      </c>
      <c r="L313" s="16" t="n">
        <v>160</v>
      </c>
      <c r="M313" s="16" t="n">
        <f aca="false">SUM(K313:L313)</f>
        <v>330</v>
      </c>
      <c r="N313" s="25" t="s">
        <v>836</v>
      </c>
      <c r="O313" s="25" t="s">
        <v>848</v>
      </c>
    </row>
    <row r="314" customFormat="false" ht="91" hidden="false" customHeight="false" outlineLevel="0" collapsed="false">
      <c r="A314" s="12" t="s">
        <v>849</v>
      </c>
      <c r="B314" s="15" t="s">
        <v>834</v>
      </c>
      <c r="C314" s="15" t="s">
        <v>834</v>
      </c>
      <c r="D314" s="15" t="s">
        <v>850</v>
      </c>
      <c r="E314" s="15"/>
      <c r="F314" s="15"/>
      <c r="G314" s="15"/>
      <c r="H314" s="15"/>
      <c r="I314" s="15"/>
      <c r="J314" s="15" t="s">
        <v>24</v>
      </c>
      <c r="K314" s="16" t="n">
        <v>180</v>
      </c>
      <c r="L314" s="16" t="n">
        <v>90</v>
      </c>
      <c r="M314" s="16" t="n">
        <f aca="false">SUM(K314:L314)</f>
        <v>270</v>
      </c>
      <c r="N314" s="25" t="s">
        <v>836</v>
      </c>
      <c r="O314" s="25" t="s">
        <v>851</v>
      </c>
    </row>
    <row r="315" customFormat="false" ht="102.2" hidden="false" customHeight="false" outlineLevel="0" collapsed="false">
      <c r="A315" s="12" t="s">
        <v>852</v>
      </c>
      <c r="B315" s="15" t="s">
        <v>834</v>
      </c>
      <c r="C315" s="15" t="s">
        <v>834</v>
      </c>
      <c r="D315" s="15" t="s">
        <v>853</v>
      </c>
      <c r="E315" s="15"/>
      <c r="F315" s="15"/>
      <c r="G315" s="15"/>
      <c r="H315" s="15"/>
      <c r="I315" s="15"/>
      <c r="J315" s="15" t="s">
        <v>24</v>
      </c>
      <c r="K315" s="16" t="n">
        <v>180</v>
      </c>
      <c r="L315" s="16" t="n">
        <v>200</v>
      </c>
      <c r="M315" s="16" t="n">
        <f aca="false">SUM(K315:L315)</f>
        <v>380</v>
      </c>
      <c r="N315" s="25" t="s">
        <v>836</v>
      </c>
      <c r="O315" s="25" t="s">
        <v>854</v>
      </c>
    </row>
    <row r="316" customFormat="false" ht="102.2" hidden="false" customHeight="false" outlineLevel="0" collapsed="false">
      <c r="A316" s="12" t="s">
        <v>855</v>
      </c>
      <c r="B316" s="15" t="s">
        <v>834</v>
      </c>
      <c r="C316" s="15" t="s">
        <v>834</v>
      </c>
      <c r="D316" s="15" t="s">
        <v>856</v>
      </c>
      <c r="E316" s="15"/>
      <c r="F316" s="15"/>
      <c r="G316" s="15"/>
      <c r="H316" s="15"/>
      <c r="I316" s="15"/>
      <c r="J316" s="15" t="s">
        <v>24</v>
      </c>
      <c r="K316" s="16" t="n">
        <v>180</v>
      </c>
      <c r="L316" s="16" t="n">
        <v>130</v>
      </c>
      <c r="M316" s="16" t="n">
        <f aca="false">SUM(K316:L316)</f>
        <v>310</v>
      </c>
      <c r="N316" s="25" t="s">
        <v>836</v>
      </c>
      <c r="O316" s="25" t="s">
        <v>857</v>
      </c>
    </row>
    <row r="317" customFormat="false" ht="91" hidden="false" customHeight="false" outlineLevel="0" collapsed="false">
      <c r="A317" s="12" t="s">
        <v>858</v>
      </c>
      <c r="B317" s="15" t="s">
        <v>834</v>
      </c>
      <c r="C317" s="15" t="s">
        <v>834</v>
      </c>
      <c r="D317" s="15" t="s">
        <v>859</v>
      </c>
      <c r="E317" s="15"/>
      <c r="F317" s="15"/>
      <c r="G317" s="15"/>
      <c r="H317" s="15"/>
      <c r="I317" s="15"/>
      <c r="J317" s="15" t="s">
        <v>24</v>
      </c>
      <c r="K317" s="16" t="n">
        <v>240</v>
      </c>
      <c r="L317" s="16" t="n">
        <v>320</v>
      </c>
      <c r="M317" s="16" t="n">
        <f aca="false">SUM(K317:L317)</f>
        <v>560</v>
      </c>
      <c r="N317" s="25" t="s">
        <v>836</v>
      </c>
      <c r="O317" s="25" t="s">
        <v>860</v>
      </c>
    </row>
    <row r="318" customFormat="false" ht="46.25" hidden="false" customHeight="false" outlineLevel="0" collapsed="false">
      <c r="A318" s="12" t="s">
        <v>861</v>
      </c>
      <c r="B318" s="15" t="s">
        <v>862</v>
      </c>
      <c r="C318" s="15" t="s">
        <v>862</v>
      </c>
      <c r="D318" s="15" t="s">
        <v>835</v>
      </c>
      <c r="E318" s="15"/>
      <c r="F318" s="15"/>
      <c r="G318" s="15"/>
      <c r="H318" s="15"/>
      <c r="I318" s="15" t="s">
        <v>863</v>
      </c>
      <c r="J318" s="15" t="s">
        <v>24</v>
      </c>
      <c r="K318" s="16" t="n">
        <v>150</v>
      </c>
      <c r="L318" s="16" t="n">
        <v>60</v>
      </c>
      <c r="M318" s="16" t="n">
        <f aca="false">SUM(K318:L318)</f>
        <v>210</v>
      </c>
      <c r="N318" s="25" t="s">
        <v>864</v>
      </c>
      <c r="O318" s="25" t="s">
        <v>865</v>
      </c>
    </row>
    <row r="319" customFormat="false" ht="46.25" hidden="false" customHeight="false" outlineLevel="0" collapsed="false">
      <c r="A319" s="12" t="s">
        <v>866</v>
      </c>
      <c r="B319" s="15" t="s">
        <v>862</v>
      </c>
      <c r="C319" s="15" t="s">
        <v>862</v>
      </c>
      <c r="D319" s="15" t="s">
        <v>835</v>
      </c>
      <c r="E319" s="15"/>
      <c r="F319" s="15"/>
      <c r="G319" s="15"/>
      <c r="H319" s="15"/>
      <c r="I319" s="15" t="s">
        <v>867</v>
      </c>
      <c r="J319" s="15" t="s">
        <v>24</v>
      </c>
      <c r="K319" s="16" t="n">
        <v>160</v>
      </c>
      <c r="L319" s="16" t="n">
        <v>120</v>
      </c>
      <c r="M319" s="16" t="n">
        <f aca="false">SUM(K319:L319)</f>
        <v>280</v>
      </c>
      <c r="N319" s="25" t="s">
        <v>868</v>
      </c>
      <c r="O319" s="25" t="s">
        <v>869</v>
      </c>
    </row>
    <row r="320" customFormat="false" ht="46.25" hidden="false" customHeight="false" outlineLevel="0" collapsed="false">
      <c r="A320" s="12" t="s">
        <v>870</v>
      </c>
      <c r="B320" s="15" t="s">
        <v>862</v>
      </c>
      <c r="C320" s="15" t="s">
        <v>862</v>
      </c>
      <c r="D320" s="15" t="s">
        <v>265</v>
      </c>
      <c r="E320" s="15"/>
      <c r="F320" s="15"/>
      <c r="G320" s="15"/>
      <c r="H320" s="15"/>
      <c r="I320" s="15" t="s">
        <v>863</v>
      </c>
      <c r="J320" s="15" t="s">
        <v>24</v>
      </c>
      <c r="K320" s="16" t="n">
        <v>160</v>
      </c>
      <c r="L320" s="16" t="n">
        <v>120</v>
      </c>
      <c r="M320" s="16" t="n">
        <f aca="false">SUM(K320:L320)</f>
        <v>280</v>
      </c>
      <c r="N320" s="25" t="s">
        <v>871</v>
      </c>
      <c r="O320" s="25" t="s">
        <v>872</v>
      </c>
    </row>
    <row r="321" customFormat="false" ht="46.25" hidden="false" customHeight="false" outlineLevel="0" collapsed="false">
      <c r="A321" s="12" t="s">
        <v>873</v>
      </c>
      <c r="B321" s="15" t="s">
        <v>862</v>
      </c>
      <c r="C321" s="15" t="s">
        <v>862</v>
      </c>
      <c r="D321" s="15" t="s">
        <v>265</v>
      </c>
      <c r="E321" s="15"/>
      <c r="F321" s="15"/>
      <c r="G321" s="15"/>
      <c r="H321" s="15"/>
      <c r="I321" s="15" t="s">
        <v>867</v>
      </c>
      <c r="J321" s="15" t="s">
        <v>24</v>
      </c>
      <c r="K321" s="16" t="n">
        <v>180</v>
      </c>
      <c r="L321" s="16" t="n">
        <v>320</v>
      </c>
      <c r="M321" s="16" t="n">
        <f aca="false">SUM(K321:L321)</f>
        <v>500</v>
      </c>
      <c r="N321" s="25" t="s">
        <v>874</v>
      </c>
      <c r="O321" s="25" t="s">
        <v>875</v>
      </c>
    </row>
    <row r="322" customFormat="false" ht="46.25" hidden="false" customHeight="false" outlineLevel="0" collapsed="false">
      <c r="A322" s="12" t="s">
        <v>876</v>
      </c>
      <c r="B322" s="15" t="s">
        <v>877</v>
      </c>
      <c r="C322" s="15" t="s">
        <v>877</v>
      </c>
      <c r="D322" s="15" t="s">
        <v>878</v>
      </c>
      <c r="E322" s="15"/>
      <c r="F322" s="15"/>
      <c r="G322" s="15"/>
      <c r="H322" s="15"/>
      <c r="I322" s="15"/>
      <c r="J322" s="15" t="s">
        <v>24</v>
      </c>
      <c r="K322" s="16" t="n">
        <v>210</v>
      </c>
      <c r="L322" s="16" t="n">
        <f aca="false">200+30+30</f>
        <v>260</v>
      </c>
      <c r="M322" s="16" t="n">
        <f aca="false">SUM(K322:L322)</f>
        <v>470</v>
      </c>
      <c r="N322" s="25" t="s">
        <v>879</v>
      </c>
      <c r="O322" s="25" t="s">
        <v>880</v>
      </c>
    </row>
    <row r="323" customFormat="false" ht="79.85" hidden="false" customHeight="false" outlineLevel="0" collapsed="false">
      <c r="A323" s="12" t="s">
        <v>881</v>
      </c>
      <c r="B323" s="15" t="s">
        <v>877</v>
      </c>
      <c r="C323" s="15" t="s">
        <v>877</v>
      </c>
      <c r="D323" s="15" t="s">
        <v>878</v>
      </c>
      <c r="E323" s="15" t="s">
        <v>287</v>
      </c>
      <c r="F323" s="15" t="s">
        <v>115</v>
      </c>
      <c r="G323" s="15"/>
      <c r="H323" s="15"/>
      <c r="I323" s="15"/>
      <c r="J323" s="15" t="s">
        <v>24</v>
      </c>
      <c r="K323" s="16" t="n">
        <f aca="false">ROUND($K$322*2,0)</f>
        <v>420</v>
      </c>
      <c r="L323" s="16" t="n">
        <f aca="false">L322+100</f>
        <v>360</v>
      </c>
      <c r="M323" s="16" t="n">
        <f aca="false">SUM(K323:L323)</f>
        <v>780</v>
      </c>
      <c r="N323" s="25" t="s">
        <v>879</v>
      </c>
      <c r="O323" s="25" t="s">
        <v>882</v>
      </c>
    </row>
    <row r="324" customFormat="false" ht="79.85" hidden="false" customHeight="false" outlineLevel="0" collapsed="false">
      <c r="A324" s="12" t="s">
        <v>883</v>
      </c>
      <c r="B324" s="15" t="s">
        <v>877</v>
      </c>
      <c r="C324" s="15" t="s">
        <v>877</v>
      </c>
      <c r="D324" s="15" t="s">
        <v>878</v>
      </c>
      <c r="E324" s="15" t="s">
        <v>287</v>
      </c>
      <c r="F324" s="15" t="s">
        <v>333</v>
      </c>
      <c r="G324" s="15" t="s">
        <v>120</v>
      </c>
      <c r="H324" s="15"/>
      <c r="I324" s="15"/>
      <c r="J324" s="15" t="s">
        <v>24</v>
      </c>
      <c r="K324" s="16" t="n">
        <f aca="false">ROUND($K$322*2.5,0)</f>
        <v>525</v>
      </c>
      <c r="L324" s="16" t="n">
        <f aca="false">L322+100+(5*2)</f>
        <v>370</v>
      </c>
      <c r="M324" s="16" t="n">
        <f aca="false">SUM(K324:L324)</f>
        <v>895</v>
      </c>
      <c r="N324" s="25" t="s">
        <v>879</v>
      </c>
      <c r="O324" s="26" t="s">
        <v>884</v>
      </c>
    </row>
    <row r="325" customFormat="false" ht="68.65" hidden="false" customHeight="false" outlineLevel="0" collapsed="false">
      <c r="A325" s="12" t="s">
        <v>885</v>
      </c>
      <c r="B325" s="15" t="s">
        <v>877</v>
      </c>
      <c r="C325" s="15" t="s">
        <v>877</v>
      </c>
      <c r="D325" s="15" t="s">
        <v>878</v>
      </c>
      <c r="E325" s="15" t="s">
        <v>287</v>
      </c>
      <c r="F325" s="15" t="s">
        <v>119</v>
      </c>
      <c r="G325" s="15" t="s">
        <v>123</v>
      </c>
      <c r="H325" s="15"/>
      <c r="I325" s="15"/>
      <c r="J325" s="15" t="s">
        <v>24</v>
      </c>
      <c r="K325" s="16" t="n">
        <f aca="false">ROUND($K$322*3,0)</f>
        <v>630</v>
      </c>
      <c r="L325" s="16" t="n">
        <f aca="false">L322+100+(5*4)</f>
        <v>380</v>
      </c>
      <c r="M325" s="16" t="n">
        <f aca="false">SUM(K325:L325)</f>
        <v>1010</v>
      </c>
      <c r="N325" s="25" t="s">
        <v>879</v>
      </c>
      <c r="O325" s="26" t="s">
        <v>886</v>
      </c>
    </row>
    <row r="326" customFormat="false" ht="79.85" hidden="false" customHeight="false" outlineLevel="0" collapsed="false">
      <c r="A326" s="12" t="s">
        <v>887</v>
      </c>
      <c r="B326" s="15" t="s">
        <v>877</v>
      </c>
      <c r="C326" s="15" t="s">
        <v>877</v>
      </c>
      <c r="D326" s="15" t="s">
        <v>878</v>
      </c>
      <c r="E326" s="15" t="s">
        <v>287</v>
      </c>
      <c r="F326" s="15" t="s">
        <v>126</v>
      </c>
      <c r="G326" s="15" t="s">
        <v>127</v>
      </c>
      <c r="H326" s="15" t="s">
        <v>120</v>
      </c>
      <c r="I326" s="15"/>
      <c r="J326" s="15" t="s">
        <v>24</v>
      </c>
      <c r="K326" s="16" t="n">
        <f aca="false">ROUND($K$322*2.5,0)</f>
        <v>525</v>
      </c>
      <c r="L326" s="16" t="n">
        <f aca="false">L322+100+(25*2)</f>
        <v>410</v>
      </c>
      <c r="M326" s="16" t="n">
        <f aca="false">SUM(K326:L326)</f>
        <v>935</v>
      </c>
      <c r="N326" s="25" t="s">
        <v>879</v>
      </c>
      <c r="O326" s="26" t="s">
        <v>888</v>
      </c>
    </row>
    <row r="327" customFormat="false" ht="79.85" hidden="false" customHeight="false" outlineLevel="0" collapsed="false">
      <c r="A327" s="12" t="s">
        <v>889</v>
      </c>
      <c r="B327" s="15" t="s">
        <v>877</v>
      </c>
      <c r="C327" s="15" t="s">
        <v>877</v>
      </c>
      <c r="D327" s="15" t="s">
        <v>878</v>
      </c>
      <c r="E327" s="15" t="s">
        <v>287</v>
      </c>
      <c r="F327" s="15" t="s">
        <v>126</v>
      </c>
      <c r="G327" s="15" t="s">
        <v>127</v>
      </c>
      <c r="H327" s="15" t="s">
        <v>123</v>
      </c>
      <c r="I327" s="15"/>
      <c r="J327" s="15" t="s">
        <v>24</v>
      </c>
      <c r="K327" s="16" t="n">
        <f aca="false">ROUND($K$322*3,0)</f>
        <v>630</v>
      </c>
      <c r="L327" s="16" t="n">
        <f aca="false">L322+120+(25*4)</f>
        <v>480</v>
      </c>
      <c r="M327" s="16" t="n">
        <f aca="false">SUM(K327:L327)</f>
        <v>1110</v>
      </c>
      <c r="N327" s="25" t="s">
        <v>879</v>
      </c>
      <c r="O327" s="26" t="s">
        <v>890</v>
      </c>
    </row>
    <row r="328" customFormat="false" ht="79.85" hidden="false" customHeight="false" outlineLevel="0" collapsed="false">
      <c r="A328" s="12" t="s">
        <v>891</v>
      </c>
      <c r="B328" s="15" t="s">
        <v>877</v>
      </c>
      <c r="C328" s="15" t="s">
        <v>877</v>
      </c>
      <c r="D328" s="15" t="s">
        <v>878</v>
      </c>
      <c r="E328" s="15" t="s">
        <v>287</v>
      </c>
      <c r="F328" s="15" t="s">
        <v>126</v>
      </c>
      <c r="G328" s="15" t="s">
        <v>127</v>
      </c>
      <c r="H328" s="15" t="s">
        <v>132</v>
      </c>
      <c r="I328" s="15"/>
      <c r="J328" s="15" t="s">
        <v>24</v>
      </c>
      <c r="K328" s="16" t="n">
        <f aca="false">ROUND($K$322*3.5,0)</f>
        <v>735</v>
      </c>
      <c r="L328" s="16" t="n">
        <f aca="false">L322+140+(25*6)</f>
        <v>550</v>
      </c>
      <c r="M328" s="16" t="n">
        <f aca="false">SUM(K328:L328)</f>
        <v>1285</v>
      </c>
      <c r="N328" s="25" t="s">
        <v>879</v>
      </c>
      <c r="O328" s="26" t="s">
        <v>892</v>
      </c>
    </row>
    <row r="329" customFormat="false" ht="79.85" hidden="false" customHeight="false" outlineLevel="0" collapsed="false">
      <c r="A329" s="12" t="s">
        <v>893</v>
      </c>
      <c r="B329" s="15" t="s">
        <v>877</v>
      </c>
      <c r="C329" s="15" t="s">
        <v>877</v>
      </c>
      <c r="D329" s="15" t="s">
        <v>878</v>
      </c>
      <c r="E329" s="15" t="s">
        <v>287</v>
      </c>
      <c r="F329" s="15" t="s">
        <v>126</v>
      </c>
      <c r="G329" s="15" t="s">
        <v>135</v>
      </c>
      <c r="H329" s="15" t="s">
        <v>120</v>
      </c>
      <c r="I329" s="15"/>
      <c r="J329" s="15" t="s">
        <v>24</v>
      </c>
      <c r="K329" s="16" t="n">
        <f aca="false">ROUND($K$322*3,0)</f>
        <v>630</v>
      </c>
      <c r="L329" s="16" t="n">
        <f aca="false">L322+100+(50*2)</f>
        <v>460</v>
      </c>
      <c r="M329" s="16" t="n">
        <f aca="false">SUM(K329:L329)</f>
        <v>1090</v>
      </c>
      <c r="N329" s="25" t="s">
        <v>879</v>
      </c>
      <c r="O329" s="26" t="s">
        <v>894</v>
      </c>
    </row>
    <row r="330" customFormat="false" ht="79.85" hidden="false" customHeight="false" outlineLevel="0" collapsed="false">
      <c r="A330" s="12" t="s">
        <v>895</v>
      </c>
      <c r="B330" s="15" t="s">
        <v>877</v>
      </c>
      <c r="C330" s="15" t="s">
        <v>877</v>
      </c>
      <c r="D330" s="15" t="s">
        <v>878</v>
      </c>
      <c r="E330" s="15" t="s">
        <v>287</v>
      </c>
      <c r="F330" s="15" t="s">
        <v>126</v>
      </c>
      <c r="G330" s="15" t="s">
        <v>135</v>
      </c>
      <c r="H330" s="15" t="s">
        <v>123</v>
      </c>
      <c r="I330" s="15"/>
      <c r="J330" s="15" t="s">
        <v>24</v>
      </c>
      <c r="K330" s="16" t="n">
        <f aca="false">ROUND($K$322*3.5,0)</f>
        <v>735</v>
      </c>
      <c r="L330" s="16" t="n">
        <f aca="false">L322+120+(50*4)</f>
        <v>580</v>
      </c>
      <c r="M330" s="16" t="n">
        <f aca="false">SUM(K330:L330)</f>
        <v>1315</v>
      </c>
      <c r="N330" s="25" t="s">
        <v>879</v>
      </c>
      <c r="O330" s="26" t="s">
        <v>896</v>
      </c>
    </row>
    <row r="331" customFormat="false" ht="79.85" hidden="false" customHeight="false" outlineLevel="0" collapsed="false">
      <c r="A331" s="12" t="s">
        <v>897</v>
      </c>
      <c r="B331" s="15" t="s">
        <v>877</v>
      </c>
      <c r="C331" s="15" t="s">
        <v>877</v>
      </c>
      <c r="D331" s="15" t="s">
        <v>878</v>
      </c>
      <c r="E331" s="15" t="s">
        <v>287</v>
      </c>
      <c r="F331" s="15" t="s">
        <v>126</v>
      </c>
      <c r="G331" s="15" t="s">
        <v>140</v>
      </c>
      <c r="H331" s="15" t="s">
        <v>120</v>
      </c>
      <c r="I331" s="15"/>
      <c r="J331" s="15" t="s">
        <v>24</v>
      </c>
      <c r="K331" s="16" t="n">
        <f aca="false">ROUND($K$322*3,0)</f>
        <v>630</v>
      </c>
      <c r="L331" s="16" t="n">
        <f aca="false">L322+120+(75*2)</f>
        <v>530</v>
      </c>
      <c r="M331" s="16" t="n">
        <f aca="false">SUM(K331:L331)</f>
        <v>1160</v>
      </c>
      <c r="N331" s="25" t="s">
        <v>879</v>
      </c>
      <c r="O331" s="26" t="s">
        <v>898</v>
      </c>
    </row>
    <row r="332" customFormat="false" ht="79.85" hidden="false" customHeight="false" outlineLevel="0" collapsed="false">
      <c r="A332" s="12" t="s">
        <v>899</v>
      </c>
      <c r="B332" s="15" t="s">
        <v>877</v>
      </c>
      <c r="C332" s="15" t="s">
        <v>877</v>
      </c>
      <c r="D332" s="15" t="s">
        <v>878</v>
      </c>
      <c r="E332" s="15" t="s">
        <v>287</v>
      </c>
      <c r="F332" s="15" t="s">
        <v>126</v>
      </c>
      <c r="G332" s="15" t="s">
        <v>140</v>
      </c>
      <c r="H332" s="15" t="s">
        <v>123</v>
      </c>
      <c r="I332" s="15"/>
      <c r="J332" s="15" t="s">
        <v>24</v>
      </c>
      <c r="K332" s="16" t="n">
        <f aca="false">ROUND($K$322*3.5,0)</f>
        <v>735</v>
      </c>
      <c r="L332" s="16" t="n">
        <f aca="false">L322+140+(75*4)</f>
        <v>700</v>
      </c>
      <c r="M332" s="16" t="n">
        <f aca="false">SUM(K332:L332)</f>
        <v>1435</v>
      </c>
      <c r="N332" s="25" t="s">
        <v>879</v>
      </c>
      <c r="O332" s="26" t="s">
        <v>900</v>
      </c>
    </row>
    <row r="333" customFormat="false" ht="79.85" hidden="false" customHeight="false" outlineLevel="0" collapsed="false">
      <c r="A333" s="12" t="s">
        <v>901</v>
      </c>
      <c r="B333" s="15" t="s">
        <v>877</v>
      </c>
      <c r="C333" s="15" t="s">
        <v>877</v>
      </c>
      <c r="D333" s="15" t="s">
        <v>878</v>
      </c>
      <c r="E333" s="15" t="s">
        <v>287</v>
      </c>
      <c r="F333" s="15" t="s">
        <v>126</v>
      </c>
      <c r="G333" s="15" t="s">
        <v>145</v>
      </c>
      <c r="H333" s="15" t="s">
        <v>120</v>
      </c>
      <c r="I333" s="15"/>
      <c r="J333" s="15" t="s">
        <v>24</v>
      </c>
      <c r="K333" s="16" t="n">
        <f aca="false">ROUND($K$322*3,0)</f>
        <v>630</v>
      </c>
      <c r="L333" s="16" t="n">
        <f aca="false">L322+140+(100*2)</f>
        <v>600</v>
      </c>
      <c r="M333" s="16" t="n">
        <f aca="false">SUM(K333:L333)</f>
        <v>1230</v>
      </c>
      <c r="N333" s="25" t="s">
        <v>879</v>
      </c>
      <c r="O333" s="26" t="s">
        <v>902</v>
      </c>
    </row>
    <row r="334" customFormat="false" ht="79.85" hidden="false" customHeight="false" outlineLevel="0" collapsed="false">
      <c r="A334" s="12" t="s">
        <v>903</v>
      </c>
      <c r="B334" s="15" t="s">
        <v>877</v>
      </c>
      <c r="C334" s="15" t="s">
        <v>877</v>
      </c>
      <c r="D334" s="15" t="s">
        <v>878</v>
      </c>
      <c r="E334" s="15" t="s">
        <v>287</v>
      </c>
      <c r="F334" s="15" t="s">
        <v>126</v>
      </c>
      <c r="G334" s="15" t="s">
        <v>145</v>
      </c>
      <c r="H334" s="15" t="s">
        <v>123</v>
      </c>
      <c r="I334" s="15"/>
      <c r="J334" s="15" t="s">
        <v>24</v>
      </c>
      <c r="K334" s="16" t="n">
        <f aca="false">ROUND($K$322*3.5,0)</f>
        <v>735</v>
      </c>
      <c r="L334" s="16" t="n">
        <f aca="false">L322+160+(100*4)</f>
        <v>820</v>
      </c>
      <c r="M334" s="16" t="n">
        <f aca="false">SUM(K334:L334)</f>
        <v>1555</v>
      </c>
      <c r="N334" s="25" t="s">
        <v>879</v>
      </c>
      <c r="O334" s="26" t="s">
        <v>904</v>
      </c>
    </row>
    <row r="335" customFormat="false" ht="68.65" hidden="false" customHeight="false" outlineLevel="0" collapsed="false">
      <c r="A335" s="12" t="s">
        <v>905</v>
      </c>
      <c r="B335" s="15" t="s">
        <v>877</v>
      </c>
      <c r="C335" s="15" t="s">
        <v>877</v>
      </c>
      <c r="D335" s="15" t="s">
        <v>878</v>
      </c>
      <c r="E335" s="15" t="s">
        <v>287</v>
      </c>
      <c r="F335" s="15" t="s">
        <v>150</v>
      </c>
      <c r="G335" s="15" t="s">
        <v>123</v>
      </c>
      <c r="H335" s="15"/>
      <c r="I335" s="15"/>
      <c r="J335" s="15" t="s">
        <v>24</v>
      </c>
      <c r="K335" s="16" t="n">
        <f aca="false">ROUND($K$322*2,0)</f>
        <v>420</v>
      </c>
      <c r="L335" s="16" t="n">
        <f aca="false">L322+100</f>
        <v>360</v>
      </c>
      <c r="M335" s="16" t="n">
        <f aca="false">SUM(K335:L335)</f>
        <v>780</v>
      </c>
      <c r="N335" s="25" t="s">
        <v>879</v>
      </c>
      <c r="O335" s="26" t="s">
        <v>906</v>
      </c>
    </row>
    <row r="336" customFormat="false" ht="46.25" hidden="false" customHeight="false" outlineLevel="0" collapsed="false">
      <c r="A336" s="12" t="s">
        <v>907</v>
      </c>
      <c r="B336" s="15" t="s">
        <v>908</v>
      </c>
      <c r="C336" s="15" t="s">
        <v>908</v>
      </c>
      <c r="D336" s="15" t="s">
        <v>909</v>
      </c>
      <c r="E336" s="15"/>
      <c r="F336" s="15"/>
      <c r="G336" s="15"/>
      <c r="H336" s="15"/>
      <c r="I336" s="15"/>
      <c r="J336" s="15" t="s">
        <v>24</v>
      </c>
      <c r="K336" s="16" t="n">
        <v>220</v>
      </c>
      <c r="L336" s="16" t="n">
        <v>520</v>
      </c>
      <c r="M336" s="16" t="n">
        <f aca="false">SUM(K336:L336)</f>
        <v>740</v>
      </c>
      <c r="N336" s="15" t="s">
        <v>910</v>
      </c>
      <c r="O336" s="26" t="s">
        <v>911</v>
      </c>
    </row>
    <row r="337" customFormat="false" ht="35.05" hidden="false" customHeight="false" outlineLevel="0" collapsed="false">
      <c r="A337" s="12" t="s">
        <v>912</v>
      </c>
      <c r="B337" s="15" t="s">
        <v>913</v>
      </c>
      <c r="C337" s="15" t="s">
        <v>913</v>
      </c>
      <c r="D337" s="15" t="s">
        <v>246</v>
      </c>
      <c r="E337" s="15"/>
      <c r="F337" s="15"/>
      <c r="G337" s="15"/>
      <c r="H337" s="15"/>
      <c r="I337" s="15"/>
      <c r="J337" s="15" t="s">
        <v>24</v>
      </c>
      <c r="K337" s="16" t="n">
        <v>140</v>
      </c>
      <c r="L337" s="16" t="n">
        <v>60</v>
      </c>
      <c r="M337" s="16" t="n">
        <f aca="false">SUM(K337:L337)</f>
        <v>200</v>
      </c>
      <c r="N337" s="15" t="s">
        <v>914</v>
      </c>
      <c r="O337" s="26" t="s">
        <v>915</v>
      </c>
    </row>
    <row r="338" customFormat="false" ht="35.05" hidden="false" customHeight="false" outlineLevel="0" collapsed="false">
      <c r="A338" s="12" t="s">
        <v>916</v>
      </c>
      <c r="B338" s="15" t="s">
        <v>917</v>
      </c>
      <c r="C338" s="15" t="s">
        <v>917</v>
      </c>
      <c r="D338" s="15" t="s">
        <v>246</v>
      </c>
      <c r="E338" s="15"/>
      <c r="F338" s="15"/>
      <c r="G338" s="15"/>
      <c r="H338" s="15"/>
      <c r="I338" s="15"/>
      <c r="J338" s="15" t="s">
        <v>24</v>
      </c>
      <c r="K338" s="16" t="n">
        <v>140</v>
      </c>
      <c r="L338" s="16" t="n">
        <v>60</v>
      </c>
      <c r="M338" s="16" t="n">
        <f aca="false">SUM(K338:L338)</f>
        <v>200</v>
      </c>
      <c r="N338" s="15" t="s">
        <v>918</v>
      </c>
      <c r="O338" s="26" t="s">
        <v>919</v>
      </c>
    </row>
    <row r="339" customFormat="false" ht="15.75" hidden="false" customHeight="false" outlineLevel="0" collapsed="false">
      <c r="A339" s="7" t="s">
        <v>920</v>
      </c>
      <c r="B339" s="8"/>
      <c r="C339" s="8"/>
      <c r="D339" s="8"/>
      <c r="E339" s="8"/>
      <c r="F339" s="8"/>
      <c r="G339" s="8"/>
      <c r="H339" s="8"/>
      <c r="I339" s="8"/>
      <c r="J339" s="8"/>
      <c r="K339" s="11"/>
      <c r="L339" s="11"/>
      <c r="M339" s="16" t="n">
        <f aca="false">SUM(K339:L339)</f>
        <v>0</v>
      </c>
      <c r="N339" s="8"/>
      <c r="O339" s="8"/>
    </row>
    <row r="340" customFormat="false" ht="46.25" hidden="false" customHeight="false" outlineLevel="0" collapsed="false">
      <c r="A340" s="12" t="s">
        <v>921</v>
      </c>
      <c r="B340" s="15" t="s">
        <v>922</v>
      </c>
      <c r="C340" s="15" t="s">
        <v>922</v>
      </c>
      <c r="D340" s="15" t="s">
        <v>923</v>
      </c>
      <c r="E340" s="15" t="s">
        <v>246</v>
      </c>
      <c r="F340" s="15" t="s">
        <v>451</v>
      </c>
      <c r="G340" s="15"/>
      <c r="H340" s="15"/>
      <c r="I340" s="15"/>
      <c r="J340" s="15" t="s">
        <v>24</v>
      </c>
      <c r="K340" s="16" t="n">
        <v>140</v>
      </c>
      <c r="L340" s="16" t="n">
        <v>50</v>
      </c>
      <c r="M340" s="16" t="n">
        <f aca="false">SUM(K340:L340)</f>
        <v>190</v>
      </c>
      <c r="N340" s="15" t="s">
        <v>924</v>
      </c>
      <c r="O340" s="26" t="s">
        <v>925</v>
      </c>
    </row>
    <row r="341" customFormat="false" ht="46.25" hidden="false" customHeight="false" outlineLevel="0" collapsed="false">
      <c r="A341" s="12" t="s">
        <v>926</v>
      </c>
      <c r="B341" s="15" t="s">
        <v>922</v>
      </c>
      <c r="C341" s="15" t="s">
        <v>922</v>
      </c>
      <c r="D341" s="15" t="s">
        <v>923</v>
      </c>
      <c r="E341" s="15" t="s">
        <v>441</v>
      </c>
      <c r="F341" s="15" t="s">
        <v>442</v>
      </c>
      <c r="G341" s="15"/>
      <c r="H341" s="15"/>
      <c r="I341" s="15"/>
      <c r="J341" s="15" t="s">
        <v>24</v>
      </c>
      <c r="K341" s="16" t="n">
        <v>150</v>
      </c>
      <c r="L341" s="16" t="n">
        <v>100</v>
      </c>
      <c r="M341" s="16" t="n">
        <f aca="false">SUM(K341:L341)</f>
        <v>250</v>
      </c>
      <c r="N341" s="15" t="s">
        <v>924</v>
      </c>
      <c r="O341" s="26" t="s">
        <v>927</v>
      </c>
    </row>
    <row r="342" customFormat="false" ht="46.25" hidden="false" customHeight="false" outlineLevel="0" collapsed="false">
      <c r="A342" s="12" t="s">
        <v>928</v>
      </c>
      <c r="B342" s="15" t="s">
        <v>922</v>
      </c>
      <c r="C342" s="15" t="s">
        <v>922</v>
      </c>
      <c r="D342" s="15" t="s">
        <v>923</v>
      </c>
      <c r="E342" s="15" t="s">
        <v>441</v>
      </c>
      <c r="F342" s="15" t="s">
        <v>446</v>
      </c>
      <c r="G342" s="15"/>
      <c r="H342" s="15"/>
      <c r="I342" s="15"/>
      <c r="J342" s="15" t="s">
        <v>24</v>
      </c>
      <c r="K342" s="16" t="n">
        <v>350</v>
      </c>
      <c r="L342" s="16" t="n">
        <v>900</v>
      </c>
      <c r="M342" s="16" t="n">
        <f aca="false">SUM(K342:L342)</f>
        <v>1250</v>
      </c>
      <c r="N342" s="15" t="s">
        <v>924</v>
      </c>
      <c r="O342" s="26" t="s">
        <v>929</v>
      </c>
    </row>
    <row r="343" customFormat="false" ht="46.25" hidden="false" customHeight="false" outlineLevel="0" collapsed="false">
      <c r="A343" s="12" t="s">
        <v>930</v>
      </c>
      <c r="B343" s="15" t="s">
        <v>922</v>
      </c>
      <c r="C343" s="15" t="s">
        <v>922</v>
      </c>
      <c r="D343" s="15" t="s">
        <v>931</v>
      </c>
      <c r="E343" s="15" t="s">
        <v>441</v>
      </c>
      <c r="F343" s="15"/>
      <c r="G343" s="15"/>
      <c r="H343" s="15"/>
      <c r="I343" s="15"/>
      <c r="J343" s="15" t="s">
        <v>24</v>
      </c>
      <c r="K343" s="16" t="n">
        <v>300</v>
      </c>
      <c r="L343" s="16" t="n">
        <v>340</v>
      </c>
      <c r="M343" s="16" t="n">
        <f aca="false">SUM(K343:L343)</f>
        <v>640</v>
      </c>
      <c r="N343" s="15" t="s">
        <v>924</v>
      </c>
      <c r="O343" s="26" t="s">
        <v>932</v>
      </c>
    </row>
    <row r="344" customFormat="false" ht="46.25" hidden="false" customHeight="false" outlineLevel="0" collapsed="false">
      <c r="A344" s="12" t="s">
        <v>933</v>
      </c>
      <c r="B344" s="15" t="s">
        <v>934</v>
      </c>
      <c r="C344" s="15" t="s">
        <v>934</v>
      </c>
      <c r="D344" s="15" t="s">
        <v>441</v>
      </c>
      <c r="E344" s="15"/>
      <c r="F344" s="15"/>
      <c r="G344" s="15"/>
      <c r="H344" s="15"/>
      <c r="I344" s="15"/>
      <c r="J344" s="15" t="s">
        <v>24</v>
      </c>
      <c r="K344" s="16" t="n">
        <v>140</v>
      </c>
      <c r="L344" s="16" t="n">
        <v>60</v>
      </c>
      <c r="M344" s="16" t="n">
        <f aca="false">SUM(K344:L344)</f>
        <v>200</v>
      </c>
      <c r="N344" s="15" t="s">
        <v>935</v>
      </c>
      <c r="O344" s="26" t="s">
        <v>936</v>
      </c>
    </row>
    <row r="345" customFormat="false" ht="57.45" hidden="false" customHeight="false" outlineLevel="0" collapsed="false">
      <c r="A345" s="12" t="s">
        <v>937</v>
      </c>
      <c r="B345" s="15" t="s">
        <v>938</v>
      </c>
      <c r="C345" s="15" t="s">
        <v>938</v>
      </c>
      <c r="D345" s="15" t="s">
        <v>939</v>
      </c>
      <c r="E345" s="15"/>
      <c r="F345" s="15"/>
      <c r="G345" s="15"/>
      <c r="H345" s="15"/>
      <c r="I345" s="15"/>
      <c r="J345" s="15" t="s">
        <v>24</v>
      </c>
      <c r="K345" s="16" t="n">
        <v>200</v>
      </c>
      <c r="L345" s="16" t="n">
        <v>320</v>
      </c>
      <c r="M345" s="16" t="n">
        <f aca="false">SUM(K345:L345)</f>
        <v>520</v>
      </c>
      <c r="N345" s="15" t="s">
        <v>940</v>
      </c>
      <c r="O345" s="26" t="s">
        <v>941</v>
      </c>
    </row>
    <row r="346" customFormat="false" ht="15.75" hidden="false" customHeight="false" outlineLevel="0" collapsed="false">
      <c r="A346" s="7" t="s">
        <v>942</v>
      </c>
      <c r="B346" s="8"/>
      <c r="C346" s="8"/>
      <c r="D346" s="8"/>
      <c r="E346" s="8"/>
      <c r="F346" s="8"/>
      <c r="G346" s="8"/>
      <c r="H346" s="8"/>
      <c r="I346" s="8"/>
      <c r="J346" s="8"/>
      <c r="K346" s="11"/>
      <c r="L346" s="11"/>
      <c r="M346" s="16" t="n">
        <f aca="false">SUM(K346:L346)</f>
        <v>0</v>
      </c>
      <c r="N346" s="8"/>
      <c r="O346" s="8"/>
    </row>
    <row r="347" customFormat="false" ht="35.05" hidden="false" customHeight="false" outlineLevel="0" collapsed="false">
      <c r="A347" s="12" t="s">
        <v>943</v>
      </c>
      <c r="B347" s="15" t="s">
        <v>944</v>
      </c>
      <c r="C347" s="13" t="s">
        <v>945</v>
      </c>
      <c r="D347" s="15" t="s">
        <v>946</v>
      </c>
      <c r="E347" s="15" t="s">
        <v>246</v>
      </c>
      <c r="F347" s="15"/>
      <c r="G347" s="15"/>
      <c r="H347" s="15"/>
      <c r="I347" s="15"/>
      <c r="J347" s="15" t="s">
        <v>24</v>
      </c>
      <c r="K347" s="16" t="n">
        <v>140</v>
      </c>
      <c r="L347" s="16" t="n">
        <v>30</v>
      </c>
      <c r="M347" s="16" t="n">
        <f aca="false">SUM(K347:L347)</f>
        <v>170</v>
      </c>
      <c r="N347" s="15" t="s">
        <v>947</v>
      </c>
      <c r="O347" s="26" t="s">
        <v>948</v>
      </c>
    </row>
    <row r="348" customFormat="false" ht="46.25" hidden="false" customHeight="false" outlineLevel="0" collapsed="false">
      <c r="A348" s="12" t="s">
        <v>949</v>
      </c>
      <c r="B348" s="15" t="s">
        <v>944</v>
      </c>
      <c r="C348" s="13" t="s">
        <v>945</v>
      </c>
      <c r="D348" s="15" t="s">
        <v>946</v>
      </c>
      <c r="E348" s="15" t="s">
        <v>246</v>
      </c>
      <c r="F348" s="15" t="s">
        <v>47</v>
      </c>
      <c r="G348" s="15"/>
      <c r="H348" s="15"/>
      <c r="I348" s="15"/>
      <c r="J348" s="15" t="s">
        <v>24</v>
      </c>
      <c r="K348" s="16" t="n">
        <v>140</v>
      </c>
      <c r="L348" s="16" t="n">
        <v>50</v>
      </c>
      <c r="M348" s="16" t="n">
        <f aca="false">SUM(K348:L348)</f>
        <v>190</v>
      </c>
      <c r="N348" s="15" t="s">
        <v>947</v>
      </c>
      <c r="O348" s="26" t="s">
        <v>950</v>
      </c>
    </row>
    <row r="349" customFormat="false" ht="46.25" hidden="false" customHeight="false" outlineLevel="0" collapsed="false">
      <c r="A349" s="12" t="s">
        <v>951</v>
      </c>
      <c r="B349" s="15" t="s">
        <v>944</v>
      </c>
      <c r="C349" s="13" t="s">
        <v>952</v>
      </c>
      <c r="D349" s="15" t="s">
        <v>953</v>
      </c>
      <c r="E349" s="15" t="s">
        <v>441</v>
      </c>
      <c r="F349" s="15"/>
      <c r="G349" s="15"/>
      <c r="H349" s="15"/>
      <c r="I349" s="15" t="s">
        <v>442</v>
      </c>
      <c r="J349" s="15" t="s">
        <v>24</v>
      </c>
      <c r="K349" s="16" t="n">
        <v>170</v>
      </c>
      <c r="L349" s="16" t="n">
        <v>150</v>
      </c>
      <c r="M349" s="16" t="n">
        <f aca="false">SUM(K349:L349)</f>
        <v>320</v>
      </c>
      <c r="N349" s="15" t="s">
        <v>947</v>
      </c>
      <c r="O349" s="26" t="s">
        <v>954</v>
      </c>
    </row>
    <row r="350" customFormat="false" ht="46.25" hidden="false" customHeight="false" outlineLevel="0" collapsed="false">
      <c r="A350" s="12" t="s">
        <v>955</v>
      </c>
      <c r="B350" s="15" t="s">
        <v>944</v>
      </c>
      <c r="C350" s="13" t="s">
        <v>945</v>
      </c>
      <c r="D350" s="15" t="s">
        <v>953</v>
      </c>
      <c r="E350" s="15" t="s">
        <v>441</v>
      </c>
      <c r="F350" s="15"/>
      <c r="G350" s="15"/>
      <c r="H350" s="15"/>
      <c r="I350" s="15" t="s">
        <v>446</v>
      </c>
      <c r="J350" s="15" t="s">
        <v>24</v>
      </c>
      <c r="K350" s="16" t="n">
        <v>190</v>
      </c>
      <c r="L350" s="16" t="n">
        <v>250</v>
      </c>
      <c r="M350" s="16" t="n">
        <f aca="false">SUM(K350:L350)</f>
        <v>440</v>
      </c>
      <c r="N350" s="15" t="s">
        <v>947</v>
      </c>
      <c r="O350" s="26" t="s">
        <v>956</v>
      </c>
    </row>
    <row r="351" customFormat="false" ht="46.25" hidden="false" customHeight="false" outlineLevel="0" collapsed="false">
      <c r="A351" s="12" t="s">
        <v>957</v>
      </c>
      <c r="B351" s="15" t="s">
        <v>944</v>
      </c>
      <c r="C351" s="13" t="s">
        <v>952</v>
      </c>
      <c r="D351" s="15" t="s">
        <v>953</v>
      </c>
      <c r="E351" s="15" t="s">
        <v>441</v>
      </c>
      <c r="F351" s="15" t="s">
        <v>47</v>
      </c>
      <c r="G351" s="15"/>
      <c r="H351" s="15"/>
      <c r="I351" s="15" t="s">
        <v>446</v>
      </c>
      <c r="J351" s="15" t="s">
        <v>24</v>
      </c>
      <c r="K351" s="16" t="n">
        <v>250</v>
      </c>
      <c r="L351" s="16" t="n">
        <v>540</v>
      </c>
      <c r="M351" s="16" t="n">
        <f aca="false">SUM(K351:L351)</f>
        <v>790</v>
      </c>
      <c r="N351" s="15" t="s">
        <v>947</v>
      </c>
      <c r="O351" s="26" t="s">
        <v>958</v>
      </c>
    </row>
    <row r="352" customFormat="false" ht="46.25" hidden="false" customHeight="false" outlineLevel="0" collapsed="false">
      <c r="A352" s="12" t="s">
        <v>959</v>
      </c>
      <c r="B352" s="15" t="s">
        <v>960</v>
      </c>
      <c r="C352" s="13" t="s">
        <v>961</v>
      </c>
      <c r="D352" s="15" t="s">
        <v>962</v>
      </c>
      <c r="E352" s="15" t="s">
        <v>246</v>
      </c>
      <c r="F352" s="15"/>
      <c r="G352" s="15"/>
      <c r="H352" s="15"/>
      <c r="I352" s="15"/>
      <c r="J352" s="15" t="s">
        <v>24</v>
      </c>
      <c r="K352" s="16" t="n">
        <v>170</v>
      </c>
      <c r="L352" s="16" t="n">
        <v>110</v>
      </c>
      <c r="M352" s="16" t="n">
        <f aca="false">SUM(K352:L352)</f>
        <v>280</v>
      </c>
      <c r="N352" s="15" t="s">
        <v>947</v>
      </c>
      <c r="O352" s="26" t="s">
        <v>963</v>
      </c>
    </row>
    <row r="353" customFormat="false" ht="46.25" hidden="false" customHeight="false" outlineLevel="0" collapsed="false">
      <c r="A353" s="12" t="s">
        <v>964</v>
      </c>
      <c r="B353" s="15" t="s">
        <v>965</v>
      </c>
      <c r="C353" s="15" t="s">
        <v>965</v>
      </c>
      <c r="D353" s="15" t="s">
        <v>962</v>
      </c>
      <c r="E353" s="15" t="s">
        <v>441</v>
      </c>
      <c r="F353" s="15"/>
      <c r="G353" s="15"/>
      <c r="H353" s="15"/>
      <c r="I353" s="15"/>
      <c r="J353" s="15" t="s">
        <v>24</v>
      </c>
      <c r="K353" s="16" t="n">
        <v>180</v>
      </c>
      <c r="L353" s="16" t="n">
        <v>80</v>
      </c>
      <c r="M353" s="16" t="n">
        <f aca="false">SUM(K353:L353)</f>
        <v>260</v>
      </c>
      <c r="N353" s="15" t="s">
        <v>966</v>
      </c>
      <c r="O353" s="26" t="s">
        <v>967</v>
      </c>
    </row>
    <row r="354" customFormat="false" ht="35.05" hidden="false" customHeight="false" outlineLevel="0" collapsed="false">
      <c r="A354" s="12" t="s">
        <v>968</v>
      </c>
      <c r="B354" s="15" t="s">
        <v>969</v>
      </c>
      <c r="C354" s="15" t="s">
        <v>969</v>
      </c>
      <c r="D354" s="15" t="s">
        <v>962</v>
      </c>
      <c r="E354" s="15" t="s">
        <v>441</v>
      </c>
      <c r="F354" s="15"/>
      <c r="G354" s="15"/>
      <c r="H354" s="15"/>
      <c r="I354" s="15"/>
      <c r="J354" s="15" t="s">
        <v>24</v>
      </c>
      <c r="K354" s="16" t="n">
        <v>140</v>
      </c>
      <c r="L354" s="16" t="n">
        <v>60</v>
      </c>
      <c r="M354" s="16" t="n">
        <f aca="false">SUM(K354:L354)</f>
        <v>200</v>
      </c>
      <c r="N354" s="15" t="s">
        <v>966</v>
      </c>
      <c r="O354" s="26" t="s">
        <v>970</v>
      </c>
    </row>
    <row r="355" customFormat="false" ht="46.25" hidden="false" customHeight="false" outlineLevel="0" collapsed="false">
      <c r="A355" s="12" t="s">
        <v>971</v>
      </c>
      <c r="B355" s="15" t="s">
        <v>969</v>
      </c>
      <c r="C355" s="15" t="s">
        <v>969</v>
      </c>
      <c r="D355" s="15" t="s">
        <v>972</v>
      </c>
      <c r="E355" s="15" t="s">
        <v>246</v>
      </c>
      <c r="F355" s="15"/>
      <c r="G355" s="15"/>
      <c r="H355" s="15"/>
      <c r="I355" s="15"/>
      <c r="J355" s="15" t="s">
        <v>24</v>
      </c>
      <c r="K355" s="16" t="n">
        <v>135</v>
      </c>
      <c r="L355" s="16" t="n">
        <v>25</v>
      </c>
      <c r="M355" s="16" t="n">
        <f aca="false">SUM(K355:L355)</f>
        <v>160</v>
      </c>
      <c r="N355" s="15" t="s">
        <v>966</v>
      </c>
      <c r="O355" s="26" t="s">
        <v>973</v>
      </c>
    </row>
    <row r="356" customFormat="false" ht="46.25" hidden="false" customHeight="false" outlineLevel="0" collapsed="false">
      <c r="A356" s="12" t="s">
        <v>974</v>
      </c>
      <c r="B356" s="15" t="s">
        <v>969</v>
      </c>
      <c r="C356" s="15" t="s">
        <v>969</v>
      </c>
      <c r="D356" s="15" t="s">
        <v>972</v>
      </c>
      <c r="E356" s="15" t="s">
        <v>441</v>
      </c>
      <c r="F356" s="15"/>
      <c r="G356" s="15"/>
      <c r="H356" s="15"/>
      <c r="I356" s="15"/>
      <c r="J356" s="15" t="s">
        <v>24</v>
      </c>
      <c r="K356" s="16" t="n">
        <v>140</v>
      </c>
      <c r="L356" s="16" t="n">
        <v>45</v>
      </c>
      <c r="M356" s="16" t="n">
        <f aca="false">SUM(K356:L356)</f>
        <v>185</v>
      </c>
      <c r="N356" s="15" t="s">
        <v>966</v>
      </c>
      <c r="O356" s="26" t="s">
        <v>975</v>
      </c>
    </row>
    <row r="357" customFormat="false" ht="46.25" hidden="false" customHeight="false" outlineLevel="0" collapsed="false">
      <c r="A357" s="12" t="s">
        <v>976</v>
      </c>
      <c r="B357" s="15" t="s">
        <v>977</v>
      </c>
      <c r="C357" s="15" t="s">
        <v>977</v>
      </c>
      <c r="D357" s="15" t="s">
        <v>246</v>
      </c>
      <c r="E357" s="15"/>
      <c r="F357" s="15"/>
      <c r="G357" s="15"/>
      <c r="H357" s="15"/>
      <c r="I357" s="15"/>
      <c r="J357" s="15" t="s">
        <v>24</v>
      </c>
      <c r="K357" s="16" t="n">
        <v>130</v>
      </c>
      <c r="L357" s="16" t="n">
        <v>30</v>
      </c>
      <c r="M357" s="16" t="n">
        <f aca="false">SUM(K357:L357)</f>
        <v>160</v>
      </c>
      <c r="N357" s="15" t="s">
        <v>607</v>
      </c>
      <c r="O357" s="26" t="s">
        <v>978</v>
      </c>
    </row>
    <row r="358" customFormat="false" ht="46.25" hidden="false" customHeight="false" outlineLevel="0" collapsed="false">
      <c r="A358" s="12" t="s">
        <v>979</v>
      </c>
      <c r="B358" s="15" t="s">
        <v>977</v>
      </c>
      <c r="C358" s="15" t="s">
        <v>977</v>
      </c>
      <c r="D358" s="15" t="s">
        <v>441</v>
      </c>
      <c r="E358" s="15"/>
      <c r="F358" s="15"/>
      <c r="G358" s="15"/>
      <c r="H358" s="15"/>
      <c r="I358" s="15"/>
      <c r="J358" s="15" t="s">
        <v>24</v>
      </c>
      <c r="K358" s="16" t="n">
        <v>140</v>
      </c>
      <c r="L358" s="16" t="n">
        <v>40</v>
      </c>
      <c r="M358" s="16" t="n">
        <f aca="false">SUM(K358:L358)</f>
        <v>180</v>
      </c>
      <c r="N358" s="15" t="s">
        <v>607</v>
      </c>
      <c r="O358" s="26" t="s">
        <v>980</v>
      </c>
    </row>
    <row r="359" customFormat="false" ht="35.05" hidden="false" customHeight="false" outlineLevel="0" collapsed="false">
      <c r="A359" s="12" t="s">
        <v>981</v>
      </c>
      <c r="B359" s="15" t="s">
        <v>982</v>
      </c>
      <c r="C359" s="15" t="s">
        <v>982</v>
      </c>
      <c r="D359" s="15"/>
      <c r="E359" s="15"/>
      <c r="F359" s="15"/>
      <c r="G359" s="15"/>
      <c r="H359" s="15"/>
      <c r="I359" s="15"/>
      <c r="J359" s="15" t="s">
        <v>24</v>
      </c>
      <c r="K359" s="16" t="n">
        <v>150</v>
      </c>
      <c r="L359" s="16" t="n">
        <v>50</v>
      </c>
      <c r="M359" s="16" t="n">
        <f aca="false">SUM(K359:L359)</f>
        <v>200</v>
      </c>
      <c r="N359" s="15" t="s">
        <v>983</v>
      </c>
      <c r="O359" s="26" t="s">
        <v>984</v>
      </c>
    </row>
    <row r="360" customFormat="false" ht="46.25" hidden="false" customHeight="false" outlineLevel="0" collapsed="false">
      <c r="A360" s="12" t="s">
        <v>985</v>
      </c>
      <c r="B360" s="15" t="s">
        <v>986</v>
      </c>
      <c r="C360" s="15" t="s">
        <v>986</v>
      </c>
      <c r="D360" s="15" t="s">
        <v>987</v>
      </c>
      <c r="E360" s="15"/>
      <c r="F360" s="15"/>
      <c r="G360" s="15"/>
      <c r="H360" s="15"/>
      <c r="I360" s="15"/>
      <c r="J360" s="15" t="s">
        <v>24</v>
      </c>
      <c r="K360" s="16" t="n">
        <v>270</v>
      </c>
      <c r="L360" s="16" t="n">
        <v>60</v>
      </c>
      <c r="M360" s="16" t="n">
        <f aca="false">SUM(K360:L360)</f>
        <v>330</v>
      </c>
      <c r="N360" s="15" t="s">
        <v>988</v>
      </c>
      <c r="O360" s="26" t="s">
        <v>989</v>
      </c>
    </row>
    <row r="361" customFormat="false" ht="23.85" hidden="false" customHeight="false" outlineLevel="0" collapsed="false">
      <c r="A361" s="12" t="s">
        <v>990</v>
      </c>
      <c r="B361" s="15" t="s">
        <v>991</v>
      </c>
      <c r="C361" s="15" t="s">
        <v>991</v>
      </c>
      <c r="D361" s="15"/>
      <c r="E361" s="15"/>
      <c r="F361" s="15"/>
      <c r="G361" s="15"/>
      <c r="H361" s="15"/>
      <c r="I361" s="15" t="s">
        <v>451</v>
      </c>
      <c r="J361" s="15" t="s">
        <v>24</v>
      </c>
      <c r="K361" s="16" t="n">
        <v>160</v>
      </c>
      <c r="L361" s="16" t="n">
        <v>100</v>
      </c>
      <c r="M361" s="16" t="n">
        <f aca="false">SUM(K361:L361)</f>
        <v>260</v>
      </c>
      <c r="N361" s="15" t="s">
        <v>992</v>
      </c>
      <c r="O361" s="26" t="s">
        <v>993</v>
      </c>
    </row>
    <row r="362" customFormat="false" ht="23.85" hidden="false" customHeight="false" outlineLevel="0" collapsed="false">
      <c r="A362" s="12" t="s">
        <v>994</v>
      </c>
      <c r="B362" s="15" t="s">
        <v>991</v>
      </c>
      <c r="C362" s="15" t="s">
        <v>991</v>
      </c>
      <c r="D362" s="15"/>
      <c r="E362" s="15"/>
      <c r="F362" s="15"/>
      <c r="G362" s="15"/>
      <c r="H362" s="15"/>
      <c r="I362" s="15" t="s">
        <v>442</v>
      </c>
      <c r="J362" s="15" t="s">
        <v>24</v>
      </c>
      <c r="K362" s="16" t="n">
        <v>180</v>
      </c>
      <c r="L362" s="16" t="n">
        <v>120</v>
      </c>
      <c r="M362" s="16" t="n">
        <f aca="false">SUM(K362:L362)</f>
        <v>300</v>
      </c>
      <c r="N362" s="15" t="s">
        <v>992</v>
      </c>
      <c r="O362" s="26" t="s">
        <v>995</v>
      </c>
    </row>
    <row r="363" customFormat="false" ht="23.85" hidden="false" customHeight="false" outlineLevel="0" collapsed="false">
      <c r="A363" s="12" t="s">
        <v>996</v>
      </c>
      <c r="B363" s="15" t="s">
        <v>991</v>
      </c>
      <c r="C363" s="15" t="s">
        <v>991</v>
      </c>
      <c r="D363" s="15"/>
      <c r="E363" s="15"/>
      <c r="F363" s="15"/>
      <c r="G363" s="15"/>
      <c r="H363" s="15"/>
      <c r="I363" s="15" t="s">
        <v>997</v>
      </c>
      <c r="J363" s="15" t="s">
        <v>24</v>
      </c>
      <c r="K363" s="16" t="n">
        <v>200</v>
      </c>
      <c r="L363" s="16" t="n">
        <v>220</v>
      </c>
      <c r="M363" s="16" t="n">
        <f aca="false">SUM(K363:L363)</f>
        <v>420</v>
      </c>
      <c r="N363" s="15" t="s">
        <v>992</v>
      </c>
      <c r="O363" s="26" t="s">
        <v>998</v>
      </c>
    </row>
    <row r="364" customFormat="false" ht="23.85" hidden="false" customHeight="false" outlineLevel="0" collapsed="false">
      <c r="A364" s="12" t="s">
        <v>999</v>
      </c>
      <c r="B364" s="15" t="s">
        <v>1000</v>
      </c>
      <c r="C364" s="15" t="s">
        <v>1000</v>
      </c>
      <c r="D364" s="15" t="s">
        <v>1001</v>
      </c>
      <c r="E364" s="15"/>
      <c r="F364" s="15"/>
      <c r="G364" s="15"/>
      <c r="H364" s="15"/>
      <c r="I364" s="15" t="s">
        <v>451</v>
      </c>
      <c r="J364" s="15" t="s">
        <v>24</v>
      </c>
      <c r="K364" s="16" t="n">
        <v>160</v>
      </c>
      <c r="L364" s="16" t="n">
        <v>120</v>
      </c>
      <c r="M364" s="16" t="n">
        <f aca="false">SUM(K364:L364)</f>
        <v>280</v>
      </c>
      <c r="N364" s="15" t="s">
        <v>1002</v>
      </c>
      <c r="O364" s="26" t="s">
        <v>1003</v>
      </c>
    </row>
    <row r="365" customFormat="false" ht="23.85" hidden="false" customHeight="false" outlineLevel="0" collapsed="false">
      <c r="A365" s="12" t="s">
        <v>1004</v>
      </c>
      <c r="B365" s="15" t="s">
        <v>1000</v>
      </c>
      <c r="C365" s="15" t="s">
        <v>1000</v>
      </c>
      <c r="D365" s="15" t="s">
        <v>1001</v>
      </c>
      <c r="E365" s="15"/>
      <c r="F365" s="15"/>
      <c r="G365" s="15"/>
      <c r="H365" s="15"/>
      <c r="I365" s="15" t="s">
        <v>442</v>
      </c>
      <c r="J365" s="15" t="s">
        <v>24</v>
      </c>
      <c r="K365" s="16" t="n">
        <v>180</v>
      </c>
      <c r="L365" s="16" t="n">
        <v>220</v>
      </c>
      <c r="M365" s="16" t="n">
        <f aca="false">SUM(K365:L365)</f>
        <v>400</v>
      </c>
      <c r="N365" s="15" t="s">
        <v>1002</v>
      </c>
      <c r="O365" s="26" t="s">
        <v>1005</v>
      </c>
    </row>
    <row r="366" customFormat="false" ht="23.85" hidden="false" customHeight="false" outlineLevel="0" collapsed="false">
      <c r="A366" s="12" t="s">
        <v>1006</v>
      </c>
      <c r="B366" s="15" t="s">
        <v>1000</v>
      </c>
      <c r="C366" s="15" t="s">
        <v>1000</v>
      </c>
      <c r="D366" s="15" t="s">
        <v>1001</v>
      </c>
      <c r="E366" s="15"/>
      <c r="F366" s="15"/>
      <c r="G366" s="15"/>
      <c r="H366" s="15"/>
      <c r="I366" s="15" t="s">
        <v>997</v>
      </c>
      <c r="J366" s="15" t="s">
        <v>24</v>
      </c>
      <c r="K366" s="16" t="n">
        <v>220</v>
      </c>
      <c r="L366" s="16" t="n">
        <v>420</v>
      </c>
      <c r="M366" s="16" t="n">
        <f aca="false">SUM(K366:L366)</f>
        <v>640</v>
      </c>
      <c r="N366" s="15" t="s">
        <v>1002</v>
      </c>
      <c r="O366" s="26" t="s">
        <v>1007</v>
      </c>
    </row>
    <row r="367" customFormat="false" ht="35.05" hidden="false" customHeight="false" outlineLevel="0" collapsed="false">
      <c r="A367" s="12" t="s">
        <v>1008</v>
      </c>
      <c r="B367" s="15" t="s">
        <v>1009</v>
      </c>
      <c r="C367" s="15" t="s">
        <v>1009</v>
      </c>
      <c r="D367" s="15"/>
      <c r="E367" s="15"/>
      <c r="F367" s="15"/>
      <c r="G367" s="15"/>
      <c r="H367" s="15"/>
      <c r="I367" s="15"/>
      <c r="J367" s="15" t="s">
        <v>24</v>
      </c>
      <c r="K367" s="16" t="n">
        <v>150</v>
      </c>
      <c r="L367" s="16" t="n">
        <v>30</v>
      </c>
      <c r="M367" s="16" t="n">
        <f aca="false">SUM(K367:L367)</f>
        <v>180</v>
      </c>
      <c r="N367" s="15" t="s">
        <v>1010</v>
      </c>
      <c r="O367" s="26" t="s">
        <v>1011</v>
      </c>
    </row>
    <row r="368" customFormat="false" ht="57.45" hidden="false" customHeight="false" outlineLevel="0" collapsed="false">
      <c r="A368" s="12" t="s">
        <v>1012</v>
      </c>
      <c r="B368" s="15" t="s">
        <v>1013</v>
      </c>
      <c r="C368" s="15" t="s">
        <v>1013</v>
      </c>
      <c r="D368" s="15" t="s">
        <v>1014</v>
      </c>
      <c r="E368" s="15" t="s">
        <v>1015</v>
      </c>
      <c r="F368" s="15" t="s">
        <v>1016</v>
      </c>
      <c r="G368" s="15" t="s">
        <v>1017</v>
      </c>
      <c r="H368" s="15" t="s">
        <v>1018</v>
      </c>
      <c r="I368" s="15" t="s">
        <v>442</v>
      </c>
      <c r="J368" s="15" t="s">
        <v>24</v>
      </c>
      <c r="K368" s="16" t="n">
        <v>220</v>
      </c>
      <c r="L368" s="16" t="n">
        <v>290</v>
      </c>
      <c r="M368" s="16" t="n">
        <f aca="false">SUM(K368:L368)</f>
        <v>510</v>
      </c>
      <c r="N368" s="15" t="s">
        <v>1019</v>
      </c>
      <c r="O368" s="26" t="s">
        <v>1020</v>
      </c>
    </row>
    <row r="369" customFormat="false" ht="57.45" hidden="false" customHeight="false" outlineLevel="0" collapsed="false">
      <c r="A369" s="12" t="s">
        <v>1021</v>
      </c>
      <c r="B369" s="15" t="s">
        <v>1013</v>
      </c>
      <c r="C369" s="15" t="s">
        <v>1013</v>
      </c>
      <c r="D369" s="15" t="s">
        <v>1014</v>
      </c>
      <c r="E369" s="15" t="s">
        <v>1015</v>
      </c>
      <c r="F369" s="15" t="s">
        <v>1016</v>
      </c>
      <c r="G369" s="15" t="s">
        <v>1022</v>
      </c>
      <c r="H369" s="15" t="s">
        <v>1018</v>
      </c>
      <c r="I369" s="15" t="s">
        <v>997</v>
      </c>
      <c r="J369" s="15" t="s">
        <v>24</v>
      </c>
      <c r="K369" s="16" t="n">
        <v>245</v>
      </c>
      <c r="L369" s="16" t="n">
        <v>450</v>
      </c>
      <c r="M369" s="16" t="n">
        <f aca="false">SUM(K369:L369)</f>
        <v>695</v>
      </c>
      <c r="N369" s="15" t="s">
        <v>1019</v>
      </c>
      <c r="O369" s="26" t="s">
        <v>1023</v>
      </c>
    </row>
    <row r="370" customFormat="false" ht="57.45" hidden="false" customHeight="false" outlineLevel="0" collapsed="false">
      <c r="A370" s="12" t="s">
        <v>1024</v>
      </c>
      <c r="B370" s="15" t="s">
        <v>1013</v>
      </c>
      <c r="C370" s="15" t="s">
        <v>1013</v>
      </c>
      <c r="D370" s="15" t="s">
        <v>1014</v>
      </c>
      <c r="E370" s="15" t="s">
        <v>1015</v>
      </c>
      <c r="F370" s="15" t="s">
        <v>1025</v>
      </c>
      <c r="G370" s="15" t="s">
        <v>1026</v>
      </c>
      <c r="H370" s="15" t="s">
        <v>1018</v>
      </c>
      <c r="I370" s="15" t="s">
        <v>442</v>
      </c>
      <c r="J370" s="15" t="s">
        <v>24</v>
      </c>
      <c r="K370" s="16" t="n">
        <v>240</v>
      </c>
      <c r="L370" s="16" t="n">
        <v>430</v>
      </c>
      <c r="M370" s="16" t="n">
        <f aca="false">SUM(K370:L370)</f>
        <v>670</v>
      </c>
      <c r="N370" s="15" t="s">
        <v>1019</v>
      </c>
      <c r="O370" s="26" t="s">
        <v>1027</v>
      </c>
    </row>
    <row r="371" customFormat="false" ht="57.45" hidden="false" customHeight="false" outlineLevel="0" collapsed="false">
      <c r="A371" s="12" t="s">
        <v>1028</v>
      </c>
      <c r="B371" s="15" t="s">
        <v>1013</v>
      </c>
      <c r="C371" s="15" t="s">
        <v>1013</v>
      </c>
      <c r="D371" s="15" t="s">
        <v>1014</v>
      </c>
      <c r="E371" s="15" t="s">
        <v>1015</v>
      </c>
      <c r="F371" s="15" t="s">
        <v>1025</v>
      </c>
      <c r="G371" s="15" t="s">
        <v>1029</v>
      </c>
      <c r="H371" s="15" t="s">
        <v>1018</v>
      </c>
      <c r="I371" s="15" t="s">
        <v>997</v>
      </c>
      <c r="J371" s="15" t="s">
        <v>24</v>
      </c>
      <c r="K371" s="16" t="n">
        <v>250</v>
      </c>
      <c r="L371" s="16" t="n">
        <v>485</v>
      </c>
      <c r="M371" s="16" t="n">
        <f aca="false">SUM(K371:L371)</f>
        <v>735</v>
      </c>
      <c r="N371" s="15" t="s">
        <v>1019</v>
      </c>
      <c r="O371" s="26" t="s">
        <v>1030</v>
      </c>
    </row>
    <row r="372" customFormat="false" ht="57.45" hidden="false" customHeight="false" outlineLevel="0" collapsed="false">
      <c r="A372" s="12" t="s">
        <v>1031</v>
      </c>
      <c r="B372" s="15" t="s">
        <v>1013</v>
      </c>
      <c r="C372" s="15" t="s">
        <v>1013</v>
      </c>
      <c r="D372" s="15" t="s">
        <v>1014</v>
      </c>
      <c r="E372" s="15" t="s">
        <v>1015</v>
      </c>
      <c r="F372" s="15" t="s">
        <v>1025</v>
      </c>
      <c r="G372" s="15" t="s">
        <v>1032</v>
      </c>
      <c r="H372" s="15" t="s">
        <v>1018</v>
      </c>
      <c r="I372" s="15" t="s">
        <v>442</v>
      </c>
      <c r="J372" s="15" t="s">
        <v>24</v>
      </c>
      <c r="K372" s="16" t="n">
        <v>240</v>
      </c>
      <c r="L372" s="16" t="n">
        <v>460</v>
      </c>
      <c r="M372" s="16" t="n">
        <f aca="false">SUM(K372:L372)</f>
        <v>700</v>
      </c>
      <c r="N372" s="15" t="s">
        <v>1019</v>
      </c>
      <c r="O372" s="26" t="s">
        <v>1033</v>
      </c>
    </row>
    <row r="373" customFormat="false" ht="57.45" hidden="false" customHeight="false" outlineLevel="0" collapsed="false">
      <c r="A373" s="12" t="s">
        <v>1034</v>
      </c>
      <c r="B373" s="15" t="s">
        <v>1013</v>
      </c>
      <c r="C373" s="15" t="s">
        <v>1013</v>
      </c>
      <c r="D373" s="15" t="s">
        <v>1014</v>
      </c>
      <c r="E373" s="15" t="s">
        <v>1015</v>
      </c>
      <c r="F373" s="15" t="s">
        <v>1025</v>
      </c>
      <c r="G373" s="15" t="s">
        <v>1035</v>
      </c>
      <c r="H373" s="15" t="s">
        <v>1018</v>
      </c>
      <c r="I373" s="15" t="s">
        <v>997</v>
      </c>
      <c r="J373" s="15" t="s">
        <v>24</v>
      </c>
      <c r="K373" s="16" t="n">
        <v>275</v>
      </c>
      <c r="L373" s="16" t="n">
        <v>665</v>
      </c>
      <c r="M373" s="16" t="n">
        <f aca="false">SUM(K373:L373)</f>
        <v>940</v>
      </c>
      <c r="N373" s="15" t="s">
        <v>1019</v>
      </c>
      <c r="O373" s="26" t="s">
        <v>1036</v>
      </c>
    </row>
    <row r="374" customFormat="false" ht="57.45" hidden="false" customHeight="false" outlineLevel="0" collapsed="false">
      <c r="A374" s="12" t="s">
        <v>1037</v>
      </c>
      <c r="B374" s="15" t="s">
        <v>1013</v>
      </c>
      <c r="C374" s="15" t="s">
        <v>1013</v>
      </c>
      <c r="D374" s="15" t="s">
        <v>1014</v>
      </c>
      <c r="E374" s="15" t="s">
        <v>1015</v>
      </c>
      <c r="F374" s="15" t="s">
        <v>1038</v>
      </c>
      <c r="G374" s="15" t="s">
        <v>1039</v>
      </c>
      <c r="H374" s="15" t="s">
        <v>1018</v>
      </c>
      <c r="I374" s="15" t="s">
        <v>442</v>
      </c>
      <c r="J374" s="15" t="s">
        <v>24</v>
      </c>
      <c r="K374" s="16" t="n">
        <v>225</v>
      </c>
      <c r="L374" s="16" t="n">
        <v>335</v>
      </c>
      <c r="M374" s="16" t="n">
        <f aca="false">SUM(K374:L374)</f>
        <v>560</v>
      </c>
      <c r="N374" s="15" t="s">
        <v>1019</v>
      </c>
      <c r="O374" s="26" t="s">
        <v>1040</v>
      </c>
    </row>
    <row r="375" customFormat="false" ht="57.45" hidden="false" customHeight="false" outlineLevel="0" collapsed="false">
      <c r="A375" s="12" t="s">
        <v>1041</v>
      </c>
      <c r="B375" s="15" t="s">
        <v>1013</v>
      </c>
      <c r="C375" s="15" t="s">
        <v>1013</v>
      </c>
      <c r="D375" s="15" t="s">
        <v>1014</v>
      </c>
      <c r="E375" s="15" t="s">
        <v>1015</v>
      </c>
      <c r="F375" s="15" t="s">
        <v>1038</v>
      </c>
      <c r="G375" s="15" t="s">
        <v>1042</v>
      </c>
      <c r="H375" s="15" t="s">
        <v>1018</v>
      </c>
      <c r="I375" s="15" t="s">
        <v>997</v>
      </c>
      <c r="J375" s="15" t="s">
        <v>24</v>
      </c>
      <c r="K375" s="16" t="n">
        <v>275</v>
      </c>
      <c r="L375" s="16" t="n">
        <v>600</v>
      </c>
      <c r="M375" s="16" t="n">
        <f aca="false">SUM(K375:L375)</f>
        <v>875</v>
      </c>
      <c r="N375" s="15" t="s">
        <v>1019</v>
      </c>
      <c r="O375" s="26" t="s">
        <v>1043</v>
      </c>
    </row>
    <row r="376" customFormat="false" ht="57.45" hidden="false" customHeight="false" outlineLevel="0" collapsed="false">
      <c r="A376" s="12" t="s">
        <v>1044</v>
      </c>
      <c r="B376" s="15" t="s">
        <v>1013</v>
      </c>
      <c r="C376" s="15" t="s">
        <v>1013</v>
      </c>
      <c r="D376" s="15" t="s">
        <v>1014</v>
      </c>
      <c r="E376" s="15" t="s">
        <v>1015</v>
      </c>
      <c r="F376" s="15" t="s">
        <v>1038</v>
      </c>
      <c r="G376" s="15" t="s">
        <v>1045</v>
      </c>
      <c r="H376" s="15" t="s">
        <v>1018</v>
      </c>
      <c r="I376" s="15" t="s">
        <v>442</v>
      </c>
      <c r="J376" s="15" t="s">
        <v>24</v>
      </c>
      <c r="K376" s="16" t="n">
        <v>220</v>
      </c>
      <c r="L376" s="16" t="n">
        <v>330</v>
      </c>
      <c r="M376" s="16" t="n">
        <f aca="false">SUM(K376:L376)</f>
        <v>550</v>
      </c>
      <c r="N376" s="15" t="s">
        <v>1019</v>
      </c>
      <c r="O376" s="26" t="s">
        <v>1046</v>
      </c>
    </row>
    <row r="377" customFormat="false" ht="57.45" hidden="false" customHeight="false" outlineLevel="0" collapsed="false">
      <c r="A377" s="12" t="s">
        <v>1047</v>
      </c>
      <c r="B377" s="15" t="s">
        <v>1013</v>
      </c>
      <c r="C377" s="15" t="s">
        <v>1013</v>
      </c>
      <c r="D377" s="15" t="s">
        <v>1014</v>
      </c>
      <c r="E377" s="15" t="s">
        <v>1015</v>
      </c>
      <c r="F377" s="15" t="s">
        <v>1038</v>
      </c>
      <c r="G377" s="15" t="s">
        <v>1045</v>
      </c>
      <c r="H377" s="15" t="s">
        <v>1018</v>
      </c>
      <c r="I377" s="15" t="s">
        <v>997</v>
      </c>
      <c r="J377" s="15" t="s">
        <v>24</v>
      </c>
      <c r="K377" s="16" t="n">
        <v>240</v>
      </c>
      <c r="L377" s="16" t="n">
        <v>410</v>
      </c>
      <c r="M377" s="16" t="n">
        <f aca="false">SUM(K377:L377)</f>
        <v>650</v>
      </c>
      <c r="N377" s="15" t="s">
        <v>1019</v>
      </c>
      <c r="O377" s="26" t="s">
        <v>1048</v>
      </c>
    </row>
    <row r="378" customFormat="false" ht="57.45" hidden="false" customHeight="false" outlineLevel="0" collapsed="false">
      <c r="A378" s="12" t="s">
        <v>1049</v>
      </c>
      <c r="B378" s="15" t="s">
        <v>1013</v>
      </c>
      <c r="C378" s="15" t="s">
        <v>1013</v>
      </c>
      <c r="D378" s="15" t="s">
        <v>1014</v>
      </c>
      <c r="E378" s="15" t="s">
        <v>1015</v>
      </c>
      <c r="F378" s="15" t="s">
        <v>1038</v>
      </c>
      <c r="G378" s="15" t="s">
        <v>1050</v>
      </c>
      <c r="H378" s="15" t="s">
        <v>1018</v>
      </c>
      <c r="I378" s="15" t="s">
        <v>442</v>
      </c>
      <c r="J378" s="15" t="s">
        <v>24</v>
      </c>
      <c r="K378" s="16" t="n">
        <v>230</v>
      </c>
      <c r="L378" s="16" t="n">
        <v>385</v>
      </c>
      <c r="M378" s="16" t="n">
        <f aca="false">SUM(K378:L378)</f>
        <v>615</v>
      </c>
      <c r="N378" s="15" t="s">
        <v>1019</v>
      </c>
      <c r="O378" s="26" t="s">
        <v>1051</v>
      </c>
    </row>
    <row r="379" customFormat="false" ht="57.45" hidden="false" customHeight="false" outlineLevel="0" collapsed="false">
      <c r="A379" s="12" t="s">
        <v>1052</v>
      </c>
      <c r="B379" s="15" t="s">
        <v>1013</v>
      </c>
      <c r="C379" s="15" t="s">
        <v>1013</v>
      </c>
      <c r="D379" s="15" t="s">
        <v>1014</v>
      </c>
      <c r="E379" s="15" t="s">
        <v>1015</v>
      </c>
      <c r="F379" s="15" t="s">
        <v>1038</v>
      </c>
      <c r="G379" s="15" t="s">
        <v>1050</v>
      </c>
      <c r="H379" s="15" t="s">
        <v>1018</v>
      </c>
      <c r="I379" s="15" t="s">
        <v>997</v>
      </c>
      <c r="J379" s="15" t="s">
        <v>24</v>
      </c>
      <c r="K379" s="16" t="n">
        <v>250</v>
      </c>
      <c r="L379" s="16" t="n">
        <v>480</v>
      </c>
      <c r="M379" s="16" t="n">
        <f aca="false">SUM(K379:L379)</f>
        <v>730</v>
      </c>
      <c r="N379" s="15" t="s">
        <v>1019</v>
      </c>
      <c r="O379" s="26" t="s">
        <v>1053</v>
      </c>
    </row>
    <row r="380" customFormat="false" ht="57.45" hidden="false" customHeight="false" outlineLevel="0" collapsed="false">
      <c r="A380" s="12" t="s">
        <v>1054</v>
      </c>
      <c r="B380" s="15" t="s">
        <v>1013</v>
      </c>
      <c r="C380" s="15" t="s">
        <v>1013</v>
      </c>
      <c r="D380" s="15" t="s">
        <v>1014</v>
      </c>
      <c r="E380" s="15" t="s">
        <v>1015</v>
      </c>
      <c r="F380" s="15" t="s">
        <v>1038</v>
      </c>
      <c r="G380" s="15" t="s">
        <v>1055</v>
      </c>
      <c r="H380" s="15" t="s">
        <v>1018</v>
      </c>
      <c r="I380" s="15" t="s">
        <v>442</v>
      </c>
      <c r="J380" s="15" t="s">
        <v>24</v>
      </c>
      <c r="K380" s="16" t="n">
        <v>250</v>
      </c>
      <c r="L380" s="16" t="n">
        <v>505</v>
      </c>
      <c r="M380" s="16" t="n">
        <f aca="false">SUM(K380:L380)</f>
        <v>755</v>
      </c>
      <c r="N380" s="15" t="s">
        <v>1019</v>
      </c>
      <c r="O380" s="26" t="s">
        <v>1056</v>
      </c>
    </row>
    <row r="381" customFormat="false" ht="57.45" hidden="false" customHeight="false" outlineLevel="0" collapsed="false">
      <c r="A381" s="12" t="s">
        <v>1057</v>
      </c>
      <c r="B381" s="15" t="s">
        <v>1013</v>
      </c>
      <c r="C381" s="15" t="s">
        <v>1013</v>
      </c>
      <c r="D381" s="15" t="s">
        <v>1014</v>
      </c>
      <c r="E381" s="15" t="s">
        <v>1015</v>
      </c>
      <c r="F381" s="15" t="s">
        <v>1038</v>
      </c>
      <c r="G381" s="15" t="s">
        <v>1055</v>
      </c>
      <c r="H381" s="15" t="s">
        <v>1018</v>
      </c>
      <c r="I381" s="15" t="s">
        <v>997</v>
      </c>
      <c r="J381" s="15" t="s">
        <v>24</v>
      </c>
      <c r="K381" s="16" t="n">
        <v>285</v>
      </c>
      <c r="L381" s="16" t="n">
        <v>715</v>
      </c>
      <c r="M381" s="16" t="n">
        <f aca="false">SUM(K381:L381)</f>
        <v>1000</v>
      </c>
      <c r="N381" s="15" t="s">
        <v>1019</v>
      </c>
      <c r="O381" s="26" t="s">
        <v>1058</v>
      </c>
    </row>
    <row r="382" customFormat="false" ht="46.25" hidden="false" customHeight="false" outlineLevel="0" collapsed="false">
      <c r="A382" s="12" t="s">
        <v>1059</v>
      </c>
      <c r="B382" s="15" t="s">
        <v>1060</v>
      </c>
      <c r="C382" s="15" t="s">
        <v>1060</v>
      </c>
      <c r="D382" s="15" t="s">
        <v>1061</v>
      </c>
      <c r="E382" s="15" t="s">
        <v>1062</v>
      </c>
      <c r="F382" s="15"/>
      <c r="G382" s="15" t="s">
        <v>1063</v>
      </c>
      <c r="H382" s="15"/>
      <c r="I382" s="15" t="s">
        <v>451</v>
      </c>
      <c r="J382" s="15" t="s">
        <v>24</v>
      </c>
      <c r="K382" s="16" t="n">
        <v>180</v>
      </c>
      <c r="L382" s="16" t="n">
        <v>90</v>
      </c>
      <c r="M382" s="16" t="n">
        <f aca="false">SUM(K382:L382)</f>
        <v>270</v>
      </c>
      <c r="N382" s="15" t="s">
        <v>1019</v>
      </c>
      <c r="O382" s="26" t="s">
        <v>1064</v>
      </c>
    </row>
    <row r="383" customFormat="false" ht="46.25" hidden="false" customHeight="false" outlineLevel="0" collapsed="false">
      <c r="A383" s="12" t="s">
        <v>1065</v>
      </c>
      <c r="B383" s="15" t="s">
        <v>1060</v>
      </c>
      <c r="C383" s="15" t="s">
        <v>1060</v>
      </c>
      <c r="D383" s="15" t="s">
        <v>1061</v>
      </c>
      <c r="E383" s="15" t="s">
        <v>1062</v>
      </c>
      <c r="F383" s="15"/>
      <c r="G383" s="15" t="s">
        <v>1063</v>
      </c>
      <c r="H383" s="15"/>
      <c r="I383" s="15" t="s">
        <v>442</v>
      </c>
      <c r="J383" s="15" t="s">
        <v>24</v>
      </c>
      <c r="K383" s="16" t="n">
        <v>180</v>
      </c>
      <c r="L383" s="16" t="n">
        <v>130</v>
      </c>
      <c r="M383" s="16" t="n">
        <f aca="false">SUM(K383:L383)</f>
        <v>310</v>
      </c>
      <c r="N383" s="15" t="s">
        <v>1019</v>
      </c>
      <c r="O383" s="26" t="s">
        <v>1066</v>
      </c>
    </row>
    <row r="384" customFormat="false" ht="46.25" hidden="false" customHeight="false" outlineLevel="0" collapsed="false">
      <c r="A384" s="12" t="s">
        <v>1067</v>
      </c>
      <c r="B384" s="15" t="s">
        <v>1060</v>
      </c>
      <c r="C384" s="15" t="s">
        <v>1060</v>
      </c>
      <c r="D384" s="15" t="s">
        <v>1061</v>
      </c>
      <c r="E384" s="15" t="s">
        <v>1062</v>
      </c>
      <c r="F384" s="15"/>
      <c r="G384" s="15" t="s">
        <v>1063</v>
      </c>
      <c r="H384" s="15"/>
      <c r="I384" s="15" t="s">
        <v>997</v>
      </c>
      <c r="J384" s="15" t="s">
        <v>24</v>
      </c>
      <c r="K384" s="16" t="n">
        <v>180</v>
      </c>
      <c r="L384" s="16" t="n">
        <v>210</v>
      </c>
      <c r="M384" s="16" t="n">
        <f aca="false">SUM(K384:L384)</f>
        <v>390</v>
      </c>
      <c r="N384" s="15" t="s">
        <v>1019</v>
      </c>
      <c r="O384" s="26" t="s">
        <v>1068</v>
      </c>
    </row>
    <row r="385" customFormat="false" ht="46.25" hidden="false" customHeight="false" outlineLevel="0" collapsed="false">
      <c r="A385" s="12" t="s">
        <v>1069</v>
      </c>
      <c r="B385" s="15" t="s">
        <v>1060</v>
      </c>
      <c r="C385" s="15" t="s">
        <v>1060</v>
      </c>
      <c r="D385" s="15" t="s">
        <v>1070</v>
      </c>
      <c r="E385" s="15" t="s">
        <v>1062</v>
      </c>
      <c r="F385" s="15"/>
      <c r="G385" s="15" t="s">
        <v>1063</v>
      </c>
      <c r="H385" s="15"/>
      <c r="I385" s="15" t="s">
        <v>451</v>
      </c>
      <c r="J385" s="15" t="s">
        <v>24</v>
      </c>
      <c r="K385" s="16" t="n">
        <v>180</v>
      </c>
      <c r="L385" s="16" t="n">
        <v>90</v>
      </c>
      <c r="M385" s="16" t="n">
        <f aca="false">SUM(K385:L385)</f>
        <v>270</v>
      </c>
      <c r="N385" s="15" t="s">
        <v>1019</v>
      </c>
      <c r="O385" s="26" t="s">
        <v>1071</v>
      </c>
    </row>
    <row r="386" customFormat="false" ht="46.25" hidden="false" customHeight="false" outlineLevel="0" collapsed="false">
      <c r="A386" s="12" t="s">
        <v>1072</v>
      </c>
      <c r="B386" s="15" t="s">
        <v>1060</v>
      </c>
      <c r="C386" s="15" t="s">
        <v>1060</v>
      </c>
      <c r="D386" s="15" t="s">
        <v>1070</v>
      </c>
      <c r="E386" s="15" t="s">
        <v>1062</v>
      </c>
      <c r="F386" s="15"/>
      <c r="G386" s="15" t="s">
        <v>1063</v>
      </c>
      <c r="H386" s="15"/>
      <c r="I386" s="15" t="s">
        <v>442</v>
      </c>
      <c r="J386" s="15" t="s">
        <v>24</v>
      </c>
      <c r="K386" s="16" t="n">
        <v>180</v>
      </c>
      <c r="L386" s="16" t="n">
        <v>130</v>
      </c>
      <c r="M386" s="16" t="n">
        <f aca="false">SUM(K386:L386)</f>
        <v>310</v>
      </c>
      <c r="N386" s="15" t="s">
        <v>1019</v>
      </c>
      <c r="O386" s="26" t="s">
        <v>1073</v>
      </c>
    </row>
    <row r="387" customFormat="false" ht="46.25" hidden="false" customHeight="false" outlineLevel="0" collapsed="false">
      <c r="A387" s="12" t="s">
        <v>1074</v>
      </c>
      <c r="B387" s="15" t="s">
        <v>1060</v>
      </c>
      <c r="C387" s="15" t="s">
        <v>1060</v>
      </c>
      <c r="D387" s="15" t="s">
        <v>1070</v>
      </c>
      <c r="E387" s="15" t="s">
        <v>1062</v>
      </c>
      <c r="F387" s="15"/>
      <c r="G387" s="15" t="s">
        <v>1063</v>
      </c>
      <c r="H387" s="15"/>
      <c r="I387" s="15" t="s">
        <v>997</v>
      </c>
      <c r="J387" s="15" t="s">
        <v>24</v>
      </c>
      <c r="K387" s="16" t="n">
        <v>180</v>
      </c>
      <c r="L387" s="16" t="n">
        <v>210</v>
      </c>
      <c r="M387" s="16" t="n">
        <f aca="false">SUM(K387:L387)</f>
        <v>390</v>
      </c>
      <c r="N387" s="15" t="s">
        <v>1019</v>
      </c>
      <c r="O387" s="26" t="s">
        <v>1075</v>
      </c>
    </row>
    <row r="388" customFormat="false" ht="46.25" hidden="false" customHeight="false" outlineLevel="0" collapsed="false">
      <c r="A388" s="12" t="s">
        <v>1076</v>
      </c>
      <c r="B388" s="15" t="s">
        <v>1060</v>
      </c>
      <c r="C388" s="15" t="s">
        <v>1060</v>
      </c>
      <c r="D388" s="15" t="s">
        <v>1014</v>
      </c>
      <c r="E388" s="15" t="s">
        <v>1062</v>
      </c>
      <c r="F388" s="15" t="s">
        <v>1077</v>
      </c>
      <c r="G388" s="15" t="s">
        <v>1077</v>
      </c>
      <c r="H388" s="15"/>
      <c r="I388" s="15" t="s">
        <v>451</v>
      </c>
      <c r="J388" s="15" t="s">
        <v>24</v>
      </c>
      <c r="K388" s="16" t="n">
        <v>270</v>
      </c>
      <c r="L388" s="16" t="n">
        <v>100</v>
      </c>
      <c r="M388" s="16" t="n">
        <f aca="false">SUM(K388:L388)</f>
        <v>370</v>
      </c>
      <c r="N388" s="15" t="s">
        <v>1019</v>
      </c>
      <c r="O388" s="26" t="s">
        <v>1078</v>
      </c>
    </row>
    <row r="389" customFormat="false" ht="46.25" hidden="false" customHeight="false" outlineLevel="0" collapsed="false">
      <c r="A389" s="12" t="s">
        <v>1079</v>
      </c>
      <c r="B389" s="15" t="s">
        <v>1060</v>
      </c>
      <c r="C389" s="15" t="s">
        <v>1060</v>
      </c>
      <c r="D389" s="15" t="s">
        <v>1014</v>
      </c>
      <c r="E389" s="15" t="s">
        <v>1062</v>
      </c>
      <c r="F389" s="15" t="s">
        <v>1077</v>
      </c>
      <c r="G389" s="15" t="s">
        <v>1077</v>
      </c>
      <c r="H389" s="15"/>
      <c r="I389" s="15" t="s">
        <v>442</v>
      </c>
      <c r="J389" s="15" t="s">
        <v>24</v>
      </c>
      <c r="K389" s="16" t="n">
        <v>270</v>
      </c>
      <c r="L389" s="16" t="n">
        <v>150</v>
      </c>
      <c r="M389" s="16" t="n">
        <f aca="false">SUM(K389:L389)</f>
        <v>420</v>
      </c>
      <c r="N389" s="15" t="s">
        <v>1019</v>
      </c>
      <c r="O389" s="26" t="s">
        <v>1080</v>
      </c>
    </row>
    <row r="390" customFormat="false" ht="46.25" hidden="false" customHeight="false" outlineLevel="0" collapsed="false">
      <c r="A390" s="12" t="s">
        <v>1081</v>
      </c>
      <c r="B390" s="15" t="s">
        <v>1060</v>
      </c>
      <c r="C390" s="15" t="s">
        <v>1060</v>
      </c>
      <c r="D390" s="15" t="s">
        <v>1014</v>
      </c>
      <c r="E390" s="15" t="s">
        <v>1062</v>
      </c>
      <c r="F390" s="15" t="s">
        <v>1077</v>
      </c>
      <c r="G390" s="15" t="s">
        <v>1077</v>
      </c>
      <c r="H390" s="15"/>
      <c r="I390" s="15" t="s">
        <v>997</v>
      </c>
      <c r="J390" s="15" t="s">
        <v>24</v>
      </c>
      <c r="K390" s="16" t="n">
        <v>270</v>
      </c>
      <c r="L390" s="16" t="n">
        <v>410</v>
      </c>
      <c r="M390" s="16" t="n">
        <f aca="false">SUM(K390:L390)</f>
        <v>680</v>
      </c>
      <c r="N390" s="15" t="s">
        <v>1019</v>
      </c>
      <c r="O390" s="26" t="s">
        <v>1082</v>
      </c>
    </row>
    <row r="391" customFormat="false" ht="46.25" hidden="false" customHeight="false" outlineLevel="0" collapsed="false">
      <c r="A391" s="12" t="s">
        <v>1083</v>
      </c>
      <c r="B391" s="15" t="s">
        <v>1084</v>
      </c>
      <c r="C391" s="15" t="s">
        <v>1084</v>
      </c>
      <c r="D391" s="15" t="s">
        <v>1085</v>
      </c>
      <c r="E391" s="15" t="s">
        <v>1086</v>
      </c>
      <c r="F391" s="15" t="s">
        <v>1087</v>
      </c>
      <c r="G391" s="15"/>
      <c r="H391" s="15"/>
      <c r="I391" s="15"/>
      <c r="J391" s="15" t="s">
        <v>24</v>
      </c>
      <c r="K391" s="16" t="n">
        <v>230</v>
      </c>
      <c r="L391" s="16" t="n">
        <v>180</v>
      </c>
      <c r="M391" s="16" t="n">
        <f aca="false">SUM(K391:L391)</f>
        <v>410</v>
      </c>
      <c r="N391" s="15" t="s">
        <v>1088</v>
      </c>
      <c r="O391" s="26" t="s">
        <v>1089</v>
      </c>
    </row>
    <row r="392" customFormat="false" ht="46.25" hidden="false" customHeight="false" outlineLevel="0" collapsed="false">
      <c r="A392" s="12" t="s">
        <v>1090</v>
      </c>
      <c r="B392" s="15" t="s">
        <v>1084</v>
      </c>
      <c r="C392" s="15" t="s">
        <v>1084</v>
      </c>
      <c r="D392" s="15" t="s">
        <v>1085</v>
      </c>
      <c r="E392" s="15" t="s">
        <v>1091</v>
      </c>
      <c r="F392" s="15" t="s">
        <v>1087</v>
      </c>
      <c r="G392" s="15"/>
      <c r="H392" s="15"/>
      <c r="I392" s="15"/>
      <c r="J392" s="15" t="s">
        <v>24</v>
      </c>
      <c r="K392" s="16" t="n">
        <v>245</v>
      </c>
      <c r="L392" s="16" t="n">
        <v>275</v>
      </c>
      <c r="M392" s="16" t="n">
        <f aca="false">SUM(K392:L392)</f>
        <v>520</v>
      </c>
      <c r="N392" s="15" t="s">
        <v>1088</v>
      </c>
      <c r="O392" s="26" t="s">
        <v>1092</v>
      </c>
    </row>
    <row r="393" customFormat="false" ht="46.25" hidden="false" customHeight="false" outlineLevel="0" collapsed="false">
      <c r="A393" s="12" t="s">
        <v>1093</v>
      </c>
      <c r="B393" s="15" t="s">
        <v>1084</v>
      </c>
      <c r="C393" s="15" t="s">
        <v>1084</v>
      </c>
      <c r="D393" s="15" t="s">
        <v>1085</v>
      </c>
      <c r="E393" s="15" t="s">
        <v>1094</v>
      </c>
      <c r="F393" s="15" t="s">
        <v>1087</v>
      </c>
      <c r="G393" s="15"/>
      <c r="H393" s="15"/>
      <c r="I393" s="15"/>
      <c r="J393" s="15" t="s">
        <v>24</v>
      </c>
      <c r="K393" s="16" t="n">
        <v>250</v>
      </c>
      <c r="L393" s="16" t="n">
        <v>300</v>
      </c>
      <c r="M393" s="16" t="n">
        <f aca="false">SUM(K393:L393)</f>
        <v>550</v>
      </c>
      <c r="N393" s="15" t="s">
        <v>1088</v>
      </c>
      <c r="O393" s="26" t="s">
        <v>1095</v>
      </c>
    </row>
    <row r="394" customFormat="false" ht="46.25" hidden="false" customHeight="false" outlineLevel="0" collapsed="false">
      <c r="A394" s="12" t="s">
        <v>1096</v>
      </c>
      <c r="B394" s="15" t="s">
        <v>1084</v>
      </c>
      <c r="C394" s="15" t="s">
        <v>1084</v>
      </c>
      <c r="D394" s="15" t="s">
        <v>1085</v>
      </c>
      <c r="E394" s="15" t="s">
        <v>1091</v>
      </c>
      <c r="F394" s="15" t="s">
        <v>1097</v>
      </c>
      <c r="G394" s="15"/>
      <c r="H394" s="15"/>
      <c r="I394" s="15"/>
      <c r="J394" s="15" t="s">
        <v>24</v>
      </c>
      <c r="K394" s="16" t="n">
        <v>250</v>
      </c>
      <c r="L394" s="16" t="n">
        <v>300</v>
      </c>
      <c r="M394" s="16" t="n">
        <f aca="false">SUM(K394:L394)</f>
        <v>550</v>
      </c>
      <c r="N394" s="15" t="s">
        <v>1088</v>
      </c>
      <c r="O394" s="26" t="s">
        <v>1098</v>
      </c>
    </row>
    <row r="395" customFormat="false" ht="46.25" hidden="false" customHeight="false" outlineLevel="0" collapsed="false">
      <c r="A395" s="12" t="s">
        <v>1099</v>
      </c>
      <c r="B395" s="15" t="s">
        <v>1084</v>
      </c>
      <c r="C395" s="15" t="s">
        <v>1084</v>
      </c>
      <c r="D395" s="15" t="s">
        <v>1085</v>
      </c>
      <c r="E395" s="15" t="s">
        <v>1094</v>
      </c>
      <c r="F395" s="15" t="s">
        <v>1097</v>
      </c>
      <c r="G395" s="15"/>
      <c r="H395" s="15"/>
      <c r="I395" s="15"/>
      <c r="J395" s="15" t="s">
        <v>24</v>
      </c>
      <c r="K395" s="16" t="n">
        <v>260</v>
      </c>
      <c r="L395" s="16" t="n">
        <v>385</v>
      </c>
      <c r="M395" s="16" t="n">
        <f aca="false">SUM(K395:L395)</f>
        <v>645</v>
      </c>
      <c r="N395" s="15" t="s">
        <v>1088</v>
      </c>
      <c r="O395" s="26" t="s">
        <v>1100</v>
      </c>
    </row>
    <row r="396" customFormat="false" ht="46.25" hidden="false" customHeight="false" outlineLevel="0" collapsed="false">
      <c r="A396" s="12" t="s">
        <v>1101</v>
      </c>
      <c r="B396" s="15" t="s">
        <v>1084</v>
      </c>
      <c r="C396" s="15" t="s">
        <v>1084</v>
      </c>
      <c r="D396" s="15" t="s">
        <v>1015</v>
      </c>
      <c r="E396" s="15" t="s">
        <v>1102</v>
      </c>
      <c r="F396" s="15" t="s">
        <v>1097</v>
      </c>
      <c r="G396" s="15"/>
      <c r="H396" s="15"/>
      <c r="I396" s="15"/>
      <c r="J396" s="15" t="s">
        <v>24</v>
      </c>
      <c r="K396" s="16" t="n">
        <v>250</v>
      </c>
      <c r="L396" s="16" t="n">
        <v>315</v>
      </c>
      <c r="M396" s="16" t="n">
        <f aca="false">SUM(K396:L396)</f>
        <v>565</v>
      </c>
      <c r="N396" s="15" t="s">
        <v>1088</v>
      </c>
      <c r="O396" s="26" t="s">
        <v>1103</v>
      </c>
    </row>
    <row r="397" customFormat="false" ht="46.25" hidden="false" customHeight="false" outlineLevel="0" collapsed="false">
      <c r="A397" s="12" t="s">
        <v>1104</v>
      </c>
      <c r="B397" s="15" t="s">
        <v>1084</v>
      </c>
      <c r="C397" s="15" t="s">
        <v>1084</v>
      </c>
      <c r="D397" s="15" t="s">
        <v>1015</v>
      </c>
      <c r="E397" s="15" t="s">
        <v>1105</v>
      </c>
      <c r="F397" s="15" t="s">
        <v>1097</v>
      </c>
      <c r="G397" s="15"/>
      <c r="H397" s="15"/>
      <c r="I397" s="15"/>
      <c r="J397" s="15" t="s">
        <v>24</v>
      </c>
      <c r="K397" s="16" t="n">
        <v>260</v>
      </c>
      <c r="L397" s="16" t="n">
        <v>360</v>
      </c>
      <c r="M397" s="16" t="n">
        <f aca="false">SUM(K397:L397)</f>
        <v>620</v>
      </c>
      <c r="N397" s="15" t="s">
        <v>1088</v>
      </c>
      <c r="O397" s="26" t="s">
        <v>1106</v>
      </c>
    </row>
    <row r="398" customFormat="false" ht="46.25" hidden="false" customHeight="false" outlineLevel="0" collapsed="false">
      <c r="A398" s="12" t="s">
        <v>1107</v>
      </c>
      <c r="B398" s="15" t="s">
        <v>1084</v>
      </c>
      <c r="C398" s="15" t="s">
        <v>1084</v>
      </c>
      <c r="D398" s="15" t="s">
        <v>1015</v>
      </c>
      <c r="E398" s="15" t="s">
        <v>1108</v>
      </c>
      <c r="F398" s="15" t="s">
        <v>1097</v>
      </c>
      <c r="G398" s="15"/>
      <c r="H398" s="15"/>
      <c r="I398" s="15"/>
      <c r="J398" s="15" t="s">
        <v>24</v>
      </c>
      <c r="K398" s="16" t="n">
        <v>270</v>
      </c>
      <c r="L398" s="16" t="n">
        <v>400</v>
      </c>
      <c r="M398" s="16" t="n">
        <f aca="false">SUM(K398:L398)</f>
        <v>670</v>
      </c>
      <c r="N398" s="15" t="s">
        <v>1088</v>
      </c>
      <c r="O398" s="26" t="s">
        <v>1109</v>
      </c>
    </row>
    <row r="399" customFormat="false" ht="46.25" hidden="false" customHeight="false" outlineLevel="0" collapsed="false">
      <c r="A399" s="12" t="s">
        <v>1110</v>
      </c>
      <c r="B399" s="15" t="s">
        <v>1084</v>
      </c>
      <c r="C399" s="15" t="s">
        <v>1084</v>
      </c>
      <c r="D399" s="15" t="s">
        <v>1015</v>
      </c>
      <c r="E399" s="15" t="s">
        <v>1111</v>
      </c>
      <c r="F399" s="15" t="s">
        <v>1097</v>
      </c>
      <c r="G399" s="15"/>
      <c r="H399" s="15"/>
      <c r="I399" s="15"/>
      <c r="J399" s="15" t="s">
        <v>24</v>
      </c>
      <c r="K399" s="16" t="n">
        <v>400</v>
      </c>
      <c r="L399" s="16" t="n">
        <v>910</v>
      </c>
      <c r="M399" s="16" t="n">
        <f aca="false">SUM(K399:L399)</f>
        <v>1310</v>
      </c>
      <c r="N399" s="15" t="s">
        <v>1088</v>
      </c>
      <c r="O399" s="26" t="s">
        <v>1112</v>
      </c>
    </row>
    <row r="400" customFormat="false" ht="46.25" hidden="false" customHeight="false" outlineLevel="0" collapsed="false">
      <c r="A400" s="12" t="s">
        <v>1113</v>
      </c>
      <c r="B400" s="15" t="s">
        <v>1084</v>
      </c>
      <c r="C400" s="15" t="s">
        <v>1084</v>
      </c>
      <c r="D400" s="15" t="s">
        <v>1114</v>
      </c>
      <c r="E400" s="15" t="s">
        <v>1115</v>
      </c>
      <c r="F400" s="15" t="s">
        <v>1091</v>
      </c>
      <c r="G400" s="15" t="s">
        <v>1097</v>
      </c>
      <c r="H400" s="15"/>
      <c r="I400" s="15"/>
      <c r="J400" s="15" t="s">
        <v>24</v>
      </c>
      <c r="K400" s="16" t="n">
        <v>435</v>
      </c>
      <c r="L400" s="16" t="n">
        <v>810</v>
      </c>
      <c r="M400" s="16" t="n">
        <f aca="false">SUM(K400:L400)</f>
        <v>1245</v>
      </c>
      <c r="N400" s="15" t="s">
        <v>1088</v>
      </c>
      <c r="O400" s="26" t="s">
        <v>1116</v>
      </c>
    </row>
    <row r="401" customFormat="false" ht="46.25" hidden="false" customHeight="false" outlineLevel="0" collapsed="false">
      <c r="A401" s="12" t="s">
        <v>1117</v>
      </c>
      <c r="B401" s="15" t="s">
        <v>1084</v>
      </c>
      <c r="C401" s="15" t="s">
        <v>1084</v>
      </c>
      <c r="D401" s="15" t="s">
        <v>1114</v>
      </c>
      <c r="E401" s="15" t="s">
        <v>1115</v>
      </c>
      <c r="F401" s="15" t="s">
        <v>1094</v>
      </c>
      <c r="G401" s="15" t="s">
        <v>1097</v>
      </c>
      <c r="H401" s="15"/>
      <c r="I401" s="15"/>
      <c r="J401" s="15" t="s">
        <v>24</v>
      </c>
      <c r="K401" s="16" t="n">
        <v>460</v>
      </c>
      <c r="L401" s="16" t="n">
        <v>960</v>
      </c>
      <c r="M401" s="16" t="n">
        <f aca="false">SUM(K401:L401)</f>
        <v>1420</v>
      </c>
      <c r="N401" s="15" t="s">
        <v>1088</v>
      </c>
      <c r="O401" s="26" t="s">
        <v>1118</v>
      </c>
    </row>
    <row r="402" customFormat="false" ht="46.25" hidden="false" customHeight="false" outlineLevel="0" collapsed="false">
      <c r="A402" s="12" t="s">
        <v>1119</v>
      </c>
      <c r="B402" s="15" t="s">
        <v>1084</v>
      </c>
      <c r="C402" s="15" t="s">
        <v>1084</v>
      </c>
      <c r="D402" s="15" t="s">
        <v>1114</v>
      </c>
      <c r="E402" s="15" t="s">
        <v>1115</v>
      </c>
      <c r="F402" s="15" t="s">
        <v>1120</v>
      </c>
      <c r="G402" s="15" t="s">
        <v>1097</v>
      </c>
      <c r="H402" s="15"/>
      <c r="I402" s="15"/>
      <c r="J402" s="15" t="s">
        <v>24</v>
      </c>
      <c r="K402" s="16" t="n">
        <v>520</v>
      </c>
      <c r="L402" s="16" t="n">
        <v>1160</v>
      </c>
      <c r="M402" s="16" t="n">
        <f aca="false">SUM(K402:L402)</f>
        <v>1680</v>
      </c>
      <c r="N402" s="15" t="s">
        <v>1088</v>
      </c>
      <c r="O402" s="26" t="s">
        <v>1121</v>
      </c>
    </row>
    <row r="403" customFormat="false" ht="46.25" hidden="false" customHeight="false" outlineLevel="0" collapsed="false">
      <c r="A403" s="12" t="s">
        <v>1122</v>
      </c>
      <c r="B403" s="15" t="s">
        <v>1084</v>
      </c>
      <c r="C403" s="15" t="s">
        <v>1084</v>
      </c>
      <c r="D403" s="15" t="s">
        <v>1114</v>
      </c>
      <c r="E403" s="15" t="s">
        <v>1115</v>
      </c>
      <c r="F403" s="15" t="s">
        <v>1123</v>
      </c>
      <c r="G403" s="15" t="s">
        <v>1097</v>
      </c>
      <c r="H403" s="15"/>
      <c r="I403" s="15"/>
      <c r="J403" s="15" t="s">
        <v>24</v>
      </c>
      <c r="K403" s="16" t="n">
        <v>570</v>
      </c>
      <c r="L403" s="16" t="n">
        <v>1360</v>
      </c>
      <c r="M403" s="16" t="n">
        <f aca="false">SUM(K403:L403)</f>
        <v>1930</v>
      </c>
      <c r="N403" s="15" t="s">
        <v>1088</v>
      </c>
      <c r="O403" s="26" t="s">
        <v>1124</v>
      </c>
    </row>
    <row r="404" customFormat="false" ht="46.25" hidden="false" customHeight="false" outlineLevel="0" collapsed="false">
      <c r="A404" s="12" t="s">
        <v>1125</v>
      </c>
      <c r="B404" s="15" t="s">
        <v>1084</v>
      </c>
      <c r="C404" s="15" t="s">
        <v>1084</v>
      </c>
      <c r="D404" s="15" t="s">
        <v>1114</v>
      </c>
      <c r="E404" s="15" t="s">
        <v>1126</v>
      </c>
      <c r="F404" s="15" t="s">
        <v>1091</v>
      </c>
      <c r="G404" s="15" t="s">
        <v>1097</v>
      </c>
      <c r="H404" s="15"/>
      <c r="I404" s="15"/>
      <c r="J404" s="15" t="s">
        <v>24</v>
      </c>
      <c r="K404" s="16" t="n">
        <v>415</v>
      </c>
      <c r="L404" s="16" t="n">
        <v>660</v>
      </c>
      <c r="M404" s="16" t="n">
        <f aca="false">SUM(K404:L404)</f>
        <v>1075</v>
      </c>
      <c r="N404" s="15" t="s">
        <v>1088</v>
      </c>
      <c r="O404" s="26" t="s">
        <v>1127</v>
      </c>
    </row>
    <row r="405" customFormat="false" ht="46.25" hidden="false" customHeight="false" outlineLevel="0" collapsed="false">
      <c r="A405" s="12" t="s">
        <v>1128</v>
      </c>
      <c r="B405" s="15" t="s">
        <v>1084</v>
      </c>
      <c r="C405" s="15" t="s">
        <v>1084</v>
      </c>
      <c r="D405" s="15" t="s">
        <v>1114</v>
      </c>
      <c r="E405" s="15" t="s">
        <v>1126</v>
      </c>
      <c r="F405" s="15" t="s">
        <v>1094</v>
      </c>
      <c r="G405" s="15" t="s">
        <v>1097</v>
      </c>
      <c r="H405" s="15"/>
      <c r="I405" s="15"/>
      <c r="J405" s="15" t="s">
        <v>24</v>
      </c>
      <c r="K405" s="16" t="n">
        <v>430</v>
      </c>
      <c r="L405" s="16" t="n">
        <v>730</v>
      </c>
      <c r="M405" s="16" t="n">
        <f aca="false">SUM(K405:L405)</f>
        <v>1160</v>
      </c>
      <c r="N405" s="15" t="s">
        <v>1088</v>
      </c>
      <c r="O405" s="26" t="s">
        <v>1129</v>
      </c>
    </row>
    <row r="406" customFormat="false" ht="46.25" hidden="false" customHeight="false" outlineLevel="0" collapsed="false">
      <c r="A406" s="12" t="s">
        <v>1130</v>
      </c>
      <c r="B406" s="15" t="s">
        <v>1084</v>
      </c>
      <c r="C406" s="15" t="s">
        <v>1084</v>
      </c>
      <c r="D406" s="15" t="s">
        <v>1114</v>
      </c>
      <c r="E406" s="15" t="s">
        <v>1126</v>
      </c>
      <c r="F406" s="15" t="s">
        <v>1120</v>
      </c>
      <c r="G406" s="15" t="s">
        <v>1097</v>
      </c>
      <c r="H406" s="15"/>
      <c r="I406" s="15"/>
      <c r="J406" s="15" t="s">
        <v>24</v>
      </c>
      <c r="K406" s="16" t="n">
        <v>450</v>
      </c>
      <c r="L406" s="16" t="n">
        <v>810</v>
      </c>
      <c r="M406" s="16" t="n">
        <f aca="false">SUM(K406:L406)</f>
        <v>1260</v>
      </c>
      <c r="N406" s="15" t="s">
        <v>1088</v>
      </c>
      <c r="O406" s="26" t="s">
        <v>1131</v>
      </c>
    </row>
    <row r="407" customFormat="false" ht="46.25" hidden="false" customHeight="false" outlineLevel="0" collapsed="false">
      <c r="A407" s="12" t="s">
        <v>1132</v>
      </c>
      <c r="B407" s="15" t="s">
        <v>1084</v>
      </c>
      <c r="C407" s="15" t="s">
        <v>1084</v>
      </c>
      <c r="D407" s="15" t="s">
        <v>1114</v>
      </c>
      <c r="E407" s="15" t="s">
        <v>1126</v>
      </c>
      <c r="F407" s="15" t="s">
        <v>1123</v>
      </c>
      <c r="G407" s="15" t="s">
        <v>1097</v>
      </c>
      <c r="H407" s="15"/>
      <c r="I407" s="15"/>
      <c r="J407" s="15" t="s">
        <v>24</v>
      </c>
      <c r="K407" s="16" t="n">
        <v>500</v>
      </c>
      <c r="L407" s="16" t="n">
        <v>910</v>
      </c>
      <c r="M407" s="16" t="n">
        <f aca="false">SUM(K407:L407)</f>
        <v>1410</v>
      </c>
      <c r="N407" s="15" t="s">
        <v>1088</v>
      </c>
      <c r="O407" s="26" t="s">
        <v>1133</v>
      </c>
    </row>
    <row r="408" customFormat="false" ht="46.25" hidden="false" customHeight="false" outlineLevel="0" collapsed="false">
      <c r="A408" s="12" t="s">
        <v>1134</v>
      </c>
      <c r="B408" s="15" t="s">
        <v>1084</v>
      </c>
      <c r="C408" s="15" t="s">
        <v>1084</v>
      </c>
      <c r="D408" s="15" t="s">
        <v>1114</v>
      </c>
      <c r="E408" s="15" t="s">
        <v>1135</v>
      </c>
      <c r="F408" s="15" t="s">
        <v>1091</v>
      </c>
      <c r="G408" s="15" t="s">
        <v>1097</v>
      </c>
      <c r="H408" s="15"/>
      <c r="I408" s="15"/>
      <c r="J408" s="15" t="s">
        <v>24</v>
      </c>
      <c r="K408" s="16" t="n">
        <v>430</v>
      </c>
      <c r="L408" s="16" t="n">
        <v>750</v>
      </c>
      <c r="M408" s="16" t="n">
        <f aca="false">SUM(K408:L408)</f>
        <v>1180</v>
      </c>
      <c r="N408" s="15" t="s">
        <v>1088</v>
      </c>
      <c r="O408" s="26" t="s">
        <v>1136</v>
      </c>
    </row>
    <row r="409" customFormat="false" ht="46.25" hidden="false" customHeight="false" outlineLevel="0" collapsed="false">
      <c r="A409" s="12" t="s">
        <v>1137</v>
      </c>
      <c r="B409" s="15" t="s">
        <v>1084</v>
      </c>
      <c r="C409" s="15" t="s">
        <v>1084</v>
      </c>
      <c r="D409" s="15" t="s">
        <v>1114</v>
      </c>
      <c r="E409" s="15" t="s">
        <v>1135</v>
      </c>
      <c r="F409" s="15" t="s">
        <v>1094</v>
      </c>
      <c r="G409" s="15" t="s">
        <v>1097</v>
      </c>
      <c r="H409" s="15"/>
      <c r="I409" s="15"/>
      <c r="J409" s="15" t="s">
        <v>24</v>
      </c>
      <c r="K409" s="16" t="n">
        <v>450</v>
      </c>
      <c r="L409" s="16" t="n">
        <v>795</v>
      </c>
      <c r="M409" s="16" t="n">
        <f aca="false">SUM(K409:L409)</f>
        <v>1245</v>
      </c>
      <c r="N409" s="15" t="s">
        <v>1088</v>
      </c>
      <c r="O409" s="26" t="s">
        <v>1138</v>
      </c>
    </row>
    <row r="410" customFormat="false" ht="46.25" hidden="false" customHeight="false" outlineLevel="0" collapsed="false">
      <c r="A410" s="12" t="s">
        <v>1139</v>
      </c>
      <c r="B410" s="15" t="s">
        <v>1084</v>
      </c>
      <c r="C410" s="15" t="s">
        <v>1084</v>
      </c>
      <c r="D410" s="15" t="s">
        <v>1114</v>
      </c>
      <c r="E410" s="15" t="s">
        <v>1135</v>
      </c>
      <c r="F410" s="15" t="s">
        <v>1120</v>
      </c>
      <c r="G410" s="15" t="s">
        <v>1097</v>
      </c>
      <c r="H410" s="15"/>
      <c r="I410" s="15"/>
      <c r="J410" s="15" t="s">
        <v>24</v>
      </c>
      <c r="K410" s="16" t="n">
        <v>480</v>
      </c>
      <c r="L410" s="16" t="n">
        <v>945</v>
      </c>
      <c r="M410" s="16" t="n">
        <f aca="false">SUM(K410:L410)</f>
        <v>1425</v>
      </c>
      <c r="N410" s="15" t="s">
        <v>1088</v>
      </c>
      <c r="O410" s="26" t="s">
        <v>1140</v>
      </c>
    </row>
    <row r="411" customFormat="false" ht="46.25" hidden="false" customHeight="false" outlineLevel="0" collapsed="false">
      <c r="A411" s="12" t="s">
        <v>1141</v>
      </c>
      <c r="B411" s="15" t="s">
        <v>1084</v>
      </c>
      <c r="C411" s="15" t="s">
        <v>1084</v>
      </c>
      <c r="D411" s="15" t="s">
        <v>1114</v>
      </c>
      <c r="E411" s="15" t="s">
        <v>1135</v>
      </c>
      <c r="F411" s="15" t="s">
        <v>1123</v>
      </c>
      <c r="G411" s="15" t="s">
        <v>1097</v>
      </c>
      <c r="H411" s="15"/>
      <c r="I411" s="15"/>
      <c r="J411" s="15" t="s">
        <v>24</v>
      </c>
      <c r="K411" s="16" t="n">
        <v>520</v>
      </c>
      <c r="L411" s="16" t="n">
        <v>1000</v>
      </c>
      <c r="M411" s="16" t="n">
        <f aca="false">SUM(K411:L411)</f>
        <v>1520</v>
      </c>
      <c r="N411" s="15" t="s">
        <v>1088</v>
      </c>
      <c r="O411" s="26" t="s">
        <v>1142</v>
      </c>
    </row>
    <row r="412" customFormat="false" ht="46.25" hidden="false" customHeight="false" outlineLevel="0" collapsed="false">
      <c r="A412" s="12" t="s">
        <v>1143</v>
      </c>
      <c r="B412" s="15" t="s">
        <v>1084</v>
      </c>
      <c r="C412" s="15" t="s">
        <v>1084</v>
      </c>
      <c r="D412" s="15" t="s">
        <v>1114</v>
      </c>
      <c r="E412" s="15" t="s">
        <v>1144</v>
      </c>
      <c r="F412" s="15" t="s">
        <v>1091</v>
      </c>
      <c r="G412" s="15" t="s">
        <v>1097</v>
      </c>
      <c r="H412" s="15"/>
      <c r="I412" s="15"/>
      <c r="J412" s="15" t="s">
        <v>24</v>
      </c>
      <c r="K412" s="16" t="n">
        <v>415</v>
      </c>
      <c r="L412" s="16" t="n">
        <v>650</v>
      </c>
      <c r="M412" s="16" t="n">
        <f aca="false">SUM(K412:L412)</f>
        <v>1065</v>
      </c>
      <c r="N412" s="15" t="s">
        <v>1088</v>
      </c>
      <c r="O412" s="26" t="s">
        <v>1145</v>
      </c>
    </row>
    <row r="413" customFormat="false" ht="46.25" hidden="false" customHeight="false" outlineLevel="0" collapsed="false">
      <c r="A413" s="12" t="s">
        <v>1146</v>
      </c>
      <c r="B413" s="15" t="s">
        <v>1084</v>
      </c>
      <c r="C413" s="15" t="s">
        <v>1084</v>
      </c>
      <c r="D413" s="15" t="s">
        <v>1114</v>
      </c>
      <c r="E413" s="15" t="s">
        <v>1144</v>
      </c>
      <c r="F413" s="15" t="s">
        <v>1094</v>
      </c>
      <c r="G413" s="15" t="s">
        <v>1097</v>
      </c>
      <c r="H413" s="15"/>
      <c r="I413" s="15"/>
      <c r="J413" s="15" t="s">
        <v>24</v>
      </c>
      <c r="K413" s="16" t="n">
        <v>440</v>
      </c>
      <c r="L413" s="16" t="n">
        <v>730</v>
      </c>
      <c r="M413" s="16" t="n">
        <f aca="false">SUM(K413:L413)</f>
        <v>1170</v>
      </c>
      <c r="N413" s="15" t="s">
        <v>1088</v>
      </c>
      <c r="O413" s="26" t="s">
        <v>1147</v>
      </c>
    </row>
    <row r="414" customFormat="false" ht="46.25" hidden="false" customHeight="false" outlineLevel="0" collapsed="false">
      <c r="A414" s="12" t="s">
        <v>1148</v>
      </c>
      <c r="B414" s="15" t="s">
        <v>1084</v>
      </c>
      <c r="C414" s="15" t="s">
        <v>1084</v>
      </c>
      <c r="D414" s="15" t="s">
        <v>1114</v>
      </c>
      <c r="E414" s="15" t="s">
        <v>1144</v>
      </c>
      <c r="F414" s="15" t="s">
        <v>1120</v>
      </c>
      <c r="G414" s="15" t="s">
        <v>1097</v>
      </c>
      <c r="H414" s="15"/>
      <c r="I414" s="15"/>
      <c r="J414" s="15" t="s">
        <v>24</v>
      </c>
      <c r="K414" s="16" t="n">
        <v>480</v>
      </c>
      <c r="L414" s="16" t="n">
        <v>830</v>
      </c>
      <c r="M414" s="16" t="n">
        <f aca="false">SUM(K414:L414)</f>
        <v>1310</v>
      </c>
      <c r="N414" s="15" t="s">
        <v>1088</v>
      </c>
      <c r="O414" s="26" t="s">
        <v>1149</v>
      </c>
    </row>
    <row r="415" customFormat="false" ht="46.25" hidden="false" customHeight="false" outlineLevel="0" collapsed="false">
      <c r="A415" s="12" t="s">
        <v>1150</v>
      </c>
      <c r="B415" s="15" t="s">
        <v>1084</v>
      </c>
      <c r="C415" s="15" t="s">
        <v>1084</v>
      </c>
      <c r="D415" s="15" t="s">
        <v>1114</v>
      </c>
      <c r="E415" s="15" t="s">
        <v>1144</v>
      </c>
      <c r="F415" s="15" t="s">
        <v>1123</v>
      </c>
      <c r="G415" s="15" t="s">
        <v>1097</v>
      </c>
      <c r="H415" s="15"/>
      <c r="I415" s="15"/>
      <c r="J415" s="15" t="s">
        <v>24</v>
      </c>
      <c r="K415" s="16" t="n">
        <v>510</v>
      </c>
      <c r="L415" s="16" t="n">
        <v>940</v>
      </c>
      <c r="M415" s="16" t="n">
        <f aca="false">SUM(K415:L415)</f>
        <v>1450</v>
      </c>
      <c r="N415" s="15" t="s">
        <v>1088</v>
      </c>
      <c r="O415" s="26" t="s">
        <v>1151</v>
      </c>
    </row>
    <row r="416" customFormat="false" ht="35.05" hidden="false" customHeight="false" outlineLevel="0" collapsed="false">
      <c r="A416" s="12" t="s">
        <v>1152</v>
      </c>
      <c r="B416" s="28" t="s">
        <v>1153</v>
      </c>
      <c r="C416" s="28" t="s">
        <v>1153</v>
      </c>
      <c r="D416" s="28" t="s">
        <v>441</v>
      </c>
      <c r="E416" s="28"/>
      <c r="F416" s="28"/>
      <c r="G416" s="28"/>
      <c r="H416" s="28"/>
      <c r="I416" s="28"/>
      <c r="J416" s="28" t="s">
        <v>1154</v>
      </c>
      <c r="K416" s="16" t="n">
        <v>150</v>
      </c>
      <c r="L416" s="16" t="n">
        <v>70</v>
      </c>
      <c r="M416" s="16" t="n">
        <f aca="false">SUM(K416:L416)</f>
        <v>220</v>
      </c>
      <c r="N416" s="15" t="s">
        <v>1155</v>
      </c>
      <c r="O416" s="26" t="s">
        <v>1156</v>
      </c>
    </row>
    <row r="417" customFormat="false" ht="23.85" hidden="false" customHeight="false" outlineLevel="0" collapsed="false">
      <c r="A417" s="12" t="s">
        <v>1157</v>
      </c>
      <c r="B417" s="28" t="s">
        <v>1158</v>
      </c>
      <c r="C417" s="28" t="s">
        <v>1158</v>
      </c>
      <c r="D417" s="28" t="s">
        <v>246</v>
      </c>
      <c r="E417" s="28"/>
      <c r="F417" s="28"/>
      <c r="G417" s="28"/>
      <c r="H417" s="28"/>
      <c r="I417" s="28"/>
      <c r="J417" s="28" t="s">
        <v>24</v>
      </c>
      <c r="K417" s="16" t="n">
        <v>160</v>
      </c>
      <c r="L417" s="16" t="n">
        <v>70</v>
      </c>
      <c r="M417" s="16" t="n">
        <f aca="false">SUM(K417:L417)</f>
        <v>230</v>
      </c>
      <c r="N417" s="15" t="s">
        <v>1159</v>
      </c>
      <c r="O417" s="26" t="s">
        <v>1160</v>
      </c>
    </row>
    <row r="418" customFormat="false" ht="23.85" hidden="false" customHeight="false" outlineLevel="0" collapsed="false">
      <c r="A418" s="12" t="s">
        <v>1161</v>
      </c>
      <c r="B418" s="28" t="s">
        <v>1158</v>
      </c>
      <c r="C418" s="28" t="s">
        <v>1158</v>
      </c>
      <c r="D418" s="28" t="s">
        <v>1162</v>
      </c>
      <c r="E418" s="28"/>
      <c r="F418" s="28"/>
      <c r="G418" s="28"/>
      <c r="H418" s="28"/>
      <c r="I418" s="28"/>
      <c r="J418" s="28" t="s">
        <v>24</v>
      </c>
      <c r="K418" s="16" t="n">
        <v>180</v>
      </c>
      <c r="L418" s="16" t="n">
        <v>150</v>
      </c>
      <c r="M418" s="16" t="n">
        <f aca="false">SUM(K418:L418)</f>
        <v>330</v>
      </c>
      <c r="N418" s="15" t="s">
        <v>1159</v>
      </c>
      <c r="O418" s="26" t="s">
        <v>1163</v>
      </c>
    </row>
    <row r="419" customFormat="false" ht="23.85" hidden="false" customHeight="false" outlineLevel="0" collapsed="false">
      <c r="A419" s="12" t="s">
        <v>1164</v>
      </c>
      <c r="B419" s="28" t="s">
        <v>1158</v>
      </c>
      <c r="C419" s="28" t="s">
        <v>1158</v>
      </c>
      <c r="D419" s="28" t="s">
        <v>1015</v>
      </c>
      <c r="E419" s="28"/>
      <c r="F419" s="28"/>
      <c r="G419" s="28"/>
      <c r="H419" s="28"/>
      <c r="I419" s="28"/>
      <c r="J419" s="28" t="s">
        <v>24</v>
      </c>
      <c r="K419" s="16" t="n">
        <v>200</v>
      </c>
      <c r="L419" s="16" t="n">
        <v>260</v>
      </c>
      <c r="M419" s="16" t="n">
        <f aca="false">SUM(K419:L419)</f>
        <v>460</v>
      </c>
      <c r="N419" s="15" t="s">
        <v>1159</v>
      </c>
      <c r="O419" s="26" t="s">
        <v>1165</v>
      </c>
    </row>
    <row r="420" customFormat="false" ht="35.05" hidden="false" customHeight="false" outlineLevel="0" collapsed="false">
      <c r="A420" s="12" t="s">
        <v>1166</v>
      </c>
      <c r="B420" s="15" t="s">
        <v>1167</v>
      </c>
      <c r="C420" s="15" t="s">
        <v>1167</v>
      </c>
      <c r="D420" s="15" t="s">
        <v>1168</v>
      </c>
      <c r="E420" s="15" t="s">
        <v>1169</v>
      </c>
      <c r="F420" s="15"/>
      <c r="G420" s="15"/>
      <c r="H420" s="15"/>
      <c r="I420" s="15" t="s">
        <v>451</v>
      </c>
      <c r="J420" s="15" t="s">
        <v>24</v>
      </c>
      <c r="K420" s="16" t="n">
        <v>300</v>
      </c>
      <c r="L420" s="16" t="n">
        <v>510</v>
      </c>
      <c r="M420" s="16" t="n">
        <f aca="false">SUM(K420:L420)</f>
        <v>810</v>
      </c>
      <c r="N420" s="15" t="s">
        <v>1170</v>
      </c>
      <c r="O420" s="26" t="s">
        <v>1171</v>
      </c>
    </row>
    <row r="421" customFormat="false" ht="35.05" hidden="false" customHeight="false" outlineLevel="0" collapsed="false">
      <c r="A421" s="12" t="s">
        <v>1172</v>
      </c>
      <c r="B421" s="15" t="s">
        <v>1167</v>
      </c>
      <c r="C421" s="15" t="s">
        <v>1167</v>
      </c>
      <c r="D421" s="15" t="s">
        <v>1168</v>
      </c>
      <c r="E421" s="15" t="s">
        <v>1169</v>
      </c>
      <c r="F421" s="15"/>
      <c r="G421" s="15"/>
      <c r="H421" s="15"/>
      <c r="I421" s="15" t="s">
        <v>442</v>
      </c>
      <c r="J421" s="15" t="s">
        <v>24</v>
      </c>
      <c r="K421" s="16" t="n">
        <v>300</v>
      </c>
      <c r="L421" s="16" t="n">
        <v>910</v>
      </c>
      <c r="M421" s="16" t="n">
        <f aca="false">SUM(K421:L421)</f>
        <v>1210</v>
      </c>
      <c r="N421" s="15" t="s">
        <v>1170</v>
      </c>
      <c r="O421" s="26" t="s">
        <v>1173</v>
      </c>
    </row>
    <row r="422" customFormat="false" ht="35.05" hidden="false" customHeight="false" outlineLevel="0" collapsed="false">
      <c r="A422" s="12" t="s">
        <v>1174</v>
      </c>
      <c r="B422" s="15" t="s">
        <v>1175</v>
      </c>
      <c r="C422" s="15" t="s">
        <v>1175</v>
      </c>
      <c r="D422" s="15" t="s">
        <v>1176</v>
      </c>
      <c r="E422" s="15"/>
      <c r="F422" s="15"/>
      <c r="G422" s="15"/>
      <c r="H422" s="15"/>
      <c r="I422" s="15"/>
      <c r="J422" s="15" t="s">
        <v>24</v>
      </c>
      <c r="K422" s="16" t="n">
        <v>130</v>
      </c>
      <c r="L422" s="16" t="n">
        <v>30</v>
      </c>
      <c r="M422" s="16" t="n">
        <f aca="false">SUM(K422:L422)</f>
        <v>160</v>
      </c>
      <c r="N422" s="15"/>
      <c r="O422" s="26" t="s">
        <v>1177</v>
      </c>
    </row>
    <row r="423" customFormat="false" ht="23.85" hidden="false" customHeight="false" outlineLevel="0" collapsed="false">
      <c r="A423" s="12" t="s">
        <v>1178</v>
      </c>
      <c r="B423" s="15" t="s">
        <v>1179</v>
      </c>
      <c r="C423" s="15" t="s">
        <v>1179</v>
      </c>
      <c r="D423" s="29" t="s">
        <v>1180</v>
      </c>
      <c r="E423" s="15" t="s">
        <v>1181</v>
      </c>
      <c r="F423" s="15"/>
      <c r="G423" s="15"/>
      <c r="H423" s="15"/>
      <c r="I423" s="15"/>
      <c r="J423" s="15" t="s">
        <v>24</v>
      </c>
      <c r="K423" s="16" t="n">
        <v>65</v>
      </c>
      <c r="L423" s="16" t="n">
        <v>0</v>
      </c>
      <c r="M423" s="16" t="n">
        <f aca="false">SUM(K423:L423)</f>
        <v>65</v>
      </c>
      <c r="N423" s="15"/>
      <c r="O423" s="26"/>
    </row>
    <row r="424" customFormat="false" ht="15.75" hidden="false" customHeight="false" outlineLevel="0" collapsed="false">
      <c r="A424" s="7" t="s">
        <v>1182</v>
      </c>
      <c r="B424" s="8"/>
      <c r="C424" s="8"/>
      <c r="D424" s="8"/>
      <c r="E424" s="8"/>
      <c r="F424" s="8"/>
      <c r="G424" s="8"/>
      <c r="H424" s="8"/>
      <c r="I424" s="8"/>
      <c r="J424" s="8"/>
      <c r="K424" s="11"/>
      <c r="L424" s="11"/>
      <c r="M424" s="16" t="n">
        <f aca="false">SUM(K424:L424)</f>
        <v>0</v>
      </c>
      <c r="N424" s="8"/>
      <c r="O424" s="8"/>
    </row>
    <row r="425" customFormat="false" ht="23.85" hidden="false" customHeight="false" outlineLevel="0" collapsed="false">
      <c r="A425" s="12" t="s">
        <v>1183</v>
      </c>
      <c r="B425" s="15" t="s">
        <v>1184</v>
      </c>
      <c r="C425" s="15" t="s">
        <v>1184</v>
      </c>
      <c r="D425" s="15"/>
      <c r="E425" s="15"/>
      <c r="F425" s="15"/>
      <c r="G425" s="15"/>
      <c r="H425" s="15"/>
      <c r="I425" s="15"/>
      <c r="J425" s="15"/>
      <c r="K425" s="16"/>
      <c r="L425" s="16"/>
      <c r="M425" s="16" t="n">
        <f aca="false">SUM(K425:L425)</f>
        <v>0</v>
      </c>
      <c r="N425" s="15"/>
      <c r="O425" s="26" t="s">
        <v>1185</v>
      </c>
    </row>
    <row r="426" customFormat="false" ht="23.85" hidden="false" customHeight="false" outlineLevel="0" collapsed="false">
      <c r="A426" s="12" t="s">
        <v>1186</v>
      </c>
      <c r="B426" s="15" t="s">
        <v>1187</v>
      </c>
      <c r="C426" s="15" t="s">
        <v>1187</v>
      </c>
      <c r="D426" s="15"/>
      <c r="E426" s="15"/>
      <c r="F426" s="15"/>
      <c r="G426" s="15"/>
      <c r="H426" s="15"/>
      <c r="I426" s="15"/>
      <c r="J426" s="15"/>
      <c r="K426" s="16"/>
      <c r="L426" s="16"/>
      <c r="M426" s="16" t="n">
        <f aca="false">SUM(K426:L426)</f>
        <v>0</v>
      </c>
      <c r="N426" s="15"/>
      <c r="O426" s="26" t="s">
        <v>1188</v>
      </c>
    </row>
    <row r="427" customFormat="false" ht="23.85" hidden="false" customHeight="false" outlineLevel="0" collapsed="false">
      <c r="A427" s="12" t="s">
        <v>1189</v>
      </c>
      <c r="B427" s="15" t="s">
        <v>1190</v>
      </c>
      <c r="C427" s="15" t="s">
        <v>1190</v>
      </c>
      <c r="D427" s="15"/>
      <c r="E427" s="15"/>
      <c r="F427" s="15"/>
      <c r="G427" s="15"/>
      <c r="H427" s="15"/>
      <c r="I427" s="15"/>
      <c r="J427" s="15"/>
      <c r="K427" s="16"/>
      <c r="L427" s="16"/>
      <c r="M427" s="16" t="n">
        <f aca="false">SUM(K427:L427)</f>
        <v>0</v>
      </c>
      <c r="N427" s="15"/>
      <c r="O427" s="26" t="s">
        <v>1191</v>
      </c>
    </row>
    <row r="428" customFormat="false" ht="23.85" hidden="false" customHeight="false" outlineLevel="0" collapsed="false">
      <c r="A428" s="12" t="s">
        <v>1192</v>
      </c>
      <c r="B428" s="15" t="s">
        <v>1193</v>
      </c>
      <c r="C428" s="15" t="s">
        <v>1193</v>
      </c>
      <c r="D428" s="15"/>
      <c r="E428" s="15"/>
      <c r="F428" s="15"/>
      <c r="G428" s="15"/>
      <c r="H428" s="15"/>
      <c r="I428" s="15"/>
      <c r="J428" s="15"/>
      <c r="K428" s="16"/>
      <c r="L428" s="16"/>
      <c r="M428" s="16" t="n">
        <f aca="false">SUM(K428:L428)</f>
        <v>0</v>
      </c>
      <c r="N428" s="15"/>
      <c r="O428" s="26" t="s">
        <v>1194</v>
      </c>
    </row>
    <row r="429" customFormat="false" ht="15.75" hidden="false" customHeight="false" outlineLevel="0" collapsed="false">
      <c r="A429" s="7" t="s">
        <v>1195</v>
      </c>
      <c r="B429" s="8"/>
      <c r="C429" s="8"/>
      <c r="D429" s="8"/>
      <c r="E429" s="8"/>
      <c r="F429" s="8"/>
      <c r="G429" s="8"/>
      <c r="H429" s="8"/>
      <c r="I429" s="8"/>
      <c r="J429" s="8"/>
      <c r="K429" s="11"/>
      <c r="L429" s="11"/>
      <c r="M429" s="16" t="n">
        <f aca="false">SUM(K429:L429)</f>
        <v>0</v>
      </c>
      <c r="N429" s="8"/>
      <c r="O429" s="8"/>
    </row>
    <row r="430" customFormat="false" ht="35.05" hidden="false" customHeight="false" outlineLevel="0" collapsed="false">
      <c r="A430" s="12" t="s">
        <v>1196</v>
      </c>
      <c r="B430" s="15" t="s">
        <v>1197</v>
      </c>
      <c r="C430" s="15" t="s">
        <v>1197</v>
      </c>
      <c r="D430" s="15" t="s">
        <v>1198</v>
      </c>
      <c r="E430" s="15"/>
      <c r="F430" s="15"/>
      <c r="G430" s="15"/>
      <c r="H430" s="15" t="s">
        <v>1199</v>
      </c>
      <c r="I430" s="15"/>
      <c r="J430" s="15" t="s">
        <v>24</v>
      </c>
      <c r="K430" s="16" t="n">
        <v>900</v>
      </c>
      <c r="L430" s="16" t="n">
        <v>1800</v>
      </c>
      <c r="M430" s="16" t="n">
        <f aca="false">SUM(K430:L430)</f>
        <v>2700</v>
      </c>
      <c r="N430" s="15" t="s">
        <v>1200</v>
      </c>
      <c r="O430" s="26" t="s">
        <v>1201</v>
      </c>
    </row>
    <row r="431" customFormat="false" ht="46.25" hidden="false" customHeight="false" outlineLevel="0" collapsed="false">
      <c r="A431" s="12" t="s">
        <v>1202</v>
      </c>
      <c r="B431" s="15" t="s">
        <v>1203</v>
      </c>
      <c r="C431" s="15" t="s">
        <v>1203</v>
      </c>
      <c r="D431" s="15" t="s">
        <v>1198</v>
      </c>
      <c r="E431" s="15"/>
      <c r="F431" s="15"/>
      <c r="G431" s="15" t="s">
        <v>1204</v>
      </c>
      <c r="H431" s="15"/>
      <c r="I431" s="15"/>
      <c r="J431" s="15" t="s">
        <v>24</v>
      </c>
      <c r="K431" s="16" t="n">
        <v>300</v>
      </c>
      <c r="L431" s="16" t="n">
        <v>500</v>
      </c>
      <c r="M431" s="16" t="n">
        <f aca="false">SUM(K431:L431)</f>
        <v>800</v>
      </c>
      <c r="N431" s="15" t="s">
        <v>1205</v>
      </c>
      <c r="O431" s="26" t="s">
        <v>1206</v>
      </c>
    </row>
    <row r="432" customFormat="false" ht="46.25" hidden="false" customHeight="false" outlineLevel="0" collapsed="false">
      <c r="A432" s="12" t="s">
        <v>1207</v>
      </c>
      <c r="B432" s="15" t="s">
        <v>1208</v>
      </c>
      <c r="C432" s="15" t="s">
        <v>1208</v>
      </c>
      <c r="D432" s="15" t="s">
        <v>1198</v>
      </c>
      <c r="E432" s="15"/>
      <c r="F432" s="15"/>
      <c r="G432" s="15"/>
      <c r="H432" s="15"/>
      <c r="I432" s="15"/>
      <c r="J432" s="15" t="s">
        <v>24</v>
      </c>
      <c r="K432" s="16" t="n">
        <v>200</v>
      </c>
      <c r="L432" s="16" t="n">
        <v>200</v>
      </c>
      <c r="M432" s="16" t="n">
        <f aca="false">SUM(K432:L432)</f>
        <v>400</v>
      </c>
      <c r="N432" s="15" t="s">
        <v>1209</v>
      </c>
      <c r="O432" s="26" t="s">
        <v>1210</v>
      </c>
    </row>
    <row r="433" customFormat="false" ht="15.75" hidden="false" customHeight="false" outlineLevel="0" collapsed="false">
      <c r="A433" s="7" t="s">
        <v>1211</v>
      </c>
      <c r="B433" s="8"/>
      <c r="C433" s="8"/>
      <c r="D433" s="8"/>
      <c r="E433" s="8"/>
      <c r="F433" s="8"/>
      <c r="G433" s="8"/>
      <c r="H433" s="8"/>
      <c r="I433" s="8"/>
      <c r="J433" s="8"/>
      <c r="K433" s="11"/>
      <c r="L433" s="11"/>
      <c r="M433" s="16" t="n">
        <f aca="false">SUM(K433:L433)</f>
        <v>0</v>
      </c>
      <c r="N433" s="8"/>
      <c r="O433" s="8"/>
    </row>
    <row r="434" customFormat="false" ht="46.25" hidden="false" customHeight="false" outlineLevel="0" collapsed="false">
      <c r="A434" s="12" t="s">
        <v>1212</v>
      </c>
      <c r="B434" s="15" t="s">
        <v>1213</v>
      </c>
      <c r="C434" s="15" t="s">
        <v>1213</v>
      </c>
      <c r="D434" s="15" t="s">
        <v>1214</v>
      </c>
      <c r="E434" s="15" t="s">
        <v>1215</v>
      </c>
      <c r="F434" s="15"/>
      <c r="G434" s="15"/>
      <c r="H434" s="15"/>
      <c r="I434" s="15"/>
      <c r="J434" s="15" t="s">
        <v>24</v>
      </c>
      <c r="K434" s="16" t="n">
        <v>600</v>
      </c>
      <c r="L434" s="16" t="n">
        <v>0</v>
      </c>
      <c r="M434" s="16" t="n">
        <f aca="false">SUM(K434:L434)</f>
        <v>600</v>
      </c>
      <c r="N434" s="15" t="s">
        <v>1216</v>
      </c>
      <c r="O434" s="26" t="s">
        <v>1217</v>
      </c>
    </row>
    <row r="435" customFormat="false" ht="46.25" hidden="false" customHeight="false" outlineLevel="0" collapsed="false">
      <c r="A435" s="12" t="s">
        <v>1218</v>
      </c>
      <c r="B435" s="15" t="s">
        <v>1219</v>
      </c>
      <c r="C435" s="15" t="s">
        <v>1219</v>
      </c>
      <c r="D435" s="15" t="s">
        <v>1214</v>
      </c>
      <c r="E435" s="15" t="s">
        <v>1220</v>
      </c>
      <c r="F435" s="15"/>
      <c r="G435" s="15"/>
      <c r="H435" s="15"/>
      <c r="I435" s="15"/>
      <c r="J435" s="15" t="s">
        <v>24</v>
      </c>
      <c r="K435" s="16" t="n">
        <v>800</v>
      </c>
      <c r="L435" s="16" t="n">
        <v>0</v>
      </c>
      <c r="M435" s="16" t="n">
        <f aca="false">SUM(K435:L435)</f>
        <v>800</v>
      </c>
      <c r="N435" s="15" t="s">
        <v>1216</v>
      </c>
      <c r="O435" s="26" t="s">
        <v>1221</v>
      </c>
    </row>
    <row r="436" customFormat="false" ht="46.25" hidden="false" customHeight="false" outlineLevel="0" collapsed="false">
      <c r="A436" s="12" t="s">
        <v>1222</v>
      </c>
      <c r="B436" s="15" t="s">
        <v>1223</v>
      </c>
      <c r="C436" s="15" t="s">
        <v>1223</v>
      </c>
      <c r="D436" s="15" t="s">
        <v>1224</v>
      </c>
      <c r="E436" s="15"/>
      <c r="F436" s="15"/>
      <c r="G436" s="15"/>
      <c r="H436" s="15"/>
      <c r="I436" s="15"/>
      <c r="J436" s="15" t="s">
        <v>24</v>
      </c>
      <c r="K436" s="16" t="n">
        <v>250</v>
      </c>
      <c r="L436" s="16" t="n">
        <v>0</v>
      </c>
      <c r="M436" s="16" t="n">
        <f aca="false">SUM(K436:L436)</f>
        <v>250</v>
      </c>
      <c r="N436" s="15" t="s">
        <v>1216</v>
      </c>
      <c r="O436" s="26" t="s">
        <v>1225</v>
      </c>
    </row>
    <row r="437" customFormat="false" ht="35.05" hidden="false" customHeight="false" outlineLevel="0" collapsed="false">
      <c r="A437" s="12" t="s">
        <v>1226</v>
      </c>
      <c r="B437" s="15" t="s">
        <v>1227</v>
      </c>
      <c r="C437" s="15" t="s">
        <v>1227</v>
      </c>
      <c r="D437" s="15" t="s">
        <v>1228</v>
      </c>
      <c r="E437" s="15"/>
      <c r="F437" s="15"/>
      <c r="G437" s="15"/>
      <c r="H437" s="15"/>
      <c r="I437" s="15"/>
      <c r="J437" s="15" t="s">
        <v>24</v>
      </c>
      <c r="K437" s="16" t="n">
        <v>250</v>
      </c>
      <c r="L437" s="16" t="n">
        <v>0</v>
      </c>
      <c r="M437" s="16" t="n">
        <f aca="false">SUM(K437:L437)</f>
        <v>250</v>
      </c>
      <c r="N437" s="15" t="s">
        <v>1216</v>
      </c>
      <c r="O437" s="26" t="s">
        <v>1229</v>
      </c>
    </row>
    <row r="438" customFormat="false" ht="46.25" hidden="false" customHeight="false" outlineLevel="0" collapsed="false">
      <c r="A438" s="12" t="s">
        <v>1230</v>
      </c>
      <c r="B438" s="15" t="s">
        <v>1227</v>
      </c>
      <c r="C438" s="15" t="s">
        <v>1227</v>
      </c>
      <c r="D438" s="15" t="s">
        <v>1224</v>
      </c>
      <c r="E438" s="15" t="s">
        <v>1231</v>
      </c>
      <c r="F438" s="15"/>
      <c r="G438" s="15"/>
      <c r="H438" s="15"/>
      <c r="I438" s="15"/>
      <c r="J438" s="15" t="s">
        <v>24</v>
      </c>
      <c r="K438" s="16" t="n">
        <v>400</v>
      </c>
      <c r="L438" s="16" t="n">
        <v>20</v>
      </c>
      <c r="M438" s="16" t="n">
        <f aca="false">SUM(K438:L438)</f>
        <v>420</v>
      </c>
      <c r="N438" s="15" t="s">
        <v>1216</v>
      </c>
      <c r="O438" s="26" t="s">
        <v>1232</v>
      </c>
    </row>
    <row r="439" customFormat="false" ht="46.25" hidden="false" customHeight="false" outlineLevel="0" collapsed="false">
      <c r="A439" s="12" t="s">
        <v>1233</v>
      </c>
      <c r="B439" s="15" t="s">
        <v>1227</v>
      </c>
      <c r="C439" s="15" t="s">
        <v>1227</v>
      </c>
      <c r="D439" s="15" t="s">
        <v>1214</v>
      </c>
      <c r="E439" s="15" t="s">
        <v>1231</v>
      </c>
      <c r="F439" s="15"/>
      <c r="G439" s="15"/>
      <c r="H439" s="15"/>
      <c r="I439" s="15"/>
      <c r="J439" s="15" t="s">
        <v>24</v>
      </c>
      <c r="K439" s="16" t="n">
        <v>800</v>
      </c>
      <c r="L439" s="16" t="n">
        <v>0</v>
      </c>
      <c r="M439" s="16" t="n">
        <f aca="false">SUM(K439:L439)</f>
        <v>800</v>
      </c>
      <c r="N439" s="15" t="s">
        <v>1216</v>
      </c>
      <c r="O439" s="26" t="s">
        <v>1234</v>
      </c>
    </row>
    <row r="440" customFormat="false" ht="46.25" hidden="false" customHeight="false" outlineLevel="0" collapsed="false">
      <c r="A440" s="12" t="s">
        <v>1235</v>
      </c>
      <c r="B440" s="15" t="s">
        <v>1236</v>
      </c>
      <c r="C440" s="15" t="s">
        <v>1236</v>
      </c>
      <c r="D440" s="15" t="s">
        <v>1237</v>
      </c>
      <c r="E440" s="15"/>
      <c r="F440" s="15"/>
      <c r="G440" s="15"/>
      <c r="H440" s="15"/>
      <c r="I440" s="15"/>
      <c r="J440" s="15" t="s">
        <v>24</v>
      </c>
      <c r="K440" s="16" t="n">
        <v>180</v>
      </c>
      <c r="L440" s="16" t="n">
        <v>0</v>
      </c>
      <c r="M440" s="16" t="n">
        <f aca="false">SUM(K440:L440)</f>
        <v>180</v>
      </c>
      <c r="N440" s="15" t="s">
        <v>1216</v>
      </c>
      <c r="O440" s="26" t="s">
        <v>1238</v>
      </c>
    </row>
    <row r="441" customFormat="false" ht="46.25" hidden="false" customHeight="false" outlineLevel="0" collapsed="false">
      <c r="A441" s="12" t="s">
        <v>1239</v>
      </c>
      <c r="B441" s="15" t="s">
        <v>1236</v>
      </c>
      <c r="C441" s="15" t="s">
        <v>1236</v>
      </c>
      <c r="D441" s="15" t="s">
        <v>1224</v>
      </c>
      <c r="E441" s="15" t="s">
        <v>1240</v>
      </c>
      <c r="F441" s="15"/>
      <c r="G441" s="15"/>
      <c r="H441" s="15"/>
      <c r="I441" s="15"/>
      <c r="J441" s="15" t="s">
        <v>24</v>
      </c>
      <c r="K441" s="16" t="n">
        <v>250</v>
      </c>
      <c r="L441" s="16" t="n">
        <v>0</v>
      </c>
      <c r="M441" s="16" t="n">
        <f aca="false">SUM(K441:L441)</f>
        <v>250</v>
      </c>
      <c r="N441" s="15" t="s">
        <v>1216</v>
      </c>
      <c r="O441" s="26" t="s">
        <v>1241</v>
      </c>
    </row>
    <row r="442" customFormat="false" ht="35.05" hidden="false" customHeight="false" outlineLevel="0" collapsed="false">
      <c r="A442" s="12" t="s">
        <v>1242</v>
      </c>
      <c r="B442" s="15" t="s">
        <v>1243</v>
      </c>
      <c r="C442" s="15" t="s">
        <v>1243</v>
      </c>
      <c r="D442" s="15" t="s">
        <v>1214</v>
      </c>
      <c r="E442" s="15" t="s">
        <v>1240</v>
      </c>
      <c r="F442" s="15"/>
      <c r="G442" s="15"/>
      <c r="H442" s="15"/>
      <c r="I442" s="15"/>
      <c r="J442" s="15" t="s">
        <v>24</v>
      </c>
      <c r="K442" s="16" t="n">
        <v>500</v>
      </c>
      <c r="L442" s="16" t="n">
        <v>0</v>
      </c>
      <c r="M442" s="16" t="n">
        <f aca="false">SUM(K442:L442)</f>
        <v>500</v>
      </c>
      <c r="N442" s="15" t="s">
        <v>1216</v>
      </c>
      <c r="O442" s="26" t="s">
        <v>1244</v>
      </c>
    </row>
    <row r="443" customFormat="false" ht="46.25" hidden="false" customHeight="false" outlineLevel="0" collapsed="false">
      <c r="A443" s="12" t="s">
        <v>1245</v>
      </c>
      <c r="B443" s="15" t="s">
        <v>1246</v>
      </c>
      <c r="C443" s="15" t="s">
        <v>1246</v>
      </c>
      <c r="D443" s="15" t="s">
        <v>1237</v>
      </c>
      <c r="E443" s="15"/>
      <c r="F443" s="15"/>
      <c r="G443" s="15"/>
      <c r="H443" s="15"/>
      <c r="I443" s="15"/>
      <c r="J443" s="15" t="s">
        <v>24</v>
      </c>
      <c r="K443" s="16" t="n">
        <v>180</v>
      </c>
      <c r="L443" s="16" t="n">
        <v>0</v>
      </c>
      <c r="M443" s="16" t="n">
        <f aca="false">SUM(K443:L443)</f>
        <v>180</v>
      </c>
      <c r="N443" s="15" t="s">
        <v>1216</v>
      </c>
      <c r="O443" s="26" t="s">
        <v>1247</v>
      </c>
    </row>
    <row r="444" customFormat="false" ht="46.25" hidden="false" customHeight="false" outlineLevel="0" collapsed="false">
      <c r="A444" s="12" t="s">
        <v>1248</v>
      </c>
      <c r="B444" s="15" t="s">
        <v>1246</v>
      </c>
      <c r="C444" s="15" t="s">
        <v>1246</v>
      </c>
      <c r="D444" s="15" t="s">
        <v>1224</v>
      </c>
      <c r="E444" s="15" t="s">
        <v>1231</v>
      </c>
      <c r="F444" s="15"/>
      <c r="G444" s="15"/>
      <c r="H444" s="15"/>
      <c r="I444" s="15"/>
      <c r="J444" s="15" t="s">
        <v>24</v>
      </c>
      <c r="K444" s="16" t="n">
        <v>250</v>
      </c>
      <c r="L444" s="16" t="n">
        <v>0</v>
      </c>
      <c r="M444" s="16" t="n">
        <f aca="false">SUM(K444:L444)</f>
        <v>250</v>
      </c>
      <c r="N444" s="15" t="s">
        <v>1216</v>
      </c>
      <c r="O444" s="26" t="s">
        <v>1249</v>
      </c>
    </row>
    <row r="445" customFormat="false" ht="35.05" hidden="false" customHeight="false" outlineLevel="0" collapsed="false">
      <c r="A445" s="12" t="s">
        <v>1250</v>
      </c>
      <c r="B445" s="15" t="s">
        <v>1246</v>
      </c>
      <c r="C445" s="15" t="s">
        <v>1246</v>
      </c>
      <c r="D445" s="15" t="s">
        <v>1214</v>
      </c>
      <c r="E445" s="15" t="s">
        <v>1231</v>
      </c>
      <c r="F445" s="15"/>
      <c r="G445" s="15"/>
      <c r="H445" s="15"/>
      <c r="I445" s="15"/>
      <c r="J445" s="15" t="s">
        <v>24</v>
      </c>
      <c r="K445" s="16" t="n">
        <v>500</v>
      </c>
      <c r="L445" s="16" t="n">
        <v>0</v>
      </c>
      <c r="M445" s="16" t="n">
        <f aca="false">SUM(K445:L445)</f>
        <v>500</v>
      </c>
      <c r="N445" s="15" t="s">
        <v>1216</v>
      </c>
      <c r="O445" s="26" t="s">
        <v>1251</v>
      </c>
    </row>
    <row r="446" customFormat="false" ht="35.05" hidden="false" customHeight="false" outlineLevel="0" collapsed="false">
      <c r="A446" s="12" t="s">
        <v>1252</v>
      </c>
      <c r="B446" s="15" t="s">
        <v>1253</v>
      </c>
      <c r="C446" s="15" t="s">
        <v>1253</v>
      </c>
      <c r="D446" s="15" t="s">
        <v>1254</v>
      </c>
      <c r="E446" s="15" t="s">
        <v>1231</v>
      </c>
      <c r="F446" s="15"/>
      <c r="G446" s="15"/>
      <c r="H446" s="15"/>
      <c r="I446" s="15"/>
      <c r="J446" s="15" t="s">
        <v>24</v>
      </c>
      <c r="K446" s="16" t="n">
        <v>200</v>
      </c>
      <c r="L446" s="16" t="n">
        <v>0</v>
      </c>
      <c r="M446" s="16" t="n">
        <f aca="false">SUM(K446:L446)</f>
        <v>200</v>
      </c>
      <c r="N446" s="15" t="s">
        <v>1216</v>
      </c>
      <c r="O446" s="26" t="s">
        <v>1255</v>
      </c>
    </row>
    <row r="447" customFormat="false" ht="15.75" hidden="false" customHeight="false" outlineLevel="0" collapsed="false">
      <c r="A447" s="7" t="s">
        <v>1256</v>
      </c>
      <c r="B447" s="8"/>
      <c r="C447" s="8"/>
      <c r="D447" s="8"/>
      <c r="E447" s="8"/>
      <c r="F447" s="8"/>
      <c r="G447" s="8"/>
      <c r="H447" s="8"/>
      <c r="I447" s="8"/>
      <c r="J447" s="8"/>
      <c r="K447" s="11"/>
      <c r="L447" s="11"/>
      <c r="M447" s="16" t="n">
        <f aca="false">SUM(K447:L447)</f>
        <v>0</v>
      </c>
      <c r="N447" s="8"/>
      <c r="O447" s="8"/>
    </row>
    <row r="448" customFormat="false" ht="23.85" hidden="false" customHeight="false" outlineLevel="0" collapsed="false">
      <c r="A448" s="12" t="s">
        <v>1257</v>
      </c>
      <c r="B448" s="15" t="s">
        <v>1258</v>
      </c>
      <c r="C448" s="15" t="s">
        <v>1258</v>
      </c>
      <c r="D448" s="15" t="s">
        <v>673</v>
      </c>
      <c r="E448" s="15" t="s">
        <v>246</v>
      </c>
      <c r="F448" s="15"/>
      <c r="G448" s="15"/>
      <c r="H448" s="15"/>
      <c r="I448" s="15"/>
      <c r="J448" s="15" t="s">
        <v>24</v>
      </c>
      <c r="K448" s="16" t="n">
        <v>130</v>
      </c>
      <c r="L448" s="16" t="n">
        <v>10</v>
      </c>
      <c r="M448" s="16" t="n">
        <f aca="false">SUM(K448:L448)</f>
        <v>140</v>
      </c>
      <c r="N448" s="15" t="s">
        <v>1259</v>
      </c>
      <c r="O448" s="26" t="s">
        <v>1260</v>
      </c>
    </row>
    <row r="449" customFormat="false" ht="23.85" hidden="false" customHeight="false" outlineLevel="0" collapsed="false">
      <c r="A449" s="12" t="s">
        <v>1261</v>
      </c>
      <c r="B449" s="15" t="s">
        <v>1258</v>
      </c>
      <c r="C449" s="15" t="s">
        <v>1258</v>
      </c>
      <c r="D449" s="15" t="s">
        <v>673</v>
      </c>
      <c r="E449" s="15" t="s">
        <v>1015</v>
      </c>
      <c r="F449" s="15"/>
      <c r="G449" s="15"/>
      <c r="H449" s="15"/>
      <c r="I449" s="15"/>
      <c r="J449" s="15" t="s">
        <v>24</v>
      </c>
      <c r="K449" s="16" t="n">
        <v>130</v>
      </c>
      <c r="L449" s="16" t="n">
        <v>20</v>
      </c>
      <c r="M449" s="16" t="n">
        <f aca="false">SUM(K449:L449)</f>
        <v>150</v>
      </c>
      <c r="N449" s="15" t="s">
        <v>1259</v>
      </c>
      <c r="O449" s="26" t="s">
        <v>1262</v>
      </c>
    </row>
    <row r="450" customFormat="false" ht="23.85" hidden="false" customHeight="false" outlineLevel="0" collapsed="false">
      <c r="A450" s="12" t="s">
        <v>1263</v>
      </c>
      <c r="B450" s="15" t="s">
        <v>1258</v>
      </c>
      <c r="C450" s="15" t="s">
        <v>1258</v>
      </c>
      <c r="D450" s="15" t="s">
        <v>689</v>
      </c>
      <c r="E450" s="15" t="s">
        <v>1264</v>
      </c>
      <c r="F450" s="15" t="s">
        <v>1265</v>
      </c>
      <c r="G450" s="15"/>
      <c r="H450" s="15"/>
      <c r="I450" s="15"/>
      <c r="J450" s="15" t="s">
        <v>24</v>
      </c>
      <c r="K450" s="16" t="n">
        <v>140</v>
      </c>
      <c r="L450" s="16" t="n">
        <v>50</v>
      </c>
      <c r="M450" s="16" t="n">
        <f aca="false">SUM(K450:L450)</f>
        <v>190</v>
      </c>
      <c r="N450" s="15" t="s">
        <v>1259</v>
      </c>
      <c r="O450" s="26" t="s">
        <v>1266</v>
      </c>
    </row>
    <row r="451" customFormat="false" ht="35.05" hidden="false" customHeight="false" outlineLevel="0" collapsed="false">
      <c r="A451" s="12" t="s">
        <v>1267</v>
      </c>
      <c r="B451" s="15" t="s">
        <v>1258</v>
      </c>
      <c r="C451" s="15" t="s">
        <v>1258</v>
      </c>
      <c r="D451" s="15" t="s">
        <v>689</v>
      </c>
      <c r="E451" s="15" t="s">
        <v>1264</v>
      </c>
      <c r="F451" s="15" t="s">
        <v>1268</v>
      </c>
      <c r="G451" s="15" t="s">
        <v>1269</v>
      </c>
      <c r="H451" s="15"/>
      <c r="I451" s="15"/>
      <c r="J451" s="15" t="s">
        <v>24</v>
      </c>
      <c r="K451" s="16" t="n">
        <v>145</v>
      </c>
      <c r="L451" s="16" t="n">
        <v>55</v>
      </c>
      <c r="M451" s="16" t="n">
        <f aca="false">SUM(K451:L451)</f>
        <v>200</v>
      </c>
      <c r="N451" s="15" t="s">
        <v>1259</v>
      </c>
      <c r="O451" s="26" t="s">
        <v>1270</v>
      </c>
    </row>
    <row r="452" customFormat="false" ht="15.75" hidden="false" customHeight="false" outlineLevel="0" collapsed="false">
      <c r="A452" s="7" t="s">
        <v>1271</v>
      </c>
      <c r="B452" s="8"/>
      <c r="C452" s="8"/>
      <c r="D452" s="8"/>
      <c r="E452" s="8"/>
      <c r="F452" s="8"/>
      <c r="G452" s="8"/>
      <c r="H452" s="8"/>
      <c r="I452" s="8"/>
      <c r="J452" s="8"/>
      <c r="K452" s="11"/>
      <c r="L452" s="11"/>
      <c r="M452" s="16" t="n">
        <f aca="false">SUM(K452:L452)</f>
        <v>0</v>
      </c>
      <c r="N452" s="8"/>
      <c r="O452" s="8"/>
    </row>
    <row r="453" customFormat="false" ht="79.85" hidden="false" customHeight="false" outlineLevel="0" collapsed="false">
      <c r="A453" s="12" t="s">
        <v>1272</v>
      </c>
      <c r="B453" s="15" t="s">
        <v>1273</v>
      </c>
      <c r="C453" s="15" t="s">
        <v>1273</v>
      </c>
      <c r="D453" s="15" t="s">
        <v>1274</v>
      </c>
      <c r="E453" s="15" t="s">
        <v>1275</v>
      </c>
      <c r="F453" s="15"/>
      <c r="G453" s="15"/>
      <c r="H453" s="15"/>
      <c r="I453" s="15"/>
      <c r="J453" s="15" t="s">
        <v>24</v>
      </c>
      <c r="K453" s="16" t="n">
        <v>400</v>
      </c>
      <c r="L453" s="16" t="n">
        <v>0</v>
      </c>
      <c r="M453" s="16" t="n">
        <f aca="false">SUM(K453:L453)</f>
        <v>400</v>
      </c>
      <c r="N453" s="15" t="s">
        <v>1276</v>
      </c>
      <c r="O453" s="26" t="s">
        <v>1277</v>
      </c>
    </row>
    <row r="454" customFormat="false" ht="79.85" hidden="false" customHeight="false" outlineLevel="0" collapsed="false">
      <c r="A454" s="12" t="s">
        <v>1278</v>
      </c>
      <c r="B454" s="15" t="s">
        <v>1273</v>
      </c>
      <c r="C454" s="15" t="s">
        <v>1273</v>
      </c>
      <c r="D454" s="15" t="s">
        <v>1279</v>
      </c>
      <c r="E454" s="15" t="s">
        <v>1275</v>
      </c>
      <c r="F454" s="15"/>
      <c r="G454" s="15"/>
      <c r="H454" s="15"/>
      <c r="I454" s="15"/>
      <c r="J454" s="15" t="s">
        <v>24</v>
      </c>
      <c r="K454" s="16" t="n">
        <v>400</v>
      </c>
      <c r="L454" s="16" t="n">
        <v>0</v>
      </c>
      <c r="M454" s="16" t="n">
        <f aca="false">SUM(K454:L454)</f>
        <v>400</v>
      </c>
      <c r="N454" s="15" t="s">
        <v>1276</v>
      </c>
      <c r="O454" s="26" t="s">
        <v>1280</v>
      </c>
    </row>
    <row r="455" customFormat="false" ht="79.85" hidden="false" customHeight="false" outlineLevel="0" collapsed="false">
      <c r="A455" s="12" t="s">
        <v>1281</v>
      </c>
      <c r="B455" s="15" t="s">
        <v>1273</v>
      </c>
      <c r="C455" s="15" t="s">
        <v>1273</v>
      </c>
      <c r="D455" s="15" t="s">
        <v>1282</v>
      </c>
      <c r="E455" s="15" t="s">
        <v>1275</v>
      </c>
      <c r="F455" s="15"/>
      <c r="G455" s="15"/>
      <c r="H455" s="15"/>
      <c r="I455" s="15"/>
      <c r="J455" s="15" t="s">
        <v>24</v>
      </c>
      <c r="K455" s="16" t="n">
        <v>800</v>
      </c>
      <c r="L455" s="16" t="n">
        <v>0</v>
      </c>
      <c r="M455" s="16" t="n">
        <f aca="false">SUM(K455:L455)</f>
        <v>800</v>
      </c>
      <c r="N455" s="15" t="s">
        <v>1276</v>
      </c>
      <c r="O455" s="26" t="s">
        <v>1283</v>
      </c>
    </row>
    <row r="456" customFormat="false" ht="15.75" hidden="false" customHeight="false" outlineLevel="0" collapsed="false">
      <c r="A456" s="7" t="s">
        <v>1284</v>
      </c>
      <c r="B456" s="8"/>
      <c r="C456" s="8"/>
      <c r="D456" s="8"/>
      <c r="E456" s="8"/>
      <c r="F456" s="8"/>
      <c r="G456" s="8"/>
      <c r="H456" s="8"/>
      <c r="I456" s="8"/>
      <c r="J456" s="8"/>
      <c r="K456" s="11"/>
      <c r="L456" s="11"/>
      <c r="M456" s="16" t="n">
        <f aca="false">SUM(K456:L456)</f>
        <v>0</v>
      </c>
      <c r="N456" s="8"/>
      <c r="O456" s="8"/>
    </row>
    <row r="457" customFormat="false" ht="35.05" hidden="false" customHeight="false" outlineLevel="0" collapsed="false">
      <c r="A457" s="12" t="s">
        <v>1285</v>
      </c>
      <c r="B457" s="15" t="s">
        <v>1286</v>
      </c>
      <c r="C457" s="15" t="s">
        <v>1286</v>
      </c>
      <c r="D457" s="15" t="s">
        <v>1287</v>
      </c>
      <c r="E457" s="15" t="s">
        <v>441</v>
      </c>
      <c r="F457" s="15"/>
      <c r="G457" s="15"/>
      <c r="H457" s="15"/>
      <c r="I457" s="15"/>
      <c r="J457" s="15" t="s">
        <v>24</v>
      </c>
      <c r="K457" s="16" t="n">
        <v>150</v>
      </c>
      <c r="L457" s="16" t="n">
        <v>90</v>
      </c>
      <c r="M457" s="16" t="n">
        <f aca="false">SUM(K457:L457)</f>
        <v>240</v>
      </c>
      <c r="N457" s="15" t="s">
        <v>1288</v>
      </c>
      <c r="O457" s="26" t="s">
        <v>1289</v>
      </c>
    </row>
    <row r="458" customFormat="false" ht="23.85" hidden="false" customHeight="false" outlineLevel="0" collapsed="false">
      <c r="A458" s="12" t="s">
        <v>1290</v>
      </c>
      <c r="B458" s="15" t="s">
        <v>1291</v>
      </c>
      <c r="C458" s="15" t="s">
        <v>1291</v>
      </c>
      <c r="D458" s="15" t="s">
        <v>1287</v>
      </c>
      <c r="E458" s="15" t="s">
        <v>441</v>
      </c>
      <c r="F458" s="15"/>
      <c r="G458" s="15"/>
      <c r="H458" s="15"/>
      <c r="I458" s="15"/>
      <c r="J458" s="15" t="s">
        <v>24</v>
      </c>
      <c r="K458" s="16" t="n">
        <v>150</v>
      </c>
      <c r="L458" s="16" t="n">
        <v>80</v>
      </c>
      <c r="M458" s="16" t="n">
        <f aca="false">SUM(K458:L458)</f>
        <v>230</v>
      </c>
      <c r="N458" s="15" t="s">
        <v>1292</v>
      </c>
      <c r="O458" s="26" t="s">
        <v>1293</v>
      </c>
    </row>
    <row r="459" customFormat="false" ht="23.85" hidden="false" customHeight="false" outlineLevel="0" collapsed="false">
      <c r="A459" s="12" t="s">
        <v>1294</v>
      </c>
      <c r="B459" s="15" t="s">
        <v>1295</v>
      </c>
      <c r="C459" s="15" t="s">
        <v>1295</v>
      </c>
      <c r="D459" s="15" t="s">
        <v>1287</v>
      </c>
      <c r="E459" s="15" t="s">
        <v>441</v>
      </c>
      <c r="F459" s="15"/>
      <c r="G459" s="15"/>
      <c r="H459" s="15"/>
      <c r="I459" s="15"/>
      <c r="J459" s="15" t="s">
        <v>24</v>
      </c>
      <c r="K459" s="16" t="n">
        <v>150</v>
      </c>
      <c r="L459" s="16" t="n">
        <v>85</v>
      </c>
      <c r="M459" s="16" t="n">
        <f aca="false">SUM(K459:L459)</f>
        <v>235</v>
      </c>
      <c r="N459" s="15" t="s">
        <v>1296</v>
      </c>
      <c r="O459" s="26" t="s">
        <v>1297</v>
      </c>
    </row>
    <row r="460" customFormat="false" ht="23.85" hidden="false" customHeight="false" outlineLevel="0" collapsed="false">
      <c r="A460" s="12" t="s">
        <v>1298</v>
      </c>
      <c r="B460" s="15" t="s">
        <v>1299</v>
      </c>
      <c r="C460" s="15" t="s">
        <v>1299</v>
      </c>
      <c r="D460" s="15" t="s">
        <v>1287</v>
      </c>
      <c r="E460" s="15" t="s">
        <v>441</v>
      </c>
      <c r="F460" s="15"/>
      <c r="G460" s="15"/>
      <c r="H460" s="15"/>
      <c r="I460" s="15"/>
      <c r="J460" s="15" t="s">
        <v>24</v>
      </c>
      <c r="K460" s="16" t="n">
        <v>150</v>
      </c>
      <c r="L460" s="16" t="n">
        <v>25</v>
      </c>
      <c r="M460" s="16" t="n">
        <f aca="false">SUM(K460:L460)</f>
        <v>175</v>
      </c>
      <c r="N460" s="15" t="s">
        <v>1300</v>
      </c>
      <c r="O460" s="26" t="s">
        <v>1301</v>
      </c>
    </row>
    <row r="461" customFormat="false" ht="15.75" hidden="false" customHeight="false" outlineLevel="0" collapsed="false">
      <c r="A461" s="7" t="s">
        <v>1302</v>
      </c>
      <c r="B461" s="8"/>
      <c r="C461" s="8"/>
      <c r="D461" s="8"/>
      <c r="E461" s="8"/>
      <c r="F461" s="8"/>
      <c r="G461" s="8"/>
      <c r="H461" s="8"/>
      <c r="I461" s="8"/>
      <c r="J461" s="8"/>
      <c r="K461" s="11"/>
      <c r="L461" s="11"/>
      <c r="M461" s="16" t="n">
        <f aca="false">SUM(K461:L461)</f>
        <v>0</v>
      </c>
      <c r="N461" s="8"/>
      <c r="O461" s="8"/>
    </row>
    <row r="462" customFormat="false" ht="35.05" hidden="false" customHeight="false" outlineLevel="0" collapsed="false">
      <c r="A462" s="12" t="s">
        <v>1303</v>
      </c>
      <c r="B462" s="15" t="s">
        <v>1304</v>
      </c>
      <c r="C462" s="15" t="s">
        <v>1304</v>
      </c>
      <c r="D462" s="15" t="s">
        <v>1305</v>
      </c>
      <c r="E462" s="15" t="s">
        <v>1306</v>
      </c>
      <c r="F462" s="15"/>
      <c r="G462" s="15"/>
      <c r="H462" s="15"/>
      <c r="I462" s="15"/>
      <c r="J462" s="15" t="s">
        <v>24</v>
      </c>
      <c r="K462" s="16" t="n">
        <v>150</v>
      </c>
      <c r="L462" s="16" t="n">
        <v>50</v>
      </c>
      <c r="M462" s="16" t="n">
        <f aca="false">SUM(K462:L462)</f>
        <v>200</v>
      </c>
      <c r="N462" s="15" t="s">
        <v>1307</v>
      </c>
      <c r="O462" s="26" t="s">
        <v>1308</v>
      </c>
    </row>
    <row r="463" customFormat="false" ht="35.05" hidden="false" customHeight="false" outlineLevel="0" collapsed="false">
      <c r="A463" s="12" t="s">
        <v>1309</v>
      </c>
      <c r="B463" s="15" t="s">
        <v>1304</v>
      </c>
      <c r="C463" s="15" t="s">
        <v>1304</v>
      </c>
      <c r="D463" s="15" t="s">
        <v>1310</v>
      </c>
      <c r="E463" s="15"/>
      <c r="F463" s="15"/>
      <c r="G463" s="15"/>
      <c r="H463" s="15"/>
      <c r="I463" s="15"/>
      <c r="J463" s="15" t="s">
        <v>24</v>
      </c>
      <c r="K463" s="16" t="n">
        <v>180</v>
      </c>
      <c r="L463" s="16" t="n">
        <v>120</v>
      </c>
      <c r="M463" s="16" t="n">
        <f aca="false">SUM(K463:L463)</f>
        <v>300</v>
      </c>
      <c r="N463" s="15" t="s">
        <v>1311</v>
      </c>
      <c r="O463" s="26" t="s">
        <v>1312</v>
      </c>
    </row>
    <row r="464" customFormat="false" ht="46.25" hidden="false" customHeight="false" outlineLevel="0" collapsed="false">
      <c r="A464" s="12" t="s">
        <v>1313</v>
      </c>
      <c r="B464" s="15" t="s">
        <v>1314</v>
      </c>
      <c r="C464" s="15" t="s">
        <v>1314</v>
      </c>
      <c r="D464" s="15" t="s">
        <v>441</v>
      </c>
      <c r="E464" s="15" t="s">
        <v>1315</v>
      </c>
      <c r="F464" s="15"/>
      <c r="G464" s="15"/>
      <c r="H464" s="15"/>
      <c r="I464" s="15"/>
      <c r="J464" s="15" t="s">
        <v>24</v>
      </c>
      <c r="K464" s="16" t="n">
        <v>150</v>
      </c>
      <c r="L464" s="16" t="n">
        <v>80</v>
      </c>
      <c r="M464" s="16" t="n">
        <f aca="false">SUM(K464:L464)</f>
        <v>230</v>
      </c>
      <c r="N464" s="15" t="s">
        <v>1316</v>
      </c>
      <c r="O464" s="26" t="s">
        <v>1317</v>
      </c>
    </row>
    <row r="465" customFormat="false" ht="46.25" hidden="false" customHeight="false" outlineLevel="0" collapsed="false">
      <c r="A465" s="12" t="s">
        <v>1318</v>
      </c>
      <c r="B465" s="15" t="s">
        <v>1314</v>
      </c>
      <c r="C465" s="15" t="s">
        <v>1314</v>
      </c>
      <c r="D465" s="15" t="s">
        <v>441</v>
      </c>
      <c r="E465" s="15" t="s">
        <v>1319</v>
      </c>
      <c r="F465" s="15"/>
      <c r="G465" s="15"/>
      <c r="H465" s="15"/>
      <c r="I465" s="15"/>
      <c r="J465" s="15" t="s">
        <v>24</v>
      </c>
      <c r="K465" s="16" t="n">
        <v>170</v>
      </c>
      <c r="L465" s="16" t="n">
        <v>150</v>
      </c>
      <c r="M465" s="16" t="n">
        <f aca="false">SUM(K465:L465)</f>
        <v>320</v>
      </c>
      <c r="N465" s="15" t="s">
        <v>1316</v>
      </c>
      <c r="O465" s="26" t="s">
        <v>1320</v>
      </c>
    </row>
    <row r="466" customFormat="false" ht="35.05" hidden="false" customHeight="false" outlineLevel="0" collapsed="false">
      <c r="A466" s="12" t="s">
        <v>1321</v>
      </c>
      <c r="B466" s="15" t="s">
        <v>1322</v>
      </c>
      <c r="C466" s="15" t="s">
        <v>1322</v>
      </c>
      <c r="D466" s="15" t="s">
        <v>1323</v>
      </c>
      <c r="E466" s="15"/>
      <c r="F466" s="15"/>
      <c r="G466" s="15"/>
      <c r="H466" s="15"/>
      <c r="I466" s="15"/>
      <c r="J466" s="15" t="s">
        <v>24</v>
      </c>
      <c r="K466" s="16" t="n">
        <v>150</v>
      </c>
      <c r="L466" s="16" t="n">
        <v>50</v>
      </c>
      <c r="M466" s="16" t="n">
        <f aca="false">SUM(K466:L466)</f>
        <v>200</v>
      </c>
      <c r="N466" s="15" t="s">
        <v>1324</v>
      </c>
      <c r="O466" s="26" t="s">
        <v>1325</v>
      </c>
    </row>
    <row r="467" customFormat="false" ht="57.45" hidden="false" customHeight="false" outlineLevel="0" collapsed="false">
      <c r="A467" s="12" t="s">
        <v>1326</v>
      </c>
      <c r="B467" s="15" t="s">
        <v>1327</v>
      </c>
      <c r="C467" s="15" t="s">
        <v>1327</v>
      </c>
      <c r="D467" s="15"/>
      <c r="E467" s="15"/>
      <c r="F467" s="15"/>
      <c r="G467" s="15"/>
      <c r="H467" s="15"/>
      <c r="I467" s="15"/>
      <c r="J467" s="15" t="s">
        <v>24</v>
      </c>
      <c r="K467" s="16" t="n">
        <v>900</v>
      </c>
      <c r="L467" s="16" t="n">
        <v>0</v>
      </c>
      <c r="M467" s="16" t="n">
        <f aca="false">SUM(K467:L467)</f>
        <v>900</v>
      </c>
      <c r="N467" s="15" t="s">
        <v>1276</v>
      </c>
      <c r="O467" s="26" t="s">
        <v>1328</v>
      </c>
    </row>
    <row r="468" customFormat="false" ht="46.25" hidden="false" customHeight="false" outlineLevel="0" collapsed="false">
      <c r="A468" s="12" t="s">
        <v>1329</v>
      </c>
      <c r="B468" s="15" t="s">
        <v>1330</v>
      </c>
      <c r="C468" s="15" t="s">
        <v>1330</v>
      </c>
      <c r="D468" s="15" t="s">
        <v>1331</v>
      </c>
      <c r="E468" s="15" t="s">
        <v>1332</v>
      </c>
      <c r="F468" s="15" t="s">
        <v>1333</v>
      </c>
      <c r="G468" s="15"/>
      <c r="H468" s="15"/>
      <c r="I468" s="15"/>
      <c r="J468" s="15" t="s">
        <v>24</v>
      </c>
      <c r="K468" s="16" t="n">
        <v>210</v>
      </c>
      <c r="L468" s="16" t="n">
        <v>400</v>
      </c>
      <c r="M468" s="16" t="n">
        <f aca="false">SUM(K468:L468)</f>
        <v>610</v>
      </c>
      <c r="N468" s="15" t="s">
        <v>1334</v>
      </c>
      <c r="O468" s="26" t="s">
        <v>1335</v>
      </c>
    </row>
    <row r="469" customFormat="false" ht="46.25" hidden="false" customHeight="false" outlineLevel="0" collapsed="false">
      <c r="A469" s="12" t="s">
        <v>1336</v>
      </c>
      <c r="B469" s="15" t="s">
        <v>1337</v>
      </c>
      <c r="C469" s="15" t="s">
        <v>1337</v>
      </c>
      <c r="D469" s="15" t="s">
        <v>1331</v>
      </c>
      <c r="E469" s="15" t="s">
        <v>1332</v>
      </c>
      <c r="F469" s="15" t="s">
        <v>1333</v>
      </c>
      <c r="G469" s="15"/>
      <c r="H469" s="15"/>
      <c r="I469" s="15"/>
      <c r="J469" s="15" t="s">
        <v>24</v>
      </c>
      <c r="K469" s="16" t="n">
        <v>230</v>
      </c>
      <c r="L469" s="16" t="n">
        <v>530</v>
      </c>
      <c r="M469" s="16" t="n">
        <f aca="false">SUM(K469:L469)</f>
        <v>760</v>
      </c>
      <c r="N469" s="15" t="s">
        <v>1338</v>
      </c>
      <c r="O469" s="26" t="s">
        <v>1339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2024-09-22T03:15:31Z</dcterms:created>
  <dc:creator>DOCUMENTOS</dc:creator>
  <dc:description/>
  <dc:language>pt-BR</dc:language>
  <cp:lastModifiedBy/>
  <dcterms:modified xsi:type="dcterms:W3CDTF">2024-11-04T18:49:43Z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