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7aa3d557774ee8b1/Escritorio/Universidad/S4/Bases/"/>
    </mc:Choice>
  </mc:AlternateContent>
  <xr:revisionPtr revIDLastSave="391" documentId="11_F25DC773A252ABDACC1048BF515D785A5BDE58ED" xr6:coauthVersionLast="47" xr6:coauthVersionMax="47" xr10:uidLastSave="{9FC92B54-5E67-4719-B62D-8D85F463DF5B}"/>
  <bookViews>
    <workbookView xWindow="1008" yWindow="-108" windowWidth="22140" windowHeight="13176" xr2:uid="{00000000-000D-0000-FFFF-FFFF00000000}"/>
  </bookViews>
  <sheets>
    <sheet name="Sheet1" sheetId="1" r:id="rId1"/>
  </sheets>
  <definedNames>
    <definedName name="_xlchart.v5.0" hidden="1">Sheet1!$AH$1</definedName>
    <definedName name="_xlchart.v5.1" hidden="1">Sheet1!$AH$2:$AH$32</definedName>
    <definedName name="_xlchart.v5.2" hidden="1">Sheet1!$AK$1</definedName>
    <definedName name="_xlchart.v5.3" hidden="1">Sheet1!$AK$2:$AK$32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8" i="1" l="1"/>
  <c r="E289" i="1"/>
  <c r="E290" i="1"/>
  <c r="E291" i="1"/>
  <c r="E292" i="1"/>
  <c r="E293" i="1"/>
  <c r="E294" i="1"/>
  <c r="E295" i="1"/>
  <c r="E296" i="1"/>
  <c r="E287" i="1"/>
  <c r="E252" i="1"/>
  <c r="E253" i="1"/>
  <c r="E254" i="1"/>
  <c r="E255" i="1"/>
  <c r="E256" i="1"/>
  <c r="E257" i="1"/>
  <c r="E258" i="1"/>
  <c r="E259" i="1"/>
  <c r="E260" i="1"/>
  <c r="E251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04" i="1"/>
  <c r="E116" i="1"/>
  <c r="D116" i="1"/>
  <c r="D117" i="1" s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16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G124" i="1"/>
  <c r="F124" i="1"/>
  <c r="AP40" i="1"/>
  <c r="AP41" i="1"/>
  <c r="AP42" i="1"/>
  <c r="AP43" i="1"/>
  <c r="AP44" i="1"/>
  <c r="AP45" i="1"/>
  <c r="AP46" i="1"/>
  <c r="AP47" i="1"/>
  <c r="AP48" i="1"/>
  <c r="AP39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L2" i="1"/>
  <c r="AK2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G80" i="1"/>
  <c r="F80" i="1"/>
  <c r="H67" i="1"/>
  <c r="H66" i="1"/>
  <c r="G67" i="1"/>
  <c r="G66" i="1"/>
  <c r="F70" i="1"/>
  <c r="E70" i="1"/>
  <c r="F67" i="1"/>
  <c r="E67" i="1"/>
  <c r="F66" i="1"/>
  <c r="E66" i="1"/>
  <c r="H59" i="1"/>
  <c r="G59" i="1"/>
  <c r="H61" i="1"/>
  <c r="H62" i="1"/>
  <c r="H60" i="1"/>
  <c r="H55" i="1"/>
  <c r="H56" i="1"/>
  <c r="H54" i="1"/>
  <c r="G61" i="1"/>
  <c r="G62" i="1"/>
  <c r="G60" i="1"/>
  <c r="G55" i="1"/>
  <c r="G56" i="1"/>
  <c r="G54" i="1"/>
  <c r="F50" i="1"/>
  <c r="F51" i="1"/>
  <c r="F49" i="1"/>
  <c r="E50" i="1"/>
  <c r="E51" i="1"/>
  <c r="E49" i="1"/>
  <c r="L51" i="1"/>
  <c r="E55" i="1"/>
  <c r="F55" i="1"/>
  <c r="E56" i="1"/>
  <c r="F56" i="1"/>
  <c r="E60" i="1"/>
  <c r="F60" i="1"/>
  <c r="E61" i="1"/>
  <c r="F61" i="1"/>
  <c r="E62" i="1"/>
  <c r="F62" i="1"/>
  <c r="F54" i="1"/>
  <c r="E54" i="1"/>
  <c r="W4" i="1"/>
  <c r="W5" i="1"/>
  <c r="W3" i="1"/>
  <c r="X4" i="1"/>
  <c r="X5" i="1"/>
  <c r="X3" i="1"/>
  <c r="D34" i="1"/>
  <c r="D35" i="1"/>
  <c r="D36" i="1"/>
  <c r="D37" i="1"/>
  <c r="D38" i="1"/>
  <c r="D39" i="1"/>
  <c r="D40" i="1"/>
  <c r="D41" i="1"/>
  <c r="D42" i="1"/>
  <c r="D33" i="1"/>
  <c r="D6" i="1"/>
  <c r="D7" i="1"/>
  <c r="D8" i="1"/>
  <c r="D9" i="1"/>
  <c r="D10" i="1"/>
  <c r="D11" i="1"/>
  <c r="D12" i="1"/>
  <c r="D13" i="1"/>
  <c r="D14" i="1"/>
  <c r="D5" i="1"/>
</calcChain>
</file>

<file path=xl/sharedStrings.xml><?xml version="1.0" encoding="utf-8"?>
<sst xmlns="http://schemas.openxmlformats.org/spreadsheetml/2006/main" count="299" uniqueCount="111">
  <si>
    <t>CAMARON</t>
  </si>
  <si>
    <t>PULPO</t>
  </si>
  <si>
    <t>MOJARRA</t>
  </si>
  <si>
    <t>OTRAS</t>
  </si>
  <si>
    <t>ATUN</t>
  </si>
  <si>
    <t>SARDINA</t>
  </si>
  <si>
    <t>JAIBA</t>
  </si>
  <si>
    <t>LANGOSTA</t>
  </si>
  <si>
    <t>GUACHINANGO</t>
  </si>
  <si>
    <t>ROBALO</t>
  </si>
  <si>
    <t>Pesos</t>
  </si>
  <si>
    <t>Millones</t>
  </si>
  <si>
    <t>Nombre principa;</t>
  </si>
  <si>
    <t>Nombre principal</t>
  </si>
  <si>
    <t>kg</t>
  </si>
  <si>
    <t>toneladas</t>
  </si>
  <si>
    <t>ANCHOVETA</t>
  </si>
  <si>
    <t>MACARELA</t>
  </si>
  <si>
    <t>OSTION</t>
  </si>
  <si>
    <t>Por a;o</t>
  </si>
  <si>
    <t>Kg</t>
  </si>
  <si>
    <t>Toneladas</t>
  </si>
  <si>
    <t>Año</t>
  </si>
  <si>
    <t>Miles de pesos</t>
  </si>
  <si>
    <t>Acuacultura</t>
  </si>
  <si>
    <t>Captura</t>
  </si>
  <si>
    <t>Miles</t>
  </si>
  <si>
    <t>Ton</t>
  </si>
  <si>
    <t>Total</t>
  </si>
  <si>
    <t>Modo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</si>
  <si>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</si>
  <si>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</si>
  <si>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</si>
  <si>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</si>
  <si>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</si>
  <si>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</si>
  <si>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</si>
  <si>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</si>
  <si>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</si>
  <si>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</si>
  <si>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</si>
  <si>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</si>
  <si>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Dinero</t>
  </si>
  <si>
    <t>Mes</t>
  </si>
  <si>
    <t>SINALOA</t>
  </si>
  <si>
    <t>SONORA</t>
  </si>
  <si>
    <t>NAYARIT</t>
  </si>
  <si>
    <t>YUCATAN</t>
  </si>
  <si>
    <t>BAJA CALIFORNIA</t>
  </si>
  <si>
    <t>BAJA CALIFORNIA SUR</t>
  </si>
  <si>
    <t>CAMPECHE</t>
  </si>
  <si>
    <t>TAMAULIPAS</t>
  </si>
  <si>
    <t>COLIMA</t>
  </si>
  <si>
    <t>VERACRUZ</t>
  </si>
  <si>
    <t>CHIAPAS</t>
  </si>
  <si>
    <t>TABASCO</t>
  </si>
  <si>
    <t>JALISCO</t>
  </si>
  <si>
    <t>GUERRERO</t>
  </si>
  <si>
    <t>OAXACA</t>
  </si>
  <si>
    <t>QUINTANA ROO</t>
  </si>
  <si>
    <t>MICHOACAN</t>
  </si>
  <si>
    <t>HIDALGO</t>
  </si>
  <si>
    <t>PUEBLA</t>
  </si>
  <si>
    <t>MORELOS</t>
  </si>
  <si>
    <t>QUERETARO</t>
  </si>
  <si>
    <t>CHIHUAHUA</t>
  </si>
  <si>
    <t>ESTADO DE MEXICO</t>
  </si>
  <si>
    <t>COAHUILA</t>
  </si>
  <si>
    <t>SAN LUIS POTOSI</t>
  </si>
  <si>
    <t>GUANAJUATO</t>
  </si>
  <si>
    <t>ZACATECAS</t>
  </si>
  <si>
    <t>AGUASCALIENTES</t>
  </si>
  <si>
    <t>TLAXCALA</t>
  </si>
  <si>
    <t>DURANGO</t>
  </si>
  <si>
    <t>NUEVO LEON</t>
  </si>
  <si>
    <t>Entidad</t>
  </si>
  <si>
    <t>GUASAVE</t>
  </si>
  <si>
    <t>LOS MOCHIS</t>
  </si>
  <si>
    <t>MAZATLAN</t>
  </si>
  <si>
    <t>LA REFORMA</t>
  </si>
  <si>
    <t>NAVOLATO</t>
  </si>
  <si>
    <t>CULIACAN</t>
  </si>
  <si>
    <t>ESCUINAPA</t>
  </si>
  <si>
    <t>EL ROSARIO</t>
  </si>
  <si>
    <t>TOPOLOBAMPO</t>
  </si>
  <si>
    <t>EL FUERTE</t>
  </si>
  <si>
    <t>Municipios</t>
  </si>
  <si>
    <t>SAN BLAS</t>
  </si>
  <si>
    <t>BAHIA KINO</t>
  </si>
  <si>
    <t>GUAYMAS</t>
  </si>
  <si>
    <t>PROGRESO</t>
  </si>
  <si>
    <t>CIUDAD OBREGON</t>
  </si>
  <si>
    <t>Pulpo</t>
  </si>
  <si>
    <t>Sardina</t>
  </si>
  <si>
    <t>dinero</t>
  </si>
  <si>
    <t>miles</t>
  </si>
  <si>
    <t>Especies que mas ca;ptura sinaloa por valor mon</t>
  </si>
  <si>
    <t>TIBURON</t>
  </si>
  <si>
    <t>SIERRA</t>
  </si>
  <si>
    <t>BARRILETE</t>
  </si>
  <si>
    <t>CORVINA</t>
  </si>
  <si>
    <t>CALAMAR</t>
  </si>
  <si>
    <t>PIERNA</t>
  </si>
  <si>
    <t>PAMPANO</t>
  </si>
  <si>
    <t>SARGAZO</t>
  </si>
  <si>
    <t>PEPINO DE MAR</t>
  </si>
  <si>
    <t>ALGAS</t>
  </si>
  <si>
    <t>CINTILLA</t>
  </si>
  <si>
    <t>FAUNA DE ACOMPANAMIENTO</t>
  </si>
  <si>
    <t>FAUNA</t>
  </si>
  <si>
    <t>PECES DE ORNATO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</si>
</sst>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" fontId="0" fillId="0" borderId="0" xfId="0" applyNumberFormat="1"/>
    <xf numFmtId="3" fontId="0" fillId="0" borderId="0" xfId="0" applyNumberFormat="1"/>
    <xf numFmtId="8" fontId="0" fillId="0" borderId="0" xfId="0" applyNumberFormat="1"/>
    <xf numFmtId="9" fontId="0" fillId="0" borderId="0" xfId="2" applyFont="1"/>
    <xf numFmtId="44" fontId="0" fillId="0" borderId="0" xfId="1" applyFont="1"/>
    <xf numFmtId="164" fontId="0" fillId="0" borderId="0" xfId="0" applyNumberForma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Fauna acuática que</a:t>
            </a:r>
            <a:r>
              <a:rPr lang="en-US" baseline="0"/>
              <a:t> más produjo dinero durante 2020-2022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Millones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7AE-8DBC-80229FEE55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Sheet1!$B$5:$B$14</c:f>
              <c:strCache>
                <c:ptCount val="10"/>
                <c:pt idx="0">
                  <c:v>CAMARON</c:v>
                </c:pt>
                <c:pt idx="1">
                  <c:v>PULPO</c:v>
                </c:pt>
                <c:pt idx="2">
                  <c:v>MOJARRA</c:v>
                </c:pt>
                <c:pt idx="3">
                  <c:v>OTRAS</c:v>
                </c:pt>
                <c:pt idx="4">
                  <c:v>ATUN</c:v>
                </c:pt>
                <c:pt idx="5">
                  <c:v>SARDINA</c:v>
                </c:pt>
                <c:pt idx="6">
                  <c:v>JAIBA</c:v>
                </c:pt>
                <c:pt idx="7">
                  <c:v>LANGOSTA</c:v>
                </c:pt>
                <c:pt idx="8">
                  <c:v>GUACHINANGO</c:v>
                </c:pt>
                <c:pt idx="9">
                  <c:v>ROBALO</c:v>
                </c:pt>
              </c:strCache>
            </c:strRef>
          </c:cat>
          <c:val>
            <c:numRef>
              <c:f>Sheet1!$D$5:$D$14</c:f>
              <c:numCache>
                <c:formatCode>_("$"* #,##0.00_);_("$"* \(#,##0.00\);_("$"* "-"??_);_(@_)</c:formatCode>
                <c:ptCount val="10"/>
                <c:pt idx="0">
                  <c:v>10703.004462999999</c:v>
                </c:pt>
                <c:pt idx="1">
                  <c:v>1441.717398</c:v>
                </c:pt>
                <c:pt idx="2">
                  <c:v>967.49733900000001</c:v>
                </c:pt>
                <c:pt idx="3">
                  <c:v>837.80240000000003</c:v>
                </c:pt>
                <c:pt idx="4">
                  <c:v>832.39122799999996</c:v>
                </c:pt>
                <c:pt idx="5">
                  <c:v>567.38624600000003</c:v>
                </c:pt>
                <c:pt idx="6">
                  <c:v>463.82833499999998</c:v>
                </c:pt>
                <c:pt idx="7">
                  <c:v>348.764275</c:v>
                </c:pt>
                <c:pt idx="8">
                  <c:v>307.596971</c:v>
                </c:pt>
                <c:pt idx="9">
                  <c:v>297.18765999999999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D-47AE-8DBC-80229FEE55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69091567"/>
        <c:axId val="1569094447"/>
      </c:barChart>
      <c:catAx>
        <c:axId val="15690915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Nombre principal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9094447"/>
        <c:crosses val="autoZero"/>
        <c:auto val="1"/>
        <c:lblAlgn val="ctr"/>
        <c:lblOffset val="100"/>
        <c:noMultiLvlLbl val="0"/>
      </c:catAx>
      <c:valAx>
        <c:axId val="156909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Millones de pesos mexicanos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909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Cambio mensual en el valor obtenido por el atun durante 2020-2022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Sheet1!$B$164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Sheet1!$C$80:$C$91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Sheet1!$E$204:$E$215</c:f>
              <c:numCache>
                <c:formatCode>General</c:formatCode>
                <c:ptCount val="12"/>
                <c:pt idx="0">
                  <c:v>4860.7560000000003</c:v>
                </c:pt>
                <c:pt idx="1">
                  <c:v>23083.983</c:v>
                </c:pt>
                <c:pt idx="2">
                  <c:v>21970.653999999999</c:v>
                </c:pt>
                <c:pt idx="3">
                  <c:v>25149.072</c:v>
                </c:pt>
                <c:pt idx="4">
                  <c:v>17871.424999999999</c:v>
                </c:pt>
                <c:pt idx="5">
                  <c:v>25262.62</c:v>
                </c:pt>
                <c:pt idx="6">
                  <c:v>22635.713</c:v>
                </c:pt>
                <c:pt idx="7">
                  <c:v>17210.481</c:v>
                </c:pt>
                <c:pt idx="8">
                  <c:v>18764.203000000001</c:v>
                </c:pt>
                <c:pt idx="9">
                  <c:v>8593.1859999999997</c:v>
                </c:pt>
                <c:pt idx="10">
                  <c:v>17713.341</c:v>
                </c:pt>
                <c:pt idx="11">
                  <c:v>11446.121999999999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3-4703-8C21-839EB8E7CB66}"/>
            </c:ext>
          </c:extLst>
        </c:ser>
        <c:ser>
          <c:idx val="1"/>
          <c:order val="1"/>
          <c:tx>
            <c:strRef>
              <c:f>Sheet1!$B$136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Sheet1!$E$216:$E$227</c:f>
              <c:numCache>
                <c:formatCode>General</c:formatCode>
                <c:ptCount val="12"/>
                <c:pt idx="0">
                  <c:v>16461.364000000001</c:v>
                </c:pt>
                <c:pt idx="1">
                  <c:v>10703.971</c:v>
                </c:pt>
                <c:pt idx="2">
                  <c:v>24300.487000000001</c:v>
                </c:pt>
                <c:pt idx="3">
                  <c:v>23814.848999999998</c:v>
                </c:pt>
                <c:pt idx="4">
                  <c:v>20462.728999999999</c:v>
                </c:pt>
                <c:pt idx="5">
                  <c:v>17863.948</c:v>
                </c:pt>
                <c:pt idx="6">
                  <c:v>23724.491999999998</c:v>
                </c:pt>
                <c:pt idx="7">
                  <c:v>17764.175999999999</c:v>
                </c:pt>
                <c:pt idx="8">
                  <c:v>12431.034</c:v>
                </c:pt>
                <c:pt idx="9">
                  <c:v>11175.821</c:v>
                </c:pt>
                <c:pt idx="10">
                  <c:v>20006.028999999999</c:v>
                </c:pt>
                <c:pt idx="11">
                  <c:v>11615.709000000001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3-4703-8C21-839EB8E7CB66}"/>
            </c:ext>
          </c:extLst>
        </c:ser>
        <c:ser>
          <c:idx val="2"/>
          <c:order val="2"/>
          <c:tx>
            <c:strRef>
              <c:f>Sheet1!$B$188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Sheet1!$E$228:$E$239</c:f>
              <c:numCache>
                <c:formatCode>General</c:formatCode>
                <c:ptCount val="12"/>
                <c:pt idx="0">
                  <c:v>8849.1659999999993</c:v>
                </c:pt>
                <c:pt idx="1">
                  <c:v>16360.737999999999</c:v>
                </c:pt>
                <c:pt idx="2">
                  <c:v>22606.481</c:v>
                </c:pt>
                <c:pt idx="3">
                  <c:v>29273.538</c:v>
                </c:pt>
                <c:pt idx="4">
                  <c:v>28972.748</c:v>
                </c:pt>
                <c:pt idx="5">
                  <c:v>33144.349000000002</c:v>
                </c:pt>
                <c:pt idx="6">
                  <c:v>28527.81</c:v>
                </c:pt>
                <c:pt idx="7">
                  <c:v>29093.16</c:v>
                </c:pt>
                <c:pt idx="8">
                  <c:v>29751.352999999999</c:v>
                </c:pt>
                <c:pt idx="9">
                  <c:v>14296.901</c:v>
                </c:pt>
                <c:pt idx="10">
                  <c:v>144314.61900000001</c:v>
                </c:pt>
                <c:pt idx="11">
                  <c:v>22314.2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3-4703-8C21-839EB8E7C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92959"/>
        <c:axId val="196610239"/>
      </c:lineChart>
      <c:catAx>
        <c:axId val="196592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610239"/>
        <c:crosses val="autoZero"/>
        <c:auto val="1"/>
        <c:lblAlgn val="ctr"/>
        <c:lblOffset val="100"/>
        <c:noMultiLvlLbl val="0"/>
      </c:catAx>
      <c:valAx>
        <c:axId val="19661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Toneladas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59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Fauna</a:t>
            </a:r>
            <a:r>
              <a:rPr lang="en-US" sz="2000" baseline="0"/>
              <a:t> acuática de las que más obtiene dinero Sinaloa durante 2020-2022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Sheet1!$E$250</c:f>
              <c:strCache>
                <c:ptCount val="1"/>
                <c:pt idx="0">
                  <c:v>Miles de pesos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Sheet1!$B$251:$B$260</c:f>
              <c:strCache>
                <c:ptCount val="10"/>
                <c:pt idx="0">
                  <c:v>CAMARON</c:v>
                </c:pt>
                <c:pt idx="1">
                  <c:v>ATUN</c:v>
                </c:pt>
                <c:pt idx="2">
                  <c:v>JAIBA</c:v>
                </c:pt>
                <c:pt idx="3">
                  <c:v>SARDINA</c:v>
                </c:pt>
                <c:pt idx="4">
                  <c:v>MOJARRA</c:v>
                </c:pt>
                <c:pt idx="5">
                  <c:v>OTRAS</c:v>
                </c:pt>
                <c:pt idx="6">
                  <c:v>TIBURON</c:v>
                </c:pt>
                <c:pt idx="7">
                  <c:v>SIERRA</c:v>
                </c:pt>
                <c:pt idx="8">
                  <c:v>BARRILETE</c:v>
                </c:pt>
                <c:pt idx="9">
                  <c:v>CORVINA</c:v>
                </c:pt>
              </c:strCache>
            </c:strRef>
          </c:cat>
          <c:val>
            <c:numRef>
              <c:f>Sheet1!$E$251:$E$260</c:f>
              <c:numCache>
                <c:formatCode>_("$"* #,##0.00_);_("$"* \(#,##0.00\);_("$"* "-"??_);_(@_)</c:formatCode>
                <c:ptCount val="10"/>
                <c:pt idx="0">
                  <c:v>5648168.517</c:v>
                </c:pt>
                <c:pt idx="1">
                  <c:v>433997.995</c:v>
                </c:pt>
                <c:pt idx="2">
                  <c:v>261362.95699999999</c:v>
                </c:pt>
                <c:pt idx="3">
                  <c:v>174712.95600000001</c:v>
                </c:pt>
                <c:pt idx="4">
                  <c:v>87853.922000000006</c:v>
                </c:pt>
                <c:pt idx="5">
                  <c:v>48064.457000000002</c:v>
                </c:pt>
                <c:pt idx="6">
                  <c:v>45493.813999999998</c:v>
                </c:pt>
                <c:pt idx="7">
                  <c:v>38401.949000000001</c:v>
                </c:pt>
                <c:pt idx="8">
                  <c:v>37578.828999999998</c:v>
                </c:pt>
                <c:pt idx="9">
                  <c:v>27695.57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C-452C-A28B-23DBE93992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60842479"/>
        <c:axId val="260825679"/>
      </c:barChart>
      <c:catAx>
        <c:axId val="260842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0825679"/>
        <c:crosses val="autoZero"/>
        <c:auto val="1"/>
        <c:lblAlgn val="ctr"/>
        <c:lblOffset val="100"/>
        <c:noMultiLvlLbl val="0"/>
      </c:catAx>
      <c:valAx>
        <c:axId val="26082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084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/>
              <a:t>Fauna acuatica</a:t>
            </a:r>
            <a:r>
              <a:rPr lang="es-MX" sz="2000" baseline="0"/>
              <a:t> que menos generó ingresos durante 2020-2022</a:t>
            </a:r>
            <a:endParaRPr lang="es-MX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Sheet1!$C$287:$C$296</c:f>
              <c:strCache>
                <c:ptCount val="10"/>
                <c:pt idx="0">
                  <c:v>CALAMAR</c:v>
                </c:pt>
                <c:pt idx="1">
                  <c:v>PIERNA</c:v>
                </c:pt>
                <c:pt idx="2">
                  <c:v>PAMPANO</c:v>
                </c:pt>
                <c:pt idx="3">
                  <c:v>SARGAZO</c:v>
                </c:pt>
                <c:pt idx="4">
                  <c:v>PEPINO DE MAR</c:v>
                </c:pt>
                <c:pt idx="5">
                  <c:v>ALGAS</c:v>
                </c:pt>
                <c:pt idx="6">
                  <c:v>CINTILLA</c:v>
                </c:pt>
                <c:pt idx="7">
                  <c:v>FAUNA DE ACOMPANAMIENTO</c:v>
                </c:pt>
                <c:pt idx="8">
                  <c:v>FAUNA</c:v>
                </c:pt>
                <c:pt idx="9">
                  <c:v>PECES DE ORNATO</c:v>
                </c:pt>
              </c:strCache>
            </c:strRef>
          </c:cat>
          <c:val>
            <c:numRef>
              <c:f>Sheet1!$E$287:$E$296</c:f>
              <c:numCache>
                <c:formatCode>General</c:formatCode>
                <c:ptCount val="10"/>
                <c:pt idx="0">
                  <c:v>15217.197</c:v>
                </c:pt>
                <c:pt idx="1">
                  <c:v>14734.787</c:v>
                </c:pt>
                <c:pt idx="2">
                  <c:v>9991.4120000000003</c:v>
                </c:pt>
                <c:pt idx="3">
                  <c:v>6127.4440000000004</c:v>
                </c:pt>
                <c:pt idx="4">
                  <c:v>4343.93</c:v>
                </c:pt>
                <c:pt idx="5">
                  <c:v>2708.18</c:v>
                </c:pt>
                <c:pt idx="6">
                  <c:v>2521.5169999999998</c:v>
                </c:pt>
                <c:pt idx="7">
                  <c:v>1881.309</c:v>
                </c:pt>
                <c:pt idx="8">
                  <c:v>468.68900000000002</c:v>
                </c:pt>
                <c:pt idx="9">
                  <c:v>413.63200000000001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A-494A-B807-584E6710D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36725007"/>
        <c:axId val="1536725487"/>
      </c:barChart>
      <c:catAx>
        <c:axId val="1536725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Nombre principal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6725487"/>
        <c:crosses val="autoZero"/>
        <c:auto val="1"/>
        <c:lblAlgn val="ctr"/>
        <c:lblOffset val="100"/>
        <c:noMultiLvlLbl val="0"/>
      </c:catAx>
      <c:valAx>
        <c:axId val="153672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Miles de pesos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672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Fauna acuática que más se capturó</a:t>
            </a:r>
            <a:r>
              <a:rPr lang="en-US" baseline="0"/>
              <a:t> por toneladas durante 2020-2022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Sheet1!$D$32</c:f>
              <c:strCache>
                <c:ptCount val="1"/>
                <c:pt idx="0">
                  <c:v>toneladas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CD-428B-AAB4-B744516478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Sheet1!$B$33:$B$42</c:f>
              <c:strCache>
                <c:ptCount val="10"/>
                <c:pt idx="0">
                  <c:v>SARDINA</c:v>
                </c:pt>
                <c:pt idx="1">
                  <c:v>CAMARON</c:v>
                </c:pt>
                <c:pt idx="2">
                  <c:v>ANCHOVETA</c:v>
                </c:pt>
                <c:pt idx="3">
                  <c:v>ATUN</c:v>
                </c:pt>
                <c:pt idx="4">
                  <c:v>OTRAS</c:v>
                </c:pt>
                <c:pt idx="5">
                  <c:v>MOJARRA</c:v>
                </c:pt>
                <c:pt idx="6">
                  <c:v>MACARELA</c:v>
                </c:pt>
                <c:pt idx="7">
                  <c:v>PULPO</c:v>
                </c:pt>
                <c:pt idx="8">
                  <c:v>JAIBA</c:v>
                </c:pt>
                <c:pt idx="9">
                  <c:v>OSTION</c:v>
                </c:pt>
              </c:strCache>
            </c:strRef>
          </c:cat>
          <c:val>
            <c:numRef>
              <c:f>Sheet1!$D$33:$D$42</c:f>
              <c:numCache>
                <c:formatCode>#,##0.00</c:formatCode>
                <c:ptCount val="10"/>
                <c:pt idx="0">
                  <c:v>1818182.7560000001</c:v>
                </c:pt>
                <c:pt idx="1">
                  <c:v>726992.26399999997</c:v>
                </c:pt>
                <c:pt idx="2">
                  <c:v>699028.39800000004</c:v>
                </c:pt>
                <c:pt idx="3">
                  <c:v>366826.87800000003</c:v>
                </c:pt>
                <c:pt idx="4">
                  <c:v>321142.18900000001</c:v>
                </c:pt>
                <c:pt idx="5">
                  <c:v>244468.66500000001</c:v>
                </c:pt>
                <c:pt idx="6">
                  <c:v>165794.46299999999</c:v>
                </c:pt>
                <c:pt idx="7">
                  <c:v>108614.75599999999</c:v>
                </c:pt>
                <c:pt idx="8">
                  <c:v>104216.052</c:v>
                </c:pt>
                <c:pt idx="9">
                  <c:v>84362.057000000001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D-428B-AAB4-B744516478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69102607"/>
        <c:axId val="1569096847"/>
      </c:barChart>
      <c:catAx>
        <c:axId val="15691026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Nombre principal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9096847"/>
        <c:crosses val="autoZero"/>
        <c:auto val="1"/>
        <c:lblAlgn val="ctr"/>
        <c:lblOffset val="100"/>
        <c:noMultiLvlLbl val="0"/>
      </c:catAx>
      <c:valAx>
        <c:axId val="156909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Toneladas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9102607"/>
        <c:crosses val="autoZero"/>
        <c:crossBetween val="between"/>
        <c:majorUnit val="4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Cantidad</a:t>
            </a:r>
            <a:r>
              <a:rPr lang="es-MX" baseline="0"/>
              <a:t> obtenida año por año en la pesca de 2020 a 2022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Sheet1!$W$2</c:f>
              <c:strCache>
                <c:ptCount val="1"/>
                <c:pt idx="0">
                  <c:v>Miles de pesos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Sheet1!$T$3:$T$5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Sheet1!$W$3:$W$5</c:f>
              <c:numCache>
                <c:formatCode>_("$"* #,##0.00_);_("$"* \(#,##0.00\);_("$"* "-"??_);_(@_)</c:formatCode>
                <c:ptCount val="3"/>
                <c:pt idx="0">
                  <c:v>4393771.1840000004</c:v>
                </c:pt>
                <c:pt idx="1">
                  <c:v>4719452.7879999997</c:v>
                </c:pt>
                <c:pt idx="2">
                  <c:v>10817555.521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0-4F13-A710-76219D70B204}"/>
            </c:ext>
          </c:extLst>
        </c:ser>
        <c:ser>
          <c:idx val="1"/>
          <c:order val="1"/>
          <c:tx>
            <c:strRef>
              <c:f>Sheet1!$X$2</c:f>
              <c:strCache>
                <c:ptCount val="1"/>
                <c:pt idx="0">
                  <c:v>Toneladas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Sheet1!$T$3:$T$5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Sheet1!$X$3:$X$5</c:f>
              <c:numCache>
                <c:formatCode>#,##0</c:formatCode>
                <c:ptCount val="3"/>
                <c:pt idx="0">
                  <c:v>1776325.4180000001</c:v>
                </c:pt>
                <c:pt idx="1">
                  <c:v>1876748.5330000001</c:v>
                </c:pt>
                <c:pt idx="2">
                  <c:v>1794826.067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90-4F13-A710-76219D70B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070687"/>
        <c:axId val="138054367"/>
      </c:barChart>
      <c:catAx>
        <c:axId val="13807068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054367"/>
        <c:crosses val="autoZero"/>
        <c:auto val="1"/>
        <c:lblAlgn val="ctr"/>
        <c:lblOffset val="100"/>
        <c:noMultiLvlLbl val="0"/>
      </c:catAx>
      <c:valAx>
        <c:axId val="13805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0706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Sheet1!$D$66</c:f>
              <c:strCache>
                <c:ptCount val="1"/>
                <c:pt idx="0">
                  <c:v>Acuacultura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Sheet1!$G$66:$H$66</c:f>
              <c:numCache>
                <c:formatCode>0%</c:formatCode>
                <c:ptCount val="2"/>
                <c:pt idx="0">
                  <c:v>0.48004734778990116</c:v>
                </c:pt>
                <c:pt idx="1">
                  <c:v>0.16196613926184575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7-405E-89E4-95E2D0AEBB7C}"/>
            </c:ext>
          </c:extLst>
        </c:ser>
        <c:ser>
          <c:idx val="1"/>
          <c:order val="1"/>
          <c:tx>
            <c:strRef>
              <c:f>Sheet1!$D$67</c:f>
              <c:strCache>
                <c:ptCount val="1"/>
                <c:pt idx="0">
                  <c:v>Captura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Sheet1!$G$67:$H$67</c:f>
              <c:numCache>
                <c:formatCode>0%</c:formatCode>
                <c:ptCount val="2"/>
                <c:pt idx="0">
                  <c:v>0.5199526522100989</c:v>
                </c:pt>
                <c:pt idx="1">
                  <c:v>0.83803386073815422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37-405E-89E4-95E2D0AEBB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2851791"/>
        <c:axId val="102860431"/>
      </c:barChart>
      <c:catAx>
        <c:axId val="10285179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2860431"/>
        <c:crosses val="autoZero"/>
        <c:auto val="1"/>
        <c:lblAlgn val="ctr"/>
        <c:lblOffset val="100"/>
        <c:noMultiLvlLbl val="0"/>
      </c:catAx>
      <c:valAx>
        <c:axId val="10286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285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Porcentaje que abarca cada modalidad de pesca durante 2020-2022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Sheet1!$D$66</c:f>
              <c:strCache>
                <c:ptCount val="1"/>
                <c:pt idx="0">
                  <c:v>Acuacultura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Sheet1!$G$65:$H$65</c:f>
              <c:strCache>
                <c:ptCount val="2"/>
                <c:pt idx="0">
                  <c:v>Miles de pesos</c:v>
                </c:pt>
                <c:pt idx="1">
                  <c:v>Toneladas</c:v>
                </c:pt>
              </c:strCache>
            </c:strRef>
          </c:cat>
          <c:val>
            <c:numRef>
              <c:f>Sheet1!$G$66:$H$66</c:f>
              <c:numCache>
                <c:formatCode>0%</c:formatCode>
                <c:ptCount val="2"/>
                <c:pt idx="0">
                  <c:v>0.48004734778990116</c:v>
                </c:pt>
                <c:pt idx="1">
                  <c:v>0.16196613926184575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E-435E-8C76-8B091E9B6CDF}"/>
            </c:ext>
          </c:extLst>
        </c:ser>
        <c:ser>
          <c:idx val="1"/>
          <c:order val="1"/>
          <c:tx>
            <c:strRef>
              <c:f>Sheet1!$D$67</c:f>
              <c:strCache>
                <c:ptCount val="1"/>
                <c:pt idx="0">
                  <c:v>Captura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Sheet1!$G$65:$H$65</c:f>
              <c:strCache>
                <c:ptCount val="2"/>
                <c:pt idx="0">
                  <c:v>Miles de pesos</c:v>
                </c:pt>
                <c:pt idx="1">
                  <c:v>Toneladas</c:v>
                </c:pt>
              </c:strCache>
            </c:strRef>
          </c:cat>
          <c:val>
            <c:numRef>
              <c:f>Sheet1!$G$67:$H$67</c:f>
              <c:numCache>
                <c:formatCode>0%</c:formatCode>
                <c:ptCount val="2"/>
                <c:pt idx="0">
                  <c:v>0.5199526522100989</c:v>
                </c:pt>
                <c:pt idx="1">
                  <c:v>0.83803386073815422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6E-435E-8C76-8B091E9B6C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8069727"/>
        <c:axId val="138051967"/>
      </c:barChart>
      <c:catAx>
        <c:axId val="13806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051967"/>
        <c:crosses val="autoZero"/>
        <c:auto val="1"/>
        <c:lblAlgn val="ctr"/>
        <c:lblOffset val="100"/>
        <c:noMultiLvlLbl val="0"/>
      </c:catAx>
      <c:valAx>
        <c:axId val="1380519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06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/>
              <a:t>Cambio mensual en el valor obtenido por el camarón durante 2020-2022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Sheet1!$B$80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Sheet1!$C$80:$C$91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Sheet1!$F$80:$F$91</c:f>
              <c:numCache>
                <c:formatCode>General</c:formatCode>
                <c:ptCount val="12"/>
                <c:pt idx="0">
                  <c:v>68703.91</c:v>
                </c:pt>
                <c:pt idx="1">
                  <c:v>60430.356</c:v>
                </c:pt>
                <c:pt idx="2">
                  <c:v>61271.546999999999</c:v>
                </c:pt>
                <c:pt idx="3">
                  <c:v>20812.562000000002</c:v>
                </c:pt>
                <c:pt idx="4">
                  <c:v>34032.987999999998</c:v>
                </c:pt>
                <c:pt idx="5">
                  <c:v>96091.273000000001</c:v>
                </c:pt>
                <c:pt idx="6">
                  <c:v>208063.83300000001</c:v>
                </c:pt>
                <c:pt idx="7">
                  <c:v>183124.89600000001</c:v>
                </c:pt>
                <c:pt idx="8">
                  <c:v>236998.56099999999</c:v>
                </c:pt>
                <c:pt idx="9">
                  <c:v>438230.16899999999</c:v>
                </c:pt>
                <c:pt idx="10">
                  <c:v>429222.31099999999</c:v>
                </c:pt>
                <c:pt idx="11">
                  <c:v>261063.97399999999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F-4F23-9E4E-EF7D261CAB93}"/>
            </c:ext>
          </c:extLst>
        </c:ser>
        <c:ser>
          <c:idx val="1"/>
          <c:order val="1"/>
          <c:tx>
            <c:strRef>
              <c:f>Sheet1!$B$92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Sheet1!$F$92:$F$103</c:f>
              <c:numCache>
                <c:formatCode>General</c:formatCode>
                <c:ptCount val="12"/>
                <c:pt idx="0">
                  <c:v>60537.019</c:v>
                </c:pt>
                <c:pt idx="1">
                  <c:v>60862.686999999998</c:v>
                </c:pt>
                <c:pt idx="2">
                  <c:v>64650.519</c:v>
                </c:pt>
                <c:pt idx="3">
                  <c:v>35184.481</c:v>
                </c:pt>
                <c:pt idx="4">
                  <c:v>64456.044999999998</c:v>
                </c:pt>
                <c:pt idx="5">
                  <c:v>136664.14000000001</c:v>
                </c:pt>
                <c:pt idx="6">
                  <c:v>260268.815</c:v>
                </c:pt>
                <c:pt idx="7">
                  <c:v>214725.58600000001</c:v>
                </c:pt>
                <c:pt idx="8">
                  <c:v>263689.96999999997</c:v>
                </c:pt>
                <c:pt idx="9">
                  <c:v>456208.41</c:v>
                </c:pt>
                <c:pt idx="10">
                  <c:v>513513.853</c:v>
                </c:pt>
                <c:pt idx="11">
                  <c:v>246873.99600000001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F-4F23-9E4E-EF7D261CAB93}"/>
            </c:ext>
          </c:extLst>
        </c:ser>
        <c:ser>
          <c:idx val="2"/>
          <c:order val="2"/>
          <c:tx>
            <c:strRef>
              <c:f>Sheet1!$B$104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Sheet1!$F$104:$F$115</c:f>
              <c:numCache>
                <c:formatCode>General</c:formatCode>
                <c:ptCount val="12"/>
                <c:pt idx="0">
                  <c:v>248461.82199999999</c:v>
                </c:pt>
                <c:pt idx="1">
                  <c:v>232364.86900000001</c:v>
                </c:pt>
                <c:pt idx="2">
                  <c:v>287892.84299999999</c:v>
                </c:pt>
                <c:pt idx="3">
                  <c:v>174498.56200000001</c:v>
                </c:pt>
                <c:pt idx="4">
                  <c:v>338068.12199999997</c:v>
                </c:pt>
                <c:pt idx="5">
                  <c:v>229686.285</c:v>
                </c:pt>
                <c:pt idx="6">
                  <c:v>845867.00800000003</c:v>
                </c:pt>
                <c:pt idx="7">
                  <c:v>771886.79</c:v>
                </c:pt>
                <c:pt idx="8">
                  <c:v>497866.79499999998</c:v>
                </c:pt>
                <c:pt idx="9">
                  <c:v>808763.005</c:v>
                </c:pt>
                <c:pt idx="10">
                  <c:v>656514.98499999999</c:v>
                </c:pt>
                <c:pt idx="11">
                  <c:v>1135451.476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1F-4F23-9E4E-EF7D261CA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92959"/>
        <c:axId val="196610239"/>
      </c:lineChart>
      <c:catAx>
        <c:axId val="196592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610239"/>
        <c:crosses val="autoZero"/>
        <c:auto val="1"/>
        <c:lblAlgn val="ctr"/>
        <c:lblOffset val="100"/>
        <c:noMultiLvlLbl val="0"/>
      </c:catAx>
      <c:valAx>
        <c:axId val="19661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Miles de pesos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59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5 de las oficinas de México que </a:t>
            </a:r>
            <a:r>
              <a:rPr lang="en-US" sz="2000" baseline="0"/>
              <a:t>más sacaron dinero durante 2020-2022 se ubican en Sinaloa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Sheet1!$AP$38</c:f>
              <c:strCache>
                <c:ptCount val="1"/>
                <c:pt idx="0">
                  <c:v>Miles de pesos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EF-409B-8539-D1A477E28CB4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5EF-409B-8539-D1A477E28CB4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5EF-409B-8539-D1A477E28CB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5EF-409B-8539-D1A477E28CB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EF-409B-8539-D1A477E28C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Sheet1!$AN$39:$AN$48</c:f>
              <c:strCache>
                <c:ptCount val="10"/>
                <c:pt idx="0">
                  <c:v>GUASAVE</c:v>
                </c:pt>
                <c:pt idx="1">
                  <c:v>LOS MOCHIS</c:v>
                </c:pt>
                <c:pt idx="2">
                  <c:v>SAN BLAS</c:v>
                </c:pt>
                <c:pt idx="3">
                  <c:v>BAHIA KINO</c:v>
                </c:pt>
                <c:pt idx="4">
                  <c:v>MAZATLAN</c:v>
                </c:pt>
                <c:pt idx="5">
                  <c:v>GUAYMAS</c:v>
                </c:pt>
                <c:pt idx="6">
                  <c:v>LA REFORMA</c:v>
                </c:pt>
                <c:pt idx="7">
                  <c:v>PROGRESO</c:v>
                </c:pt>
                <c:pt idx="8">
                  <c:v>CIUDAD OBREGON</c:v>
                </c:pt>
                <c:pt idx="9">
                  <c:v>NAVOLATO</c:v>
                </c:pt>
              </c:strCache>
            </c:strRef>
          </c:cat>
          <c:val>
            <c:numRef>
              <c:f>Sheet1!$AP$39:$AP$48</c:f>
              <c:numCache>
                <c:formatCode>_("$"* #,##0.00_);_("$"* \(#,##0.00\);_("$"* "-"??_);_(@_)</c:formatCode>
                <c:ptCount val="10"/>
                <c:pt idx="0">
                  <c:v>2077546.102</c:v>
                </c:pt>
                <c:pt idx="1">
                  <c:v>1551630.267</c:v>
                </c:pt>
                <c:pt idx="2">
                  <c:v>1372567.128</c:v>
                </c:pt>
                <c:pt idx="3">
                  <c:v>1250128.7450000001</c:v>
                </c:pt>
                <c:pt idx="4">
                  <c:v>1100423.612</c:v>
                </c:pt>
                <c:pt idx="5">
                  <c:v>943801.96799999999</c:v>
                </c:pt>
                <c:pt idx="6">
                  <c:v>929470.40099999995</c:v>
                </c:pt>
                <c:pt idx="7">
                  <c:v>855131.94799999997</c:v>
                </c:pt>
                <c:pt idx="8">
                  <c:v>823577.64800000004</c:v>
                </c:pt>
                <c:pt idx="9">
                  <c:v>705853.72100000002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F-409B-8539-D1A477E28C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6612639"/>
        <c:axId val="196614559"/>
      </c:barChart>
      <c:catAx>
        <c:axId val="196612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614559"/>
        <c:crosses val="autoZero"/>
        <c:auto val="1"/>
        <c:lblAlgn val="ctr"/>
        <c:lblOffset val="100"/>
        <c:noMultiLvlLbl val="0"/>
      </c:catAx>
      <c:valAx>
        <c:axId val="19661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61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/>
              <a:t>Cambio mensual en el valor obtenido por el pulpo durante 2020-2022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Sheet1!$B$80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Sheet1!$C$80:$C$91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Sheet1!$F$124:$F$135</c:f>
              <c:numCache>
                <c:formatCode>"$"#,##0.00</c:formatCode>
                <c:ptCount val="12"/>
                <c:pt idx="0">
                  <c:v>1990.9739999999999</c:v>
                </c:pt>
                <c:pt idx="1">
                  <c:v>1760.4739999999999</c:v>
                </c:pt>
                <c:pt idx="2">
                  <c:v>1270.4690000000001</c:v>
                </c:pt>
                <c:pt idx="3">
                  <c:v>1396.482</c:v>
                </c:pt>
                <c:pt idx="4">
                  <c:v>1269.8979999999999</c:v>
                </c:pt>
                <c:pt idx="5">
                  <c:v>1609.1759999999999</c:v>
                </c:pt>
                <c:pt idx="6">
                  <c:v>1448.0419999999999</c:v>
                </c:pt>
                <c:pt idx="7">
                  <c:v>19131.145</c:v>
                </c:pt>
                <c:pt idx="8">
                  <c:v>26306.507000000001</c:v>
                </c:pt>
                <c:pt idx="9">
                  <c:v>21865.728999999999</c:v>
                </c:pt>
                <c:pt idx="10">
                  <c:v>21605.169000000002</c:v>
                </c:pt>
                <c:pt idx="11">
                  <c:v>30357.235000000001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5-4A5C-88E1-E17797E3F424}"/>
            </c:ext>
          </c:extLst>
        </c:ser>
        <c:ser>
          <c:idx val="1"/>
          <c:order val="1"/>
          <c:tx>
            <c:strRef>
              <c:f>Sheet1!$B$92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Sheet1!$F$136:$F$147</c:f>
              <c:numCache>
                <c:formatCode>"$"#,##0.00</c:formatCode>
                <c:ptCount val="12"/>
                <c:pt idx="0">
                  <c:v>1362.7</c:v>
                </c:pt>
                <c:pt idx="1">
                  <c:v>1172.4680000000001</c:v>
                </c:pt>
                <c:pt idx="2">
                  <c:v>1371.5250000000001</c:v>
                </c:pt>
                <c:pt idx="3">
                  <c:v>1461.4090000000001</c:v>
                </c:pt>
                <c:pt idx="4">
                  <c:v>1688.3040000000001</c:v>
                </c:pt>
                <c:pt idx="5">
                  <c:v>1754.511</c:v>
                </c:pt>
                <c:pt idx="6">
                  <c:v>1669.4880000000001</c:v>
                </c:pt>
                <c:pt idx="7">
                  <c:v>60394.226000000002</c:v>
                </c:pt>
                <c:pt idx="8">
                  <c:v>70398.372000000003</c:v>
                </c:pt>
                <c:pt idx="9">
                  <c:v>76107.986000000004</c:v>
                </c:pt>
                <c:pt idx="10">
                  <c:v>69523.626000000004</c:v>
                </c:pt>
                <c:pt idx="11">
                  <c:v>42007.701000000001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5-4A5C-88E1-E17797E3F424}"/>
            </c:ext>
          </c:extLst>
        </c:ser>
        <c:ser>
          <c:idx val="2"/>
          <c:order val="2"/>
          <c:tx>
            <c:strRef>
              <c:f>Sheet1!$B$104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Sheet1!$F$148:$F$159</c:f>
              <c:numCache>
                <c:formatCode>"$"#,##0.00</c:formatCode>
                <c:ptCount val="12"/>
                <c:pt idx="0">
                  <c:v>1178.0640000000001</c:v>
                </c:pt>
                <c:pt idx="1">
                  <c:v>1224.8610000000001</c:v>
                </c:pt>
                <c:pt idx="2">
                  <c:v>2578.1460000000002</c:v>
                </c:pt>
                <c:pt idx="3">
                  <c:v>1498.989</c:v>
                </c:pt>
                <c:pt idx="4">
                  <c:v>1288.8879999999999</c:v>
                </c:pt>
                <c:pt idx="5">
                  <c:v>3740.9740000000002</c:v>
                </c:pt>
                <c:pt idx="6">
                  <c:v>4731.2070000000003</c:v>
                </c:pt>
                <c:pt idx="7">
                  <c:v>100765.537</c:v>
                </c:pt>
                <c:pt idx="8">
                  <c:v>192395.78899999999</c:v>
                </c:pt>
                <c:pt idx="9">
                  <c:v>249695.348</c:v>
                </c:pt>
                <c:pt idx="10">
                  <c:v>193484.45</c:v>
                </c:pt>
                <c:pt idx="11">
                  <c:v>230211.52900000001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5-4A5C-88E1-E17797E3F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92959"/>
        <c:axId val="196610239"/>
      </c:lineChart>
      <c:catAx>
        <c:axId val="196592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610239"/>
        <c:crosses val="autoZero"/>
        <c:auto val="1"/>
        <c:lblAlgn val="ctr"/>
        <c:lblOffset val="100"/>
        <c:noMultiLvlLbl val="0"/>
      </c:catAx>
      <c:valAx>
        <c:axId val="19661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Miles de pesos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59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/>
              <a:t>Cambio mensual de las</a:t>
            </a:r>
            <a:r>
              <a:rPr lang="es-MX" sz="2000" baseline="0"/>
              <a:t> toneladas desembarcadas de sardina </a:t>
            </a:r>
            <a:r>
              <a:rPr lang="es-MX" sz="2000"/>
              <a:t>durante 2020-2022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Sheet1!$B$164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Sheet1!$C$80:$C$91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Sheet1!$G$164:$G$175</c:f>
              <c:numCache>
                <c:formatCode>#,##0.00</c:formatCode>
                <c:ptCount val="12"/>
                <c:pt idx="0">
                  <c:v>52124.381999999998</c:v>
                </c:pt>
                <c:pt idx="1">
                  <c:v>48586.928999999996</c:v>
                </c:pt>
                <c:pt idx="2">
                  <c:v>46163.216999999997</c:v>
                </c:pt>
                <c:pt idx="3">
                  <c:v>52035.735999999997</c:v>
                </c:pt>
                <c:pt idx="4">
                  <c:v>61903.305999999997</c:v>
                </c:pt>
                <c:pt idx="5">
                  <c:v>96687.001999999993</c:v>
                </c:pt>
                <c:pt idx="6">
                  <c:v>30383.816999999999</c:v>
                </c:pt>
                <c:pt idx="7">
                  <c:v>19569.916000000001</c:v>
                </c:pt>
                <c:pt idx="8">
                  <c:v>20040.846000000001</c:v>
                </c:pt>
                <c:pt idx="9">
                  <c:v>45504.514999999999</c:v>
                </c:pt>
                <c:pt idx="10">
                  <c:v>69421.653999999995</c:v>
                </c:pt>
                <c:pt idx="11">
                  <c:v>69211.182000000001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6-433A-8C12-91160974960D}"/>
            </c:ext>
          </c:extLst>
        </c:ser>
        <c:ser>
          <c:idx val="1"/>
          <c:order val="1"/>
          <c:tx>
            <c:strRef>
              <c:f>Sheet1!$B$136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Sheet1!$G$176:$G$187</c:f>
              <c:numCache>
                <c:formatCode>#,##0.00</c:formatCode>
                <c:ptCount val="12"/>
                <c:pt idx="0">
                  <c:v>50442.031999999999</c:v>
                </c:pt>
                <c:pt idx="1">
                  <c:v>60663.767</c:v>
                </c:pt>
                <c:pt idx="2">
                  <c:v>53972.480000000003</c:v>
                </c:pt>
                <c:pt idx="3">
                  <c:v>73617.468999999997</c:v>
                </c:pt>
                <c:pt idx="4">
                  <c:v>98312.216</c:v>
                </c:pt>
                <c:pt idx="5">
                  <c:v>97381.930999999997</c:v>
                </c:pt>
                <c:pt idx="6">
                  <c:v>16865.098999999998</c:v>
                </c:pt>
                <c:pt idx="7">
                  <c:v>13058.79</c:v>
                </c:pt>
                <c:pt idx="8">
                  <c:v>20126.345000000001</c:v>
                </c:pt>
                <c:pt idx="9">
                  <c:v>48515.402999999998</c:v>
                </c:pt>
                <c:pt idx="10">
                  <c:v>76022.559999999998</c:v>
                </c:pt>
                <c:pt idx="11">
                  <c:v>50134.754999999997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66-433A-8C12-91160974960D}"/>
            </c:ext>
          </c:extLst>
        </c:ser>
        <c:ser>
          <c:idx val="2"/>
          <c:order val="2"/>
          <c:tx>
            <c:strRef>
              <c:f>Sheet1!$B$188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Sheet1!$G$188:$G$199</c:f>
              <c:numCache>
                <c:formatCode>#,##0.00</c:formatCode>
                <c:ptCount val="12"/>
                <c:pt idx="0">
                  <c:v>51386.614000000001</c:v>
                </c:pt>
                <c:pt idx="1">
                  <c:v>55862.099000000002</c:v>
                </c:pt>
                <c:pt idx="2">
                  <c:v>70538.650999999998</c:v>
                </c:pt>
                <c:pt idx="3">
                  <c:v>56727.072999999997</c:v>
                </c:pt>
                <c:pt idx="4">
                  <c:v>74733.076000000001</c:v>
                </c:pt>
                <c:pt idx="5">
                  <c:v>45614.881000000001</c:v>
                </c:pt>
                <c:pt idx="6">
                  <c:v>18406.150000000001</c:v>
                </c:pt>
                <c:pt idx="7">
                  <c:v>26852.796999999999</c:v>
                </c:pt>
                <c:pt idx="8">
                  <c:v>17578.359</c:v>
                </c:pt>
                <c:pt idx="9">
                  <c:v>44874.097999999998</c:v>
                </c:pt>
                <c:pt idx="10">
                  <c:v>48925.029000000002</c:v>
                </c:pt>
                <c:pt idx="11">
                  <c:v>35938.58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66-433A-8C12-911609749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92959"/>
        <c:axId val="196610239"/>
      </c:lineChart>
      <c:catAx>
        <c:axId val="196592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610239"/>
        <c:crosses val="autoZero"/>
        <c:auto val="1"/>
        <c:lblAlgn val="ctr"/>
        <c:lblOffset val="100"/>
        <c:noMultiLvlLbl val="0"/>
      </c:catAx>
      <c:valAx>
        <c:axId val="19661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Toneladas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59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</cx:numDim>
    </cx:data>
  </cx:chartData>
  <cx:chart>
    <cx:title pos="t" align="ctr" overlay="0">
      <cx:tx>
        <cx:txData>
          <cx:v>Sinaloa es la entidad federativa que más produjo dinero durante 2020-2022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MX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Sinaloa es la entidad federativa que más produjo dinero durante 2020-2022</a:t>
          </a:r>
        </a:p>
      </cx:txPr>
    </cx:title>
    <cx:plotArea>
      <cx:plotAreaRegion>
        <cx:series layoutId="regionMap" uniqueId="{F5D1E4C0-9740-494C-81B1-EA7977ED3DF4}">
          <cx:tx>
            <cx:txData>
              <cx:f>_xlchart.v5.2</cx:f>
              <cx:v>Miles de pesos</cx:v>
            </cx:txData>
          </cx:tx>
          <cx:dataId val="0"/>
          <cx:layoutPr>
            <cx:geography cultureLanguage="es-MX" cultureRegion="MX" attribution="Con tecnología de Bing">
              <cx:geoCache provider="{E9337A44-BEBE-4D9F-B70C-5C5E7DAFC167}">
                <cx:binary>1HzZcty6suWvKPzc1CZGAifOPhEiWaNKs+TphVGWZRKcQILg+Df38T70U3/C+bHOsixtq6ztc+1Q
R7QUCluqKpAAFjNz5cqE/nk7/OM2v9uag6HIy+Yft8OfbxJrq3/88Udzm9wV2+awULdGN/qLPbzV
xR/6yxd1e/fHZ7PtVRn/gV1E/7hNtsbeDW/+9U+4WnynN/p2a5UuL9o7M17eNW1um5+89+xbB9vP
hSpD1Vijbi3688310cnRzWZ1fnT15uCutMqO12N19+ebJ597c/DH/tV+uPNBDpOz7WcYi+kh9qgn
PPnmINdl/O1lR4pD7iGOGJP3X/zhnqfbAsZdb4ttm6tq2zy8/txcvs5k+/mzuWsaWM7X/5+OfTL3
r0s8h9Xd6ra0u42LYQ//fHPy7/8e1K1+c6AaHdy/Fejd7E/ef13uH083/V//3HsBNmDvle9w2d+t
//TWD7AEy9Xy5gi+f7YTv4iKOBSuYC7GT1FBLj+kXLrIc8nD3e7xCBKVtFv4fnj5fw7Hd0P30Nit
7JWBcbU6PdqcvSQU9FBKD9Cg3P369QMk3iH1PIkF2jORK1Vuc/0bgDwO3IMD1vbK0PhwExxdH8Gs
X8xduYce5dRDFD2LhhCHEiMmsed+81sP9743kw8t+OV//1f58Or/3Er+GrmHCqzxlaFydXZ6dvmS
JiIPueRcsP0gghDAJcFdCbFvG7rU5ndM49u4PQxgRa8MA3CtRy8ayBFEBsEpuCrxrGVIDJFDAE5M
3FvGjwFk+1vRHMLH/cA9TGCFry2Snx59OLpcXf/MOfxiHEcQxynyBCaP7uh7loVceiioK5GkwL/u
neS9ozrdjluj7MOL/3M/9ThwDw5Y22szkbPN6uQF3RSShxA2EOGI/w0Y5FAiLD2J9m1D56r4DW8V
fBu3B0VwtnllUPhH66OD4Gizmp9dnq5eEBPiHlKGXMSo96zXQogduq7nIunSB1u4NxB/m24Pgm2u
vmhTqt8A54cL7KH0w/uvKyk5OjmfBcvZw6Y950B+zZchyEkohHIGycfXrz0iLN1DMC2XMvjU1699
I9oW1R0k1D+b0fP5YvA4cg+i4OjkdRvSwdXN5c/249cQwuxQEsgawcXtpY0IH7ocYQyx/+F2z1rR
wVVrHj7w3BPzPD57lnJ/kT2o/OC1kYG3s8uj4PLm48/249fwgQBEIE8UHsL3FoKewiSBwoF9cfJg
QXsu7+2d2d6adjr4fHewisvtrdK7H/PtwSbfdr9hWP/xgnsgwpa8Mnu7PvKProKzF8TQAxvzOJce
ex5DfMgkMDpC0CPJ+J7XXW8/bZudlPX3GfHzRvY4cA8TWOErw2QNPOJFMcHuIROuJxmWz2KCXHLI
EUFY8L00dA384bfQeBy4hwas7ZWhsVyFR5vFC1oIoEEBCwg14L6+T3ZAUgbf53Ls/sW/vzeNpfq8
zePfMI3HgXtgLHfLelWsbXEzu7ycXb4gGsg7BGVmpyV/c0f7Or/cCWacAju4tx324JruCcICChjm
zvwGKn+N3INlsVvfq4Ll7Oj9UfCCWQ9oNZITSRH7yxKeWAoQAeIh4ALkHpQ9t3W2Hba3v5HyPIzb
AwSW98oAud4cvYd09CUhkYcU7xRM8m3L8Q/OC4HCyTj+JjzvQXKdb4fbbf4boPw1cg+W3SJfGS4X
N6tT0PuPDi7PXtKHgb6MMcKw+Y+c6ntzAdEforuLPfzNh3lPfdhFq0q7LbcHl/o3/NjT0XsYXbw2
Qjy7uj4Kzw7C2cHJ7P3qRZkxZDfsa+r/Y4jhlEqoEHwTBsC0vo/7j9XdX6XEjwP3QHl8/VUFmZNV
sDyDMPOC1TJIOLEL2Sbne94MFLdDAUVNqKXtxfsTdZvo7S2UyHap5dktSC+/YTPPX2UfJljwK/Nv
5zcz/4WjjutylxO6p9hISDMh9Evifqvm7MF03t59+p1g8zBuDwpY1ytD4uTscrY5A03p753GL4oz
AirLYC0cUpSvX3smI+UhmItkD+U1dw+RE23uct38bELPJ/aPA/cwgRW+MkwuIHuZXR+9ZPoCySSQ
LlCVdwHk69ceLZMgSkPyL+W3AtseKrtmnn//t90afXAEDVrb+DcI2nPX2MPq4tWlNB8h0lzPghdt
JSOHIG5KRjzxFCSgZpCEugwcHXqwj/vs8iOkMfbu9neayL4bugcGLO2VGU5wBu1jq5cMLNg7xICE
IH9jNztIwKhcBjrmU0gCDV1kCjRlCP8ft2Yb6+k3bOb5q+wBtVv2K0Pq6uj0YHOzujo4P7s+u1o9
bN1ztZJfCz8YdGPBKAfxf994QE9DnEEldK8ccLUtDzatag7OtdXNv//3zybzfOj58Qp7CF1tzl8Z
QIsbSD/XN0fXL5h/QhCSLmDjkodm2H2I0KEL6SmFDPQBhAf1DNLOtN3a3+DQi/avsXuwLHare1XJ
zRHgcrVrIJidXs9ekLWB2QCBBrHsm2rj7rG2nZ+DqrQEffNet9kLQEdxC+UYqAIAjbz7DfK2P34P
qKMFrPVVAXV6M3t7drCZ7RrqXopaQ12aeZhJtp/kgPbMhYQE9Ru529PUTtu7Th9s7v79f36jX/PJ
4D1YTl9bkSa8uTw6fdEiDXQ14127Bt8Ta3YdadD/RKTw7tWaPYMJW7Mtf6dI8zhwD4vw//sizd/Z
7/fm8eQzv3oEA9rOCIQWJL7lMD8wAOAGroTWTblnII9C199P5fnA/zjwybz/nx+0+PtDGI9HVMKt
3c6+nm357hzGz9/9ukQ4c7M39Gfu636/Vp//fIMIFCS/A2x3kW8jH0L40wLYd4Puto39883uqIzL
PARamsAcedDs/Oagv/v61i78wO+7phxXehwE7DcH0PhsE7gxVEMZQVAmZaDxMBBH3xw0uv36Fj+E
cIagc5Qw+Hf31sMaz3U+xrp83JBvvx+UbXGuQeVu/nwDLSRvDqr7z+0my4A87mYAGpMLbahwogee
oup2ewmHl+Dj6H/VWaxp65Bu6fDcCcvMy8yy0lOhQzcrkizwYBajbyx1Sh8WWm+s1fxD7kZlFjQp
q4pr2ngYzbtBmmI+9nIoZ9pRXbvSkqfXWTa5H1Hex3YRjxVairqZ1s0oYhbwqVX1puZOetwmUtXh
MBZd55cYjXNKVSNXyTR2p6Ltm4/YOnaJG1hp6Frr3TEy6SosugHF88npSbtwuCWXBfX691iRqTvL
3TL6RLJqmkLUdZX0U6gRmMDpTN+HtcwsDXlduW0YF5xumEbtTaaTKhCWpb5M2iqoM7SeCnrViHJh
Yb0ha1wdiImOfjTYM8+rvI95GqlFpR1U+VNRm5U7mDTMxx5dqazOfZwyHfBeRInv5qbT85TKygnK
gjZqBkdKys9lnZJj60wS+U6Dk5lCTX6e50XVhCNvh3dN3eIgG8fuUnkKpT4yuTcvI1Rc0J70p73U
xq9bYT6Z2pR3hVXJNOO0/KyTosj8Pi9MFxQCow1Kxn7Fq4EuDY3rd2wyGVl4vZKNLyp3qII+5cr6
Dil4GNdu5ga6iczSNLX1cV7QkzbrE9efbNPzdd130sxhv7zWb5LC/Zw1kz1PiowNPlck/tQNprru
hyJ+zzpPrlNgABcipV+wOya13yZF3vot7/ssGCKu+9DT8JAuDeY2mxGZdLBfcRGfCUHleRGnab5Q
rld7Piu8t4MUdhn3ZFuWTj5ejNLBQZwNzUUxuc6ZtbDFfpzkk1+0ovd1JvWcDMZdWp3Fb4uO4Q+Z
betsPgouxhk8fwnemM5hfeA5rFs0aFQmbNXoOrOexMmaRUN2UqEouRFNRrMg8uLY+m1diNRvncbK
uWVgw34XicHzseqLeUHq+Lrs8pQFQ2EKHIoqigNvlMncxBWeJ5aYU+pl4iyrM3ntekMT6hJXXUiz
rFezsnfMrDMO80dEW9+6kwps3C/1lDt+0YmmCIgeTWBGp1vy0g0Fj9yARQ4K4qImAbAtthUSDce4
Y8KnLS6DEnfJRVyR5lMe7yys7z/wMnb8ZCA2jFE7maAYieOGSLnvaBFJ6ydZ3PsqhivU2Nj5MDjt
usCZz512gYohOResR6euMHWY4gwvxoyA+UbYZ7Hb+FkywbOHeDnL0r5Vvmxzvk7idDiradlo3yMR
CtBkeeX3qSRz3IgGwGXOIh9N4/iEJv3nwo3tJiWs7RfwyVQtrC4yFdbG7eBn1jRJEPNpokEprfyY
VgYtpzZHdOblzL7PCm+a0YaXc67c4jQbhy7MBSpSX1DMT9zJo8su6fNZ0mV04zW8XSiG02Wbm2Ru
xanlNZq5Y9eGNpuicJSmWRSQ7Rm/zcl0YnBhjzsQja1v+qh6XyWjWVApnJWkVYHBbhA/pdzqWZmr
sMTmPRzQ6ELU1DSMx9gLCk+VG+x043GNxcmE1Wcz6E8yyy9sam9Ri4pl75WXNdJ2ZgmbizZdlmDz
C47LfJ6buvw85Dqbdw2ufZXq/GTKUHvlAQgzOHnjznjiGOxXNCWrMs/eYo1V4Dg8DbRXf5KRIsK3
JJYAvbVy6eZjflwqtz0tpy7WQV9Xo18bTpY0a+PzgogstAMrNrZh8U3REryqcF+eNmlnTmXWVGey
lmPgmHQMFe+S0idDOn2cWObcsY5/EP1Yj/5oG3GFNRfgK3rrzB0s03jmNaIPDU+njYOwHn2HO9WS
aV7cFlluQq/X5WZwM3BGmUje44GTWdyKrgmoGpssNEM0lr4sU29mh6JeZJg6qwmVk+85DVqAZ3Hn
qJuSy2xg/MyRPfGHbuyvJhsTcKA99RGN3VXZ1uk8c7xpYwdJ34mcB7QtRBxicAeXuZJybT3czFK3
bgJH4UDayJyKsojixnf7Io+XdOJOgJKk+Bi7deLnqI/psTvK+i0verjuFGf+NA1qFnvkLjWSan+I
veGEkipTTjBglVS535sBFX6L3HZqYBezjr+3xjByG2nXHGcDlZsksa0/tn2/GmgxXTQoMieooclS
gqcNjOpN2OmomCFi7FXSGIhrKePJbBBKr8uBbXHPmxkdk+iYx+rj4LhdWPVEz1xedpuBjiQcCo6F
r/IyHgKZYzKspKKahBCenNjP2jQf1mZipeGB6CHGE5/kmgUe1Qnxm6brz/quLbaD1/TK9/pkrCF0
tmRcxo5G67gqhzggpHGcE55piD6Dyz72Q5YoqEjBSeZvlPEJ77nV1WhUnHw7Uv3467+udQHfX8f8
9eLuRPZfv0Fl8v4o9/6ndjd6/NhfB4Z3fPBxFnsM8/5c9wM1+5U3n3DTJxz8Iev+SjN37YqPp7l/
YKaPJP47Nvu1wfGelgp+CKSMQPcXnD7CFCPI9B5oKZBP4jEK3BKoHYPDF4+0lOBDOPZNXc/zGFSI
pQtTeKCl9JARYJESuiwQAbHL+xVaukdKXY9gQoD/cI4o9G0IoL/fk1JDOqTKMqlPkl4qL6w1HtFZ
RusM3zomwtzPHeLRYzBF5syj3KTT2+826xlejCCT/Z4Wu7ABHoGjuxwKSJLwXdP89zNQvcqTzFbd
Rjd1jUPcGS6vaExQuxqZTKr1MBLMziNjBghVaTpwus4LAtEpiJGJp97nTRGRxP8P8yL78xIEFgU5
AfRKPjMvDDKkRX2ONri3eRMKzVUMti76LsjSLO78JJ0MP20GQpt5VgwyCQUpRuXnTafS83oEfhFQ
mjjemummRfeGdn+E/rl9gwLBk32T0NzJoB9HEAZdg/CwPN23jOQUV4RVG8XV1Iaudsl4TCpHnDuD
W1RfBmDk9hhlhDXzDoOT8gfqleLTmCWtCWPJzKXMsOiOY2yLaZ6zTqrzvuwUAzH60Ryem6n7dKaQ
fcld6yOoGQhx+HcPYaSBWjkDRseTO+TDqittFa3qXEyDH9eDxbOEF+Wd1kl7kWUmG8O0rxu2rOlg
1fHP57K71fc5mEsEZF4CGmAZPHjww9NNK1USDTlH/TGOvM4GNSqa/CSNdR75fRtr9l7x2ibxf8AK
THz/rh4sm8MJKsg9Bd5t0HeZXzlph5fpaI81HMHqQiCAtfQZz1wX2MDE6uuJmdT1nZKqYaFxAa+P
Tiq6y58vfu+Jgf5ryYATAQRgZpTtPzFFScuuKfv62B1S7Kxr0vF2RYt0mPy60kqDXPcz3HcP4NO9
BtgZNFciiSmSuzMv36+ajFWeJHVVHGOjs2wM2krTuvZrWSbD4ue3Akf55Fa7rBpsQMCxDnAn4Bqf
3qqOYi5iiod1ljpjG1b3W4gSTo4Lr3GKGwOJ4LQarWZ0+Yu3hpo4HCylsJ8YpkF3m/4dtg6nOZFj
U6+5g9JhIYB6hDirMD/TaoKFOukYmVkdt5Bn/PzO+3AySuFvg8DK8a51GGjV3p3dMW4MKat1E9fI
DWpbgKXfu6OE9/Ak/fx2iOE9lwidlwIhBNoFhhPOLkI7GL5ba6OqIdJOBZmbdkY9i51m/GIJSAdL
YLaUzcCudRmkspgCI1M+S/OOHhe5F7FZVNXjGfGs8YH/y9VYjXno1ZT7hdLiODIKz3pc9oGxA/cr
Y7t1Tgvyrpa8X9auwy97yVUwmBLNSGtPBxYlV13k9RX1cxnV0pnXalAZXbvONFjnrsvzJmhM3X7Z
8cZPVdt089hB+SohEzuFx+FT0VbOggHPPUFDJYKKuSaQOELLfBIF8zHkCccmQ3YhJimunYGJM6Vl
GRQg4/hDpb25m1TFBtKIOlSOOyV+CsQfNgUyQAiqNyD7msvEgyRu7IpsrluWrnmp40UZFTd9lU0X
XY+HGZ80sEfURgsrG76MG51sq9Z+8ezEXb+nWR3IPpv8qHemsICsfSHlQIOamU4uYBsgD0xodWoF
7ARyUpT4FYg/lqS13zO3ehuhvphhPmTCN1VptiZr8SIaGWgbLNLXcd2I2bTTXCA8o0+ix2Pij7UZ
Z6OOxxPKsvOGcO+CCaDAllt0Icoku+y0233pUjYEImWyXEsP8ptsZH15AUdyKKQCKep8FI9uE7CS
u4nfgj73kUUIkh3uynoDmQdbD5WdApZEdsFGLhctr67SoiRrnfBhBt6i9z1dRwHw7yko28bWM+5I
4hzjuJk2aVq015HIkg9pV+ZRCO4hPcvsyK+QiMiZEyfd24KiyddJJ2d1mznHNaeOPygxymCEvnAQ
dAqBFl1dJzMnL6z2TeZSHspuTG8hfTnGoBE1PIRepTiVc8+pU1Zc1bEDD9fpQAfWrnU03jJUgfrA
G+Tn6disHODwx52k3vuud9TgJ6ZIl4njtLFvlWeXkFa8xbGbfyYjQ6tKNP0iJXXmJzzvTmvPUX7V
p3PXy1TQuvVJOw42BlBZeTPSSYWTBIQ6OnnzHENaVLAqm6etl/kYN11g+nE6oZEuQvDJ3QwOI0aF
X7HkyjNok2KWB6OnP/NaQ8Cr4hWqxuIKseTdiDLQEURq554hPYghg/sBKbHoWEFAEGmrzRi3LqSA
7Vmku36B9TTMSJ6lyyEeupnCWRYgJ4K0o6ein3fIaYK+S6fT3npygXFaLTH0OJ6XZGyu+BQVp6pW
8bmK4nGTxqSemXpoj50KBI+g8TpGgqk3be1bicAuK9x18Yx5RWR8b8yrLoiSZLgjlcIs0G0mfYWG
/AQlNs2OBcgM+fski3Lng+rGIoKLiJ7l/ii9NDmpZFWmn1GUoi81IIffTiUxl+VYMh72ZW3tqUih
lfOd9IyK3poKwnnhq0mlat2BtJt9Ebrr2sDBY8OvOPCMz0aA+Ad0sDXTeUdFPCywEo0bkrhB+fye
mJUOb8vc58J2dDUkoPr4zZiS2dCDAAhKwdBTFYimM2oOSlObAMdMgNU1bTvkc5lqnKz6Jo9EoEG6
pauOOInxnVFlJwmKqRd0Q9WKTVy6INA0Q6myNRthC8pAZ4M2mwHltDv1wBNTOqu1yIE2IwN+5W2b
ZEPmFxH8KRe/dFs5BSQvYshWwY9yEC90D5ptlbPspJa6ns6pW0OExU4/RXfTCPZxUlQZ3WIDxHFd
jc10U0p4xOIgRQboMecxRCWvVhF7P9QI9qYR4DuCxsntesK6InFIIu6Cx60m0jW68IdxyqdoTpD1
usuiqONs3Sa8ms5tOQh+XXChc0i1ZS/bAJ7Ojvl1LyrhA7AR5NA1RPryrpzypAhrTJk+xo0yycqV
XRWnQeEI1fP55AJCycwrlTRmrjxennDbYzIvm5pcEkiGUrWp3XKkPHDyuk6LE5Q3eRYfs7Yg0gvq
fujAd+2Ke4EYSe8CuG1Zl3PobpQliKi6a8D2O0HcWSncdAi7Ossq7k/J1OAyRJnrfZZFKpLC12j0
0hhkEjs6My9tOm/B4jqfa5XEXhrSDkShBRxY7QWoxonQG5ajLF7LwaP0rRxEb+6KsgdYHOFWXRMC
7wKJ+avOPCwg/UxFPYu1VekGl2XWfrR9XypwftrNxS48RZre0cK1FagKU8QsCVPIiuIvwD5MdTEB
N51W4CRpcxlH4DCDsgTavgQNP1Y3lcUNP+2acYKdSlBNog+lGUtwWVFbqOiyhpMcI/UbXufU83tI
qmjp56BNp18U0BZT+kledrUTFBGttQ11M2JgiWM5tOm1U8vknRenaOaoaPBzIetuMTRZvYpNHjVB
W0f0FOS64SMrm+gGjZ1cV2XCg16hKhQgCr4FWv6ubmK1guWV876EHMiXpOe+zrNjTqM+n9etO0Z+
VWh7LtthW3cWxCRD1SISqThxbBEFPR3hOcNVs+JD5Fy5OioXE64gtgzUBPCXkkDCU4N7AeJ1GspG
emfK60AdVpKHqE1YmNQ18o0nOPMj6bWzeoIaReYwuR6x084qGU8k4AM4FqGHLJw61+aXTMR5KJyp
xb4DqegA1ZQ0XydC5MRvWa1PPBbn2UpO1F3hqYuWqsjQkqAumaVFH81V0r9FY6E8n8u4CWTJa98t
KDuGosG4pimrj3HR9z5gkh93JTzVzMJeJxVIhn5ZVuwTjqt8QdKI+fnQTn5TtOXKlqK+0BMafAHS
+MpMqpmVTXpHp8Jc1jEr/QZ5bainqA3QoJNLncLlGhR7NyxvkQhKKqqNccuS+GNSeWdpbySwBMJi
CHgTCqSxqAuY03Y3U1+ZYqasHiDmdSQZA+Kpzp0Z26MvMnLEJh0peYsjSIb9vNR50FRO7frSTdUc
mrZs50NuZepZkkTsbYbwyOaejAvxgRoZp6ddP6ZQlgHnC1kna1KggE2ShCUTJYi5pTBAhnBrlD8B
Paj9NG+rKwXBeh3HCn8isY6OM9LjFQZxuAs6GXcLUgkkfcHwuMxsPDqh0TJtfRBu2/UQ2/6dtkaf
W2aAUMHqxaWtNYKYz73suixSPYRj3OF3ChNxo7x0WCem0ZdWRWSV7BL7kI5Ds3LrAaQGY6C6NWXd
kAVKMTp3eVXx2dj1NgpamkWfbTvKtwypWgS8rawLZZQRxoHAI0vfOENd+rVItJ+3qV3ChUXs152r
8rCxtA2GwbNo3po2XhfQ+etXhEDc6lKorgRYGdWCZFu1G6jimI+dUNkVyoco8mXdTu8IiTkElCpP
554eJDkV1oFSBXKLug9yo9MTloHZr4UYmxsLCf8FOPQ8gQ/k6RlozPnStn0VDgNI5fOm76BWE6c1
SX0n7/KAji5v57IYh5OY8LhZpjLpe9jf0Sl8OWTM8aMxzY/xGDszlEzDtug8bzYYha66tpFBR6Yy
SDIWzxszsIWJYj1vokJdZ2W+RTqjS1gg66A0Z8g72NqaheMEpUKsFfJCd5Ic1PRkXMRJUx7XkDct
CG/jsIYWqdofTJ50pxL44Xmt3P6GK68vwR1H/c1ASrsWaZ1tsjYrTqqyOHHq0d72tY1OeF6LMyge
2bk7jGxJdcQLn/SeWYwqXgtQm0Fjyiho4VlqNpObwiPW4AZyKtc6y4oX5ozpydmC7CyHIHem6RaM
FUMll/DyQ67Gasto2S9oKz7jEggmLKcV7cyZCG2BrvSQXCmZLqmCdKwwwqmhRBXf1SLla6cHu4A/
AYMWaZNPi7FDBvKrsjnBNjczxKpPrc16MR8Ey0Ko7qErDllw2BVFsoScvJqVI7tjg5NAUaY4jr02
ntd9JC/cCLvXFnKAtQssNsBG9qcWhPxgEhr7EZ/sTHWp9541UXPqpB14HccmC00z7Hu08lbM7aoF
lHnZDBXKhaKTrQOH1hskEAb209RBPfRNYDWGoRnP17qPwEbqEn2gferOq101Ii+pG1iVqwBKfsso
4gTYGNSyyZwwYFQTTGguVBGFk5vdGuIlQZo7ctZ1TgFEx47Lkkf5ro4M6aiTxbNCxrZeDIj0t2NP
bypqsnXW8HjNUh37wLIueU68L5Bj6asO8sjTFDKPZjbyMStnvXD6y4gCQQ5F01ZnuHFL72QswLp8
B8fiOCkGV4HMbwRrfYdZRnxHj/xclcy5hv5vKRaii1S6TEsv7fxK2OgjcB8UCiun2B95cekSF78f
Td0stKq49UWcQVKGUPZWDDkJLYNKUFZG7NLNWO9PmcxXSuMPbd9Vl30yAI+qo+68rOp+PU4yBp/t
oeOIjzaIgCdcRa7oglQX8HdVd9WVAXqk39XciKAhuXOmUvz2/7J3dk122trW/kW8JUBCcAusj+7V
3912276h3I4NCCEECIH0688gztnH6Zyd1L58q85Nkoqzsj4Q0pxjPGMiTBidk8ZBBCSySUqVydsF
+OcxnQy/jA3Fh7C6/4atbIbJHGyvw6JtV9CVyyuvsF87gyqoUEkSHGRqt7tt4u4G97bMYwvTZhub
5FpU3RtaY/HYoQ0ptmCMHhU1WOs4oc6bipJjTWoUZVgnDQSIsbvqh00cXCTbZ5Fpe0dR/uuzJS4q
SMr7L3QM4D6O43hHSRoXoe7Hs2zH4CuEU2ziXqojVjTvzmkU+CMka++KGvbrj2mlpvCcy4OmtD5I
6FiHOZvaJA+7Kc6x5fAZXR52xgMdlMVibPpi7obXxkzdQwRn7gnUclc0sUWrGDiichV0t1mL2oyo
dT5rbX9raTeZwo5zMpxm1ca55p3+4rmgOWEtGlSFcxvrb1vGA6rhrwz/275oXRvmgoQP4TwM19V+
1pIxmi8xHdPbzUb0DrJi/DjbSCjAFzyCk1tdelXTsYBPzgt0NXChNhHGJ9MG63ZgKACfG5Gq+yUO
268ZxvLiC3nyo4Gggcq+Qru6bhpmX0+qZ0oMuRsSG0XFhprwRtHIHKdWW1KEoUqudUX4YfbZeqph
NVqiw7yWATnWemZ9PpvQ0xwtuvm+QCvfu0lbqs0OJzlQn3sqki9zR6KvHlrMnPMF+xjqffxg6cyP
E0rWA36A75Jmr7rugqLrafZEfagP4crb3FW9PIfrCAN97ObTOk7iqqbTWNT1tgHXAcRwE8goDFFH
M/ZKotE8bpZbSCKM4SPwC1pa9iGY3PY1mWd1hALc08MWTx5dFNef+3p1D+nomM2DoAfWkc3esxJy
IzxH08kv0st1/uwc7nJUR5k9hqrDF1PTQL9lfb19x2FpixYX9ma2gSjjISNpzlZHnxfaxjZHAnG4
kQFfsWNGi9VFnNZr2Q62ay+QjKr6pkrSqpw7KEdvZK01P8fY7JYSbRd7jRhOMNnF09qEaF6yQIHw
CRMz3ixY2It53ZLQrmOSt9RG8Qh8IkyN7mFptnOzbSgNt/XWhU34KmyU5UTT1wkn7S2Zuv47tBKU
HLoOLH3oTDhuQ1VG6dANukhifLZri0ZmO00NlIE71Y3oJRtrJD1BgTFJnvgtw9HAUSbB12/xp5HW
Wt2OHUiJ3LsK/8bNTaUC1I3Mj7jDCJ+szKeBZHd+4a0v1WipfakzQ2+lCVRyq9eJJF8WFUfdrV9X
Vx2qRKa85C0x6qRkGuAO9GOKV7lRQkRsWqAlN9mIC/7kYN3CmVKkF7gm+GDoEVodN/Skf2+fsXFX
27egARZl8qpiY/Vh6pI5PoYwAuZjutZp/x2okPFP3BMJUU/7FC1ml8CMPfmln5pL6msvLjX1lj/E
gYnAFMRNC4V9cFGDv9FwdGihSJ2O2Ay3nvD6KnUtiAZAEfxOshh9vBesar/4oY8haVYezePi4pk3
+RDNPL02Ioi2+yie0fh3GIMcXUYdbh32VtkEAC7cPECe0GMdof3Nqrh/WH2gyXHgdIYK0qGWvhoX
6fpLGtSQvkm2ggBZsNPA27BVvb2yWqiUFqEFoXKATVDRUxqayJxQmkIsAGdEwivXpmgY4AqZrM4p
c/01gbywlBh9QrvbVW2D+BG0k0YTZFGhX+lQjeHRLwSsWw6N2bgfPkwnDwam9mnyg7NYDKLYlhnr
KQyb3TIbBvzwcTDhr1VmE/vEiIzQl5rEw9lLKhBkN7Iho7j0YYz3Vhyl7SdsxiJ6QC0kJlTI4fgY
DTL82jVxwsa8R7c2oYePp+3Q1miNcedoOCTVXsuQBCxUa+wu7E5sqfI4C5If4xyE9mXtshiXTtqU
4G+cJftiYY4CejIsHFA89bxCNwLIqc+bCiXmC2iEGvLw5lKdc7+K62huOD1OlcAmFU7Gx49L7Yfh
OFY6UkeUyU4c6BYplgcAetSDEALfs5mHDsKij0SjrmVbh58qwY3b8rleWYM6bl19kWBpnHEErtmN
R6kbHOIU3u6t8jMFbzBSHz02dA6afG0nGKRVn6AZdGl27LqlN8eReHxriB3ZJZyWDbiUtLty1tW4
mMA6Q3WoDCqCYxsnaw9zTKiqXOewa3ZABrUVNr5tvFaW4lWUW56i5oPndj2vqU+Bjy2quULFY60/
/HRF6e+XdQKVFj5Hcsn6YrQ8Ga+qiZGxcF1gQcHMMrH50Gtjjw4ISnTIvAVrs87jLEuxLcEFiyvI
7paJDiBdej49URF2+ms2h0FQOp50JwjZQl+j1YzcBR7cwo9iShN1ltHSk6emG5wqsREyX2agP8Td
6BOWQVYIZ3W7UZUBeex1dfQo9lHDKkDIN2iMxjZPSbf1Bw39WFwzE7UQd2k2vdqsV1WOHC1WLWQa
kxXd5of5GxUdlWVI7fjmFmYfaqBE/OyicJp/Q3qTdihKB1zupZ56V4KHjl657HG/DVqjmYp8rX+L
cam/QiPq4rPJtsEdE4CAQxm1QxWXDhtDddjvMGzRKZr6s1T70jBCurefN6eZQqzRlEzZeCbG86bL
p2he/VnZULqySSIIg/0y+Pk6Ej1bjxKFYnI0E5REmEJaReDYZnEJba2WvI1jo8qG1Ju7Tlw01fcx
qYbxIgIlCZg6sRhoqc0g0FeaNkxtWKrVQ39MBt4eBBYuP3KTdUtRDwBgLfig+gqjLvUPPpO1+REP
LPRQnqMqEfjhKJSdMYhifg1TpO8/0WnBPd9GI1y8buo7CKewi2HNFT7Gl3uIwP3NR82p7E6R7+vT
Gk1RXc7SmhRgZA049cQMH9w1OvYdXoyw44ofAtpOd41jIOlumU3F4EpGsEyPsH+hrAdMA6XTInMf
R6fcTeRA9o0wIibsn1kcYvfaOoW6W0zrWBddxpP+mnnAUkdD28CtudFDVH1secPGUxawFMDisKDS
xj7dV+u9pNDE7rOtbYZjKjKsiMiYNj5t0sLPati2LHMh5y7Ad9B90PV51w5SXs99GvByJak4+yhr
2TlspBFXaDeyD5QOtMlxB2tX1ikxuF/FMDVl7+fxDRQh2m4ztyE7hpDEPk1jWq2gMIWMip9nxE+r
dOsbKQ5DK8Jn1iZDfYsfiQ2PA3UVJAuYqeajdo1J7n7umHyMuvCDncggjltIWlY4dBaxzwMa2+YU
zAsuHMY1w/ilDQ33HZio5hz5zYurCJfyStuGisItsZl/S6aoMqXFiYfdJ5FTcnKowz50dEppSZSc
P+uQE3uwLvVqKfig18gUzbYkqJRxkQlqtnoUwVlxIJPH0FWoiYNwGfTDSmFfQPk0W3Aiqt2y+wDK
Z5W3A+i6LxKxRHlLty75BplhdDdzYCgtBY5F+4KKiNmnGpWvf6giG9sXXi8jbt9tsFdUBIm9AThG
/NOEKKp9SYAWLZBBsJLaqyqYGvpNqMSR8NgSHJKX2Hs3fsd5IjscKKTtW1BwRPrgboafr0+rkISc
GZ13QThYIsqyEi10ta1FY+sx+Vb1E9C6lNbNcJNOrB+afZsKfRmQdPBNOWxRUAFvzWAorBc1Dk7b
nKXDCsaxj3t7SCxO+i8TEOG1rNZkh3hgDmSwCNoMHEoeQjZHPTzxRtnneZJWP6KZcO0JfixLb7gE
RlgIEfX9WVe9+NxNLhRYosCzdw17g8txVv2YhnfQn/rxgE7PxNc1TFOI7ZOA7fFHjcTIEqPqcnVC
z3PbKRxdoDK4wV3c9/6uJp39LWwddoAgCZvAAEp3lf4ysQhUuyerlbe1CPT2nGrd1mVbL1hnKlW4
aERkbLiCdKH1OQiCeiok27rl2RPUNABA0fWcrefBRxhN83ldidMFNUKJm8oy6wbQttZtQHeC+jvn
8D6/omcN1KeaR+SNB5EYvxGHgb0KnVSTAIxdx2ZDDQDPsiFdbvqofsvsvDafkBQYq6/MVVgbFeTN
7AcMlm08O9NU9mpyoi1jH3QeGnYDK+ISqy7ubucahfyhsslMnh30LKDe+w97juc2MDeqh4JyV4HF
0Effm6h7ZfD5sdF30rIhB5WZzPKIEZsRhX2Iouu3pgGomuZDNaRJodwIS1GKGR3VHDY1ftf+IR6B
PMGf9Jk9OXxkkIxL3An/qCvY0hdgi8n81qtlcgCr6rVluYcLtVwmHenhPIGxC3eTpfU3fjJRdKeh
lKs84NI6lw8r2rMq98Fg3KeBybGFOqLYetuPRtEnG+JwPPdTiL15RIfe3YpsTfy1tVKBB9LEpHwr
gs7N7VU7V0P2ICo80OUu9aYC6buiYgHr2+twv+tNHLgLeoZlOZAQmsgrZ0GbHSAD98t8kGIgc1Qs
K5ugFcq6r8ZyMZBeJiinQ1LLQw+mItD3cWBNmN0GQ9w2AmwoCt3l4PG2rfoH2O0dBbi372yfiEoR
nk0yEC1/BjsYauopsdN2skOfxM+Gumx+VYLq7uvWMJh2WQjH/cFLXKFPmcxw/PwOl/xH2Oi/ZUJ/
RUL/P4VL/5S2+xUujcM4wtX4F1f1F7z0+U+PaNh51D9e8kfsKSQpRqYB7aKIcCJbtI97/Bdfiqnd
DPM20Q0R/Bc7RPpH7Al8KYaoZJiyjmRTyNk+K+IPvjRK/l+EzwRWLKUx4hR4ZsR/s7UP/xx7ekdm
7ZDdzmaBPcOMAxyzO/35CzLU8dBBSwjGmz7EQQ1vFypmPoZVfIEkvqGd1FJ9YP1Efy6of4tHxu+g
Q4wiAR5JkObbuTA8FOYdlyX6ZgYf1Yw3IoUyUk6N4C4HW9IzZA76ITohHkXRgjvts3vK2+rzsMTs
k8vI8FhtVX9EfkrqHJ3i8HHN1kUCRWEQKytn2hv4h1OI025KaN72YKaOYpPBxY4mOIBC8Z+RhUnO
QbwOBng74zcrW2RzLeBaos9uEWYoAaclvuhQt/7DN3+H3e1fHD0XMozI82JCLn9HW+JrpjrUoPks
1JcXhNgA4cPc/Qca7D18RiIQZ7//xCGej4Rt/s/XNY3FEo9L29xUNI0/VjG24IK5FVmbJQt48cuK
/2NR/Zqde7c9hSTCIt2xMwB+HIvz/bXUQVYvO4+jY7LeI+tESd4HQwoLQTgfQ7usKp2jKeA33kpP
/uHtwx0f/BPJiJGEOEmhIaZYxeip/vxlwVBzpdohvLiY1GUGQ3jJeQfLaqFr/7pFy3LZVrgeAcTb
JJbpaQoGm5O2y+qTdzre/mG7Bjj7/hPtE0V2YHrnxlnC3gGPRlrVL2xeLuMcu6fequhBpR6aR68D
j1MwZMEDdvTmg7XoMwoGGKRfcrjYfbQdWcAXbPUNC7arVnSLy1XVZfjnfmATpI6FvdjFq8vsm/rS
ZX693eIuuQ3H+uCTOaP5suJ2CVP4vuGmbFXG4V4eK78EC5zEJf7ATF+jN2sWd9PA3oa6PetvjkfD
sWmIf8XN2K6lF5V7MLOryIFhdipseS36a1OZdr2VsYSC37t1hpQQdTx3tJuXp1GIVB4mgYatp0ty
42MPHzNTdax/iBFBxSVPmIgOrloacpUmzlU2j9B0LBcgHZ25mgMRyQOnZNKPaIf74bUGidKUktOY
fppSPqPlz6iHixh3dpryFKgCzccA/dCd4RJeg+jSShwpglbRi+69qo8r0eyV9VsIXC0a2+5b2LXd
mlMvNgtvWbSO58LpDQ9VS1w6FHqYpH9SOolcOQaLs6dKIYF1ClL8T09GEcZKFAlCI8jU6qkI2yZY
oaZYUl+4B7FVoH4focRV20MbzNCfFvmb12hgDtlq8HS93M9atElRoW3YVpFHwxC8Qa6aAZm0zqTz
dsfQ9MXPS4/va04mAarVnPUIAgNSelZTFj2g7fMpOTIG7QYlKSKdXYlcX7aV6ItYIWyo8i6eVWEQ
rfqChuZTU9unrWoe8ILnqabJdYypanBQhwtk1SfUHVvRb5zcJS2FYZSZRzZEFhISA3ewhCyv51Sc
ZvSGt5Fd8ZOxIMxj4pNiapJPMuugJniuz90w86JZsQEv1GoYjkEAlRRMe4r1W3LAeTmN2/So1koW
UxVeiOnaE1CMvlybWt+mjgVPCDndVnEaQIJi672rs2q9qkPdXVQ1bcCKerb7a4nImxnBUsOGU8BN
ehgBxl11AmZZ3sLtelTNDBNDRALeQRS9NPVC77YQ0q6slyankUMYbXbIPTWZu+OtXl7beFh5CbU/
vgzVbnMOG3tIYmhnDwKGK4CtWNgBiUooIg7S+s2skf0rLFfV97ab6uZQeUPNGew+ZL8RRKPIHSPz
F8h32BtDVonPEi5LeoTnyMOiiwWeblhto67yDRplcNRB3+HSJWT5yto4OoS8AgHQznJ5TMfeIzjZ
csCOdOtVIRu5fB4YGUwhmjnuDkrMLMtXA9f0ZKImDYooi9uPpvZzV/QZ7NG8gaPYo9Fz8Y8mHfGw
I1djC3KoKVlO+6Uf0II5We9SMo5g0E19/A3WM7vmc7BOJ+l7AadsS6qPS5Kg3wlIMpWNmDZ9n4IJ
huOJOJi+XqgiAvTJHPzWAysKyi0Z/Q/nG/6bVtIiVRCGEztXoP2XzwRxa/489yvpj3Sm25bbNFnJ
cYNB8r2Drm+PDCmUrJjAJG/FDCPIw+GxMHTsCHQwnbW9zZa0faNJZ2TubehO8RIYpD2x2dp8jgfB
r5Zq1Eho9myEprHE2OOgbOlD26/IUGdQl6PSz+3nlZm2y2GjK4RX+Bx7SOKdmgs4mEBe7bAstKCd
g+cMdGhTRchjQ46ImMxHWtWQlVI5rbfAHGJkVHtTv0Rxsx0DgEvfJqpAeRDEyb4DtUDDGhG7goAE
/rCAWevj2ygcR15GtRv1vnAk7p1wVUgPD9mFtSTG3QM/K4CZ28ngYLoosR9NzO2XjENYfYR6W6vD
MvFMgPqET5rP2wanHfFcGJaexfWHNWrgq+jU2rfVrdFQBmvKPzQhxvnDrd71yaxB8v4IzJuFO9UJ
qdc7lQXnrLKOlG7ttg96TGJkxJt+/rDIka0nLOrsR71axKi3YKDiaDNDmhOplhA7HZcSkBThds4N
BJ4H6ln/gyFL2uUxDB/3CIB24Hld+cEcNSGLAtWYWfyU6RJWX7EmWn3gezikaBxy1TuSO+u7emJj
XQJbh/LbrZkBdYyj8NEy/2NPjXwAfVR9jKIlclfNBK2pjFgbxMfZEgufLlCwU3nirlofVCe7bgoY
swtNd1MtXIEuNvBQYIAtab4vXneKAmWvMa/a+XNI2fJYzXN72sDOr9DqGa0OqvbEAjPe5FnblYVF
pdIfK7Kgp8FV7YtpfHIRYlGHbLFJlCdjRARq7Hi4hzTF8lloJO0NDHrSm+qk6ylSII98e5fazp5t
SOXV6thcbraWYdEuxrcHOBUD/wJEU94q0TuU70PnRTFJMqjj3xd6f43nUDw3Ze8XYuTSEO/9c6E1
DGacoJVAoqpiDiQ9muHc4ECLsGlVy6FTCxLSf/+W4btGAZ0J3jOJ8CzDPaHzlxzVrke1UnbLxW2N
uCds1p+akOGiz2Q50Q708kCV1nmW0VqXA0jO28oGcf3zc/xfB/y/Px33f8KSaCT+tgF+91ibX5vn
ny/970YYT9fZw5J704dgHHqgXxphjlEeEabpwJFAqvKX+R9ohKGG7q9Dj7G/CK/670YYw18z9MFo
PTh8wb19/g8a4Xc9DIKWqCAx6g95zYwhRLD/+a+NsGvgGy46vsVtiwhYDP855fYYIYdADjOCg7ds
7RsHTlCHn/9+ib/r1fDWCbpwvCfHXBQ8RfXdXRUDBeK0W7dbAi34sgnQl3HbAydcPWv/qVd6335y
GqZIREFwSCCqM/oulZTIfgPfaCQi/0362MRL2BfcD5EsRtmGQBiUCzoAgHy6hx+ZgaUg4hup7VIX
tqLBkLNlae5mdLdAiZRkb//hbwGJBB0rJr6EMcbMvx/CAmwNdDyOnNu2n3BkbqJ6qDfR31edDP+h
RX6/sxCOeVoE02MI1hZStuSd9mGhzYzSj/QGA1HWoxrJ+pjCoXxucfydvWrkI6j2dW8lVAG2O/sC
A36fnPovseh/aZ3/qr+EGD2Na4Ftdf8k+5//suxClkj4CB2/0UjBXDV9Nl4N8JZ35JdcmI7oqZaR
+8+2cYg+eC9YlAyhXhL9/lDFX9+0aWcSc7ltN5GOseAXzgFSbr39aIHVwoJNl+3891+TvWuI97fk
MR4bkKLcxCDn92scbk4vqwQp4qZdmquAupEVphPj86qS9fMIX19dQH/V0ZkAJ/qhxOp3oqNVULtj
DQt+sXddkrbfrfcAuRAWQHJjTsxOjDSqPlCZgddFnCjnfAo+d4MY3kBeclcO09a+AUbhWz7oeXtz
YrJvW9oNd7whSV8iLjPiDOYDJNya9B+2ySQvY4BITUEl8deYO5TJgvchPYle6hY6froUS49hK0cZ
2vZmVhZeEWaH3MxLHT4QtDkfVgzYIGUN/Xw6E46lG8Y9ZIYMjclvUokAwyYgFL/8/Y+8P0n5Vx0E
PzKLGU5mPKQEMgyO6T8vpokh8LbWywQ5qxcvcatITlNbB0Uj5dadeKCzJ7iiywdUCRZOpBLhdVYD
myt1AzD87CtXZNuyBRi7smKqgTX18y6iPf7954z/shj26HaKDf33cORfIuV8WFb4YCDJKBwsC9x/
VCLHQ/Wmzw3kIZMzp+nHQU2ZzSEayOuIjNUdqRFIymujpxbEXlrfO9q8BOsI6HIYO/Ex3cdb5DJe
5W1T6eEjKPj+kWBWzFujN+g8CEmpe0rkAhIqQP3QBoJ/sU2dnIGVqzcKHXJ/znr8sR56UL6yn/9h
a/sp0/+iUxGeYkQpLBWoVPsO/F7GD9OFNlMGN3CcbJeE4Px8PcvPfgoQOwAaEjrMw2DiKhun6WB8
AMJsrCeqi6m27dekdxwLN5oCdF9awk2XQp/cgGYK6T05vfV9O36Xpkqus8AhMTnV9evKoaewdrwb
tnR5AtuN+RSkWjlygVioeU0r5vOVrXBneVBt93WwmM9AiMwhlLJ6CLRc7jnQd0QdW13/WDI1Xmo0
JLfgrGHXGKB/L0k18aPR4fhh9S3wxTBpHlldrWdQVhpZQFph7A+h04eVJ/pYDdHLhMPwPu7rvs2h
S49fksAH57rF4JgK0hBaoJleJpHWl5m49lhB57iSrHVY1+gfRAPYj8xojKra9g9OAr4N4zn5pDDj
Qx8JiZpP8QY3Pk5lc+TamI/cVd0PCL3ILjRtDMwS6YAjkIP4aQsqfSIjwKpiMUiyFGLcujMGeax3
YE4Tn8dukq/LMtU5AxhdfeGREd/NZkx/GBIpLxIJoaJGh56eohqUEtoT5eQR4SX/yqugzw5pV30H
Msw/1ZjIpBCpCOKoWDnc6sM0WY+BShbhTB02CHUtKrixuB0Qu22QFEHg8luciOAKZtr4GTeVOtGA
DN8aGwY3Lffo8UUTV0UF7azOBxNVpxQg4ANA2u0Fv5MBjo+GRx4CbKUX2EJgq1o8XIqWk5HL98Et
wScPnuuJwqEUiNet/ADnbR53koe8NAjhHTofx/dbNErE/ELal0smqs+gpRAEnODYotceEnJlIuAw
uW3m9TqpA/G9W3vM6ErjNugPFkNS8J/BcryEkXIZ9C6Vfm2sV48VoW0peE2+jw0T90YNrELQA7oQ
kkQ4kt1sbhK7VfdQ8+IrKFHzUxdK9cYRawWMjvwVXOiMrsiYQXHlRcs6aAfZgHjqGKSYL4XONNHQ
sHDE5wNY/K3YvGMLMHJYLEgHrcET1AVkWCsDCimvO66PY42pLQhb7moP4gJQfsguAoHpokW79fFF
/K4RxTaCXGSVv0MmKs7ZLib1u6xkms3kmaX0TqJVfYGwJ16naq1LsUtS8qc6xSHoVrtktTXjqd1F
rHSXs8IUHWrul3VDWAtyl/9d+aIVZkUFuxwG+hMCmayfaaX1rZbQjsg8tafY4WNFbQ/gV6dHuw/O
6WLDSnBFZabCmuU9CKKjydawrJcEM6UMFl1GgD834JjO0KE/CQNqJl5ElPcT4bnZlb56Ft0p2dU/
gZEMxdagAZ8Ne2O7RhgFMrwDzgV9ZJRP4AQvXq9Iuu/aom/5M26jB4g0T/0uPrab+jJXKKUi1WKw
2sS+Tgxn+IhJWTjXMYytDSGjCaxN79dvv7OoYY0FPGXzAIBmHM/e45IxJCnimVafcTNmx2zm5iil
xRgnjSFkkc+a8QjKFber5YN9mWaLaQ1nxGSSGFWVhMI0buVgw0TClVgSzGCqVozSC5ul7w/jCEml
VNaMtwQKSOnIyNpDP4wRUmsw4EsODFgUXUt7wMAwg5882oOHGMetyslCgubENCDIfAGyQg6RAn3f
DJH4CPYAuluEcqYYhkTfD0BuzviXn5RddINRE6H5JBwU0GMfEPqwOWxaSDCMFLGrSZ29Rpgm7kH1
BXzTNwKHHGKB29pAUXEgarphhMS6pDq+GvwK4StB0BFRQTpd12GyFi3pmgomwipOgZXZ64TxEsUC
4nOnwNRwtNXaPTUzpUfXJ9UtDVYIRv0WGFA66MjXPfM2ipu0T6s3PadTsA/HW0sjROMOUmGzycHi
je1FQ13/aGvMBNQY1AdxdhrhOyUO/kbRNil5hngHODVbVXpom9mchBUdAd8xyQsdePemQ1AZOSCn
bIJutZgbWAbxW7CZLiyHZsRm0YNQxc7PaHiMqpmv+eiG8Oto3HrY4PF9CeNm+IiHTs4HGzn16Eef
styIxbZFZB1vyiYy0An0AN6iwFg8jNLbsigOCwGgp8TgvgrTHFEddqcBzBRQKwx/StJxp6C1YDn2
oj1Uzl1SEraags+1msB7JtkF5DL9AF1GfccUDPcN7CgynBUYYcQKcLYXbo7YASxs/dyMkUCSAb/W
Ndti8jWDj3IYuy21ee8pgF+LAYMux7yS/hkBZAQPtmxNH9ema1ecEVtojxRyz701m1CXFAMNsYZk
ECEihoYPTdyA/PBjj9lzwDWqGPPrYuhgxzF1yLjXvmoHKE8qhjSoOtNcLVB4H1MI+Q/wWsXjDH47
2wPcxuV8RmLtCsVQMuUToNfXVI9QGqGof/a0Qwp8zwZWByb18Jy5sb7HHhknxzkETITUE5I9RY10
0ac9XVgfksoo7IIgNNFzwgGaS48pKOvDjKzDCwPyidohVNPTxttVY2nqaD4x1c6PDAmvC6YJheEV
Adop/0/b+dPorH9LN6AZY1Aj/tWw/pVu+DfD83fO4Y8X/8941/i/2Duz5biNdOs+ETowJoBboFAT
izNFkbrJoEgK85CYgaf/F9T2f2T1aXf0/blxOEKWawAq8Q17r03iK+Irna0RQgKmGH/qHMC7ErOA
egVIJQqIjd3/h87BBJYF9JXG0MaxTPYo7+bP8Y7xD6R6P5V/G/tqk0D8F+Mdutq/NkcG0aZbGq3p
WIa3oWB4f782vTHTzF7hmzrJWKP5kyv3966wZPnGSSo/NOCW2oMc19zZQyht1kueNhJNr9f+WPMU
wydFBSRXp/yKkSGJZqYlkWGkKV4sSg6rqf13wyiyUJTr2WT2ffCFzHddufQ8G9g63/Dc40Q0i28c
U5thdXafCxuu7Njnwz1sgmSnU8Zz4sMZrfop2fFUML9Us22f2Du4u2pJap5a83TysxbCCL6uS9Fk
1bFdMAlpVatHQ2ncNkikw2VpcWo1fRkuEGeP5rYRzBs0zmpM/KONhvRbsmr4NBUCfb3kGcL42YlY
JlRJSMFZHPTRfqKc+6zg20WTYc+nUndmJhSpz3NxrMKlXvtzZYI58FjqX69VL6OhK8fdGDv9Y7wI
5lntvHxa85jcwPVJEOwu1QsaqRzrie3u5qVb7nEmxdexGs3bVkp5rvNC7WFJeAA9Ta4PJNgXtWTy
I6GHOdSTsG7jqWdtS0Uj0+uuVjM79dhKRRR3eeXtJ5ehyUHHu6nt69V31ovvzF4f+qorqZBzgiUC
mtuu2lVekfaXwW9m94WGPLXupikDU5AP7KMDNNjCvbK1zXfG4ljIUPRr7aM6kcZ4NPRcgddUiSZC
ZxpHd0fd2uVZUHv+2n41lUUhLbVkXE6Gzygv0Mq6ejdzvfkmgTQ2gZMiCoyYojM1N5x2+VgRW9Ih
sK/Hj4YfS0Z42PNvQGmGb3lT5P7JsWFGBkiUU/dq5F5Uezumz0Vpl6s00qk588CB/dJubj4j29XI
smsqIqtWYQOb4pM8E9PaSatw70G4lsuT3aTqxZyK7NXohvGWlaY2HjQK3PE8tyNlRJ2ZO2VUWnny
1qTgcNZQ/VP2yR5O5c7PeLE7e4TB+xTjJfpaO+7C1MCtkOgkXlbGVzHVd/+ARXfODibuuJtJ5xdz
8NTgcpEAXkFgWKZ0pUoCmqMF/tIzD2hWc0YjwZCAcURZj+VznmbKO84pv60XUy2skhbFYrAcsG5Q
Mvvqh0+vV4TJIOr1ZtXomQI4aiwBrMzrv/eDsh/7zs+93WTkrn0WkzY8Yrac5n2S0zbe0aLoeKbH
GN2D443a0AWKzfOmlhZMIUQ66FjNrZWCnq9lzuoAKmasH2K312d+WUYNFdgorJDLuBEzJjObHlno
e3jVs6YTbO7mlIrOqz6lVbtdZOWzVYJgyPGX4NqX1bUBtkQ9LE1nAJ9c094LZQ6gCo+g1ZdYqapB
oN5Qw6LhT628NHDWafRCA2JCH/CdIyso0WDwLkVptUzMgHAG04SlgY6/ZsKHhqCoruYOzfLOjyFb
P7bFLPonU3mW+WKvhsJWpLzaC5BK5A9GngkjRHw9n2M5l5Bb+7xtojI2ix+YuPoyKErl5NHA4C17
m20zeYunmQIDfZVQtzP1AyTU2YRC661fk2Ktn10vd2VEw+r3V17WgueVSZ7PEVwRp79L2T+OiGXj
c1pjskDkUd+Zve6mYU0lgefRB141QRueoQxaxWFNcuPZSXr3AaZslqAjwY2Se/pyzc5Ie5LFUPwA
/yD5dkRvosP2ObWwADQ/agevMT56vitXNw+dHNIf1eiu6l11A33NPBXJetRpCZZtKtJ8KeFQmAiG
9DHnd9lnd0vialie1VrtxlWUj8tCG33980n7fxun/7hxYtfH0/vfVyV/zRr9ZVX1z7/4R0WykT1R
X3o2mkuTwfOmbfyjIvH8fxh0CKaPcs1CnLkVK39WJMY/hG7zJzpiMkRcJn/0R0VCSDRp3aypqEbE
FkTw3xQkv28fwIoiYNrWPcJ16Ud+X8SMaNA616/mQ++XDVqNvLqITK/PjTD8aFiSNt0lXZkiaU9U
8rW0OugMrjX1/7zL/q0Q87cFBNJina8GMJLOsmWTgP61LJryqvKnLjcOtRar7xmdnhu0jEAvKrPN
G5nn6mFd+Y3+cr3+89pje1U+OVJIgYDVgZL511e14UV7C47Pg5haTFTG2sWM27Fo7zzGuif2t8aN
30KuCv7+dc3fUI+8MEpqX5gGsluPSJxtF/fLviVWsZTuXMP9gyjs7sDtO7culMklsLzndFkhiOeV
qYaolfa01yq9lWclE1EeYY4wfkEjx/CuL9AcDYX1IMkBsEMra32E84726hWms6uGYoVoqKYfPhM2
XIRd7z1lvUs378d1x2xt4fkUz6r/gLjeXK2aJ1/z1T/8/Wf9baPJR6XiRnyIwJPdi21stMBfPupa
aimXAWWGWIBAYVXaY9RDjdnQ0gVghJrX0Zziayhan3//wpTu/K9/GXTz0j56Zm5xlxfGN/nbS0u3
w5BLVXeATstG0YjctoZOm17VrfHNBG4UuaUXDIYJIkWtJ4aLx6KTWMb0ngfMKRnjUJN1z6w0/1yL
7jaXbKUy+0lX7s0Qd7CLess4NqZ5EACzSwoIqBvWrrbraGOp5SOaU3cF5jy+ld50kxnesSoq0gS4
zKhjWmHsClW9TBDWnKb6mjXDdU8ncuxVcpKpcZqMpgqEZV95ifYyiUEFoneuZp+bstFfcfNe+woz
mrY527I+KqweCVoFPeVPIhsGbjMEqH9YDB41rBKNn2g2Iy1m7BbM3JI5NEzFUASqeukeh8y587z+
I8E3cRw1fUK7A7ENsJh1GSdvPGAMwL6GHA/f8g5BxCsIoNtcITHrzIKyt0cHEWs8L3P9kLmUL242
5HuTQdhD3w0vle3ssOi6mMBV5CrAKZPGINb2q91Q9HelU7dodOqva+u95LL/TCs7nOIk6Ax6FiuJ
bxZLfGvslTq3jqbaw7yd+k3kG/03tKn6ThZFux40VnwnTGnisy1imEFjHcs0ass4uZmQBp+Nwev1
EKS8evMm3k0Yj1bKEs0tfmCqW4tgHPzkjHbJxGcoh0E7U91IPqJr6ymXIJVnZjww29qli+Wp6qrk
sK6UUvAQnOXeBgj07FJJlpDaVuvd7dTwahqDte7SXOrjBZZameKKjNV7v1Rqn7sq/yTsw3jt0eLf
T1ndIy+Kq1pFzdAsBwOH9JM3FyXD1JTX4r6HedB1MHRMr4XckaDKMkJV2W1UtQaVVu5CLwPHAUtS
G+qhZeWIZ7ITojszglr3djEvUUI8wkNf6Oa50qv2eQIb84hvSfM/8e9i5E4ynd8sOSbHlB4c27ie
qfZgeKAAbShB+aGzPcjqjWWM6E1VNt1BQijKCMSkU+8o/lIj9GyxAE2cxAI0GqPvePJiHO+zVzUY
YFEts/EVQ1/cQ0ArL3KGhpShWsLOJEYmYpxLzOa8edothZc+aLIzrwR884YeQC76Hk0hqHwOU+u6
0fPuhpQSD5QI8sHAGxMPIkiWZ0tIod/M9DOjLQNP9XRdoJrht0AjvUVA6J16R5Wv2eyoLz6FNlJh
nVXf3s2N/CXPu24Ima8j/Wu8muXuTKrGvuni7JUnKyrHArLovrIX98PsrOTScowz4k3qdecU3bz9
BLT5OPe1fRJmPKHuHfHIkbCQ8cRxoKxH6ONrn0FnK3ZzrDHMwikX+nFagZ9D2Wl7CY7feJKvpj1Y
UaJJl92EyU8D539ZHXxkkgLmlCUPepLVETbZee+JzF4P6DmksfO5dQTbiKJ4qggiQEuYyaOk62C2
OfkRrXl+dDycwK4oDpWXsSThZx/gMlwusFWYDNepkC+UOOx2MvAC1K1RZWt0EkK9sv9xH4q1K/eF
1ho3LM6mNkz9Sb/SDLNwAcfUknWHnWj2YY5bPdRWOT/qIrEBsdWYtzofrNmNnjJWvzF1UPgdCoUp
gim3PtM7Gwl63KqbOMA7rb3jxb1Hu5jqYic3UEePChHP3OBQ8uOTNp8gAHv0a8nyBSu4eBYOQ+MA
aVx3P+XJcpO3Bo6wrMUkHbJrEZytXBnQBFPQZKyMdkAXKdCttrYCz62GlVq+F/cDaMNHDVvxN+Fs
4jar8uHqQ1OM7xZvU3bSdenfhB1/2r6qdsUgcydIgAYwhU/q7sgHK/cp7oSjYUkzQj0gbzPmvtdV
38f7XGXNlXBmeYdKZz7a/Ga/NIwpeMKUyNxrBDjs/tdxeaeTse/q2EqA00AWPGYGZ4WxbItBIkPE
vdBzE6U95H8nLNlQNsEQZ3ES9u60sCxQsmLx0kj81fSJvRGMiPydQAw6WxX2X8WX2LHjc6bzgMCd
1p7tfi5IGLK0u7zMcfRCwBrDxC8ZbDMIWF/yzJq1oGeZ++aqwbj0U9PcLYzlv9vsaG48oj12xtBO
EfD47EyTNkLpQd5k1rNxvcKR23EY1iDLGhOSF0CSdenahsmxQaPvAa34UnNBkyBmaQiyopbdV/yJ
eBAbRJvsxeggO043YV7BvJNR3tXzd6fKa0OCcCzSfGf04F/0fZ4qp06/sOUt5+KsoNPilbPkkizN
bWJ6dPkPJRpPvQhNg4YVecg3h4dj1mjHWbDQn/rhIS6NQ9JjYgcnWh31jNN1QlIc8I2VQTbQpwFl
aT9+glyNRiZxYNpgVfhJzjPH/AZ0TQQ/+tyYMnT9ar85YtNiOpuwcaM1caKxb5Mo3uyIZXmQDBBP
gLouY44DShluoLGJm2NzN9mMm7LRvUnspb8tdXNDEcEpt3Kb3BUn61Gj4DCe14el1d5/kmBZGjwk
lf6HxeT/msP/1BxSTwrKyX/fHD5/tm/v7bBuybynuHp7T+vtX4nqvRRvI6Xs//SLf/y//pxgW/9w
0BNCa8H0ih5h80z90S+SXYZKZbPH4eox/iJQNHHqoanz8eohG6Q3pKP4n37RgN6wzbdhgP/8o/9i
gr0FUfxaVDPARg8Hz8rCCOoTyPabcm8stQYMvJue4sbD3+TFy4eZUgsLu9E+9TKfbzDImQCIgfZE
bsMe5pD1k/5BiTACclqYfyKV+hibaTECabDMyrre/BSORaHt5f0jtDRf3/3y3f8vjd7WSf/2rjmF
ydcwaJgttJWbZumXLqRn+2OvBG2dGjavzZNs9PKqYqWqTsKDTiwXL70nwInhNwMZKB+ViyWr9j5g
QUAIpQaJ/v4NIR39/R2xBDDp4l1onoIef/vzX96RPzWQyZYkZm7urew2R9l+uDmWjaXX43vLTOyV
YC7ZscRPUhAIcZJV30EBFICasYR0IUv+7gDdqbwt06F7rlYeYZktUyp1y79vWvXcAXQVGglSktZ6
q4v8KeSJtX70WukGSVXzRO+WxNu5eIgBPDSDpgXO1CU7J1s3MrjUjrg6aCWn/LlcOjv0+oqyxpF4
BZV2T3AQNLaajJ4tZWuIPPiQmCdhbtmudsrH7kJfC1ozleZtMWAk8JR+wiRlB06X90eZNN/FZMZB
NYN8EFawxpU6SuWlJ1YB1rfZWrKjn26zUCM3D043fYIZ0d7Ljl16p8/deyMEAFvHTXmo+Yu4DEWW
HQ1Vuu9ThVYAQRGT5iY7l7YOvQ3LHdFNg6HdD02J/ae1+rHCsyGyIyWKd56Fn4XdWM/P7DSSfYzH
erdKCM1e4RZ36STrqDethxbAV6Raa+1P07p4Jk90BDQAsSHvsIUpkw3+3mCC6Qu34vz3meMFAI/W
NbCTniCsGnf1bvE0GPiOSt6cps62AWqH7X1Kax2ZoSV061AopFaB6dczgUZxZeFuAxdUBmQomdeJ
0pd3E//KVwbJ6kNaVf1QkzUUDrZ0EQ80mnaLG8PkL1Va9jKl7gz7qprT7buYsw97WJ35gHWqxILS
LO55GfFboW10rGqfojf9ujJtdg5QPmcvStJkvkyes3J7zPro7PhZ50VYzcp+mPCnHbEFyK9etmpX
CxlmB7YN1l26KWsW0/TOyTTGFwd7xwXfx97EbyFvpnLNmFOjtyE2sHezN3TP7IXo+pAExI5/hVNk
LEGZ+f2TYp+MTUop/WFhaBFmMchKxlnpkb1wh7VL9HCq/ZyFRl+V6S7nY+Vf5oJ6didKf36YbH+1
3nIwdtbJb6vESne1jzToJm9W9w5wOqpLrYQocsbjIiaAqnnpQ7seM5y8sVrdQ9lKr3zL5kxRrrvj
aZrbQQsL18IirJvxkF2tfZWPYaGrfo8mLY4Gx7QjEET9tQD395SV66pHJRv9JkSN0J46w2+ep1ys
UdmVFZwMFNeKyKqlepqlHgM8Vln/hbC8jl8dii9ER96+zzCKMoTPsLHxge+RZi0Xz3TZU+MWzldI
ThWBh8Ap2usMmCGAlxF6/DJ4LrpSxxQL2O9YvlSVTkyWbg3DnvPePndW2u84BIR9qF36ASA4S/e8
VDL7CttnKwOFnZ6XsiGKDWTScw1V40aDpBsotjAtLqYeJsbKOIdiMPViUgTEqH+wp4AdkuD0MS9a
Iqd9CbfsGcO0fbtok6XtRuBZJ4ADTZj5HHQG2Dh35zCEevKFY6NbyM3li1gqN0LFiYuMWC/nfeAh
SIOcIJjclbqXn3ULDzU/pjIJbRd5XMDCg4IYJQWlV64p+z43uh7hTdmtcakHJl91dcFKlBS3AlCr
uRMWBpdpHcJ6cBYdcVZuvYPx8R5sMO7+0Qea8YwtZ73vvB7A72o71o0keTcOlVbzO6gHVjEdESJb
y085CxoV4xYLAC6o2x08n/1klujV2wCC9LEhxpABGDz7L37aS5tL3bUPNsqDyGhb6tmRWVXHXcWg
qhmO/GBjGBclo9hZEw0V8zyEUtbuIS6ni2Ipsm/yYTmVlNcPC1z2/RLnMEU0b/hgIoLK14xdjrt5
qK7NHM1O3sKkbFcM2BWGuSA1WyyC9Mxax9JIo/AJKhc1ZCxgRhtz1LHUBaNp91pI7Q6Pq8tWTtcB
YoxxHH9uOrV223oWPzegXudgJm06IkSv4xjPKJra0bo1DLc5NNsSlS7+pVJ2t+w4F7wtnkkB1WXt
6jeDfpvBL7vu8P7ctIvSo4lRwK5TRfXSbMtbVxWscbtVfpDwLq+zohhYqbHuZUliR56hEbmWiKgY
J/ihZuxcFsvPzkmhaYCI+FW2TfOZruIZi7bG4CVjz1zwnxE8EhmrpocYueQnfo8SPOZiv7J38o9d
CVnK2HbX87bFRsqJg83UoALkfndadW++E+tLB47yIHCLXdgp2eGYjie3mYD5wy5wd+W2P09FbH6p
t5164ZU98jr27EM/0OBuu/fy5xYenNrztG3mO7ahu5wa4YaoP5b3ctvjW9tGf7H1s7mQEGq6Q/1F
8xgWK9EP4bRpAWLIwRGcSOsmKadvXavLU5Nk2nPFFi9Q85pk5/WnrqAhXCBnJQ8HC+SxQfCMiAyG
xDC6ZqAuAeLI+GMgjggrZONYO2Ly3CcQ7y53IbaAU9lJmlIHNtSbnScwEFodxFyUadR9SIo5KsOC
Xd4BRk1GmZha+5VWE8quqG6bZI7B/VZMtIa2LyGiUA3fOUVqFUcAdyQNrFIDm4metNED6bVdFqBd
rZqDgMBoHWCwcTKjiWpfoUp3n9K36ofYAL0ZjsbUIKD0kenG1eo/92LkyVmWRo6DsVl75pAMjWE3
sRI4wtGZul3WKHM4WIiVhijhUf8JqNpm8+rV9+wHzMfEtuRXe9B15o6+jL8zPGp4h5np+5jAO0Zk
TIjjpH9Llo3fM/PXEzwAoLiCgcUsTbZnNlOoMZM5K2ceOSSW/L1yTdsK2gTmWIC/jgkNx2SCGHIk
6gxzpYBVABaSEJcR/QBnvtedi8FMbaZnY/O54nCUQWKkrhOmYpLrrhtqmTHSIZQ3QHSqpzh0E0cn
zLBfvmkjQTbnxln7dE+Eof0txT55lfYxaKm2nUZcxnpN5ZHIdi+6qgGQbkLlA324iUitfIqWxtSi
oQEfHQzm9AAB0QuZcsR7W2MKF7iNRYAh+3bkj4kWvzN332a4hJXs3D6WPwrXwxDb2SPQQTMZCO61
ZMVtPSJoaK88VasX7s2fIhWVInDQaj95FjPsx0jLNUlIZ+tqSAtiWSOYYyks3pyV+AZy16T9mXmd
mb77aQf3jOKu7zj8ff9KLOCCe9zth7yX6qy4UZnH+YnhhBLdvMAh62V363ZOz1AwP4bSvKTp0v5A
9D1CirdS+W7qvXtLNQk1ATYAWsm5K75IHgZfWU/PmC30Frx27J9k0TNSy4zYvydOFVZYbxZJaDAj
+y5piRYUAjkjW1l2KcbuNgXOLxvx6hA3etPgR9cDy06ZF0lzlSBY6yWH4B3XDXR9WMbKVd6XwRfa
91Gzq9vJVdTqMxVYsy9zkb2UXetrHOqZICLaNLxb0gKLz571Vs6Qx6vuUywBAZiwCdsF0vtwHtrO
BL2WLdq+Au8lqPLG9MGel6G+6MtowVTQ0KIHxmSS0hI38A4oidLZConH1HakMJdLlMWjvO3NpVxu
/HRYifEZoPaebX1I7JB6lZlkm8eA6RbjqMY5vsuSQXsdNBSEZWrBaU9r0lyDKp00pp8mMKqlRfzD
o2iegqr0uoguc+EJwqTInpFChAWV6kWxN8J/3+TZhZBdK+QJ890c2nxvuMu1KAfKbgrhYEmLgVRL
9VHZ6zuFnLgAzt9gZ7pnROQBNrft2LGJGFv/Rl/aVA9yYoVmU8dCay/ZlbLE+m32koxVDPEv5BTw
4ByV33yAdwlEV78ajMUmup+WJVPO3MYnRXafD+g2SRxaX23CTd8ptvgIGsRK3BCllT3DDi4VgPw6
uUfRBOXRm9fvHsGBN24tkLWOwDtvtVYZ6bWGH6x5rMmvcLHyn/m15DdjNoovSmmSbd6cn1gjdVeu
lZhkq5aIHpqj1cuE8V3rhn3nXfd6BY5kaNYxmJmr2gN22XBqhtu409fXxkx5ouQ6gRmg4fZOYz+A
HmQzlxjX2cKhaTQiPrRa8dprRn5GXjLihCCBw6hxUghoD13GgdtbM8mjRp4HQKiWHJAFFU7tDZ9o
aJ9r304DSa3MJW16K9IWrX8QVWk9a2hiPstxsYB+dg3i4nV+WLyiO0mE24HT9PWJItSlRDSqx7T1
vDmUTmcf0phwUguM69fWAn6LSp/Gc+NWMI9AaEyoISPDSbOuHSn4t7LAu6Cm9jTpMrupCBoQMhjI
/4EPSnS4ey11pPPLVHbvvY85mlppKm5WkXF8on4jQ6zV0kJc45qZSR9jlV3d/ZwH/N8g7T8O0jZZ
xC+zk3/VfqbVW1G//WVg9s+/88fAzNCdf0D/YBxlgBjclJ3/f2Bm6P4/bIZozqYu2PQVTMX+FFi4
QK/Qe+LX1bfl/ybU/FPyuVGv0Cez5QGdC0LQ/28UFr/PeXS0rZv+gwmPsP811dGYyLNIurS+mpO4
O426p0ETd4hxgsjIjGXB3ALXQU8e22xy2v8gNPh9WLe9OFkS2ySRPTw2zr8OmUgdXBLfH6orgrqm
207zlr0yssoGNahcCVyr1lA9eJbcqSw3YZYUM1TNXy7X/zJ74zv+y+jtn+9BIO5gaOg4v2OZSFuB
n+211VXZz5zsjLv6EMW3YvY0t/br37+Y8S+vhnmaO8qna/MYe/5UXvwyVlt67EetEtkVLOYrk2Y+
GMfZ3Q+ursLO9zdwDVuzY26Pfk1B6JiMfbpnAwj2i9sPfmiQ3BNJt/1hZwlOkL9/d9a/XA97e2sO
DAt0hi7bu79eD/gaZlLjsb3qJhNHmdZp32xHCQLXfYVsz+hRqDMa6rR3v8uH5zwBw7sD0ATqlX0C
CsBC9bcFaMjxvmfU8dDWRoPodvU0J4SiGsdhQ19M7hl7jnbvxTVmosz03IdmHF4LsU7Pvmwn1lN8
+H4iBSkmCgtQNQM7Mwtxai+UaANyy7xyyahKOuOq8Re8BxBTyXiBXuS3e5QAhIqrwWOjBECDfvvv
vyXGDr/dMiieNswHZl0uIorpbZr7y0W0Uwf2qOs2Z7IbCZhI0pawvQLsWj0QTIHqQm/OXuIOEIyy
/rO3LfrjjkajDXWNMW8wQGzWgsSPu6c6ZSvyVvhxhWMo8UcjMJcp2euxoc9gfxoMwF0Kt/XoMqas
sGj1ZgywlXi2Kz+ttaOTpEQIlLOK1t7qQhxJoODJbDDaMvm+kvt3p+lFcVNC0WUDeFr9lI7WJkPL
gZm1J03LeWSoR3CRN060oFuTOlfW05pPVmiaOhLcbKeDAdqB0LzOyVI+TLFoQxalj4rYlV1C9taT
vnBNc7ma5zWvYbbqjtXRe5mzec6JPgCqjfXLARnpGe6xoV1jjVWOo/XeK6iRtWwh7dTGqrSds9T5
96kikAn3ZV2+VigX33RnKYxgkxKQZuQPSB1QBUjrntF1Zxyp1YbbzsYyhhna3pWmLa7UWu58T47I
v91kDhojTocdCGWdbmJenBdnapPxuKZr/coogmaqIPeNdsItKXNRFI8tss1pes1pkjBSEShEqKao
jYAgRoeMJXaWxY9NKUyZ1Kf1PfbCmL63bN+73O/DlgDiB29aodBI6W0g/Vj2zsExsAbRlBhlSdE7
VctdYkG6YYBiD4d2XV4oI802AoPkgTWdNQzTtEUbpIS9+MFJ2MicnG4cksM8GLXzLetH7QeyC2pK
u4T5vR+tXN4tmobZF8nWcIsUM76ah7q/XSX11R49rCALmxkl1h4GZfmD52WoYPFk2dXdzFPiOpb+
ere4abmyLW615EtCrIV+Ava56he9yf0BmKqJkGusZiO5kBVH8ttQxkZx4PGS1VdDjf+26DKPGIy4
W75ycT03MAYAz0ELEJq4THBAT6KiO760uenOJ4VYnQwK/IXzKVOwHslBbNDxNWXeZJEpGneiBYtn
8YOVD+RtfZ4OQxePSSCI8zoVlmacatWDOTSm+F2BbXtJM73CoDQz/229igdJbF5Z+tAfkz5dIodx
9W5q7OyNaKo2spsyPgpr5t50paI5zUhI6rGD7Vbb0F+xxtOIFGtzM+SrfsSnaB0JRFpCHXfQQRRz
jPUplw/wAGjfmt7IaXm9odo5k6+RYda01GSk/aaofbMhY3GTD9MtqnEynZpYQQ0yiZhDb8/cjUSC
AbDs4BJNSmiPu0WmkQIWtWxdNBIw8/nce+aHQgDPvZUu1r0taqROpOe9040Q7+Exik495Z5B36yh
qzsaDtxkG5C16qRsvLG4IY2d6pl5T3XehpNT1NFIgMjB6hY9sgXw8Igsrv42AbTN+iedw1o13hVU
JOUjDRa2BiysaEjQE44k38/JnNCJtf7R73H2qrUnCKoDshqYgw6rfvt4R6WsdxtgJXTrtcBTL7VT
k+ruXbPU/oFuxbqs2niPiRHRUOrbD5LO5Fi3LSKZBav9A5Sz9UaJ1r0VpsWglVCUI4jG8SDMRieo
DHnX07AO7aPFPXEqDMbVzJaZ7Ic+GqZzVQ3mA1GV2kHV5hSCxxTXFdlCjyZMrGBFSsVym4FWrOGv
HTrCAPzmggDHv6C+o8lDmLrP8pwDIBfPa6O8iPIchtxi1heurxnYTTvtEeKNGLcQ3cy5qsN1pPbH
yr4QoKt+lNxCEp7UWoSZjf4pnMlSu8lVVz+SK05CHhypl3m1E/4P+cZZAk7Y1cYpH0hdB2YPeKCs
5n0+J3iUlW0dAKW7JG/3/aEEJH0jsKbtl4mFQyFVFk2kSIYrq4xoxRROfki/kNk7vkItpZrSlDok
gyTyDf7BVS9H/11xzB5yG29sXHRfaJryk8FQI6hnbd4v/WCEpign5tAoYQ8Ww9xnusoBGB5Umovp
Ivg0R6ERHOR3JeEG0pw4a23zsSN4zd+lzSaTsOiRjdNoV9MFTlFz405KWJFoAYtdaXHlPGQlaV2M
U5jpM5ly8vO8muKqbaZpl2N5VGvnfTWwVkcCZtWt4wM0lcaCz1TgdzmqpSEQXMn6aE0YVd3CZGzq
J7e4pkZeW+8exrizo7ypGX5W5d7yGxKEMr6FWvTvcRKnrBr1/GqJ0bs7XbUciJico5+njrAkGbr6
bGSQ65ny8sASyQvPST3oeqJL1TQMZ68bke71ntGfMMUYJ9PtSnRcGfvDyvIPWWa4d7ku/a/llHrn
SsymQGM1res+1SqCrhJHXBPVMVyR5GedKqd396pq76zWRNViOtkjNhI93Qn4xheGWeOFPSJdPQcP
ClJi16rrbpRdhJNcRSiCxm8xWtC7fvW6Q1o1L3gC1Y1tZM11yxyxuxpFKSKGwGeN//gO9ocPLnBI
2iqcs5J/4sUCfI1ypVuIcrfK4kETy/zZ6LF9r6Q2hQCwVhRNOq9ex+RvBCLJPRZZqXuJ9TmHW6Cn
lEGJqGv85lhn2FrFbvUwjYpxxVx3/vNsSfuDbd3/Y+9MluPG0iz9Km29hwzzYNbdC58HzjO5gVEk
hXm6uBfT2/Syn6NerD8wpCyK6pAqtl2VlhaWaRLD6XAH7j+c8x0TOZowGNDgU9/IKHG2sa2i05wi
8UpPLUJRzEy79CczumiNYTw3O8Vhr3Q8PKlICEx1grRfIW5zj16VmMOyqUsEJqRgk7RAHCJZmJ50
4U9G1RptbXbiWpO/KWLmSA5P72wBm9UlnSV02EkalTRIIOrURnO8eEM+j6VWaapq66VwVA9SkKPF
3WU49jkJHW/g3yxMTWNDxtA+Ms7jMEMmRIxmTIZHXMnrAZURG2Ut3xFD6ZqLrCq0PdTXQm0GMhDe
UqQ1EOUhvJtbAt+ZcLiWr/q1abTJgTAVvNtFVaX5CSW3P+362GKlQ14kMiE0FbJdGZawDj6ChXuC
kpoLxUE+xkuQ2CTGLUl/slFIBl6eLa2h6hE5ROUQRcfKUZoJIS2NzvMui2vmjjwQLqYxwegzSIvo
uMiYKozzQ/v2Xkb/10jhTyMFVsrWb7U5Z8/js0jkx5HC95/510jBwmPhYyTlNPZtQp8+jBTcL/Sy
MzeF7B7MGbR4P0YK1hd6XZ++Zdbv8HdoW36MFPQv7iwGxaaOqnVWqv8DCQ6TiZ8a6hmbxGSDfx1m
VWYan7qjOmzKJInt6tBZ7GE6QhRORGQWJ7/vwj63qryKbXpQoXwPhDO6o597MIGAt5v0QBwarKNk
XnnTqiMVdzdYTM1GHeSuxiTu0u1dfaMYIO5///Iz3e3zu7Q93wQP5mMMeZdBfewBVUptyna/OUwK
XivhP84yZjNwCtaCTHrH22Wu5m21SKLQHNR46aqYeHD2huzqY6QNxZidkK7YndawT7dOU5L32JII
kPlDzaywFQ8SYwKptXgkmYmEALeNEUZRFRsbDTZ/vyw8RRogso6MmCSMIb9/g/h0fnmDfEXIcvF1
rrD+2XwSEGGfmKSUHxxPMFqmFnqU9nAttDLedElRnoEIkWt+NlbbNO6TB2nYgBzYGdz2RBquPV/z
d7ljVascf+raZsW4id2gYRnvm4c//LLzYOKDlQKbks13gX/grkY+Zc7fyQ8dOek5Fm4/rzyQpRlv
QpdZcwtcFBeq8RTqxoFMHrXSexyTXGW9uh3LPCP/tC2ufv+L/DoZYIqF3GO+/6w5VfHn38OGlAq6
IEkOFQCbw+CVFtuvKT+GQdpsVJL9CVRnzsPIT+8cKZ4Dpox/oOJ6V5Z9eOc5ZlbBaRodGle1Nw45
NMQwUlDpKzRK2jZCBXuDWBVwHcDnCu2Hx2fjEzF/32iOMhhil+NKEoKyN9PJe/SKQKy9ODkMGilP
tV0lD43ZznJrUUp7GbpAkZCBIc8K42AVDy6yKdfh09dz3S4XCX7Fr4GRZF9N/Dor3cAMYbFBWxhW
njMSNwXR4WWkLcbKOsBzGvdRW0Mw08VDraWkfo3UbYp1FhsvTuoFQSLPlhf6OyXK6hQWE1mso/Av
qrk/IzO4v0QKTjUe4BBaY/yeQzChMKwQVJ32zIdQuNRNsVRdmoIMrMVlLIH62Syc3EtU/gXglGFw
qbJY6LCWDaOyWFGcu8CKdIeAvEBmbrWyuU8fwXGMh8Fwo42WRKyqRghJKIKpajs5Gqu0I1iZTC56
lhT9Ce0rBiZUDuZQIFovYW0ztF875TAttcRbO2La07rhEu/g5Wjx6O5NWTnGil0d0m9CWayXHvyq
tcwL/swSHkYB6WTtuGt0oVc74o/8eE9EZhEsEWRCe8BoMxknrmezMx19C1lWhVSpXgMXn7h2ZWVY
xERVBY/GFEtCugLvVGXXcjQT9Uqm8GTdjWpknz9SB2JKFaPaEGvjpxToA29oSTBT5p+i5h+NJ2zN
TfCQtmXVpksYV3nwrBVd7XB3exN6+rQw125jXIv3mdYQFwVx5kRmo5hIez85RPPwS77PwQg3prGi
HoG3M1RAp2iCGZuNZYZ1ggfh0QWxHi0GE7a57vnNStgmn/BckcRzbeL59TStvUFrb7PRCx/j0kYQ
kg86CqjBxs7hGdhqWZtl2bgNhQ0CKyrGbtMWzMmgTLW3jS/MZVfAz1zWbTv/GlY7UNExCB+WHkQj
nu0RqJZzM6uq/gSPSB6tsXFjaCrTmBwuDxvWPot8elltSBibww5Sx0lZ4sj0QwCYI4t5UbhwiAwt
CDY6Ap37ns5oUelMZCyvCdcjC4QL9DbtqvKc8gDp1t7FxdqKMI5PFaqdqZWauaqzimRbF0vwKZnI
Jrz64XyKSGYV3PJxGLLodTrsxbDh17Sj5aoWbr/38rrbWGSZnQN6Gc4Z+bknfdE1+14iU8xFRKtY
96dp/0J4JElTyBLO+8DR9i6sm8sxwLUFcdB9mDBrxDB0yNwc4lHsBmVa16OWu8e8D0/sgH7VtPu7
OLdzkhtlssdZbp1NUotoXUb9NJaleiJX0Di0ZelvOXiwEyQTs9xsNPa4UAvmXBaeNnLCzKXb9t6D
m6r4TeAjXBG42gBjE0W165NGp6d1MyLJlRl+z0r4r9r0j7UpEuwPJ94v265PGNv/dq3ET2Xq+4//
q0pluwWcBFDpjz3VD6W4YThfmB5TnhrsQ9g5YI38UaW+82qRiFNY+cb7dutfVar5xUdWp7Mpsy1K
TKAs/6BM/eS+5Ekxlwro1OmPWLR9Zooy8B5cQdb2SdHk+FwgexxLhEITjq/eAkdHgA1ZnV13/eF6
XfxVk3xMAflcIegmCwMui2UYbPYYpv1cIUTNQMR87kUnisHJGpQCqsxWTMFFm3bFU6187dvvX/Bz
ocwLuuzXALfiJObAnf/8Q4FgEJOK4M2MTozcgNhRDlY8a33QAqKm5fzrBoSjqhvPdDlqTzxinPPf
/wKfLjS5J+SdkNZGucw/rLnt+PgLoKNVOstt6yiLIb2hkqbLzrPkxPGD7FS1er2Gjxf8oSL8pT7n
VSmMLJO8FT5f/3OATKGTTU0HT26CG6I4KpE63Y8c3282uYcZqoM2v6R/Ti8ZH2NjRdDjXqggnJ7T
ImBK0fDXCFFuqxfMXuUKo8r4TORoUC9Ize7vA/IZXh10o6Rlt0l6HkcapYybZSd5w8EbZjJ99gMF
k8b0p2sT9CM6RtTUq99f2s81uk6Hh/yU7y+SGZaXn5ogYmM8C6L8dJzKqrsrsAgZC72T4VXh5fpe
aCABZWUMG4pC/Q+VrvG55Oa12WJagQlEiKv8+WONu7aqswif5EgO8LWF65a3SDVwEadd/WpFcwUk
iPuFnpP5X3NUcrMcbM428Ow//C7vO9qP5T/iWmjZZD3REps6zfLPXzHAQWBIvKk/xp5e3JCXZG25
GGm0lCGYWX1qJMbdEHD0snPFuCJ9MT2msZcxxSsQ9S/1IVDbOW2ZBWVWI9bQE9YaGNL1s9hB5k1O
d5IT+dnAtxisfp43O2G1zC0UKEuqC7vbRTmg3iVJt0hrf/8h/7IyRj3AY8qj19fdwPjc21iEmRrT
VPVHQCKRsUTYyBoLJ267z3Ujf/j9i/3in+FS4hPGxxeQuOXQ2/58KUkzGHtD9vKYj+Ow71FKAfuJ
EhdZMrJmzB1sKpGlTO1Yssb1xA6bBkrCwAeDaEZ18TXP9bZdIoP0b0e9EG+FpTFyk6FvvEQM2wPg
87361tRy+gOj4Zcn618uIpbqLPF9/EQ//+a2IePA5/c/Orneb+o2TJewYcetbjceg+0guPn9pXq/
8D9/64iOmqEUDjhuHE+fHmxShwygAAcd48R3z00P5WRdW921SXrfXk2WfTJ2g7N2agI4fNID06VZ
t8Nt2YtHA5r/ZhKm6QGiwW2+SLJGXChJyDQDumg6nwDdrBnitGtNDPGe8D+eJQOyeRRgqNI85gi/
fzefscg8K4NZpM6JPM+nftFioNqil6m74hgCjf2mBQM62aGGbtvh6UmWJWLUYGnbhXadgG5IcKc6
M/EZuQKaM9J2Zliz01wXKTDeZWrU7Kkn20TyWfpm96fsKHpqPs2fLj6iEW8WK9Bpz8lvn6QKlqwJ
F0SojhHDQrwblKxnVkp30BNCyB7tjS378Wtk+2W1xChhZecm0MBnlG2wMyWeaPuQ+/hGLWXrsBS1
yWoWnvTdbZ8H5h04LPMwBrW9NQBUrfwBd/IiT1xm5k3dZDs/icErGQhehxXzCHFKLHWpDqwwiagO
oA6sIwxRs0Qs1t+8ohhwhbR4l49W0GnJurEb8TQrdNGGsaJZZWnt7kdw3Cj8zCR8HQffvkBAkNVH
8qhB1zqjqYJDU7sZZxHJ0doBQYaSjL6D4i7HXxIsQPPUJ5pSp5h77L0zkIu1Uu5AFvrUVduetfiS
5hcRNYae85KApVcv6pzZveV659OYW/uxstlGFsgXXqzUiRGhN9FDVeoTUTcQ41AEsZRIE4AHSaig
BPcWKT2dNUbXbEGIZ1F1MsiLznNHMnORgqxat+uSRcO8q9254Ds3gTAmEAudF71WSPVBK0CUuhpJ
99M2ppRVRFZULWYIaCCup9E1BB8mBeSZpmfVQ+Loxn2RGj1eqMqSmwrnvVq2nNSAMCArvRgkLZ+6
SvO+2TIsD51fkWNj5HFy1poN/oqkcGjxmiYZN33pjM4qq0x1Zzv05FaveftIS2gwPC3GNauaxu+X
U+lpnBx+cBi9StuaMfY2UZXBCZoJwfBEr/T7Ni9bYnM7k8mAz4IJmKRhTkhP/SpasLJ0nlnqSXPB
/mQ8FcIV5oKGHVSD1xKqihnlYlRw5BbBoE8vvi3dcwmuyVvak1exghm0Sy8s5EsZ6+oUJsWwncBq
nHYoUNByazaLiXwO+kIaeTQHKsk1UA/tKYsz7axD3/wW96V+6QnPeO0Y17JGmKEABbMX1qDSPc2N
wH+G/n4XabW6j8El3Lp2XO0d7AEHid5wWHtKAkNBdm8jOtYH6zGKBSHAg9E8WwZ7j4XHDHZYtQBj
iytCw0gi6H1LfTP73iMqWqis29oG/EBwwUNLe13AcrnGyJeceU7HciqEFbhVtlGBjDfomasU51vd
yKzauGPDVtzNWSNZFklDjd5Pd0Xt1ddaKsR9CukeCbmZv6TugNEhTL8hHw+uIHZOLzljys18zM2C
XT1kVwg5FVEQEdaXLN+Mbxk1WbYA1jjOOW+mfmN0Y3R0RFBt5gi9x1R4HsXqOBFJFRpXU0N65cpP
ou4as/9AJrKbxMZikma673yv2XAc3DlRUH4lOPubIk31lOanvmuS2EuXfd+H56Yo/atWCA5yjyLj
ASgBsDNQXwcjy+Mbzyj4hsWjPp6npKzBzvCtbJOVQkarSdkJN3PaB9itm7zWtx0GQUJ4RR8oXNvo
aBa6qGprnRdGVfG2DB3PkpP24w6ldPyaBZox1o/M/SKw6mzeK/84BpW8skYtPNp2qz8EnVs9Sj+l
o844RWc1h7UpESOeOTga8ZmLwEHOUyvnxUjEtEMG7j40YL53dlpVJzZmk1swyLTlmCVBJNsDcNsj
BaF7o2WDNvM50EEj7s6rTatVqJvClDH/ghVo18F+rQju665zt4/2Y5B0NQNFG9adZU8qX9aO67x1
WYINKjfZnBL+DWTcs9MJkaCcAQvk0YdrE8vCUwp91l6w0gyBqKESwTAiBrLTtErPWyRsadVhxvJQ
zU+27XzD1mI/1Y5mHSobncjCTugO1x3cOXUCS7LK14M/DlzfPNAsHGCup8/QX0QMtD6PvTCHS2M2
jCynQrejxcyDNSA0Rwk+ecfDdorQZTp40K9fR6gS5TwDxI/fVHpAdIKBOkkODWMP1Ybw3sQgZrS2
7PJroHb9i5hEeNuFRXxqlIY41+056szW2zKhxBbkp/eI4rw1J/z4NOXYeULFK0PoHu1yDSEjTy/w
6KOP1/WqTa6klqlH8JEQAKIqM4+aH9l71XsBqovEkEutx8exyXQXhZ9qzZnXaPbJBvIe+waZupF/
cJs0OaZ4wJ7aOEWyYAwRs77R9p8HooahjUfjZODYZXC05s10/ZVZQ7CfAo2doyw051QZMc4SlUfJ
jlQjVS5ywxEb1F0meeF52736sgEEzWGXIIBiAAtwmFDtAkBShRGqN2vzG81V+uIX6DvgigYoNAY8
hKskF3lFsqVn1fTXroazQRgae1hHya/p1BLuVg4OwRXZSAfHGUmqVdYa3taGLk/CdziE2hazopxl
JDbcDUeZJ71d0xHAWQTLX9FbtVL63tpUiSAexES2CelUxsu+KcA8GwMGKgwkJsBrK8zFeR6ZCsHH
JKt7LfDCcKvRsHFZEeqsw6oNkb8RU8COp+prP4djTPGyRn/IBpeZWEDyntK4AGDs61WIYzBaD3U4
RMvSSAkHCMpquuoNQY4im65vop1QUxRRJlmBoTs4qX0j99AVxhI8oFuU54Y11AKDQ9TdQWIEkOE7
pIsdRSymZtXkkXfdAXd+yBIm4EjKxPDQGpMuDw75lc4abCsS9y5S0Vp32+axT4fhsjEK/dwnBDrC
v5eUlX3JYF9LLlO3UsfSiyF8TZrbPZrzEe2J3siXE9YU7tY2Mq/s0s5efC/UD03v8LXsMnBoa5Mo
8HGFVif/iu8Q5ps+8NnB3gjbZW3G4wMfrnuBF9JvwQ1FOH6ByGnEurEHOIlr0ULDFn1MImEAyZsO
pT82RaA2ZlYUN6Ey4X5aAfiy4Z0Rjnj/osPv+8iWBl1fC93wSfRdcJVEIrpDB4LKJOAQGXmwqupV
2g0+F39Ej7m39LR+JLcIS2rq1WszTKZzMDL2itHLsGPhXl/Yo1Nsmyioj+9/mmQtWXLIL25zg3jP
BdrJiFh5qELnSaynCf4g1DC5IdH9u3FoP7ix9tUsYlYIeCz9LTnK9hJk0+Bsczzm8drhA0h5fDAJ
nwjSgUhEJ2Si0iC38xTtT1q/MQbp06dJqNbY1HUCJrW1et15JkeY5/UAeAQDpAPY9N5h4u2i/HU1
EEWBW6sbGgHXI8ICmdcaH7CO4adgDbckIXV0N70sqGwyQWatRbCnXNtjEgYvqp+D9XyJ/uvQ9dlN
F9S9j6Vv/LEG+0fz2puq4L//Y/6Zl4q5AnWofB8P/vv/+9ts7p9+qP1f7/+S6K2ax58//R/onYkc
L9WbGK/eWphfP+aP89/8j/7hfww6DQfityIBRBmvz68zs+P03/7PkLxUH+ewf/3wD2KH/wXXgTVn
w/2sFQiCLzj1+Q8KHcuh46OB/T6FNQL4jjpMWFNHaPCXwuC7VoA/Yils+gHbYbrF+ad+XIXv408u
4N+DFT/3ccwmIU3wQvPIl6Hvp6496Yg1s3s72LHJQmZsu2Z7jFqGNDqR8q+hKLRHHOFqCURCXRhk
UWPjJcdkToNNHyJ6j4ZEyFH7RjwG9hqTJ1YlghNHZdsCrzXrkeo5l+k3MoOPTitkixZGfq0xFq4E
j5p4gTlfbKoxQevcBgmkKtvMGNax8VdyDfy5WXWlrxJWZh1+cfJCMzXQuGRReuxZwGyK2raJ0iHE
MwR4gfMOdpGug48YYiM4kaOr8M6z1zivuUEfSzHdi6mLcDNRJuSNZe7ssKOVmho4b01xSzSgPGau
ucN9Bv+98gW8D9xdPpy2unrW7aK8L0lCPGW1rG7aHHMnw8XpCbt+fqshm7on0xoPtIvb1l6KjFqM
LJMxexV6D5rAbaRGATsyi5N1PP41Q/jPfBviTpmlJX8P0nlUL8/y3/53+fH2+/5D3+8/3/uCowJo
ho5OZCa0M6r4QczRvzDTsyAlwdhkTTL/0Y89CIRVWhNGAADB2BfMK5J/vwPNGdE+Ly4YDM5BgJ/u
uN/egfPG4cMkxQEVxBbG4wEx83d+mS92aQReq7KNrYduEN4UK79slpWhIIdF5Q8acV638RhNjKzK
d2hVwaAvYO1cskvk1Ari2LmpK6YFK43UqnEh4QpmDMbTQd8Jid5j4dig/cJw2g/IhxEW2qI/iyAw
XkhTTetujJknSYeRkUOY89faxsW6qLE9YOau9cZYBzj7GXGQYsG6vTCcGCSKT45HZvYpGZd++WJj
rr8pw1ae5U7ds/kF9pK/oduVK72MfFCRdJIJTDnWrsMR6Mhw47WTSq4MrwNNp/X9cN3YPQBLgNfl
yotbVS4zYeE2qF093aYl/RqQBCUJbXHUW1TYUbdGtlnKVTwlRbed/BGYYGOa4T3Dv+ZcgJ3XF7nn
qa8eBmxsCFGgLFooylpk/ck3fyqTbMIA43jVDcSTUme+1kfyZUiNZFgPEXqFhrqLyY8VMRCctvEE
2bw4vn9f/zPftWwjOMv+/qZdPhf120v89vGm/etnftyzM/oYNxzbyTmb/l3e9eOexX6H644USlQ3
LqgmFmo/7lnzC5gINk9o8uedw7xT/HHPQkXG74UBEOKrx9T4H+0uP4+62QSg4eM4Z07P4O7zckvQ
QWKGEc3OTIlDhPeCMmTd2i1MnWL34cJ8P7B/t6/kkQXTCwozzzB+9c8rJpXgW+UBVe3opR+Rej+z
UrmxvOGWC+P+w02Hy1rXxE6lsy3EFfmZOdWSidCHoZ3tMPurBX1zfJok07jLYtB2v39bv5Qd80tZ
7AqAVIMw/vy2sqRoPGkY2a7Pmxsu9JOeVucQGPe/f5lfNlMuHzWEGjYq5LPy5fi0IxijtouJFQq2
jSWG5yF36/twTPVhZeYoSRLPH4mD17O9jtXrvMUNMG7H3u6e+lorXpQzpBupVH6f6aXE72A1J0MT
hP5yaMpgYmIYDfqZD7Xoze8avITSHseNDzcyBIcq4W81PNu3hMwj4Pr9G+Nr/fOxYZDGytYPf+q8
/vu1cCsDWbljz6YN5IWTjuvKZpo2rpuI1Wh7FsZ5Azs0+YtdyIc4P7fsv55i9AnzM22cn2+M6Rgw
UgHy2OuZADN3en8c+pGb82wEcJl8Q5uE4Lpr7Du/itnkJXlr4rMOE5axfe1te0xmCHTwpskgGhzM
gl29rZicXgcd2LL9GBMyBpI03BYQNA9Mt9xVp6HOwU/gyEOUQmUVMjGDE9FiOUjG+CvrX5KtR6/c
WjXhYvjHk2BamkM4EpXptt2hH32RLCJC6JfZNJ71su+sYwNwn2iHRobLruvzq7EqCBEit8CrF2R4
6484GJleoTjrzsfRQ4LVx646wY+lzj2AanBlTPNB+RF6qFo6hyyLxLXh0HLClWpXUgzWten6lb5N
xlReobvpd0aFzFH6YsWov8LZQkiAe6F1IsV/4iYD4N1cq6OTcarzEXUTRSAawKkeUNz0CvG+VRfx
xeTG6kb5pX7kxmMoCz/4vumQ2LRTHm29xIvPiYYa7yRzx3NnCLxjhd8iI2xFmWcOGfFU3ZHwzz1P
1BuDQeIjUAa5LIQsKmK+TJCrOHaUwdQgkwnQCTu/bBw2/0UBxmRZD8LfV3UcYj6syUnrhJ6Few2b
ZXGI0SPdRr1l3ToyJvTN7lXrz4OPYNIX3ATJ0e51YBVNbTlnkQGSZ56wMFwXaXk3cFwXa+4/EDKV
jd5zCem3omOwAYuO52Xq9w+p15rxzjUrVIpc1UDgMTXtQX6NnSpI1lM6jhcZXuhTbWA/Ubld0VNE
+NQqDY5WXG95uFG1mXdLTY14c21pbwpddmsEMAaWICtYoZ6rLvMhNg+QamufrSpUumYh6iQEA9W6
KPKgfyZnDbbQNZAC68QsIBPDz2i1oyrD5hxzjDharn3l2bI+SGWV6zDRhlNodsm6HZv42GtZYBwg
F9gwTJtMtvU6Stg+fWNoXmh/ia//Ucnwt830Tw34/2dduWVyRn14Us59//d+/uy5ePuf//3muXhm
+1k/tx9ri+8/9qMh976ggwFVhxZ/bqSJ5P7REBi6/sVAGDXrh3XH9Ob47x/FhfcFECObbaCBcDQN
n8389+ICuibBBFTvkAKoTPzA+CcNwWfBEIMHfgUbGQBnMfTHTx05NnOdNhELro+Jbwl8BuhLMwL6
sbV4k1dtfEGAfXYDN4WwtIQv+ofr9f8oOIzPB8v8+swraEkMNGC/VAFBVExe4aphLyZn5wxgeXgG
h2ek1956hf0168tLaMw050HITYb0+w9H26xw+NAPGby+yezqvfPCZPO5uOomegbow+++1DPiTciW
iM6LFIuQmQZnlgYCMKitP9Qjv6zf51f1UREgvKDK8t7//INMy0OtjSM0GlgDAwhT0Ef3TdvgzbWE
v67F3JAZ3lvEXyD2gcDVLvBXZhXhFfCNNzPJ9ZVWT69prEHAZyL7p2vyrp74eFXg7PGdQH2Hvp2u
9LOrIyUkRBv6okBKyiZZ2DK70QxOthVEudJZWiLGDQAafAxOUUMMu87PIsBvzkAgJD433M3uZOZy
o1UwDDeyYnO5CZK6rY9JktXjQ0/aRXsbGbVTXzRdAdJnnENtQqfq/CPLgxkA6JjSebQaR2Rv3FyG
fG3hMoX9IrTIwWKEaYGQqxelHgf1yg40/Wtlx80tj3ftAkgdOYKxyvsHaZr5Xd+hbtEMvZ6WRRd1
W7yN9TorHI3tlhATNKCyVjZj5QFHsPBtb89xjSYWucd6RLHR8TKNTk6vI113nZDoeBjIfHx1lGfd
Mc3GSFv3jr6MO6agK8+tiYRPOrGzxulsKBN7YwxtRniho29DrMxPNaCeFYtSZ2PlpsG2CnACY/DO
PrMG7lLWaVZ736C+Pe/olte5dOJvVh0aydrpY22rVTD9wEtCbia6mUNFlejL+5Yzo23PXHCgK7d1
xFJayiRh7Aga8Q52oNz1pTWciba9RPU2bSIJnZ+83k3rTfYu8sJNUVBUGHzbli15gxe9MlxMrOx4
6EW5bPjS4r3QdbFRThJcuwwQ9m40p8uqQrXM1tNUXw0Qfm6L1mkfrTwOngyWTlvbJoUN8UNTH5Ig
Z+ehRtFd4UAwLpo8M0nqml3UWkKQmXOw1TsVSU0UXIa2Uk3LaB2I3HMvvEdSQp1kOQbNxoutU4SN
gLiRS+TbbOIHTFmHXw29EgcT1P4JfrtwwcJ7kwAJ2iCwAF/m9NF6NFh2cp43B81MPJh7sgE4UAWP
UTuR3amfe2TwvTKMgceB/B5hejWuMetnbwQZm+cYjy/CwiENQsUUpZAJcfJZ20YQNduUgAyj0Q3W
uvTKdRVWzhXqhWRl8kmvRTDB87ZUo3ZosityN8lONycj2mdhgISujoRzq5p6fKuMSJzqVpxdJSz4
K76ajfkiSuY2tafsAz5xQI6O3n5rQDUt4iyY7ntpjIBcSDY5EqSsP1Ruk72WXd3djChjv7oN2VSk
njN5XWS5PbyCQMUG0tpsS0MLPWzsx9YDu78YQzPhUezIQ8KjpKGxGu1UdWMAmpQL2xMPJG4RETy6
5r0aGHh65G/whmItEUtBeJzB5NEDHrJjUDqR8UevMO1GJIOI4g27WnTCPvHr1KKwQic61XZ04Va6
v/GHsTjp6M4JghEjeWIA0v3twG2/7Ma0Z4loIUbRkvZg8O3zTFQTSDbf2inBVQy+bzsKMW46yz11
EDGt2Sj7i6qVzTYHWcEuLAgX+K/FtsXIeWb0+lMcThdBN4hllkJigaRwq/Xtve4n1a4NjQXRajv8
bAAoQ9KpYVm5w8IShr3oNR7VVTSi0LD9V9CE5gnkCJLFjHTYE192ZXfDRSrc8zgDFoIYv14TK1Hu
auLw9mQZFrh1WHpCN/ZPk6G/hEZ64iGl3QythHoVxS4QC9faxFVaXraaaexwl90l0oZKJyCNuaHa
1HgbDp1nkYCgp6fsX3depHZIPLKHIjRblnXlzm21rYi8bTK4jzEys1Ch7rF6AMXl6HQrJ0qvbIkH
v5ZptM8nZW76op4W+Na4CM0yLMVX+sFbJ3aTlUjfASugFadGPPeT/i3FDduWQI3B3T2Qs343SFbU
Ed+/Nf6f9ujo4aWbTf4abplYmvp0XmVSrSMJM2PIWuRlsY2XRwd7XeTAGrlEJzUd3j4Y2vAZan+z
gtMXr7owDo+6gJ/VeJq6SLzIIg2tIQBWWGIfcg+uTNb8az2RNekpRO0u+kI5ixE09CoWuX1S48tJ
FmR01rsoson90CS2J76GFP9Z+kT75KxGIC/QPyfxqJwKULPfkHZbuSbo3Fgu4RnVry7W7m3XDqDM
TLAYS8zq5h7ZAjw6NnTbhlzBNYKa+XkNXXam/SRxf2eGxbjif8iNMbrRqUXjvCwVwXy1ZT71rmhW
dmZy8g8808rQedMHnugkY1v7xNTspdu5ihNFikNXBh5yQXdamSOZjLoEUudp6GAXTezeakXtfMUY
mMMWmYhYiLpk1eLB3ivodJcJogh27joxPh7cffS7T0Hh3Rlk053UNBnLePLCZc+h3iZes7TctOSx
hU6ms51iryFD2SSkbh5Foz+4yidEMGtt7RGLT33iGg1zWn1ELkC0QLjJYyNa4+zRdn6RFmd2IrXL
UAvYd+uTQRZ3O5yQSDG8OZrqbuOe36Dw6nY+k1FbcfdsWN93B/CrbyipLBJHCJjT5u+FU05HPcyO
iEs9coWI4d4yYyCJc9Lh0Fa2v2wCWdPwBnLV1Wa9o4iu1kkQJFC9awPEsCv9VdRKroBbDh1hyTka
p2Gmlxq57+9afn2W86bV9PTgwHSkiNJVWxfpOo5D5y4zzJG0lSK10j2ISmuVpAX5LTaijPSsQzCO
JT7y9Cu0Mlq90KFEnFnsX0/7kOK5nYxiiTWd9EPHhyHh13V0KPPaO6OaYbqgUrTm7HT97jqxmuzg
zMsvlB4PwsyIh3T9+5CYmWIhGctdAWS3LtFXGOcVCdp3RtGP26jyTnQhhkNLX3gPbtQ/5UxL8cx0
Qh0Ab/b3bBfCRaRr1VY6mGwWce35V4RkDru+js3LMlfGBZ7hAtghbMLVGHXmfZMH6qpm4bFhiseF
nQadYQ7r565sLlk+rRKtDlAH1t+QKgGFnrrswH4qfTCGAAKqaMiQJHblMTTLV3jCyTqMOGYX/5e9
82qO3Eiz9i+CAibhblGFMqyi932DYNPAAwmXML/+e0BJM5Jmv9nVXm5MxNwopslmF6uQ+Z73nOf4
gzFsh0mZW26/813slO7y1Ag38i9KUCh87Gtbx+dAawwOEZlg1cRktLWjcenvUjx65mdsjtpDLkbv
XpK/7Ggir716T1R5/vS8gjNUd+rbxVAaR07kvhQKv8fYameGEH+nAVwPIJ3x5AaMkXCV3bssLTfT
XPdhGqOGZEtrb7McI0BN0wzdiYBFaYcUR82KtMeu6Gc+E7Y65Xp79nnnc+dKyfTiIAdSq/ORSOzZ
e41tXCSBUIt/B9Pb4/SxZnjFy8R7TDbG3eCmgzzOxoAFdJqj62SKsA3M8WyeYyxQ1KngQtv3le9z
bI+kMqnGHK3sVY6D4tvQ21N/MTW1F1BWcw7ylDLpWF8B1LwFvdyXICZktV2mwxJDZC+Bj0PFh0Dj
edSCsunPfjIZRqEmlTZcF2gnbojDQYHrgCbr3PFx8e1DleDnhKUcuWhznT/Z907e44WuTIKKjls4
b+Xs9gRGKVG1A6vXMoM+hXqK8ytWwrI5JFRCvvRNVW/rybqIeN+ECZjg5xb7qa/KW9b79oVf6An6
pb8ZRFwcDU3vd9KPNk0xZRcoHgTbyuGjym0nHE0GQSarZucvxUNZNN0BfDK29UU4xqE0svwqyw2q
SpvMualHzzgY1dgfyoxIdgBHOtL38xSV8TlZCs3eDi7OH7sZWCqbuOEuZ8NNjnIxgJ4mnc4+WLTR
8sBe3fMpFa6MC39u7SxMK586n0WjZq3yFHSzTqTQ3LwOUOW8XLAvgxRbRcurUUKPwuMFlsnat55L
y3uapSK6thMEMQupTBPIf1cW1kgQHPEAZrppPVo9YZEK7QO4aX8dO/qc7RrH64ctucXiWGINhdgS
+T6tF0mBjZWS8s4Psd5F06ElOvDhgftRWJn9zryf7Ny0Nu4UN/Zt1CdFF3TLNKfXiVOl8or8OW1z
jmWCmfFGLlhsGejZ1Yeu+IFPaeAdoq9FvPQqK/dl6r3pY8lNAFEGLLEkND1tRWB8t/muvb76d8Uv
RCRF3W9jEWuvvmuAq187gQFxUxBMg6nmbNifUxxMKJIS4bR1pL8bjbVc2PouGq5E57gn5n4KiNV3
GXGqeal103+XFJffhcUQQIFi08MkPFod1lJjW3AUbIjE2GwpY7muyDHUatgce2D1K0ccV+TRbfsf
vBcsiGWwxiXQcadW3H/A1WGmctxN1oJYpbkQl3kvwK2QysbFh0THLENo2Y2X8p7XxgLXooFZma1s
l3ZAh10vLX4OCb8op5zyTWR041Oaz2Wo+IY7mRkQVEvNWA23M8wh7LB6xUhbDNS7TT60MTNtPB4K
CtJcblFeoQ1PMJy1jUvWfg9WKgpT0AC4nMAik+Sa8EXFw3XWp+VxGR21V543PtI0KW9FOaovfsWY
Hyg58DBXlu4xa7Pprch6Pm1gv4ognXlz7Stiq1ettzLlxxUvj/QbP1neypwve7By38rPf1TF/y51
yZX533oMNhRYDG/874+a4q9f9JukyIPmF7JgADc8x4BJKP7pMTBW4OhvGqJl/ELskRXk2jTDjtTh
r/1dQ7Rx/HgGcRasCL9iSv+GqYDs1V9UNNRLdqCImOvuEDVzdR38Qc+qnVhztHaILpyloQ1+kNAL
KSDobyJNa31Y7yNL+X0vFPQyvYYlNLVx9ISNz4nP3kIdRZAUOR2FMq6LdtfWMyUMhel5HGEmWTuz
KIx3rOvI3xlxruJQqhSsDnMFU0SUJNaBD3ddBbGZVG0Qq3URUgE+DPOstg2i3TxauIzC+dYx3e3M
zss2XtZSCo/lhorx3PfDkvbxzx6K9xbT4nIJWSK/1l1c7tTAe4yuLU7Rjm437ujhYpnFs11GXPiN
tHSqE7l5gfvIVDy9PZ5tIZ9TOvNwcpLn3yjdyT+rqOrNm9aw63Ou5yNNBK1u91NYW/GIH69hdDUT
kqL8xIMbVLTelXieJ5NxEw5fhc+yIEDSwIpbKEkvkAgLW48f+RS33S5LZdpy+C3zvOGAbD883JMN
VQ6x9wqe0N1bPel6LhAOKyobA/g9LvbVrITb2Zl20hoN6zoXQ3pK5aCP71ZlG9Z2IndTH/KeaeDZ
gF8wUk2XD3sjh5rNg61zNksXiSxgS2IlPBOjCe4G4HHbgpNPYKUK+CKZHJopx6ORDE3m7ybFWqkP
yrnp+g/D0jRxGdsqqS41xoasYflij8Nj2XTaOG08nu+XJcAIMigLlPgH12x8IlZmWPrJ5Txm9wg4
y671KHfKoxfAfGdOigMbNnFoafX0dPfDYgB6iHRPbTKalCge4nq7GN5aBDnhbqytnanXRz3p+gAB
TuxqDWh5mplPNaB0JIj6EjLUj3TQWpwfbX7jeswIldRB39eoYZQYIHrQD7lwsYLq5vIKqmYD+PVB
WGX0ZKjxcuwjrJWJNj3H0ySPPbucC3tR9oXtlLS62dYeb8hM4l2VJgmd5mflOFpYeGq6Yticz750
mMZH4zGvwcpwI2WhyaXS7c3u7JW0kbIN6y+6qH+nZQWnjkmbeUfyNgTuik7YaNnOMtzhMFXc4l2L
Ntm8z4ttKytKPbOs2ZLq8fcQQ0ds7sx2BN1+cIRdxWuTCLCxEGOcuWVfax/IxCo6IMzoNi8X09va
KhqojxzL7Uw14VXcWumtUN0Tr3dx5XeZsxFtUZE9ydFQnd49LlXxpGihJMFEdjIx8wJ9gCo5a0nE
dSTn8bmxO/+ajz2/147mP4CvmPWZRqwYKdRIlv55mrSPdhTcNzuXvlXL2mDLi0MywCIsC1kx95if
ZepHlMRMZtA7IuQj3gYtF0ZSQDI/234eXU9YtvH2Na0dEBjazTXNlkvzkcbetvH0k1VNVBVxjwem
lITuUrzlbuxscSCTBUu9HPc/nzB6GgOuQdwRHVgNAa2OXiAnu9/otDkcpFQftj0ZOINEso+50gVx
072Sg2nOXgGWz5GRdxU1nf6UoPgjzPnWq1lEgq5e9I/WRRvOQOEVWKEbo/Gu6nru8wBpMWPEjd96
KmD4r0S/dx3aHyes8EqVSZDpxg08wfqCOzj3TiaJ0CfN6rflh9k1gl99mYeznZD5waMFA722bzRX
V4dOuY+L003B3BTFZh5ktgFDIgKM27u6iQ+l7Rw5DIzrpRi1fZVrW8RX7Wl0NP2srEV91RLpbVID
DTwV1Y472g9teutR+1yPYpcxOWBknu9oAlj2BCRhvEaCF8XgJotyjH5EsmLjF1g3LVPKJx9y7Jak
J3hJqWDGa9pbzNNkE2eRtZU+BphxklCKs8raTVbtEhhgyimkRixD6V9mhlva0GJX0G8wEtBidAl9
16HjRaNux6ejo6ionl2vXighqc5+dYF4GAsNOrYkApMrg5Kr9lpW/dViiuqFFXrHhyIqwywtrTcy
wVzee3uXVdN80dW2d85ii09oniR7oSwNCv9UgYfheuyISRy6XDffSGz4O2qx1F3cVPzhwj02Qw26
DVGvJGrWZYBnE2nAqNecLFxNqKBkNVhHw7IRhiEeK557ONA82kTqHHB3WRyMsQEJSiHYnt5ta0Pz
cx/Eom02Zq8ARtrEltXsXlENTYtcSf1aqTlIycMw3YFDuSwGq2efUFe30hDDBYHFF75rtAEZeAUN
vFifDUE3+OrEc2d5s3oqP1o/fy0959UjRHLs7AXkHi6B66HMqj2pvlc9G/Vw0O1sw/1WXurd3F2N
rmmVG2x83mcvlgIzQVblP4aFqyzWcvtsRLa90TTyq5CfRaI2C4PLkVRBeTHyi7xcxjYCD1L58cmo
cnIuVVuLdz4WXbjaD6+ajA2BwsNx7hQVqu3YSsAns3aB0RnxxWhooG56d6M637hDMc4OUy8rGhgK
O2DZyt2ECukEd/Gg5MYC4b/Fz9JmYaZUCi82WW3uC0ccw/NEH0Y9Fbex7B7tEhQZ6F8XEUebk2v2
Kf5OLNJJL5auLT4tlTgns6dKBgqR5dbEAs3pa0gc+5nVAvXBPGdZYOVbwg6S5Y2p54aRHjHMZEhz
MkdtRF6qFcbpwFuiUg9dR8C3jNvCBmnMjWtYuZt+ejY6Q05MtuO+hL/6FZfWfYv3P75loVoaYQ9E
Oz4RR9NoZa5cucrfNcWCXaXbNsJnNg57vxLJuJd4HNS+pNAUH0zdFstdRUyt3qSznOqNO5I2ING8
ZJMK9JwkYOCYrMbee+Vzkoy5J56NTpU8ODI+6A8VN9WM4ScFUjtLqxuufIDwAsiqatvAEwsKesNs
3BXbHClGvGiMJsl2Grq8fubu2crbVsvMIjSpPumPgyXi4eQ7BCoAgnLPXI4O7qyQ91UpqVyuYiSp
2YKHxLN3oKUjM5YTp51Hukvk3XA3kl4hi1bOGDJyq/DPHKDpeMlmorzw41avgq6bIz2UmMWWfZzo
y/PKLt2BRK3fe+okAiAAMxG2WVuCfBisx3IZtCEwDTaIW4ZlFW3ZJXRhP6bR6+x0XN+AQoScxM4l
hpbxsl2S+DRgBT2ppGvtC33gZwqGWvtmKNvzc/5NVmY77/60xcpbJoEBe7n/lcP8zWT2cQb6wfLN
aqavD25zrPcwnG0Gu+SRLR5sZ41t3824Ap/7b/az+82BxvsDExpMEnzoEgqWw1MEgYJY44qQXmHS
ROyHax65K2F6hU1b39zp/JtBjRVA+2JBCJladApKNf2N4+daWf6Wi7iDE6wP4vk/I+OvzasPs8RO
8vZRwoRKu75N3/s/Tn9E3v/9yFgTbv3TvPjrV/xhXgR8g3kUqwOus9Vu8Ju/1dAFkyAj5Or8tCzS
H/8YH4l+0OyK+wSUCyAZ1p3/GB8Nul/h4K6BfJwbtK9af8eCwt/+JwsGNlO8tfx4/7W/dYbXbsDP
WYlQOlw6on8xa/feDCsj/m+MF+a3BfOPzgYMoBZwDY9dO+YaPJp/nlQbOc6lx4hzVHZC/j5unovK
TR9i2ZDfriInvbR7SWnhrIxdrGcXsuVWVJut2BoeZ2+auwlkcNcKVDFB0m5lcpwMqPysnEyqoLps
6w/dl26ycSRZnBG/qPQQ0+RafdW6Aeh5/H3ukO4ZKj/5gD2aVv7WpYD16K5Ot2OJa51GF+OwyOHF
MisvSEo2XLDjZJ7ditFXW23WTyNgoVCftcdssl4kdZqTNjabESBYm1GNGtv2i9d1r208fehNcQnD
92y4tIAX1M+E1cgsiFVW/5ykdMOxA8/bFCx3tTpOMSwUAuyAIDXSJvoB5J69n7xhdRhyMkS2jtpv
JuMVTgb7kpQ7VEq6pXYFzuqAorD5uUp7em70kUMg7qdoAxOfCKc1AA8v283g92+DtjKVfYtE5GEy
WXAGdhZ1YG1TfZqZ+iwd9jBVIfT6uOrTJxN3x58aM4KA1aw2VTfIZA+7vrPDVAetywV72XNXmUOr
q94bEkSBA9OWxHYME2ewLObFMt4Wvo8ovswGhGzX5/5ZDfEGONyjZdnjhhm43lHmaW/iys23Dvb7
EFF2uoiEpgC7i6uO6kvaCFfuL0c6vrvstnLt2wrrzt6drKe+QLasK+eBZGK+18sZ00G7TFu/SArW
JdmRoER+pNc72eYlQXqubi8km6qgXaynRUdmdIT32GTdnVYvtI8vbUYby+AHVqp7N8kwOKcqrc4u
xBHi0bBFhgml2ZrcEL47xxFoA9bSZKUbhyzpLMQ1Cy22zlWLn6VgLmlFBpCl/GAa7LgVVjd+03tX
xdS9TgqOR5PokKRzyWVx0h95ncptp7Xx1sqcCz13rhIdg8FYWuPRxjGycbJM28nUvTKZVXboVP1u
rmamjInOiN6Cje0TYwhcAeSP4GlLCwEA/2mdZSqeZ+ARmXiqZE5v6Cb20oMUpKYH4dymbXNRVFrA
25TGL6PYtb66kUq8lKolBZVewCIBG1E0F6Wf8XJUh1yjndZrMlb92vWs6iuw/NyS+mfGWYy13RcN
KI8VTpMxMoBw+49yLY13qaYK8O2kD/kgpl0dK8ZQr95SuIoC0ox7lyXVpvVktFOwA8Kogv7iyAzU
c30GPNBtiKdTod72F86EgxOb7KNje9dRi1k5EW1/J0pfe5mxfGLVlVsc6re+SdiFTjQ0sUW8RzV8
jbjCXiqRgfkXLHhdaivdUP1JeM0CatSk8rEZZmPXDVP7NU80IYQpFDbzuCKMxkMM1ueCqK4Xc4Oj
cdgsu/vCY0HsRt1nbZfGsz/bMX+ubqnCyuk/DTw904a9I2QaM+kcFsP5X2i7/8e8oI63hhX/Tcgk
Sd/+4gP99Ut+t4Hqv+DgsNdypz8SnH2BAxSEEUoUnjvDW+HOv8m3xsrGQ54FGkGXOgmGf8q3hvjF
5rgUSAK+7q5Rz79z/n6ji/54JgL95eB3XX21qf4rVbYd0CXo5nP37sJbT69HcRRYNWB5kCG33JiS
gt5PSaRPoOX2sedjnFB97o8QH+qB0Ymiv/c/vHj/hS9UeGtW4s8/FPo0pmkiqbZOeuMvBzWcLexA
RYNZDz99SikyrcX56EJ5GLpLMQ3poa3c92iiGASBp7o0Rv9zMkuPn8nx7wkfI6gN1JlaY2Q/emsZ
R6BF6ReYkV2jeuNeeFH+TvzzCvMtuPrWuCxYSVEIZ3XQO+MCwGZPmA4xEcYwCZx7DZ7x69wM4wMy
AQoKTA9/xgeQnPqiFKHl9i1WKAYfIDkHT6XhVI5vXvrDABqTWUeZehU5DZxDWJiOVsFTP6m+6Lu6
XGD0iVow8qn5cjTpD2l7gKT01x5WDNq+AwH0XLfiYFuQZQs/r8NkWYxw9Okb93uX58Ygn9bsWm2Y
u9RprvGDV9fsvEcqKQpDWu4T1ihws0pTEopTGjm8auTj0lxc9AvziUbHqek3nMP+IKfkEDnCpe47
tdD6xIuall3XNsOX30ftTzl0aocn1w07iofZl147/VwBOAH10VblzxL3SKAP2CGzGVuDa+eM9N4Y
lALUmrT1lnadyDgMHOUnO50o/8lI+5mN6Z0I97Mjm4eDh3vhge0dIQOZnTMxvJUx2IUS91020OKs
J7I8t1Pd4D7QGdYzCM9hrJnVRhnpI/uQ9i7W632ijMvWxplajZkVKo8Vokifc4PAcelAhYnKx5HJ
+laN5hQ6SXKwK2vmWwzRHsOifdAU5UVQf4d7PVt+MhS+xjLp2PZN9RZqS3szirzZ+CPZFTsuf06x
/1lSirj3fQzUbhM/T437VCTNcq+wwpi4+BDHGFt3iTG9ldHU7eHqZiSam2Oby6fJT+Zjp4/1sXc4
n0W3a8fonQNKPpGZeTdtYIpudASjmns0CroA/MHIhJSBz7d2bt/0la5vo9l2YZJH9QOEyGZbtdrl
okcVVcqcbB6Jq0vcFF7ojSAiUPnaOZyxsl0KOiE6y3FvgSdrG5rkccpghNpM63rTm4y9JyGcr47E
QNW6+oL54TAgw6Zz14IBbSm6l9GXSBECW0Bivkc5sSfINGmouW65B+fgwsrIDcpqcxIkEa3J0jWO
QFkMFUQ0Em+I19RzAF3osIzyIaua7KmFMrlJlyY9Kcpcw3puvBs159MJTBoC1+tizjRuC4uAC2wf
ftge4LKktttZplPuzbc9PcpAP+Q9Gcv02EuO8zqvAtvihur05SPSAHWUkXuax/Ts1Mu510DgDF3f
hGmrOVeDPnD4D1XRhFpaxkDvuuWcZeXwENGp+Vpy4p5VM7FUMeR4qTkufGtiXc6m1u76JLKutDiB
1UiTVFAnyg+jsiVkhOlUCgNoveW+kx1wCX5yhw7Yk5eHpemKQ8I1IVBxj81roU1NNuqGBk7SI4m4
qPmZTzEFXF+izfOPuF3FTjlQXAERkl+V698Xi8ZbxeLfjwAU7d1iKLdUQx+QqNxAn9LhK61ZJywS
hTVNBa3aRfu+yDQkXFPTN2tN96yEEzhDsey1D13T5zvkvpXvENXpZzpTTYMJ2XzOHWPYD519wjSH
a0Z8zLhXNlKzrSNWz5NolAbaQHYhjBk2WdCJ6tuWiNNdlEDfCGZZRfnGby0D65iunZcp42NccIOt
U/LFKRuU+1JX3LH8GQ9aUFG+bm+hz+1qaWHHlmp8VO3IJCQWdScdm0AW9+i2Cjid8u4qW3ALBYkq
/NCF3y82xTRE9f3ktdzoCz8V6HkwdmCyAlsS4tCz43jJJs1Yb8B5S/iYoS0oval94NDWsJ6xkugC
jKWxf9D8Ya0aNtz2zKPDuExb8yGz7OWomoJ6qmIap5dGbzGWFBlklbTh8V/FUDf0zul5ZA/RcbKG
9nMCOH5RcwEOe9+557acJBQsJVAQLB3IIMC5KfSdGDZ4Yw8TW/w5N4PYLrQ7t6eIzMOMtdrxsqeo
4Z3kxXGPg96xfjhyRjHWk2ReBzn/gbeMRpJN8w94kQ0z0BMWe3BrEuvHgCdrl5t9dxs5k4VLuOPJ
Gcia5d2mZHEoA9WpAolyYLpzrf46x/RfBNWg67QFWzqXTt0/0RUcT9vVaZeMAbuYGrda5OpYrysc
cUfOmeJR6lr1U1lGCeAlJT6WLcmChxqGj2TFEplmwM03svC46tW8k9iejS3q3ZLcShcnxGAP/qGA
YnXNC5YNm7hvwUZhVh0+kqVufvacKvdeLnraV5qJvRWvEIAtu+l3Uz/NuyhqqGWyHNNoAmMEr3ag
cijFU+WpJbt0rS7j6NZKPTovUuubx8mWyw1HPrDPFIHgJabVkDyaimPnYDbd9Jr1Peqn36QtT96M
4HrITEnpVhKzBaGphVEnogDaBQHzRQbWGTbYrJNwnszhOctiZ2Mv6XBQxM3XLll9U2SUtti8BEGO
+xlLtB2d+oztiVPM462X0zJ7MpIkqc5LPQz6+8IblJvNsNhauXPw9xfGJq9z6Zx1drioyXiMDTZp
U0uwJI96c3lYEbiSZXEeVfZl7tfD+MbGeXlUkPL4mFcijv4zDqAIrG2f//954KF4m97fij+Jcr99
0e8TAREvQuIQWYTHccp89w9Vzvd+QeF24VcKktjMBf80daDKuSB91i9zfWstb/nd08H/w2UZWcT1
KaD9lvL+hqeDKeSvF3CTbwKQXuCzAD+yIin+6OkoTIVeRxX8oXIJnmDYcMErF8AlePJ53k7TvbY/
NtQ9xBjGHBsScNQ+ZdKLekznFu7KGSH+gkuZujVppj7nvYHrGTQwMUh7qK03Qr/tI9+lDiMbgFVg
1HkHbsEbLjKztYk3wFt2cIgeW9YHL7NhVu8+Nv9b2PXDCr8b7cckxbrWlQLvMj4IRKdiRmJil5w8
6HI2nrmdp0cDA8GPObe9nWpG79hZo33Qk7T7shHqR5BFawlLiw9jWxeJfV13yroF7KxTW1glp9o1
HVoQ7fmYdG7/6ehFv/VzMZ3WcrcrlgrmdZsn2q0VC/9sprM4RWOe7ooZrT5wMt98HRbXhuDGfe8e
Rh+H6Ay++EGvXfe+8drZxxrQPbZVHHrkaTjENw3hhI0/9bAOh/acuU3ojDXPXAyeim7HzeRMr4MT
XWAaqDYrdC/sOjia0UKjrTkpVjPNcJvqg9rSXRAds17zjk3ij9d+4Tf3BoXUZzy2xT3BNBowbcnf
H9Zjpj+1U4EnQsz1o18pZ9fllnWGm8MolM1Jdl+a/gzZkIYxwktaRFzQi5zLlJLqV2ta6MlS9MlK
LOSD8d5ie1ngh6XZKkjR6kdVd58Vqt+Wdes+cYAmMhQT3p8t8BptO2Gn2ctyEf8Jr/7PkFKo/f/e
Z/bw9vOt+zNJ6rev+f0Bpf8CSt2DmGn+C0xqlS0E2gRsjN8Ejd9VC1YD0JWZS3lwfOOk/vmAcn8x
WUPovr3CnwShy7+jWoC0/+sDiuYd3WIBwUMUgMS/hChFheTYeua+E+XyTLGJ5zPhuDoxjR2lg+Sg
k+9MdPudj15+DUtP38lpZsbkVK1x6jI1psuEbV2o5dQftZZ5t85NJ0orm2ueHESykxxtT1+D2o0h
tZCWnPSqxFJJ74Y/uA/k8ovd9GvIW34nvss1/C3m1vhCxDEgaq75cK0UO/bvtG1+x8elbo57f6R0
rv+Ol0tMVOjlzGLbYs2f62sS3chlxOVWdXr/c/k1re5+R9ex9IPC8bNO/XBdr3+MeH02ZSyibNv4
oP7uVFogqBrjj5zc4KbpG/VgDb5945UMrLE+s+ZOus6Yd+XCs2NrxlFNVIPhgeABN0YNJnq3L/Fu
oCXr5peqkBpyqiHpsIMxXM+xe3By/Dh+r8wr3Yo+12JDEvX1PB+6OZnaHVWxRCwEVHUoWyhH1yxj
6m1OAP4ZNzMsTV+Mj1ZJBr5MluY0LVjmkO2NThzyii4SveuqY6vSrtworMwMP+AOq48Gf0PYmdZd
MkZ1qJdleTNHnb6tbTT7ZfETlAp3xJDCXB27jnfhdk52sCIXC10vS8DOjS21W7PwqruyoAcg8CXu
ckIfoL/45+qg7t5VgZAq6Bc6C5e01OqVSymW6cQHu/Vo76sk/hDd+ClwiO+9NB23o4WPoCDW+4N1
dXac4cwfOscK6Kje2KPJgEaNjk2U9MCG3ggwcV/kBP3YCnB+xL6tSGl0Z8vVjgjf+o6JDZWZruOw
NO2hCaa+Ky6zXItuhR1duz0uRYwHaAx2+VSx6SIkpQFlJQ4AMqFLtq4cNC1wLE3VOz2vmOUBt3PN
1UoM40O8fCSTwACyViNundnR2bjLsG6bp2G0/FurMdIz/T9jQEa5e6qWvgRqCWCkABBB2qkgXhdo
cVat1b+sN2pe7Tgo7SmZttHk+ycD7/5h8SJwJWVHd23GJfc6oaP7mWxZsSPxwUhhZBrjBV1OjBqD
bESD7LV0t2qdRTB1Wj+M7wElAmhnBmqdW+q0ik9+1PsPHogMDq51wDHWWQccXE9PKvNPxiDkfo9E
zjodaYI5qfgemeyyh0werZNU5YMwIVdZbpi2GLSc76GLCfC+xlAYYi1rLnzIm585WLqjoWx2Y2Nu
13t82Zy46zwn18mOYNz0krEM4heJkeqYMALy8TEurXxuz9H3gJh8D4v+9+DI0ccQWazz5PA9Wtrf
Y2a6TpxJ6tYvCPM1F6yECXzYuDMfTTYnkM+5GrR9fe+MJJJQZAf/pZtstpTf8228tEoc6VnmvY84
EMZG1B9cFw9PO8/y7Au5jsXrhNym/Ouyxhxf8fHJXYcf7oorwbRvDb0gGZVjRbXLCidH8T11kzIq
76t1FB8b5B56s/Kdb2BW86U51vzu1iF+sQBEB6nPSsnVuP/wMTPgwDq4VoQ5nT2WD0ev9vpN2iZf
QFa3yOCnYo3qsFizb0v0XZwPdvKJnxbpiap53/piSc5GaybMnWzbHLZwk0UTthEEi+RbulhFjGKV
M6zKPWiZxIC4Sh28G+6gb2KjyLQYCGVneRusr7v/GBH+R0YE9v32vyViXLwV6V8uFb99zT+8CAaA
PBOYlUmK2qdK4R9Tj6HjSud+YFrOampfSXe/70JgXrDmgBdJpQ0pG8acf94qAF7a6HU66Dww3Y7t
/J1bBbaDv9wqMAg4cJz4CbnbGI75FyDGEAmUbqNSx1zmJs4imh7uUng3tB+afkcvwKxTGxeVUn3J
QmtuZ36igl3c6LrUuZFio6DNjX9YuVFRSu7EJia8WfhQ4EZL3TqihuzaJhjME9uWgVtnCcD/3h+I
TXVJTxrRlmrb6GgYsOnH6H4CQ4tBXCbWz7UF7dWUtbIPs07wnoqVmBo+OElzHLATLG+KdNTMwMRV
htswK0Bb9k60iDCaPcDqlj2qMjQcpatgxi0JgdoaKfsqyGmbG7vmqYPoMycPnlYIY0udQkjKJH5e
SBX/9NBWURArQctOI+k8boaUbJEVqfzHPDTlawd1nWhpgc/+il/lgurBAxqqfpRSR9tA4N9Pk6cD
C6+c7ITTCCowy/ti2rUsL8stlROc6NJJrIt4pBoXKyNM6FBjW5MenZ6Q8pFBWdwuZWnA7EaW4nVy
gN9OSYy7OFEDfYBOy56okV8o99rzQh0ENgjEekvv+x1hYnWJYFwi/XmSmLRAvdYdtjP6z3JuqYfz
cS1t5qL1n8sIC15RRERMo8I+YZ4CWN631VuJksPZ56hLVVXFjTvl2HE76AaVkdakkhCnUNYKnoWL
Y1/UiPShjvH5NJSR91B6PsuStgspfj/bZMsDSE3LlUiI1m0cD+oFTap9gMYYEXGjeCMg6Fgi0uGJ
vnFpf9hY1TxtC8f+ig1yRnKxL5M0Lo/5tBpMMNWfxeyKx7QYyZEvlkttvYmRppH5bkBWzM1JfA6k
HjeKSqjXUk8EQqVy2+6smVqBx8RV/akaNIwNEQ5f3j2O6sOystJpm3WJTDdTorD60wfPUUFCK4tv
o4E6m4pOmI66ColPI9ppiaCVrhACyrXekIQHsN/imPXNqrYvtGppvYALSVpgdRllTMTKIQmx8Ism
dT8PBqhyMl02qmYb6RR998XHwBXN3TGqejgBGutpGHg/ngs+ZMW2sKTzNEYAyTeFDfijmxY7OY6U
saP9x26prmYABz+krtiadUR9jT1repZOMrcZv5W5gg2K2ewf4xJ6c6nyikBxT/0lPwEFykgRzfDZ
LCP1EGbtDPa7t8zDQ1JCrcXf/v/YO48kyZE0S19lLoASUFXocsxgzN2c89hAnCU4JwrgRnOOudh8
8M6s6kyRGunczvQqRULSI8xhAPQn731vonqb2jgUrGOahPygifT1UaRGR9pdaqJOphA3dtBEzJce
LQlUAp3QrgNkKNixzcnD6CXeW4fBddqVCn9yQJKI9zHlxnKH7aO8Sly/fXAMV74kmainIKsZyFfz
or+tNmznq8SJBy8QUHFXb7ef3EL36j6bSofdo5uQabhF59Pml7OHtR5h9NANe2hvxfyClxPNR+WH
0t+m1Aj64KmSyqZPO9I0IGL699AdOuNolALvwdxMDctRS0AOkeCuncD2LLckRiWiGhWJ7RhMeMYh
O3GzIpFXtCR5YAKNr5HLmlpspFmTviTceXDuyVFEnr0wavulbVODEvVQZW3CSNcF9p95ek2YXWwb
FBE4b9SEqGXwkQgFgFzC75Doq48UiVJC8VHwLq3Rb54TA6An4qah7THyxZXceDH10BZTSh2COc1I
kKg1LpEDPQy5DPi4rZl7W8zGZR9CysYXMg4vc6vleVQEt191AncG9V7sv+aLue4mMte/jiOx3ri8
FastZUn80uaz/M4ErejGH8d0bYBS+QA1Imu3camTSzXZMBdmy3g1yR99olwL9SVSrIWoErCUMY/9
TBeSLVKH164mWWmbOAL5/mTp9s0dGxRZWjkdSVu5QHhvpK64qVGP4jooUyfcm5KoOW62ma/CJ7Ci
J9RKxQJvVZtU7s2w6NwPej3D3G9AL9RbY8lGgW2pm4vDUNkNZHLCKtIdNhhCQTajyosJ9ZVK1ZEB
fRkwgdL6RlfFGJ+Huebp0uRuqU9eVNVXSo4oSlq/YTf9EJf9nL+OfZ41u4ljpb0WU0JSad0AuDl3
TUmCaQuJRHG3aDAkVNOknMLjI/HUrVNX7yJe8kQNjbHz6UOlRFvnsDILiBoSJ5DK8KnKVGHGGF6w
8i9bb81blWOcslGo4M0Y+S4kr5Z7Z+bRzrJlu6h2uvLH8n0s5hv04BZnOLCgjar8Fz7zSS2okBE5
7zgj9XFE4RZEgz+8pSgAh0DPiLjYqP2ExbYg5YMm8fS0MdyGdasFChBoSYcR+i5ZM2chsLd33AVg
o38iaac1nZY97lW95tUmP9G1YUyKbWpnBNriB7urf0Ju9Zp3azYdybdrBi5+eJ92OH2f13xce0lx
nTprai6eHtiGidm+RmMVRJLx5ELILvBbY+PaLTksPxG8aaZJ4/3J5V0Teicq7I90Te31m2QN8C3T
5DVvKxrRvPV9djem3ITMObeu2yEjRN/NvhY8InnP7NUCwqoucA60uyHK5Rsu7fgk1kThuYYcgPvZ
SF7mRJrZDtZ9QqpKxCugMnLAg0B6D56cSkQVEV4zzumke6TNnp7Hzp4QfhtG/CKZKD2QX3NT9LF7
5cMUYNcmy0dr7twHVOW5tSfzdbntIiM5zDAXw9UA/56o0dkkDGAucmE8Vs1SPkm8Xt8h+CAScFCp
31RlXQekWhdBNRk0yZ7nEd+Qg/2qeKa3EI/k3hfys/dzZ9OWjrfFeqRapBKV4GFinlNfWETF3aGy
VVtr1sszxjvAjZkJEz8gm8gXR4obUJQICBNsO3UHqAYngOXB32f1e9u7k3lQZsLmHkK/OJjN6lqr
h+ZCD6XzCuTEvQ89pa+YUDmHpEnTwE1tn3YvJI5gq2UrSO9ZLN64hr+vHY5z9tBGTdHJa5U8GmYF
YzoEtdfbl128eAhhInxHXDvoWqy2H9gm6L0qcoyFOGK6iXgW9s6rEcvcR+z2QmxDKtzPjq5xR1oo
8/kdN7g1h6DMu+xCpdK84KSoNgrJ2hU9Vw4ANHOuZzXOh8Yd3GCZZL8PbQ+bS+KvK62wvM2wP3uX
Hv6kbV349SnFtPoCOIBlcgzssk1GZws6pT6hLK3wZjqY+pV/ncQN20touNmmo+8P5lWOSL9sPvUy
eWqESi6rxXJ4digmZFq8gdXutmXZ+oFNf8/8fGxPeRtuGeS5B1XAWBmna2TB1jcyrHSXeVZ5ylrT
CpwRbxZJAGqjJ3UHryo5UZtMWyJ9SGzintr0q2TT8brsRCYJdVcVUSCQa/I+sH8jqaTJ9mZEFhmg
gjtGaPm9KmFNNAbsyYatCeLAek09aq5VVfagsT0vOvEiiIJpUc5OQhe4STBhPPObsZlDrY+wtfgR
uRZGaYPlXhWwk9/o77BlyIF4wJCBG03dvKPEQjgLgBMRrdv4dnobJW50rznoqWQ96BV80zgJVnVu
s+p0i6zrSYMuU+Kx83XMZBceKH6bS/GtXSEQgCzXcYf1CT/nru5Me+t0Fhn2uOK3ra679zaqx+OS
N9HV6LIeXwoZuSifWoxpA+U/ORy9mz+j8UU8A9gQi6urQckoKvnu8N+N+H+pEbddlm//t/3jzfv0
/vmn7ePvP/LHcN/5h+9ArYZMJB2TXhcw4h/Ma/8ftD0so03b9EzE///qw1fh/zoCUMKTHkGv62f4
g3lN8+4BjVbsw3hVrpjqv7F+5AP8pQ9n8ejQ7Ev+A4BQ/hUPzSyRWx8h9nFwSKXSvNZQECR1H7g4
4j6ycZFs9qG0vy1DFFI6Zkb7wKTQ2IPAKW7bumo/kWJp4GaFdC4aH9JtIltn0zcqP2dDbG16IvBI
zY6TfREPCLhbBNIU5y2+voOTmvaHnvPiLF2jXgJjsKzo6E+mPNqJUXx3pKmv3F+k8tFIivbGYUxp
HCRPIKbq1pplEBum7nZk5Fi7CvKdjzHILN5KYSgryMvef2SWYVHSsVj1QfoV3vs8EyXDPGvcdWKK
mMxV9g3oYftBlhHJZc4i3cDuUqyVg29yiFY2LcrO7rF5n8JKLtMZnkhxILiiWU4aSVz3nlCwm5t2
prXYIhFY5sMwtig9h9505j0+ruiut+hrN1i0BmgzrbIduHthQ32cVsmNnPEbNY4zmGhSJG8FWh7B
1sC3nSv8mvMvOzHxX/m9YjmMLe26N2d90UpAeuGkrSuv8Ak3clvS9ZBFdXXgNen42oC6xeo5JGm3
9dup3hd2YXVouGo6VsevZ8BBSOUPNhKS8OBpafqnhb/9NcdXLRGHJGF1ciwfd+cWNmSZ76O4EeWJ
j+nYuwjBx8yriG7n4MhYPPZuRiOKISn/iOrBUpd2jl3fy4bqNLA2PmpWVTt7vbp4wcL7GRcWa9HF
YnK9OC3ZIv7gB7icNKNFUX6O1lQcvdFkChzGsjk5Y4eo3Ghdp0HL7aV017pXTylyU+auqQEhkqln
soRTgAqzxfmBFLDWC9OZqGiMYJTo7GjdjE02T/0WtZ4VaFemgWVg1cV4WgciWdKjb+m5pqRgIxOU
nQAtZIDKc1YZSkvFJI7OItQ3B9SKPvnRrDBLWqBYlRouJnyV8Bw6okXk2o9+8QACCuyd/aOCYWRC
ChJfO+qYiFgrBhPdgFOlU2JCj6pbg7CUq3pIErLwXI/0lEnn1zX2OkYus9V9YoHGLB9OvbyiLsMJ
WVWTAjY1mWF6jaC4BbGUGyf2gmyPQP7BcjNrJHjYK8loYVNeNzNIqRG+kW7t5r7N5EUaJWuoVece
UorTiXO2Lh+WMpQnK88rCvYEz7CfdycEX9M9sqp6P9itswdlVn/LsnCeUw9YVFEj6jWkUwFcUnAz
60w+R1n3PUofhATkJjQ6FrJGz6imi2zB7FYJ8JxTVD8pphDwqYZxTyGXXTg6fSNzMQLIjUTYqZYr
p3DqTV/Y9zlCCDCT3XgAyNXj9C6WN0roG7iG7QLcVLP2W8bNAJgxgiMgrmRRyi01HQIrWXrUGU5s
l3hZw7C7zKBtn0TYGo9L5IunJXGza19l9gVe6evWHuz6IUIYlVxp2Nc3fiVaXMYiiYC3TMuH7U7p
tU6r+C4TIB/5eAgp8bVMPgkxEYEdDDjFp8rY2uP2zQ6khjFYqdd3WNKOPG2wFuEt5G+8bje6UfWX
TQu3nawSm9Dsx+mphej3K+UOvZxtM4SY6VxYRDRB6A4jdW3H8PNix+hvDTQi1i6rUF4W7iLOAAs+
47r5WpJ8uPAHxm8LHSW49fJcT32zX8mC9UKvV1hWcc7JyvlgPFLeYNERZ2/KqdlNArWCeJipGyso
h/iLMLG24G3YFdjRR8X8UwRsIUdCwBOH8NyBlM4dwBXjrR6n6Jb8LaxVXIczN3B4cMwhdrdkDyjK
W5FOHYAsoIki6nj5S4RdHicGw5oEqzvhdJvFSMtvaZfJG+mVHlGVk2M0G3CkzQr9yWuf79ZWR/z/
6m4Z5vSXtkQKRCquspe6LqNveBuseZnidc9NZQJ9iI1CBSoxucKtsJ1bH7ONDe0q0R92jexvg29U
b0dY64T0FTGrmbIMcTbBcvhlgvB8rqJmcDcmE+t0o3XcNUENlKDYRSlsBnCdcHbrzgm0YdXzPg5t
68DB2r1PohLHvNb9vdkOXhYATyoR38Zcmm1TVXivqpgS4DgnPeEvFtvslz6tTBZdhmzNTc9OlFkL
YbgoCPsh4UQjvrSvQcm146rYN2p/vSltid4kihhruB4PzhQNb9AXDd71be5ek9natIfWpadH/xyj
Msrc8lYOnkEmU+IUpLv48Zrw7JyHTK+maBBaS8DISX2EOdqgm9yV+jVk1QcfH4vZIR8ni/Whs1R1
sPS9/Lbdpmdcbzs9BJik+xUt83jtuEmnToXN/hs7IFwBjHjJmmBrp5fJkGXNuZ39yENH0y0X2omt
I82CsRJXM/NXyY3yiHRgHE64oXUJB4DaeO9WlkV/Gi1l8YiAsESN3Ajvjezh/ozpyAEawghp3mQ0
Qkj80BeczdqYmFKhi2+PfIxi7zUjGRCiMa03rsSaksN4GGWjTJ/MqS5PeZVCJEQvriKbuKrZyG4b
+JLEWjp5+OzkRPjtciOBE0Be7BvOaIftmWfBJWTNOm/gLAt1meVj+ysjw+qGEFE21It9pcn7ea56
E2VWXdVjeOHNmYUgO01WagZyZdCh9XRJzhabvnJGae1XrX+ZAobENOy5xZ7GYxqYYegmPgCQ4hnW
rI73cmpYSJaxPxqBjjSAtr9f//8/ZjSykfdRcP97ZeEaSPe//1f/3lb/43+2/fd79Ocq/z9+/I8q
n/g2Z+XRWwKUt7D/JTFc2fNIdCSVvkSFSLzbv5ZtaxiVh7UIxDxbN/JQ/lXkKzxJyqJrw3zEdgzy
1N8o8nEf/7XIZzmobAHc1jFpKuy/LNtMnfW20VVwxtOy5DbuY/2ImQQmdZ4qUd5rkTo4Cmp76o+1
oUpx2VJ9HQYV4+G0YT4Xl5LIDuu+EFUVGCRgBnCXHp0CpaFWzFT7csCAuvQfZSQ4EGcOjhqA3i4O
RxPVLE+lbU109F20PNVWRfTlmILoUEQfG1OCkUOhMEDJsKPY1cQ95VXQUAIElpN60Bazu4Wx3TZ2
ovdCzd+9VVG/Qdz6ZhtubdsckI7y7PnkRKaxtexAm/1zpWwYdFb11HTeXSxrHpVohV6V6rEI+/uq
H75JCGbsGwN2l8T9mCLtzsokkVTb7oPOBwApMRYKlx3NBi2G2KKtjx9bcFJQSKgqVx/JNh+hR8Lz
m1jikNk6Ql8IJFhppseki6S6L3fsGrutUSnzup9qSQsV+ycrMjQknenbjobhqGZb4a7t4yCxzPik
eDPtFYSdfczhsEc/alDCVu/lqL0tzsQvjAYvDBoz3irqfVBMZrJsQoq4PEAe/Y5m9IoIktKHmEUE
mRa0UI1f6C26lOig2lhusH2vxUN38Obk1OVDtqu6Kd4POYG/2CjJZkl0eJTQJjepY5QBlLRwW6CA
NIepDgaMo6Ehy7tMM5cZBw+VO+qxu7yQd7oyiovI8eTJjlR+XMrG5ihdfvX1fJXZln0SUz8cs9p5
lFn0wfF0W4LP3MJnZlQ3PYwmwAfX1RkyKxPyWPg5ieyBHUp2ZtfYoH7Rzi0T+BTzjRtisjTKuX5C
/oKMfSZddDm2HQPTbTXKpflsOE32LCaWAC+Ut2mn3j7MM7N+XS0TLN0IHBbRwFbdk0gdA3ctWyjY
6ML1w5RNBApP9QqqH9QBngZxM1ZR3NjAAHd8/fMFa4RkVxWIZDU7axy/UXHwyv6uH918l2TWo8Xp
EywgLFk9Esgz5vWj6THSAtObn2xuejCY6Xs9o4IaQqCuejXm1BEyTbeEwV0slnczddWXaWfltifQ
jNM6m/Zz4ZU8w5wZWRlNzylztftx/TeVbwzBLIktAF9/SoVQkFid2Pmtap1iORkxd8mOdLfa2bqQ
icpDbhn1fV6gdduYaK8QmVisHbczHnCERrKkTWy63mDGNg4tiI42c3+1pMaWa1aMvOyKNr2zvMF/
WDJreDWjOQ+EO49fTI/JWYxyQ9bbWbPnCyarih6U0CILWIekBMaPKltHkzCxt0Pjsus3xFpO+tYs
yOCdh4htnwmUd++RT/nmFr1Ev5RhCd4IK8XbLIuMAzd2WTIz3ytjb5PAcrunK1suLVBu/T6jotz7
UZ3uDc5+DAesDTfViPYPVbOXHmTYevYlOX4JeGuXGtCF3j1Bwu8zB8ax/2yO4H9OKJdea3Tk3DVh
h+U6K0z5kJdt/NVhpKAaj1DbUSePrrVHLOYfJwvYx36qhSLPuprrcWsZ4fj694/k/y/TYjhjFefb
vz+4uSpx9f5JfOQa5Hrz+V7Uf8px/f0v+KdQhsPwn5QOB0MAmAzi5n6kuAzLftfb2viKfeXwT2MV
/l1P88dEDgMxq3c0vPh6/4P/+DcOa2H+dSJH4DrTQEJiMOOS2+ZTTPxnQ4C3TA0rlKY4IVSIOAvh
QpWDY5/wf0VPE3JAxgtxHujUi27bVjjHCEE7bIMyrrYVcnSE+jLHQmWpY9whCID2yPAGXGP/ARAu
3Q7tqrIcimcKVufUMAWHhocEeDdOHMBUpMODIHH1KrV431rzkO0n3lpfcwZZIl2y+mB6GZkDYj8v
pLlGYX1vD1ZxHFVoE4Ua6kCM4VXnFfMlkX3lGdGM3M5ZrW/SiEiKtC4ht7NtPzXVFB4xytqPdlN5
X9Y8GQdUOPa7RUj5r5gqft2JoSigXSr6ByUb+ZHH+KUhO/cHAKvTMc7JAcHtiSKF+PhxT9rVUm16
282uWqW9PeMcIul5L3nMI1JUnxXbUGx+DgHfaWPovY4oMgQDw3IThnq6cAuTup8FWUJGd0UF5IfG
bolNiMcqX+Smnhf/FAnQbdvI8Mt3u8PbhBM9ulkUkiTTWvJ7QlLYSAlv2pdU5Zdt2vO2moRf3DDa
jz5igrCv2d9UjFI8eQd4t2KPZCZXdtmuqD7Rs1WBf+0fnIrMN1VAjxuJrVhxCG3xbAiI7IxrwmJf
tSGf060dRfLKCLHQLLrd0vXlRRoXktXubAxn1qpjcqD2yxIMWXGe0NMmWh9CRiln6hn9hYayAwKh
PONgdX73PKbK2ZuIkdA2OaG1ndnIVFAv+unGR0FykaYap2BucQym8TKi7TS7TWGHIN4zFoQ2Wt0F
ZEKA88K6NhFp385oO0oGtnzDw0VSz/0+BqewiVYdJHVH2CODNl/y2cFEapgDMQYRa/XAW7esjtZv
WUQHaaBO+JCRjO+IWym3qEXZRylruvR5oN5BJ3KosYrcShEyRGUDSoDxeJSLTTtbmH0Bdr822Bdy
1zjY75OUQqPNU8FJSqqBO2RTsqtLG1VYlzhdkDeZekTs7N+QQd9ed1Ft78WM7pmVLtCPoi3sAJku
gSql00SPABCLvQZxx6xsRC61KdQyqL1dOX7KSbpEyMwwvDNwrYBaH6beypuD2fbGQ1HFy43VIoCB
poYNvZozHO5LqKhsZWS8jGarXnGJwrawYvvck+zymLSa/duY9NXttLQDzj65GPi2nYh3Rd2qx6Sx
iI8ZgaQnDA58hRiY+UEO51j2PuWqCxRfSjHqM6sJVt6EHuAAXrIOz6Nf8OE2YNlse5u5IQhxFFTj
a1SvJ9n8c6opDMZcfFivO0jxHODzoH9jjMFae65+EIZ5+ZXHbvdmFjUqoJpx98mZhX9EPcS3C53V
YXWeUonKKUXrPI8Jrhs3a2V+l3Jr7VnNoSgwRGzld+1c2VWgvYHbpR/jnIA709o4k27uiVEA7WkM
BAw6fmtj0x+t16bXPRWaUwahGX6RKXFpOXP50UDt2hoOwFUzdKpTlnS1j0afZF52EVb85WHi/eqg
RikAOXgdVuuTogBCNXzv9jaqBrJQWOaHc3QLHqe4HHH2FTsznOAQSqtBmJ/XfXGraeoEMwXP/zJr
N72z7TJ2CKtwzffUGau1vuzQXE25QAufjCU3MMpxWY4GI9V8fHJLFFqwFZvigRHjCNhsEt05SgpE
NnZSxkHE+Oe56GTKqpUuYVcTd0AojwHge1MLVI+bqndoY/IKTSB4m0q2O9cCmdZ6kMX9dIa3OXTn
RnTDtvPxUJQ2dt8odfprnzv6oFxK+G6aDi6SBQIC4uw4pRofMHFKxxK/JoPqOX7xY896NftGvHht
0/7mea6F5YohML9aFzADORTu9L70xvMM7LBR7j1hPhRW0N7IDfbUXkVof8Km3o2SDKuEIQ/LdNTF
VL4Ywc9LsqDgH8Qj6pejWzEw7mKbEbYHXh5AYrlqAZEt56wITuPAG50eAv+2worc2tZvUC/QfaCa
uq5YE93mTRiyUDbfFVPxZQiPVby64npjM+juHtu6+Tn6ebVNR5/noSw7PxiS/oL9gdhNNMABbubl
6LDF37hpWWyZdzL0Kr6msnhqXc/b2XT/G0Aw/bajxjgb1kj+UkJNXUvcplCqDBUUyvuMXSI7XBZL
l2Vq3y4dEISqXUNeEHdhyHVXN0PtHUiIRYFHYsUW4dv0lKqpeBtXSSGNt/ttN2z5URvSFtuANpWY
t+kqRqzswX0CB9ScUceB811Fi+RxXlV2xGsIPSPTxynwV4njgv3+FjQrusfpRwPJazDcYYDgTbVK
JKOG6oHcKmMmWwAJJZ/03Gheldj4bxCN+Y+YEvrLepVeju7kXWA77PDMQfYBkIFI03OQGToTI/+U
Fu82jfV4FTocXsRKFO80eiOvJkSfde6kh3C2ACPBT0FNOrhIGgCXYmQzP/rKfQHUGvJCRUyKYzff
iVVgmiZlv1er6NRc5aeRRogaz7E+IWpjgoxSL77TEUgOq0tMa+tNiGNRnJQvdY5Q/SR/ZLbzqrgt
V+2tlgD9QXDhQuEGfHR/RLpM7xDs9j/i3elHyBs3PusF+0fga09l4zDmkLOL0HQWKIB+BMHZjzg4
XnXC8kcyrMIk/vZFvQwbWofeOzqrwDhHqPyhbHQfDHFV+FD/aJE1u6SR7SMSZfdHrVyylAy3ubsq
72zwmvMVesYP+AjjXfyjd06Qa6O90uyayLpxS3dP7DZvhSTpvBzdDdrpovWG3wAMI6diwEzDFU4x
zLQGAd09wR6AIcjiREYjkpYNW4TMBkFLvyy7arTnfOt2bf6c06L5J/NHhNCWfY+ANL+Im06eOBrH
42iI9l2s2oU0H6ZDV6CHq9OQBBTHBFy8XPeDPA+edTaobHZGV7rbJaqI4kmt165WT1pgmbDHNNuL
rpeM5ylFtY0ieyEYLjBlwai7X8CQZ4xsAEXwIs5gRe7UytpaarOnQAubI9ELsFqjYWre6BInmMmG
HQn65Ji/vuzQViXMcD8GyXQ/yLDiI9k23ENLWHtQF8ZrLSJ9MXeR/RIj/D7xhD7yxZV3aWpVznEi
k2CBh9G8aLdYFxYyeSlUg4CLoe5R0K5u27lPjgvqpYOPKJAYCJeZPYOGoDHimUwW1GATD/BwnQws
8Kja2/ZQZ/BIz8Sst58JqRfzDoV1fQ7ZmJOtm6hk2yGxc1hj4flnVWom48q5SrLfutGOmFaVkDpO
1ST0hfb4Yiz0h1x0BD/LN7wIibrWke4ZY/vbf7eg/yVViAXrH5v2v29Bj8nXex79qev8/Wf+GBiv
0ClndVJYnmdLzJX/bEKVQjFiY91EGMI/Q/f3Rwtq/YM/xeuJk92zBLKR/zwvFhYZpgrtlu9L/vu3
5sU/OQJ/gkLZjOvUanMn9UbJv1o+8TpHLQl76khkb3iCkpHe+4SjAPVzq9sUgwLKNvZd/uqq9qfS
f6AXna0DGYsCRMtqxhYyYy1trT7t3hpbInRyJ9677lScenPSMVgm+tDxl9ub8Oxq4knXRi4UHwYf
6UPporyfFurrTTNXHHotJsdnk11xuxMWBRachk47O6e24PyClxNIVv0qKi4WaZV7o3Ba2tBYpO+d
VDWBkUWLoawd0uxiYUu/Lvp6Skgw0CkRVElLyZTMBmi+VslZuIHRkjAbDHm3FqWFjtiPxqnaGHNr
S9Y7o/0gZHE39y5T8ySX+bebL5gIs7qxhwOyiqkLFoGl8Dg1PvUmTtP+fujoBukLR4InEWuq5wq2
4JkMlhp5KxZ+QOdG0dzPlui+3WhESss81Dh6QC2dw+gbZX0YHL9LN2HW1ybMlDpxELunPr+Mr4bL
ZGTLCF+ydB8QGntn9tXJkcBC3vkNDLqNTU41nMMOKS05zt1M6Z7F5Myxmk/eQ1kk+TYiFgy8hfBq
7C/EMxxqQve+hqmje7GV7pZtvSS92C0haXO5FTSY7REORX3qkdkZTsb9Munwy8MU/G4scT8H5M6n
1fUyL426opIqHkSHbjRYYmm8+lWS3vp6Yfi8/Ax083W2WyP6vO3t5AFMyWfJDJi5ecaSwTU2vo+H
h46qDMZUb4XIhyOxnvZpchaTQgOof2SGAGMqbzriYioupsy7M7POv7OmkBPCrUx6cobYPta9rRhy
WkHUfSe5DrxxTWIJbt3+ju7vUPUzKaxzW1C/MYj41nYRb7u2KK8043dui+7YxKM6xE5S0hEyrjfz
pQJwT7rNEeC15lERs3k9IKatGTXMKtDLIp8BPUTvKW334xQt9omblYG8lzcfhiS8Uq37iMhqv22i
IJ5l6b+lng5A7MyEMcxvuhPWsz20lnXERMGxsDRk0kNjRmk6GV571bNdGQhJgws26ewpxT1VbIoo
jo5tbKc35bq8GRnsm/cZWyLrS1phWe9tkooQufYNz0Lb5E5FStnCrdpPJuBIDtB1VQCwxniKG42o
dxyMyNj6CokLV721xTbGaDZurGaprtqsrFBQz354RRubfpiJQO9dGEZx7/pNDrCNOFBBct+1BcTs
Dh2VhfFw6K57qpMUBahFcirXjJiLTHUmfsTMe2w72Ss6CsIpmiXtosBGHRIGUnvOGylxUQWLRYyf
cZT6ry4cV3Vly3R5S/OFxYtvpOKYkhyCWJgqQ+6Igl5x7hKbtQcs68rKo2i72M4EyWserkM8kkjg
5uqIRSY/smKW/Uaw+k4D0RXhbeGP3EuA7BwR/Pd5+l86T1EyrkfMvz9Pb4fvjz8zXn7/kT+OU/EP
em/T4Sy1f45NZqq/z3Q5TpEErtHfsI9ZUylO2j8OVPMfPmtgxUpUrUNlQAn/VFnKf0BqZJtLpcbf
Cp757xyozG3/uoDljGdqaJnWugSGUPnnmS6iOQ6zxLKPc5ii36abnnSQ4N1kOovif4PZtiu3Q9cP
bL9WHUbt5smlAF14TStKz6RXxUbzI95gsShOxCBQOWpJlnGV46rbu1P4YYxJFB+WCLpC4K+akHBV
hzTjKhSxfkQjtQG1JGoIrRTo31rQpzTJOCw0FCz+FHxuo+yXJQXlhQbJke1BZCNOvHB0nW/xo1ph
pciWyjMovo10INY0Tv2eDTI6F70qXqJV+2JCDh521Okk8uKrfurwGtF+/yhmyDFDPQP3T5xLnznp
RkN5gGSFQPZXWjCgzH/0N3zdSEbndJy3g+5RoZKgoz/MxZL2RbNKeOjKFQ2zkZCeO0hUf/Yq99E/
yp/cs6NvQIvZi+b4sLfIwbJfqvfQna/CIaPPGz+YHYmeKEmbqN14ZKg4HPBW8obPpfxu5zXRjfC9
8MVshpuIyDVGd20obxcc6LeTKwxMZBM6PrMuLUaPqiIiYbIV4UUuPEuAuvNIdeBN81Cdk2RM7iuL
l+GuStPZ2M9Dy9S9nPGcbjGN6icxR+wniRK54yBC4s5VL7751OqmTNDmbxn8hAbmnDJ7hQrX1Pul
GnGUxcKOP73cEU9OJPMTz0f9QbhuziTMBvO1WSqTHOJKGgBoxthwL33H9T8bImmxqSakbrq4T0OY
Dw5STvALzUcN9opBqumkWyOy/DvYXvhv8i5Sp34wW+ALUp/5P+eXauryp0ll0Sv8CgOFpNnLG+Yl
6tPOJifHS0ufQ9vunK1WqK+yEcXGz8vs1nAxPpEBQYtM5nkW44ztw+ZCln18ivKwuWyB1FzSjPdc
P3iOXHkr9pJPEKPud09oen4OI9aw78yA8dzZrTQySKIMKQOsL767Uyzb4+csTGO1H+upw7trifoV
Pd7UXrph2aPBiwdiqkjKku6+AO2BRbKPwt/yUORjwOzQfw2jIf6km+Q0zUMVfi05fgtqzSzat7WD
mqDOOWwFvxQjD2PnO5kmYNtZlUa1TcgGcMx6uzBS3TMvqhF0oQC9TECN88TMOrvMROz9alBOJvsI
qnlN2mc//zLY+ZqbiKI12fd88mHT84ylm1TocCGotxTe1hwV9kKmGPU3IaUI65p56S5agnE3o+Vq
ArNRHBHpNer1gbZjOmIjnXOxQd7GTqV14A2sqdP+b74t2jPmlPSduPlGB2M3lnuUp+H/Ye9Mkis3
tmU7lT8BpAVqoPlPXbCuyQ6MTGaiLgP1jF77D+FN7K9AXqVSevZkUl+N27iSSCnJg8CO7e7LudqX
CcsQt6JOCeuUS5+LESiQdIvBbSbGxn9NtYzmzDWM6Z6a2AM1u3td73wQO5c031TgljfsQ+LpK6Fl
NfWb6gYQjCPVMlgcKTICqCgswa2AFMe3pkTWsM0wORo5/lciGhaeS0MWLWZkW4BKd23ishWq10ft
je3Wwjp2a9etQZ86eR+kn8kE0Ddo94RQWcV5mpd4SPCD/ZgnlV2sxzx5oo0TA9dguAMKOpVnVK4s
YCzKg2lCg7KKjy5rFUVrigTbyNDt9gZ9pXf1wtsqjNlv93o4Nk/+AJALnAZsLp4VOF1JbHg7b+pa
dQCIoscoYtQEmxpbeTVGKKD+QmTSczA4h57YWXwoHIyOXKOmcEeDZGw8V37bXdqNYV+aQQ7+KfNp
WF0lGCOvIUTqSEZl9UmbpfPQdDPNN6GM/BPzLnB1ypWAApoxzLoz9FnjqU7D8JwLAwZsYvnjRs+S
vNlQ3BkMl7XOT2JjO4W2g6gZHJvQwgfRuVOkqCEme/J6JBvtJHQhD1xRIBHiR8tXFJG07aZshic/
aebvjmZHVI2yrKWOVt5PGABusmkerVM9yvitKRzduaBCpoFiX7GfMH3EP/aRFQ9qllnHvDUYPwlh
Ud6VtsNVHuj5rWgydxdBheGjP039nWhnl7AYC5c0yyu5iXRJKpwW9a3UZl9fYb41z3WQlJ+8Ett4
G1t+xZDa5R35uMHjt6gndrmO0poY5zTo9/wyks2U182xLPlI81TQmzQojIDZu84bWLBr4Ou4eCXn
hFRk18Yr9lrj3FepflKXtrTi1GCjM68wAVeghfXucegH68KuK6KM/86Gf2s2BA5hO85fblsuy+Zb
Vspfmzx+ftVvAyKBGmxxPhgtA0WLWeLXAdHWfciAbMmVQe+PEECdr8IPQHKAm6SH7+A30d/7gjTP
3UoQdfBtz/+HaHCm0D9iuIGTCxcCOZsfy/D1P1EAJXmTEPoWFEAIgsxbHY51e2x5OioTjCvy07fY
Cdx9E9E1nhe0h8I77ZpLk55fhy1CV+0oJJ9pdjX6CXIqODiympakMtHvbwz1YGrqEXXVw0rEZP4+
6NNT+uNJXp7qmn8aJJHItxT0wKumiW3veQS4qVdGqFpOBehAEXNXRr+apvp7AuLfYLFpcqWwgmLs
TSNq0SNwhUWzsWg2fo0sLyT1GKUP5LvHG7+f251hKT+uGjfvK4vgw9aR0/xoYCC+GERdXemsa67D
bMpuCbG7+yrsbaxDAVn6KDXPHEn17QjqEedZmrX3VPpMHGKGPE9zqbWbuK2iae/HE5jwuiW/begE
lJNsSj9lqtvpGjM1XKeEFL+zsTOjeGnb5Gs4De4NYsWMCW50Im0dGjOe9DZuk3QTT4nzEjo1heBA
DE7BWPXwx0NC5ysui1S+G7GwbhOHZrGZP+/31Gtpzwi1cNeiDuwLGTQHjf0+soaZOxtZ1taha8Lu
pjblfMnBWr71ve5LcAB6Zu4lP/pjk8EV7JORMo6RnjoRj5RGQRxhpSJQv/35m6mXXztdVbYhxJ16
J04u2iZIV4DJSMWPLRxGT1d4Y/17hYUp8mY4I6PVf9VLzbqq66b4FqfWtBknqAmFKNNt75fN6t9z
62+dW6D5uIT+71daTJLvxR9XxD++5KcvyfhiEQJkJCOcpy/H0k+bkvtFN7kc+kiqi9/49yutw5WW
siD+5g/qD+fMf04s2D6mgT3J4zarW4bt/qMTi3PzTyeWjaipnEq+yRZbCE+daL900cZ1TFd6aiSn
MB9k/K2jXC9bRdRei/uR47JEkZTCT47WEIIRCMect/RodiYjedGL9H5i/KfoxyMG8JL7ArxCmwWE
lwOLldGmInYwkEDIgo8RHsixB4z6wZHjJWdTaFq5MVqzeQV1FYZ0TGtUQpYke4hRVzUGxj7poVMw
cVOxUJRBkd3l9MLtvcCDRGBh3PFXfpK2r5z+YFGl7g1bco0cda41grpvgg0hMyQcs3ZfoOs/hX6Z
3M1Da7xjwmT73A5YfQGIjPewmeuLITPa63YacpvBuEirzaRFlBZ1mlmiitod0xvbwjJ9HC3Nf46i
0L+ptIpMkJY6LA2hg457GtnivZ2D1ttU1jiNZ/xN2XgnqlKLxrUIrPDeLsei2SETrsaEOeyu7SSc
tJXVGR5/cEIjGwyw1pU295K9XQhfZYNLCvQcqnQKWnSgeU8mmfYy4M+G/2Ho9hmzbKRtgS4TWUeV
fBr5EbznXS+y68SopovaEuMj/wXhGe6XvzGc+YMwKOQB7EG3TqBDawgdmH+hkXRbzRi0B58jLNtA
Zis3TiL0y36U9RWOZB1ntj2T88BJ+hqTGnqs41buSTpb1/wov8sJ8xUCujKzEfEfjgLbxwl8Tbir
jA76SFVP9poABnJzMVf7LGMDMeAROrSNSC7sof4KiemZVkJBuRtP1MEeMvfOaSi+wDes56Ry/Pgz
M6AyIQaTd8wpHao0IdaC9fuxqCTGiYjWWUHz2gkI1XCc8IhsW9LnK1i49lZotveVYgTjk+VlF+68
Ybxp2evsm9TnEueNd4MxAGQajKS/B9BJT2SZBCww+qxNqnMm5LU0ZUYrAEGm9DJwmwpnj+ax3u/n
6SpqrPKWRSWscDpADKkYLaoImJUXncBZy1L4eTJVV/BcsbnaEO0dh6+e2hRxJ5vNax2+DUvNODGp
HEa0ZW2vS5MbCgXAmJSdwt3rWLpfPYg3NXwVCoyjALcxlvbB2eVkNOUuV23HXAApPm6WEmRp9h6f
OBy1BRWSVJgRLMRouyq6pEMMIXZ0ocZoKOKqYZnudhBDXm1Impf7bCgvePwoZGa1WkSH/Eddc1iC
PL+2/ckcL52l3pkhK3vOl9JnuRRAS0R8C2zR1OlUh5rJdaTaoqGwzJtCNUiHruFvSxo2Xrygz7x1
UFqUX9Z15O5kM+NEaaoJxkw3UlGt6aqumtJAKqDI3w7RHpQYJ8gchPO697rROhdTHM070ZrTMYXT
jKFq6cammyCkG1J2E1OOA+LrmuYojGzDUq5daZTV1PyF6ZUur764kiy2y7eKBCyeBdXOV6iePv6s
AIQc+myPha/pe1x74H0dNhD+NddkurnYnBgNisrwYnVjtw/NxioOHbruTctdKEeD0kEA44gPWnvv
BxR9rd0BHXtVUzpNhpMg6sS64WtMQILIcVzekvk14N2ECSX3pj7TcspVv9TBFnvhOkmTQTukOc46
egF6btUgPylpo3ypYFNQWhJNbMZzPTRRf9Dq0HkxvFEH61MHcbepZU95WiTRYBrUJSRqF8zYpMoY
bXEbQNO8dlxP6gcaWAPzlowb+Qm3SXrWUfaUcVezo/bdH9wSR0tRTsfWtZMP7lGVtik5K3MqpygQ
1gmMmV9LqwJvkPK5cw++xIqIpadwUAc8DofZ5mmCf2yA4EmC2aCCCrtnmHnpQ2WU3QYH5D1xsQYH
qGnsWR1folqQbI+TTU6MUusaAsFjYT5MBh4Oi4UJn1DdWzl1ehxdq7rzyT7vNJPJCueIt65y45gZ
wVMgsuwKGFZzI5o8+iBcDNRMOJupNdn+VQ3tXo0777y41A4OB9h4BtZi4monpVwokkbtHQROFv89
lkUpVUl6VPsvdVIN+hvl0dCQcIEWApl/4DzYemkzdbtkAv1zNXZTdjU02BieRtlm3SdNqWV6/+/U
9remNoUixMT9V4Pb5X//1xj/kef886t+v23C9Aa6yKbX+FE29XN0E1+wiqMA6D9t5L+rESawCb7M
IsHI5ZIr6i+XTUQIC9iA74KrxzL+Dxzmhg494k+XTdPTaagkeYat01ZMil9Ht1IriT+HBXAUPvyv
VTGGT8bYiEMpkopWFo/LzUwkhIoK1ogGzaQKjyBvRx/OT9OE5XSr9eY7tubuoI/+U91Sn844UafZ
3vUs/2amKuPaAFsaEc9x0XdNDRjLQQeROrClL8d03ZVcX/EspnT9poHzPaXU69bpXf80jnn4kmhm
9WDHZvgR5qk9rhI5tzdpp4tPdi1ux+u495udh7Kdbeq+DiYwy1WabjqbWNupGTIRgQNKitfMScoX
ovyRs+npnpwRDbPYwtPlTvFJ4yl9Y7DUPwFGc9PCG8epYQReCGnSLPPbQfbuuja09lMCw9pL5G9q
vtuouI70pgdE4wT+hT8M8p6aR/nos208ZpVlXQ6E7SfaLS1KKqIQjmI924G7KzsklRXkF6c4ZXls
cpEDuiQB8zXE72Seg4rEQmrtDMJNr/wYA5UxSeWRzsrhu2DphVks5WKcoqNiQKqI6a8yw52Kbcy9
+J5rP9OG1ILxJg4MutbjKjxrag9oLSvB2MP7vTKWVSHlI/5JC2uEdRco7kMSW9XnzPKN+B4Q+sAy
RoOXScdHQCpefQkt/4kFQN1vvKiUJQ5IMwWApcW68jajjLqLSIqmjGCaLNqpUlE1pad6SlkVSmM1
lNrqKN2V1EAwEuY3PK6spu5u00Wk9WLPPrBnA6dkKhUXklTsX/IqgwunVF4YbAi+eEXNV2OeMVU6
TgHix42H+Y0LkOQvDKb1MNoDbynNagDUVUUzXo0Mq8kKboS8ipXqbCj92Znj4Eq4WnUa6iQ7GIXI
70RXIFnLFPwJzgbzCmMlQ6Gh1O14EbqtRfQmJMKnXhnStXWrx3hvmUYQycvIwvJRGQFm6HER0jF+
IKqni8BuLmK7twjvJsWS+6yBVXY2K4PoZUl5PJEm8qDFnTcnSX0yawNVPFlc2PriyHYXd7ZZm8B6
3STGtZ361LatqGvqhovYLMvwRNUALu+AgtBMfZpxfyc2UyKB82EmAUlN2AM1qjmdMso17ku7ZZGh
zOQOUzS6mIzqx5Tg93lUtnNUH/+lEN4zPFE86SF9WqSVI8PGv65c65kysMso0u71vE3rPQLN2OxL
PYiYI8f0sgdcfArqbkYkkXrUbFgY9/u619hXVw6vrwuoXh6g6LYD8PTvi+xvvchcNLS/eouty/eo
i7N3FZF6e2/ew3L+Q775x9f/9j7DkmbxygJiZCBi88r4uT3VhUl7gQV2h9YV9bpjTfDbC42v4h2j
3oM67y7rd4aRYX3B6Q2CWLDf0HG5/aP3mWP+WV3nms5rxeAVaTpM5+JPq4hUc3ONOEdwBC1e2NvA
pVxnb5OSvyggohtf8cy13ibTk/48Jz5IHCN2euW36muGujCLHmeSivaVpgsSiKFog/am0IpUsh+E
TjGVkPTPTVyM/hl5jZa5OGqGk6YXgb3B8VMxicX9MR0scdOV5nBJV16yq2dNf05ypzrga6pIJkgP
e3tK8V3TBPM+huq6SUaRhisMOJQoemV6xNlOr9c8wNo2Ol4ggZDtXdr4wYa0pr7RI9fYUbSH+dtF
abyXwmmctccLbD81VXOKoOnt6TinTRjiR3IkQutMW9cq4Lq5VWMfpyK1zt3gmtOGrtzxudA0l9tv
DSzF1ms0JtHD8LQbR8oVLNyoXEEgtLJN30EVOOmQFnqumkaT3Q6OLK97vc6OQV/ZvAY6o8NBjWoH
4SUftUsWvd4qHrJ0XFNyX0M3AyX8NOWYBza0ClLaTmlD4+91sxnHG0OzBD7a0hAZEQHpd/4bOTT7
nJC7HI7JFFhnWUkaeO0ipqjXHQ3vou0nJLNyAOazbXol3+OXmEmGIcvjig2KK2xllbiYmmi6roFw
wXOiUQCDYp+lt14YjyZcaKlPGHmjiqhBHRZ3LcXL59xP8xM+ZO0MMGS+JdtB50oxTPfS8WR2Is2j
ZQ8Zpb/mwek7/bWQY9E+IMjmnyXfMN503QizkPOduxu+gMbaGw373wbRGxa/Yfa5YfJrnqS/FmzM
s08zbXf2eYyCBnBxKa4dxgDYSB6/5EjL+rVT4sXXy7h7nbVRrBttZPFT8x5egZZrDxCrIRgWqeO+
FbWuv8rW6tYG1yLE6GEamCqaLjwhxfvK7bhGyo4fZn+mL4HvE1/Qqdfuy8wI71O9yh6sruouIswU
l77WVtyQ4/Qe/dnemI0RvfYpspfPcf485Ch7G4tGiYe89tpm64PWhaYaj/qrkypul9D8fVxizgFf
EYv3su6Tjays+jyBXMxhyfAJ4OaWpNEq45vh8Jvko/SL4aAKzVapZ1A6Se2QuMzNuMKAMIAbMQZg
NAMrMuTu0euuprTHveIIvG4tHvtrUyoQUdZn+EZ4HQ1UMBL2EfozZhhe8VO9b0gRnXMWPgRCyAOt
o7HrvzmFPb7alZ14W74Xv9SwECu1UI1pkQ5ICvVZsWFScJ9oskBTdG4jkVVr+F+qArhg6QlCcSQ1
3Icklf2OXjQrIdHYp8muASu6I7Nl30+Viy+vf6CECXij3bo0Jc6zvE4qNpPJPFU7vyFPPQJFvHdT
cNBGGevuRsy+swtas9qMvXnHW7mgMCmsN6Obl3sI6s6T1UCHMY3Imq/80UZaiAWuEswaxVqMFDc5
dRkQBChYdMEZuMriKr4ME+e75sX2iX+5f5/ysT87GGOujT7Ck5sMwTvkr/lDA1iyneLwhC4SX1Wt
U7/po9lcpwV1IV5qYTZJk+ZipkvlkKJkMeGKVjuoKNK1Xc7auz7a4IUDc/BXWQQsiPXT/HXMdX9X
6nTOrYXpMKnHU/VugILihIvXVudhPNUNUlshsAHVotHHrgY1tK+1hwDf0g1HeXVZg7089qY1E9PD
rGsTYlkHTnFpxn5yoCzFWGEgeckwWU0r0wSy3QV9ca3H4beBqsKTy4dxJevmsilifZ/IbAZ4ysJA
NoW87Oum4UgrPtLKk29R12pvdtN1L4ORPoweMB8wUOMxk7m9TlvzI5f9d6dr/S0WFWetTV21LSb7
mz0SUtJlfsZGEO5quuNvzRwfM0abYRcJhy1jomnsDkBwV3z7MwEaRrs8uB7q5qOT+lOY8QGf+R1R
4m49e3OuXWsJHRsQfqJ9aRHZY1fhHuH7kHgbi1vYSvZWZ8NBVZ787DV520/zOVGkHaq/6nU9DnLd
liArPNBVwNMDZ1vrPYH52j0Jdi9bzcdkmYXaZUW4k6oUAjnIRyevr996Tx6CuGL5FMo+2Yq5Sgp8
EgQXp2Bqt2bY6GvTprY8MFhWEUiICFOZIJ3o8MEgQLyW+lGcBIJXTN9rUAJ0/UnELrXHoj8VDhzr
yeksPiNpuCXLNd8ZaFn7WljJCBzLHL5Og/VYWU16SsH+n+yEOH/nz3dOZrrfg5CoKs2b/glY+Wcc
pcWBix1ZvsRM5B48in3k5yL3Go2ivNZMu1sPnjYogXUC++XyxUlXHwrTzC9xkBDpUXs3wEPXCS6i
ejadJ+bW5AIyPc9r6QDIpU0y/sj4vYJsCuVGdH1/MzgoFGaarW0O/ZOf1++l7Yh9klj1vVk77o6C
zOg2nJz5FLvRJFe6RV15m0zOgawroU44sCutnqNDgmByZ2ajvY/h8R/l5NQkYcrJuYFoPGxhtQ27
NpWkPKNMv5xqC/oIRmYXq/ght+PsAZc4vxp6dctVNHR3cTE5d0NYx5u6nvEvyyF+tqBebAnIfBDL
qY9uETvwI5zHiUdrM9ZrkxMpXDVp+UgTwUBUtBrvikK8mybItczJxQHQqn2K4va1q1ybj7IbZmtZ
wXTjSLRO1pRYIUcCZI3JV0BV4d22nUZppa3dW6lWnqbI1QmfAsWIS+NV6nQVua4zIHuYQ9c9NtAR
4/qmdE0tv6xGCgUuswkuxefQt3VN70NXU0VVjemg8R6gTPPgZx0eL8wktinoUh3TbkMU1oxgiMnA
StSEIp01+wvtlbTMPqgmRQC2f6zeQ7WG75aNvDOZ3j6nL+EFEn2UXkqWDN6Wvcg1XXNRdS7blPu2
sWz6e7X075f9P+z58Y78MMF5GGLe2N9UY9KGOwx1+mdq197XrC7tbVaOVPLi/NxS3IfeUXvOafAx
lLkSZh/R2/JoRk61kRMvFC1rxrVfNbS3tfRktV4uvmaIGpTrKX0DkDnqtNe6h3QRQECUP/P5+tqX
WXwxKpVkjN1526Sy2nPoVVt/apkoyMvHq8aH5eVZmn5qhRyOllEqnsAixzQIM71SaCql1URKtVEk
kFehlJxxEXWIB9RXtlJ6DKX5eIv8EyglSNOVJmSjG0C3RCiyW6UZKfXIyMePmkFuQz4/PMdBMT7G
Sm1C80Z4Gmw0KE+pUVPQDbtmkahYtNlnJj6EK0Fm6yVe5KzBbtKNsYhc/SJ4hUKJX6PSwTgFq02I
hQCrBD8eBiZeym1+h0C6KomjJ7gRM/jIGNvqwfa3etzREsKo1BggIgsT1b1gCD3gk4zmbWY0rKps
oACvaKsuXbbBhFNWyYaY2vXqyhvime7wqQ8nRiDDvEiG0XhqZiEeVJ0t41nIhcRDp0PQIkogbnyf
bAPqZRU/speJ09t/775/6+6rG2xJ/+ryu+/ei/eke2//mND68WW/33kpyYGHi01Fx7itfOM/l7jG
F8HulHI9U9dtw+Rv/Xbn1bnzWviJsNFy6bXVVfW3JS5ML640gr+/OIdM8x8tcZHr/7TExQhqOS4E
YYf2UufPTC8bKryp4TE9diyVMZAX2RbTD+6/SjQ0wBFdMbNbU6htKfAvb2shPo03k5ufokaj9zOn
A8JFt+0qAseNE/vYadz4YLayxNvmlzQVZyJ4EF0r3sNMVFsU8SLZjr4b2ls0pq46lgv5pl0oOEHS
NPetTqpkXCg5QDQg5rjZXLRH3rvdpl+wOh5mdXnkop2VaGnE/ul2yA2KsJp0uObfCu5HxgOjiML4
THZU3GUaQfOV3tBoutE0A+YPpD2IGmDhYQEN5Md4kYc5CfsAmO0uX8hB7kIRChaiEPi1kh4Bpg6g
p3JorrCm1ocGtL8NJ6Klz07XRXjvFJIBP+zh4q4nvSFNayuUEQKZRwuqghw1CneUK/BRX4AxATQ2
WW8OuShBT0CI+EkqFWISFxToSX1It/ZaX6hK0Ocr6iq81A22epKXT6Lz5mea2w0CTIa8ClgI19fR
MPKenSwjeu9xgCbveV7b6bau2AirwyP7zuumoc3TH7JyyydwYGIpbfRRgEN3dpOXJF/RkDy2hiQM
X1gGOO1DEFYw6SeZ5AF3hyQrzqnsHVQyYVgztnUx5CvLITC3MpBCo5VXiIxij8Jiidu2esceMTfd
GMnchJzrFp3DMpvOCwgXAWU+F2VPS0yp+mLapTpmqoL0M2lxZa2zOeGmBvkf3IEjA2T5aameaZca
GsybNHsklGZwgSr92mPxqef2qY1Jp29Tfg3U2WgW7v4koAmaaJClBzvsv0mxybtBJwE8a2kU3kZG
xM9+WApz4qU8B8GYm5NcSnVw9+MYppo2uc3MXK1xQgp4xj6r5UXX9HBla5WvZwxgiOrq7CagNKAd
AhP1mjz+UFBxrii9wT5PjBs6s/RzrBL8BVH+VksDWBEm8f5WJf0TIYn0cj5cWDJu14GHzV0bZ3s7
KEhAJh8npZMADrD8GAm3koBfFVUAHy69TLzXt93YnFyRgzFeMASzgOmD9Ut8bYEUiDRwt5pl7ymn
vR6a6aWyZkQLRTeIFecAB2O1Dfgk4mrGH1jrbn9Dv4xC31iConjV8aawCb7U4E8kOc2aQ66z+oGx
gOCrK8hdfVFmKeTraKExJCRSoJqAaOA+9KCLtD/I0aB8nE0cbMr6LhxJ2EF4MGrxTkJnL8ya6KOC
QGSYz1Z67jTfwfk4z5I45EuvsBEI87XaTaQHFhCghBVewhpahQWd9jZssZOrIBRWF3VXuQJTNApR
EZc09YXClBdUE7zUCmQxJAm7uYVukS6kC7YyUC/03qAtL2fMqMkOKjIGITx+LjZQTyZn0Bm6gmho
keJpyBG0hrlQNlIF3DAX9gY/0v5xord+R8lIfG3BCz1yPevPjdTrKyIA4rNWxBCNjB9XCyx9ZF7d
W5ukzqskPX5KGgqPM1thcrIkuMornmGSEEP2ngbVR2X5zZ3spcHERFNAnU7oUfbbxNbl3wngb00A
vLcFWK//3X33BrS//fb1/Q+m4f981U8DnviCY5iOXYuEo8M7+5cBwMJLh4v4t7zZLwOA/YWJwKEa
XHdo9HXFL1tvHUioZcOb0VkqWa7zj8j9ptqf/0HF5V9uG2oCILsGR/TPKi7xmTTN48Q6WiOdQuvI
oAAN8E9ovxkz3VT2UlMFX7e3NxVsl+myUE1WSUWn1VRY9biZAas8x14p70XQFZc6D/Gtnw/2h9s2
neDaoQMtTFDaXk3VnuVA9ePS1ugKGjzUDvowTVvzj9ItSkhDItiwO1ZQosFfYlT2nHUzVTDzNcPT
MNFm5tEhhxXuYicfUG9je5g3QipLsF6FrlgXqeBsi+p87cyYVVw3Ni8kudxbu2nijziurRstpDF3
NRVJS9tl4liPTSirG3Y21ApMaT2Lo0PzWLmhf4XGqBbP1GPoVPIRBcBIt5qZEGbr/agDva3FIDtw
Rsdvbq/5n3jpvG6tw/moVkNn+BeNFfg1IMnWbjYBr8Jw0zksoXlDz/JQgHDvztoQ7knW9gTtWOqu
2NK56REjXiA2Ded+dOSyF0PvmqhMgwntPKm2wmyjouAsn4mjIdPFeU1hlVFC8Lpr8y4oLnPHUSUx
VszeIq9rT25TanS/UYIa4yerpHNODbg9GzcH+Xouwb1wuZBsczedic1oTZ1beVlWYmZh0ght3lsl
hsEVi9op3ht2EoYq0gPmGy58r3WSIoXGzXeGSWhvFRPgDW4Umolcw6AJuWG6cK1TJ/0UJA6oxnuX
7e/HmGI24kdZulBdEfnBvGYjtEbGDRs1Pu7q7xBUZ2tVh5P5LUgL4tlj6tbYnfUpuPO0voGU6KH2
P815DWdJB9Ojb2BhWESJQ4h7GoVScTqfuMpawDph2Bn7AW5JTMdLnF2lfjBRGwiQrb3jzKeyVko4
UbdhQDh4FTZ29Dz0XWg82DZ35xtHyUEwS1GGeDxze0vsnSuXo25fwXIRq39cypYLWqnuatpybfOo
RnrtuqC+I9xjXmS0HY2kn/XROvjq3ieWK2DaZ8Yz1FMuhq6b6G8Y4FjUWMvVMWkhnjKTcKHsl8ul
8eOmaf64dwq9G7iFWl3GlZRfFR7PWdk95x/WTyvvkvGOz8qgPKHKH+p5WA6jgGahMFP+0XrxksbK
VjopgymuLbymuMKV8bQxO6M8zcqQ2pVMh3CM8szeW23Twqyr6wuBH+Merh1Lykq4uKK8QH+3cj++
M8vwCSev80JVmL9PlC02Y+O5YfXZ7ltlmuUQrEs4AoZ8HSDt+7xPVdeXYZUR/7ybZXdzWvfWkfh/
XyDJ4A5eE/jHMMAIxRYwWvy7urLyNnrMzqxcHL5MQSGov1k7toQvPurFC5y3GQ8i2wTlERYJa3dn
ZqPzAn+BQXaOmym9963C8HeDNTJ70E2mmWvNyvFktJa0MCSzgizEPWZ9B7twZ1XxN6Qpct0NGgFO
M4wdn3jxeXjLzh2iC8/Jp+FaIy64CZZ2NrcOyvFb96O2zdAwcW4DXyPY6prpSARi6XmrTUU9lUv/
WxCPPDTh0gvXLB1xHnAzxvkaL5tFaj3NaTOtaivY6YZaiyaNpn8I0XJhIbzHitRc+uh8I25enbpW
5NqpIUcgHHqkCMpPKpu/tNrNmPjoxVja7mZVfIcwFL56qgyvZRF4Bi6YQViqe/eeAHvK8RtRb02i
C7rBRAHwsxFEHV3DOq0ca0uP/at8FrTw1aqQr126+VxKwb3LOnHci4BH61kuPX4+DdbxicVR5Gxj
SqV1tkqyb/fe0gEYph19d9bSDWiOTYFj1CKWsaJrDod2vVQJwjupVli58fj6qmwwnZLgm2GmfNR4
LYzQ9sbekGsnL7V1ruoKNdLEwI4azWIHO4c0Gmqy0d8MfoHR1mGyMu+0IPQ6zMWC0q556UUM8i7j
izBXXtuh4Ggln9qmR5eHWluPmSpWpESMkkVnKVwcrBB7ep14lbWaQzTXrVFBCzuk7Brv5FLbaC0V
jj0dN+ANl2rHZql5xABG5WOz1D9OadkSfK5ULeS/w93fGu4Apv/VaPd/w+5dfqUfmW/27Q/z3fKF
P6c7NjUk+z3HtpjjyJj9Mt0ZXzzbMAzo7K6J4eEXS4PKZFAi4GNnMHxnMUL8Fq+A5k6TMdXI7GNI
jBnuP1nv/A9iu81/kulhzSO25jJ8/snSwM6Z1zVlL8eKBqTXvPFgTrhmkwF3daqBg9+PMQqYMXRL
2mxKmiMie1c1SfeY0HaC77vuZ+6twVT7eMBhMLoDrt2tLKpkFUUUDmz4HKs7x1QmK6BX0zeyU0m4
B35HK17YaXwLL/OuJ6YTKhfdmkwGuWAGolHNRsYyJrXLyMQM4X+aao4CIsZIBViuxaYG0BCrb0T8
asMSWz6SiU1gG6bBo2uO1ieyXH9RRYWHdS2E8M7LXiZijWdW/0be13qclxlvsAYc4JTeuitfeNFH
o8bBKZsh/QgRXZeCqtSVmvuedWogHny/TqKdrpEzXylp8BUme9/sJoh2ITnvoC62Vpyn2APQFh/t
aXRe7WVcjZfR1W36sD3Q8kuAbOmYxQFN3ywWBbuHwA7gm4m2nx5qDCdn/r82IyUAJaQwwxXaqozh
bP37lP+tp3zJQf7Vc37VfevL/3Px7b//X/Fr8vM/X/fbFtf7woMKb8Gl5Mv8Ee78ucXVv+j4X4WD
QRbass+q9rctLvQPwcqXFZhYToffa9ANky8SQpmaXJYcvvWPSFtcGv90iWPWZCXscJUT/O9/XOJk
qrGYjHsdyFZQlWu03alWvGU89RZ1fvXKMZma6Ui0ZHBW83B11czjFF937OmogWWism+zSsNPUvF9
jPu0tFVduO4Gnylj1HTg840zh1CjCWlDE+H8mTH3EeQnrXBsHFoaeD7FlOyUy+maZh9L+6xzujC5
FrQwbpg4bWvd9EEWXiWWsVfcASoxYyu4LsDXtXvE9d7cj3GTMfoJCHmvrj32GzHNJykGa4XdPT/M
TsIQb3ZESSe9588VxdJhfCoK/WRHM9034IHEAxs1AJutyzQNhT6Jj3qC+cOqO5Zarfv/mTuXJbWR
LAy/SoX31Oh+6Qj3AjBVhe2697SrN4RMMRIgIdAFId5mlrPop/CL9ZcSlBGFGVPqiJa8cgEpZepk
5slz/vP/BFXctd/Su+vVIHA/6ZAzSxeziSHLiBKjPDPPLBmG2dTgmIhrENjJ9DpnQb9kOAwJGt5V
fOkZs0fO9QyykoKOiVrGB9XOnonzkYjncNSHaaojtaSkl2jAgMPM6ligiS9abqKTAA/uFqo0dI0k
/T1QVQoqJ3ofnV20YZdr4wsyndHicoCvNb2OJGnGgw0MtBp19JFaFGlkkuGEyiTvmDCLLEAERLEB
rak+mSL14AZWfJ3643HUtzQSvfdukEKIbCqoNqDanrnoes3hHriCB1e7WKT+8quseD7RpQGOt5XP
u7bF2QHhbOAMhJzaVMJnpKKQxFhboojEWhr9mCLi9AZ/apahNkrFajuBh3LyBCwrhp1sRk0fxceD
YN2lJsp+WgCA+TReDez5x/EqH9z4Ujq2L21PGzwsFvK9tFpkbYpmZL09CzwrunDZC+61tQmCQbZc
+ynTyPsZyyDorTQJEcwcMfIvU5inF0T5P07Ndd5Durr1G7Fq4hioXHUIMyPxyoms7a8TpT1FPoHa
FW3eyzJ3+nkSSV+RFiI3kQ2Uq6jV+mi24HulKodka9T6hGQyKkMRmxxoP6IVc5gT7uKVnI8ohHL5
2YTR7/taZj14IkUJMnCp9WBaZKuTESQIb6b+3DMuVrKpTbsZOvX3qNSaXncRIH/YpybPRsHHHbir
LgIBi9tFvpIvU0P3+6k2HTybdhjeEnyNLqczaeU/t3w1skEOUZIyaKNqbHl4lNw4bS/nc9tvtZdA
qv4I/UwCMybgYxEcWckj5i4/eS4k8ZSPAG28S1zqRqYxJV39dbRIH8aeNAFnhBpBOxaANfa/4D5U
ZVBshHNAtJkFus0QQDdxHA4ZCIF/40iR30AvAyoO8uJrbbqIQQEbnosI7TILfxvkZsoxXUpXbg/W
bzB24zixESOcZ0SeQ1njlQlAni+weVLm2n+ECz9uPdsJAoIRVDqGB2cL1DXm4laOJciGbEi55D5Y
adXvUXsmhR+8AhOYCniguZbxX4K1vlZ6dgEjTAWiUBPvwYOUwb8LwRxyKuYxWxQRmGlytYT7K8Hc
15TaqGDb1K7pm2ZntVaz3weBreRdgyn30RBwR3DUIB99V6AgGW4C8amiUdzlYm4XhuISaxfYSSuT
QQMYAlEJMw7HH5JmSs8XiEtvgvm14lC/lwUeMxfITDjDAWlKAq9J3j7vtpZTQJwLBWmL5VhdX6hT
MJ5WAff0shj83CqfX0Zr0KBRmEx6QZhkn5kC0q3vG+mVKvCjLqwwOic+ASsNEcN6gGxxaVPQDnbv
ow9uCTz9YoL+LLCo5HZQwFTzArIaCvRqS5egslZkdKk6s1hoPk4F1tUqYK+RFUfKEG12e+J2kTLD
i+mYa4+E9ByxreBKCScI5kTL/GKwokq276ez1vJiLk2WN6mkjp/U+XjxBRxDkD/aqm/e2csJ+HZQ
C/5IXqshETIdEFobqIUMndDMA+W49laI1KouLtSH092hf0iI6l/D1S/uKOw6ifNhRt1/LgSi8vtR
nPpJvC3HEZ/ehlAPP4Zv+9Lxhs5+ynUSIhR7nlPxTMUDH2vCd+hX+jx6/w4BWotyIw5GplRcNIj0
PEqQxcctWzpXDVnSdL5VXASnibbvjNGPRuF4B8vhPP6dYz0ox+fq+f27Q/7jqaOg6OeMpU52fa/3
pPLhzTBlRRMJAlavxvXeUPY1Ut7QeYD56HSre72XZeAPSPwqsJ40rd8G6P+6pm+caxaQCpOmDpq+
iAFYBtLMVvny/ynTH4bpLBErkDsOK0cgShh/bgz2Wvg+/Tnl2NRzUN4KNaK4yH3tTn9ZUtCuhhiH
f00zAWok1X30z8m2X1RpEh0SqJ/djtusixaYG0WCL7K4mtZ9aAW0uqs/9Tnoi1twehgHp4AsmVSx
Ek6DNq9x/Relsz9n/s5zMJ518WCj8TDhPb/sfop9jmEbli7CcruvHyCQyAmzMVqN6/ghqfpT7V42
2NgIahAOfTHv3f7brI1UbOEXULslrsaNgkwlWl3zl00RyoUrFgqd8qpaAZSyoE2J8srA+cRFOVzD
nB/FAl5YxT+cagsKAXIgVUKG7OAo4P0JH5H6Pq1xbgCAQuG1VPAfJ/efqa6h3CprROjEtecCW5aw
At0umJaKEWqcFVAMWXMQVDZCXXBMof92aBCAv55LZIWJibJTNmsSqIohMDP1jEA7V0xCwPsbAX4A
wWQD8YbN3GjcQmjqZt0ZINvnGD/+vyDH3lj47m5Q1P4KsLUtGCaa9fKh5DhAG3nqGsAxGNZuySTT
d9D8Bbm4Cfp6e1Ro3k6gkvuoOwmwA9Sj8Xu3+x2Zkl07EF4BLoGhboMBDVwKwGTUXArwCjhYoLFi
6qUt7I8CRyLywpybyCptZkuz5gQZZb2uLaCDqkNIiJo2WTBx7Y2CWBMMklpwozZuSTyECj11ReBk
zEyw4S04cCRGk4cyPoMhadaLR+TgFRvEqR1nETAUEORUmryY9+4igDskcpmiILo0jPIM3qSIIFQT
dY8GmD/JQVxfqC62k3x3FIR4E0FRDg4bp7lxRwNNbOZ1l0L7nE1RVgxx1NrtPp6i4PxgTzQa1/FD
IiNvmASceeE6EbvJbsdtNgfMHkqTTdCwcd037No7oELwS5yKRXZht/OyhAOAmDm5gsb5gQd4cE59
6Yp5DsO3ijLG4TkvgqEsCJKAfjVt5X9hpqt1ChIOoF4kevbiYSx3hhgVmEbLRb9cX5u06Av5nprL
HczJumBNxsHdN3yOxzLIIs7HTXvzh4pgT7Z8iVWNjkukAg7tdmK5l3AJNHb9pvX/NUr05N4zrSVC
COYm1rkfABLznrMx6yphYXE1zu8jhSPXNX7mvgZnODTfm2HYW/yJhFDpBBU4NdLF1Ti3/wAT+8mm
QEKEGjA2ur0FUARBiX6o0GiWK+AJNvATq+QLroCCGf+5QBSMR/Eh4MGPvrBNpb/+fJNGF7lykTCs
fPExn4/Ke38HHPxaSZcUqf6dD7ep/+I+m59vOvj61pV7bXu1/ePleBQ50RA13AJlsXnMaycAlvD/
sN3FL8Td37+rPO3OBnCs+bYzcc46QMf/E8L341RgpUUs9XuH/5YbnD2k0d5NsK+6N+k4wXw09Ebb
lsQbLiEhtVuGz3perZksE+5/Q8NeCiFhZchLj7V20xuiw93R2JAb1rSWDtQpQeWJy5hr3Sf+PBL8
wmcdIEa7Dy2Wme3/327iP5adqDkaxzk1ajc+iiLUv7b9LxatMtNXd7SPSDXXfOg+C0lcJYreRODq
PvO1kzvRmJR12VABdyozfrVbPg6qrzkiN86KuuvKY2tQXm//8Har/rE+aM0nFlvtt/8lTtX0iKcJ
Z7DuYN+lAAVhojm7DyuWvQnX1W3+wZmdfUrH8dltmITxtz+3D1yYS3ksqn2L8czxw8ob3eBParcc
UotRbbgEdtRt+NH5SnlYZbyprhKxkfotBw7w/L0NcpOFrN2476woaquOSOne12363/hbQ5QCtyMg
7GOTNqrb9FMKzcK3/1bQaZvcfN2mjzI41Jz1n8dDL3SGew++iZzWffCjanV1H/yYNsHRtg/56i94
3tce/Bane+hn1eOJ+MbQHznRr38BAAD//w==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s-MX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12" Type="http://schemas.openxmlformats.org/officeDocument/2006/relationships/chart" Target="../charts/chart1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0.xml"/><Relationship Id="rId5" Type="http://schemas.openxmlformats.org/officeDocument/2006/relationships/chart" Target="../charts/chart5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102870</xdr:colOff>
      <xdr:row>9</xdr:row>
      <xdr:rowOff>22860</xdr:rowOff>
    </xdr:from>
    <xdr:to>
      <xdr:col>16</xdr:col>
      <xdr:colOff>243840</xdr:colOff>
      <xdr:row>26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1CCB57-FC1B-CA3D-B941-81D972ED6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102870</xdr:colOff>
      <xdr:row>27</xdr:row>
      <xdr:rowOff>175260</xdr:rowOff>
    </xdr:from>
    <xdr:to>
      <xdr:col>16</xdr:col>
      <xdr:colOff>251460</xdr:colOff>
      <xdr:row>47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FB0BD0-E7C5-147A-4492-30E498478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140970</xdr:colOff>
      <xdr:row>9</xdr:row>
      <xdr:rowOff>22860</xdr:rowOff>
    </xdr:from>
    <xdr:to>
      <xdr:col>26</xdr:col>
      <xdr:colOff>220980</xdr:colOff>
      <xdr:row>30</xdr:row>
      <xdr:rowOff>7620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4E78079-ACEE-8E2C-C8CB-8E8C4B63B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248093</xdr:colOff>
      <xdr:row>57</xdr:row>
      <xdr:rowOff>147970</xdr:rowOff>
    </xdr:from>
    <xdr:to>
      <xdr:col>16</xdr:col>
      <xdr:colOff>531628</xdr:colOff>
      <xdr:row>72</xdr:row>
      <xdr:rowOff>100124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9F08A6F-2379-73B9-0EEE-685AF8F9D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17585</xdr:colOff>
      <xdr:row>57</xdr:row>
      <xdr:rowOff>137746</xdr:rowOff>
    </xdr:from>
    <xdr:to>
      <xdr:col>24</xdr:col>
      <xdr:colOff>23447</xdr:colOff>
      <xdr:row>72</xdr:row>
      <xdr:rowOff>155330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1DF5D63-BDA1-0AF9-0706-9667A8733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310241</xdr:colOff>
      <xdr:row>77</xdr:row>
      <xdr:rowOff>146955</xdr:rowOff>
    </xdr:from>
    <xdr:to>
      <xdr:col>26</xdr:col>
      <xdr:colOff>511628</xdr:colOff>
      <xdr:row>118</xdr:row>
      <xdr:rowOff>108856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3D3B7DF-9FBF-8581-5D9F-0C5998B14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495299</xdr:colOff>
      <xdr:row>5</xdr:row>
      <xdr:rowOff>27214</xdr:rowOff>
    </xdr:from>
    <xdr:to>
      <xdr:col>52</xdr:col>
      <xdr:colOff>315684</xdr:colOff>
      <xdr:row>30</xdr:row>
      <xdr:rowOff>21772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6B7F6358-80E0-A8CD-E4F0-1D42D73A4E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258519" y="941614"/>
              <a:ext cx="8156665" cy="45665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43</xdr:col>
      <xdr:colOff>397327</xdr:colOff>
      <xdr:row>32</xdr:row>
      <xdr:rowOff>81642</xdr:rowOff>
    </xdr:from>
    <xdr:to>
      <xdr:col>58</xdr:col>
      <xdr:colOff>435428</xdr:colOff>
      <xdr:row>69</xdr:row>
      <xdr:rowOff>141514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D5E0788C-DD60-A816-6C16-668BC3C74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381000</xdr:colOff>
      <xdr:row>120</xdr:row>
      <xdr:rowOff>163285</xdr:rowOff>
    </xdr:from>
    <xdr:to>
      <xdr:col>25</xdr:col>
      <xdr:colOff>217715</xdr:colOff>
      <xdr:row>158</xdr:row>
      <xdr:rowOff>130628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F2C416-921C-4644-B340-F3C5EB3C7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155863</xdr:colOff>
      <xdr:row>159</xdr:row>
      <xdr:rowOff>138546</xdr:rowOff>
    </xdr:from>
    <xdr:to>
      <xdr:col>27</xdr:col>
      <xdr:colOff>569520</xdr:colOff>
      <xdr:row>200</xdr:row>
      <xdr:rowOff>171203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12B7286E-54BA-4BBD-AF83-215654E54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86591</xdr:colOff>
      <xdr:row>202</xdr:row>
      <xdr:rowOff>86591</xdr:rowOff>
    </xdr:from>
    <xdr:to>
      <xdr:col>27</xdr:col>
      <xdr:colOff>500248</xdr:colOff>
      <xdr:row>243</xdr:row>
      <xdr:rowOff>119248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5933A0CA-33AE-4C67-9CB0-02A3C5A01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101600</xdr:colOff>
      <xdr:row>245</xdr:row>
      <xdr:rowOff>0</xdr:rowOff>
    </xdr:from>
    <xdr:to>
      <xdr:col>22</xdr:col>
      <xdr:colOff>584200</xdr:colOff>
      <xdr:row>277</xdr:row>
      <xdr:rowOff>152400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99C86170-F88B-01AA-C316-D98B3EBA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101600</xdr:colOff>
      <xdr:row>280</xdr:row>
      <xdr:rowOff>165100</xdr:rowOff>
    </xdr:from>
    <xdr:to>
      <xdr:col>22</xdr:col>
      <xdr:colOff>698500</xdr:colOff>
      <xdr:row>308</xdr:row>
      <xdr:rowOff>127000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9AA7F65-60A9-A01E-774F-E41C13D19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P296"/>
  <sheetViews>
    <sheetView tabSelected="1" zoomScale="60" zoomScaleNormal="130" workbookViewId="0">
      <selection activeCell="E24" sqref="E24"/>
    </sheetView>
  </sheetViews>
  <sheetFormatPr baseColWidth="10" defaultColWidth="8.88671875" defaultRowHeight="14.4" x14ac:dyDescent="0.3"/>
  <cols>
    <col min="2" max="2" width="9" bestFit="1" customWidth="1"/>
    <col min="3" max="4" width="12.21875" bestFit="1" customWidth="1"/>
    <col min="5" max="5" width="15.109375" bestFit="1" customWidth="1"/>
    <col min="6" max="6" width="12" bestFit="1" customWidth="1"/>
    <col min="7" max="7" width="14.109375" bestFit="1" customWidth="1"/>
    <col min="8" max="8" width="9" bestFit="1" customWidth="1"/>
    <col min="12" max="12" width="9" bestFit="1" customWidth="1"/>
    <col min="23" max="23" width="15.88671875" bestFit="1" customWidth="1"/>
    <col min="24" max="24" width="10.5546875" bestFit="1" customWidth="1"/>
    <col min="37" max="37" width="14.88671875" bestFit="1" customWidth="1"/>
    <col min="42" max="42" width="14.88671875" bestFit="1" customWidth="1"/>
  </cols>
  <sheetData>
    <row r="1" spans="2:38" x14ac:dyDescent="0.3">
      <c r="T1" t="s">
        <v>19</v>
      </c>
      <c r="AH1" t="s">
        <v>75</v>
      </c>
      <c r="AK1" t="s">
        <v>23</v>
      </c>
      <c r="AL1" t="s">
        <v>21</v>
      </c>
    </row>
    <row r="2" spans="2:38" x14ac:dyDescent="0.3">
      <c r="T2" t="s">
        <v>22</v>
      </c>
      <c r="U2" t="s">
        <v>10</v>
      </c>
      <c r="V2" t="s">
        <v>20</v>
      </c>
      <c r="W2" t="s">
        <v>23</v>
      </c>
      <c r="X2" t="s">
        <v>21</v>
      </c>
      <c r="AH2" t="s">
        <v>44</v>
      </c>
      <c r="AI2">
        <v>7041122828</v>
      </c>
      <c r="AJ2">
        <v>998559719</v>
      </c>
      <c r="AK2" s="5">
        <f>AI2/1000</f>
        <v>7041122.8279999997</v>
      </c>
      <c r="AL2">
        <f>AJ2/1000</f>
        <v>998559.71900000004</v>
      </c>
    </row>
    <row r="3" spans="2:38" x14ac:dyDescent="0.3">
      <c r="T3">
        <v>2020</v>
      </c>
      <c r="U3">
        <v>4393771184</v>
      </c>
      <c r="V3">
        <v>1776325418</v>
      </c>
      <c r="W3" s="5">
        <f>U3/1000</f>
        <v>4393771.1840000004</v>
      </c>
      <c r="X3" s="2">
        <f>V3/1000</f>
        <v>1776325.4180000001</v>
      </c>
      <c r="AH3" t="s">
        <v>45</v>
      </c>
      <c r="AI3">
        <v>3806292118</v>
      </c>
      <c r="AJ3">
        <v>2215610013</v>
      </c>
      <c r="AK3" s="5">
        <f t="shared" ref="AK3:AK32" si="0">AI3/1000</f>
        <v>3806292.1179999998</v>
      </c>
      <c r="AL3">
        <f t="shared" ref="AL3:AL32" si="1">AJ3/1000</f>
        <v>2215610.0129999998</v>
      </c>
    </row>
    <row r="4" spans="2:38" x14ac:dyDescent="0.3">
      <c r="B4" t="s">
        <v>12</v>
      </c>
      <c r="C4" t="s">
        <v>10</v>
      </c>
      <c r="D4" t="s">
        <v>11</v>
      </c>
      <c r="T4">
        <v>2021</v>
      </c>
      <c r="U4">
        <v>4719452788</v>
      </c>
      <c r="V4">
        <v>1876748533</v>
      </c>
      <c r="W4" s="5">
        <f t="shared" ref="W4:W5" si="2">U4/1000</f>
        <v>4719452.7879999997</v>
      </c>
      <c r="X4" s="2">
        <f t="shared" ref="X4:X5" si="3">V4/1000</f>
        <v>1876748.5330000001</v>
      </c>
      <c r="AH4" t="s">
        <v>46</v>
      </c>
      <c r="AI4">
        <v>1733438248</v>
      </c>
      <c r="AJ4">
        <v>196355811</v>
      </c>
      <c r="AK4" s="5">
        <f t="shared" si="0"/>
        <v>1733438.2479999999</v>
      </c>
      <c r="AL4">
        <f t="shared" si="1"/>
        <v>196355.81099999999</v>
      </c>
    </row>
    <row r="5" spans="2:38" x14ac:dyDescent="0.3">
      <c r="B5" t="s">
        <v>0</v>
      </c>
      <c r="C5">
        <v>10703004463</v>
      </c>
      <c r="D5" s="5">
        <f>C5/1000000</f>
        <v>10703.004462999999</v>
      </c>
      <c r="T5">
        <v>2022</v>
      </c>
      <c r="U5">
        <v>10817555521</v>
      </c>
      <c r="V5">
        <v>1794826067</v>
      </c>
      <c r="W5" s="5">
        <f t="shared" si="2"/>
        <v>10817555.521</v>
      </c>
      <c r="X5" s="2">
        <f t="shared" si="3"/>
        <v>1794826.067</v>
      </c>
      <c r="AH5" t="s">
        <v>47</v>
      </c>
      <c r="AI5">
        <v>1448229733</v>
      </c>
      <c r="AJ5">
        <v>123549905</v>
      </c>
      <c r="AK5" s="5">
        <f t="shared" si="0"/>
        <v>1448229.733</v>
      </c>
      <c r="AL5">
        <f t="shared" si="1"/>
        <v>123549.905</v>
      </c>
    </row>
    <row r="6" spans="2:38" x14ac:dyDescent="0.3">
      <c r="B6" t="s">
        <v>1</v>
      </c>
      <c r="C6">
        <v>1441717398</v>
      </c>
      <c r="D6" s="5">
        <f t="shared" ref="D6:D14" si="4">C6/1000000</f>
        <v>1441.717398</v>
      </c>
      <c r="AH6" t="s">
        <v>48</v>
      </c>
      <c r="AI6">
        <v>928793009</v>
      </c>
      <c r="AJ6">
        <v>643912893</v>
      </c>
      <c r="AK6" s="5">
        <f t="shared" si="0"/>
        <v>928793.00899999996</v>
      </c>
      <c r="AL6">
        <f t="shared" si="1"/>
        <v>643912.89300000004</v>
      </c>
    </row>
    <row r="7" spans="2:38" x14ac:dyDescent="0.3">
      <c r="B7" t="s">
        <v>2</v>
      </c>
      <c r="C7">
        <v>967497339</v>
      </c>
      <c r="D7" s="5">
        <f t="shared" si="4"/>
        <v>967.49733900000001</v>
      </c>
      <c r="AH7" t="s">
        <v>49</v>
      </c>
      <c r="AI7">
        <v>914464564</v>
      </c>
      <c r="AJ7">
        <v>428887595</v>
      </c>
      <c r="AK7" s="5">
        <f t="shared" si="0"/>
        <v>914464.56400000001</v>
      </c>
      <c r="AL7">
        <f t="shared" si="1"/>
        <v>428887.59499999997</v>
      </c>
    </row>
    <row r="8" spans="2:38" x14ac:dyDescent="0.3">
      <c r="B8" t="s">
        <v>3</v>
      </c>
      <c r="C8">
        <v>837802400</v>
      </c>
      <c r="D8" s="5">
        <f t="shared" si="4"/>
        <v>837.80240000000003</v>
      </c>
      <c r="AH8" t="s">
        <v>50</v>
      </c>
      <c r="AI8">
        <v>899506386</v>
      </c>
      <c r="AJ8">
        <v>145835183</v>
      </c>
      <c r="AK8" s="5">
        <f t="shared" si="0"/>
        <v>899506.38600000006</v>
      </c>
      <c r="AL8">
        <f t="shared" si="1"/>
        <v>145835.18299999999</v>
      </c>
    </row>
    <row r="9" spans="2:38" x14ac:dyDescent="0.3">
      <c r="B9" t="s">
        <v>4</v>
      </c>
      <c r="C9">
        <v>832391228</v>
      </c>
      <c r="D9" s="5">
        <f t="shared" si="4"/>
        <v>832.39122799999996</v>
      </c>
      <c r="AH9" t="s">
        <v>51</v>
      </c>
      <c r="AI9">
        <v>710088178</v>
      </c>
      <c r="AJ9">
        <v>103101444</v>
      </c>
      <c r="AK9" s="5">
        <f t="shared" si="0"/>
        <v>710088.17799999996</v>
      </c>
      <c r="AL9">
        <f t="shared" si="1"/>
        <v>103101.444</v>
      </c>
    </row>
    <row r="10" spans="2:38" x14ac:dyDescent="0.3">
      <c r="B10" t="s">
        <v>5</v>
      </c>
      <c r="C10">
        <v>567386246</v>
      </c>
      <c r="D10" s="5">
        <f t="shared" si="4"/>
        <v>567.38624600000003</v>
      </c>
      <c r="AH10" t="s">
        <v>52</v>
      </c>
      <c r="AI10">
        <v>610547821</v>
      </c>
      <c r="AJ10">
        <v>93861227</v>
      </c>
      <c r="AK10" s="5">
        <f t="shared" si="0"/>
        <v>610547.821</v>
      </c>
      <c r="AL10">
        <f t="shared" si="1"/>
        <v>93861.226999999999</v>
      </c>
    </row>
    <row r="11" spans="2:38" x14ac:dyDescent="0.3">
      <c r="B11" t="s">
        <v>6</v>
      </c>
      <c r="C11">
        <v>463828335</v>
      </c>
      <c r="D11" s="5">
        <f t="shared" si="4"/>
        <v>463.82833499999998</v>
      </c>
      <c r="AH11" t="s">
        <v>53</v>
      </c>
      <c r="AI11">
        <v>502939773</v>
      </c>
      <c r="AJ11">
        <v>144450489</v>
      </c>
      <c r="AK11" s="5">
        <f t="shared" si="0"/>
        <v>502939.77299999999</v>
      </c>
      <c r="AL11">
        <f t="shared" si="1"/>
        <v>144450.489</v>
      </c>
    </row>
    <row r="12" spans="2:38" x14ac:dyDescent="0.3">
      <c r="B12" t="s">
        <v>7</v>
      </c>
      <c r="C12">
        <v>348764275</v>
      </c>
      <c r="D12" s="5">
        <f t="shared" si="4"/>
        <v>348.764275</v>
      </c>
      <c r="AH12" t="s">
        <v>54</v>
      </c>
      <c r="AI12">
        <v>387308371</v>
      </c>
      <c r="AJ12">
        <v>138953309</v>
      </c>
      <c r="AK12" s="5">
        <f t="shared" si="0"/>
        <v>387308.37099999998</v>
      </c>
      <c r="AL12">
        <f t="shared" si="1"/>
        <v>138953.30900000001</v>
      </c>
    </row>
    <row r="13" spans="2:38" x14ac:dyDescent="0.3">
      <c r="B13" t="s">
        <v>8</v>
      </c>
      <c r="C13">
        <v>307596971</v>
      </c>
      <c r="D13" s="5">
        <f t="shared" si="4"/>
        <v>307.596971</v>
      </c>
      <c r="AH13" t="s">
        <v>55</v>
      </c>
      <c r="AI13">
        <v>256576138</v>
      </c>
      <c r="AJ13">
        <v>68242371</v>
      </c>
      <c r="AK13" s="5">
        <f t="shared" si="0"/>
        <v>256576.13800000001</v>
      </c>
      <c r="AL13">
        <f t="shared" si="1"/>
        <v>68242.370999999999</v>
      </c>
    </row>
    <row r="14" spans="2:38" x14ac:dyDescent="0.3">
      <c r="B14" t="s">
        <v>9</v>
      </c>
      <c r="C14">
        <v>297187660</v>
      </c>
      <c r="D14" s="5">
        <f t="shared" si="4"/>
        <v>297.18765999999999</v>
      </c>
      <c r="AH14" t="s">
        <v>56</v>
      </c>
      <c r="AI14">
        <v>169898082</v>
      </c>
      <c r="AJ14">
        <v>46251609</v>
      </c>
      <c r="AK14" s="5">
        <f t="shared" si="0"/>
        <v>169898.08199999999</v>
      </c>
      <c r="AL14">
        <f t="shared" si="1"/>
        <v>46251.608999999997</v>
      </c>
    </row>
    <row r="15" spans="2:38" x14ac:dyDescent="0.3">
      <c r="AH15" t="s">
        <v>57</v>
      </c>
      <c r="AI15">
        <v>134233556</v>
      </c>
      <c r="AJ15">
        <v>26558256</v>
      </c>
      <c r="AK15" s="5">
        <f t="shared" si="0"/>
        <v>134233.55600000001</v>
      </c>
      <c r="AL15">
        <f t="shared" si="1"/>
        <v>26558.256000000001</v>
      </c>
    </row>
    <row r="16" spans="2:38" x14ac:dyDescent="0.3">
      <c r="AH16" t="s">
        <v>58</v>
      </c>
      <c r="AI16">
        <v>113875489</v>
      </c>
      <c r="AJ16">
        <v>22692127</v>
      </c>
      <c r="AK16" s="5">
        <f t="shared" si="0"/>
        <v>113875.489</v>
      </c>
      <c r="AL16">
        <f t="shared" si="1"/>
        <v>22692.127</v>
      </c>
    </row>
    <row r="17" spans="2:38" x14ac:dyDescent="0.3">
      <c r="AH17" t="s">
        <v>59</v>
      </c>
      <c r="AI17">
        <v>107321525</v>
      </c>
      <c r="AJ17">
        <v>5824659</v>
      </c>
      <c r="AK17" s="5">
        <f t="shared" si="0"/>
        <v>107321.52499999999</v>
      </c>
      <c r="AL17">
        <f t="shared" si="1"/>
        <v>5824.6589999999997</v>
      </c>
    </row>
    <row r="18" spans="2:38" x14ac:dyDescent="0.3">
      <c r="AH18" t="s">
        <v>60</v>
      </c>
      <c r="AI18">
        <v>77907962</v>
      </c>
      <c r="AJ18">
        <v>25566647</v>
      </c>
      <c r="AK18" s="5">
        <f t="shared" si="0"/>
        <v>77907.962</v>
      </c>
      <c r="AL18">
        <f t="shared" si="1"/>
        <v>25566.647000000001</v>
      </c>
    </row>
    <row r="19" spans="2:38" x14ac:dyDescent="0.3">
      <c r="AH19" t="s">
        <v>61</v>
      </c>
      <c r="AI19">
        <v>38952462</v>
      </c>
      <c r="AJ19">
        <v>8723538</v>
      </c>
      <c r="AK19" s="5">
        <f t="shared" si="0"/>
        <v>38952.462</v>
      </c>
      <c r="AL19">
        <f t="shared" si="1"/>
        <v>8723.5380000000005</v>
      </c>
    </row>
    <row r="20" spans="2:38" x14ac:dyDescent="0.3">
      <c r="AH20" t="s">
        <v>62</v>
      </c>
      <c r="AI20">
        <v>13333153</v>
      </c>
      <c r="AJ20">
        <v>1598487</v>
      </c>
      <c r="AK20" s="5">
        <f t="shared" si="0"/>
        <v>13333.153</v>
      </c>
      <c r="AL20">
        <f t="shared" si="1"/>
        <v>1598.4870000000001</v>
      </c>
    </row>
    <row r="21" spans="2:38" x14ac:dyDescent="0.3">
      <c r="AH21" t="s">
        <v>63</v>
      </c>
      <c r="AI21">
        <v>7439366</v>
      </c>
      <c r="AJ21">
        <v>1473705</v>
      </c>
      <c r="AK21" s="5">
        <f t="shared" si="0"/>
        <v>7439.366</v>
      </c>
      <c r="AL21">
        <f t="shared" si="1"/>
        <v>1473.7049999999999</v>
      </c>
    </row>
    <row r="22" spans="2:38" x14ac:dyDescent="0.3">
      <c r="AH22" t="s">
        <v>64</v>
      </c>
      <c r="AI22">
        <v>6576200</v>
      </c>
      <c r="AJ22">
        <v>1183174</v>
      </c>
      <c r="AK22" s="5">
        <f t="shared" si="0"/>
        <v>6576.2</v>
      </c>
      <c r="AL22">
        <f t="shared" si="1"/>
        <v>1183.174</v>
      </c>
    </row>
    <row r="23" spans="2:38" x14ac:dyDescent="0.3">
      <c r="AH23" t="s">
        <v>65</v>
      </c>
      <c r="AI23">
        <v>4526050</v>
      </c>
      <c r="AJ23">
        <v>1808753</v>
      </c>
      <c r="AK23" s="5">
        <f t="shared" si="0"/>
        <v>4526.05</v>
      </c>
      <c r="AL23">
        <f t="shared" si="1"/>
        <v>1808.7529999999999</v>
      </c>
    </row>
    <row r="24" spans="2:38" x14ac:dyDescent="0.3">
      <c r="AH24" t="s">
        <v>66</v>
      </c>
      <c r="AI24">
        <v>3830373</v>
      </c>
      <c r="AJ24">
        <v>358072</v>
      </c>
      <c r="AK24" s="5">
        <f t="shared" si="0"/>
        <v>3830.373</v>
      </c>
      <c r="AL24">
        <f t="shared" si="1"/>
        <v>358.072</v>
      </c>
    </row>
    <row r="25" spans="2:38" x14ac:dyDescent="0.3">
      <c r="AH25" t="s">
        <v>67</v>
      </c>
      <c r="AI25">
        <v>3535445</v>
      </c>
      <c r="AJ25">
        <v>2404600</v>
      </c>
      <c r="AK25" s="5">
        <f t="shared" si="0"/>
        <v>3535.4450000000002</v>
      </c>
      <c r="AL25">
        <f t="shared" si="1"/>
        <v>2404.6</v>
      </c>
    </row>
    <row r="26" spans="2:38" x14ac:dyDescent="0.3">
      <c r="AH26" t="s">
        <v>68</v>
      </c>
      <c r="AI26">
        <v>3115083</v>
      </c>
      <c r="AJ26">
        <v>467213</v>
      </c>
      <c r="AK26" s="5">
        <f t="shared" si="0"/>
        <v>3115.0830000000001</v>
      </c>
      <c r="AL26">
        <f t="shared" si="1"/>
        <v>467.21300000000002</v>
      </c>
    </row>
    <row r="27" spans="2:38" x14ac:dyDescent="0.3">
      <c r="AH27" t="s">
        <v>69</v>
      </c>
      <c r="AI27">
        <v>1459343</v>
      </c>
      <c r="AJ27">
        <v>314680</v>
      </c>
      <c r="AK27" s="5">
        <f t="shared" si="0"/>
        <v>1459.3430000000001</v>
      </c>
      <c r="AL27">
        <f t="shared" si="1"/>
        <v>314.68</v>
      </c>
    </row>
    <row r="28" spans="2:38" x14ac:dyDescent="0.3">
      <c r="AH28" t="s">
        <v>70</v>
      </c>
      <c r="AI28">
        <v>1268792</v>
      </c>
      <c r="AJ28">
        <v>208560</v>
      </c>
      <c r="AK28" s="5">
        <f t="shared" si="0"/>
        <v>1268.7919999999999</v>
      </c>
      <c r="AL28">
        <f t="shared" si="1"/>
        <v>208.56</v>
      </c>
    </row>
    <row r="29" spans="2:38" x14ac:dyDescent="0.3">
      <c r="AH29" t="s">
        <v>71</v>
      </c>
      <c r="AI29">
        <v>1186896</v>
      </c>
      <c r="AJ29">
        <v>250954</v>
      </c>
      <c r="AK29" s="5">
        <f t="shared" si="0"/>
        <v>1186.896</v>
      </c>
      <c r="AL29">
        <f t="shared" si="1"/>
        <v>250.95400000000001</v>
      </c>
    </row>
    <row r="30" spans="2:38" x14ac:dyDescent="0.3">
      <c r="AH30" t="s">
        <v>72</v>
      </c>
      <c r="AI30">
        <v>1081177</v>
      </c>
      <c r="AJ30">
        <v>202883</v>
      </c>
      <c r="AK30" s="5">
        <f t="shared" si="0"/>
        <v>1081.1769999999999</v>
      </c>
      <c r="AL30">
        <f t="shared" si="1"/>
        <v>202.88300000000001</v>
      </c>
    </row>
    <row r="31" spans="2:38" x14ac:dyDescent="0.3">
      <c r="AH31" t="s">
        <v>73</v>
      </c>
      <c r="AI31">
        <v>998050</v>
      </c>
      <c r="AJ31">
        <v>285522</v>
      </c>
      <c r="AK31" s="5">
        <f t="shared" si="0"/>
        <v>998.05</v>
      </c>
      <c r="AL31">
        <f t="shared" si="1"/>
        <v>285.52199999999999</v>
      </c>
    </row>
    <row r="32" spans="2:38" x14ac:dyDescent="0.3">
      <c r="B32" t="s">
        <v>13</v>
      </c>
      <c r="C32" t="s">
        <v>14</v>
      </c>
      <c r="D32" t="s">
        <v>15</v>
      </c>
      <c r="AH32" t="s">
        <v>74</v>
      </c>
      <c r="AI32">
        <v>933322</v>
      </c>
      <c r="AJ32">
        <v>406620</v>
      </c>
      <c r="AK32" s="5">
        <f t="shared" si="0"/>
        <v>933.322</v>
      </c>
      <c r="AL32">
        <f t="shared" si="1"/>
        <v>406.62</v>
      </c>
    </row>
    <row r="33" spans="2:42" x14ac:dyDescent="0.3">
      <c r="B33" t="s">
        <v>5</v>
      </c>
      <c r="C33">
        <v>1818182756</v>
      </c>
      <c r="D33" s="1">
        <f>C33/1000</f>
        <v>1818182.7560000001</v>
      </c>
    </row>
    <row r="34" spans="2:42" x14ac:dyDescent="0.3">
      <c r="B34" t="s">
        <v>0</v>
      </c>
      <c r="C34">
        <v>726992264</v>
      </c>
      <c r="D34" s="1">
        <f t="shared" ref="D34:D42" si="5">C34/1000</f>
        <v>726992.26399999997</v>
      </c>
    </row>
    <row r="35" spans="2:42" x14ac:dyDescent="0.3">
      <c r="B35" t="s">
        <v>16</v>
      </c>
      <c r="C35">
        <v>699028398</v>
      </c>
      <c r="D35" s="1">
        <f t="shared" si="5"/>
        <v>699028.39800000004</v>
      </c>
    </row>
    <row r="36" spans="2:42" x14ac:dyDescent="0.3">
      <c r="B36" t="s">
        <v>4</v>
      </c>
      <c r="C36">
        <v>366826878</v>
      </c>
      <c r="D36" s="1">
        <f t="shared" si="5"/>
        <v>366826.87800000003</v>
      </c>
    </row>
    <row r="37" spans="2:42" x14ac:dyDescent="0.3">
      <c r="B37" t="s">
        <v>3</v>
      </c>
      <c r="C37">
        <v>321142189</v>
      </c>
      <c r="D37" s="1">
        <f t="shared" si="5"/>
        <v>321142.18900000001</v>
      </c>
    </row>
    <row r="38" spans="2:42" x14ac:dyDescent="0.3">
      <c r="B38" t="s">
        <v>2</v>
      </c>
      <c r="C38">
        <v>244468665</v>
      </c>
      <c r="D38" s="1">
        <f t="shared" si="5"/>
        <v>244468.66500000001</v>
      </c>
      <c r="AL38" t="s">
        <v>76</v>
      </c>
      <c r="AN38" t="s">
        <v>86</v>
      </c>
      <c r="AP38" t="s">
        <v>23</v>
      </c>
    </row>
    <row r="39" spans="2:42" x14ac:dyDescent="0.3">
      <c r="B39" t="s">
        <v>17</v>
      </c>
      <c r="C39">
        <v>165794463</v>
      </c>
      <c r="D39" s="1">
        <f t="shared" si="5"/>
        <v>165794.46299999999</v>
      </c>
      <c r="AL39" t="s">
        <v>77</v>
      </c>
      <c r="AN39" t="s">
        <v>76</v>
      </c>
      <c r="AO39">
        <v>2077546102</v>
      </c>
      <c r="AP39" s="5">
        <f t="shared" ref="AP39:AP48" si="6">AO39/1000</f>
        <v>2077546.102</v>
      </c>
    </row>
    <row r="40" spans="2:42" x14ac:dyDescent="0.3">
      <c r="B40" t="s">
        <v>1</v>
      </c>
      <c r="C40">
        <v>108614756</v>
      </c>
      <c r="D40" s="1">
        <f t="shared" si="5"/>
        <v>108614.75599999999</v>
      </c>
      <c r="AL40" t="s">
        <v>78</v>
      </c>
      <c r="AN40" t="s">
        <v>77</v>
      </c>
      <c r="AO40">
        <v>1551630267</v>
      </c>
      <c r="AP40" s="5">
        <f t="shared" si="6"/>
        <v>1551630.267</v>
      </c>
    </row>
    <row r="41" spans="2:42" x14ac:dyDescent="0.3">
      <c r="B41" t="s">
        <v>6</v>
      </c>
      <c r="C41">
        <v>104216052</v>
      </c>
      <c r="D41" s="1">
        <f t="shared" si="5"/>
        <v>104216.052</v>
      </c>
      <c r="AL41" t="s">
        <v>79</v>
      </c>
      <c r="AN41" t="s">
        <v>87</v>
      </c>
      <c r="AO41">
        <v>1372567128</v>
      </c>
      <c r="AP41" s="5">
        <f t="shared" si="6"/>
        <v>1372567.128</v>
      </c>
    </row>
    <row r="42" spans="2:42" x14ac:dyDescent="0.3">
      <c r="B42" t="s">
        <v>18</v>
      </c>
      <c r="C42">
        <v>84362057</v>
      </c>
      <c r="D42" s="1">
        <f t="shared" si="5"/>
        <v>84362.057000000001</v>
      </c>
      <c r="AL42" t="s">
        <v>80</v>
      </c>
      <c r="AN42" t="s">
        <v>88</v>
      </c>
      <c r="AO42">
        <v>1250128745</v>
      </c>
      <c r="AP42" s="5">
        <f t="shared" si="6"/>
        <v>1250128.7450000001</v>
      </c>
    </row>
    <row r="43" spans="2:42" x14ac:dyDescent="0.3">
      <c r="AL43" t="s">
        <v>81</v>
      </c>
      <c r="AN43" t="s">
        <v>78</v>
      </c>
      <c r="AO43">
        <v>1100423612</v>
      </c>
      <c r="AP43" s="5">
        <f t="shared" si="6"/>
        <v>1100423.612</v>
      </c>
    </row>
    <row r="44" spans="2:42" x14ac:dyDescent="0.3">
      <c r="AL44" t="s">
        <v>82</v>
      </c>
      <c r="AN44" t="s">
        <v>89</v>
      </c>
      <c r="AO44">
        <v>943801968</v>
      </c>
      <c r="AP44" s="5">
        <f t="shared" si="6"/>
        <v>943801.96799999999</v>
      </c>
    </row>
    <row r="45" spans="2:42" x14ac:dyDescent="0.3">
      <c r="AL45" t="s">
        <v>83</v>
      </c>
      <c r="AN45" t="s">
        <v>79</v>
      </c>
      <c r="AO45">
        <v>929470401</v>
      </c>
      <c r="AP45" s="5">
        <f t="shared" si="6"/>
        <v>929470.40099999995</v>
      </c>
    </row>
    <row r="46" spans="2:42" x14ac:dyDescent="0.3">
      <c r="AL46" t="s">
        <v>84</v>
      </c>
      <c r="AN46" t="s">
        <v>90</v>
      </c>
      <c r="AO46">
        <v>855131948</v>
      </c>
      <c r="AP46" s="5">
        <f t="shared" si="6"/>
        <v>855131.94799999997</v>
      </c>
    </row>
    <row r="47" spans="2:42" x14ac:dyDescent="0.3">
      <c r="AL47" t="s">
        <v>85</v>
      </c>
      <c r="AN47" t="s">
        <v>91</v>
      </c>
      <c r="AO47">
        <v>823577648</v>
      </c>
      <c r="AP47" s="5">
        <f t="shared" si="6"/>
        <v>823577.64800000004</v>
      </c>
    </row>
    <row r="48" spans="2:42" x14ac:dyDescent="0.3">
      <c r="E48" t="s">
        <v>28</v>
      </c>
      <c r="F48" t="s">
        <v>28</v>
      </c>
      <c r="AN48" t="s">
        <v>80</v>
      </c>
      <c r="AO48">
        <v>705853721</v>
      </c>
      <c r="AP48" s="5">
        <f t="shared" si="6"/>
        <v>705853.72100000002</v>
      </c>
    </row>
    <row r="49" spans="2:12" x14ac:dyDescent="0.3">
      <c r="E49">
        <f>E54+E60</f>
        <v>4393771.1840000004</v>
      </c>
      <c r="F49">
        <f>F54+F60</f>
        <v>1776325.4180000001</v>
      </c>
    </row>
    <row r="50" spans="2:12" x14ac:dyDescent="0.3">
      <c r="E50">
        <f t="shared" ref="E50:F51" si="7">E55+E61</f>
        <v>4719452.7880000006</v>
      </c>
      <c r="F50">
        <f t="shared" si="7"/>
        <v>1876748.5330000001</v>
      </c>
    </row>
    <row r="51" spans="2:12" x14ac:dyDescent="0.3">
      <c r="E51">
        <f t="shared" si="7"/>
        <v>10817555.521</v>
      </c>
      <c r="F51">
        <f t="shared" si="7"/>
        <v>1794826.067</v>
      </c>
      <c r="L51" s="3">
        <f>PMT(0.15,5,-1500)</f>
        <v>447.47332869229251</v>
      </c>
    </row>
    <row r="52" spans="2:12" x14ac:dyDescent="0.3">
      <c r="B52" t="s">
        <v>24</v>
      </c>
    </row>
    <row r="53" spans="2:12" x14ac:dyDescent="0.3">
      <c r="B53" t="s">
        <v>22</v>
      </c>
      <c r="C53" t="s">
        <v>10</v>
      </c>
      <c r="D53" t="s">
        <v>14</v>
      </c>
      <c r="E53" t="s">
        <v>26</v>
      </c>
      <c r="F53" t="s">
        <v>27</v>
      </c>
      <c r="G53" t="s">
        <v>23</v>
      </c>
      <c r="H53" t="s">
        <v>21</v>
      </c>
    </row>
    <row r="54" spans="2:12" x14ac:dyDescent="0.3">
      <c r="B54">
        <v>2020</v>
      </c>
      <c r="C54">
        <v>1933298117</v>
      </c>
      <c r="D54">
        <v>346418612</v>
      </c>
      <c r="E54">
        <f>C54/1000</f>
        <v>1933298.1170000001</v>
      </c>
      <c r="F54">
        <f>D54/1000</f>
        <v>346418.61200000002</v>
      </c>
      <c r="G54" s="4">
        <f>E54/E49</f>
        <v>0.44000882978161021</v>
      </c>
      <c r="H54" s="4">
        <f>F54/F49</f>
        <v>0.19501979113153692</v>
      </c>
    </row>
    <row r="55" spans="2:12" x14ac:dyDescent="0.3">
      <c r="B55">
        <v>2021</v>
      </c>
      <c r="C55">
        <v>2206398793</v>
      </c>
      <c r="D55">
        <v>247955114</v>
      </c>
      <c r="E55">
        <f t="shared" ref="E55:E62" si="8">C55/1000</f>
        <v>2206398.7930000001</v>
      </c>
      <c r="F55">
        <f t="shared" ref="F55:F62" si="9">D55/1000</f>
        <v>247955.114</v>
      </c>
      <c r="G55" s="4">
        <f t="shared" ref="G55:G56" si="10">E55/E50</f>
        <v>0.46751157223357304</v>
      </c>
      <c r="H55" s="4">
        <f t="shared" ref="H55:H56" si="11">F55/F50</f>
        <v>0.13211951928564528</v>
      </c>
    </row>
    <row r="56" spans="2:12" x14ac:dyDescent="0.3">
      <c r="B56">
        <v>2022</v>
      </c>
      <c r="C56">
        <v>5428020925</v>
      </c>
      <c r="D56">
        <v>288001607</v>
      </c>
      <c r="E56">
        <f t="shared" si="8"/>
        <v>5428020.9249999998</v>
      </c>
      <c r="F56">
        <f t="shared" si="9"/>
        <v>288001.60700000002</v>
      </c>
      <c r="G56" s="4">
        <f t="shared" si="10"/>
        <v>0.50177888289666217</v>
      </c>
      <c r="H56" s="4">
        <f t="shared" si="11"/>
        <v>0.1604621262724284</v>
      </c>
    </row>
    <row r="57" spans="2:12" x14ac:dyDescent="0.3">
      <c r="G57" s="4"/>
    </row>
    <row r="58" spans="2:12" x14ac:dyDescent="0.3">
      <c r="G58" s="4"/>
    </row>
    <row r="59" spans="2:12" x14ac:dyDescent="0.3">
      <c r="B59" t="s">
        <v>25</v>
      </c>
      <c r="G59" s="4" t="str">
        <f>G53</f>
        <v>Miles de pesos</v>
      </c>
      <c r="H59" t="str">
        <f>H53</f>
        <v>Toneladas</v>
      </c>
    </row>
    <row r="60" spans="2:12" x14ac:dyDescent="0.3">
      <c r="B60">
        <v>2020</v>
      </c>
      <c r="C60">
        <v>2460473067</v>
      </c>
      <c r="D60">
        <v>1429906806</v>
      </c>
      <c r="E60">
        <f t="shared" si="8"/>
        <v>2460473.0669999998</v>
      </c>
      <c r="F60">
        <f t="shared" si="9"/>
        <v>1429906.8060000001</v>
      </c>
      <c r="G60" s="4">
        <f>E60/E49</f>
        <v>0.55999117021838973</v>
      </c>
      <c r="H60" s="4">
        <f>F60/F49</f>
        <v>0.80498020886846311</v>
      </c>
    </row>
    <row r="61" spans="2:12" x14ac:dyDescent="0.3">
      <c r="B61">
        <v>2021</v>
      </c>
      <c r="C61">
        <v>2513053995</v>
      </c>
      <c r="D61">
        <v>1628793419</v>
      </c>
      <c r="E61">
        <f t="shared" si="8"/>
        <v>2513053.9950000001</v>
      </c>
      <c r="F61">
        <f t="shared" si="9"/>
        <v>1628793.419</v>
      </c>
      <c r="G61" s="4">
        <f t="shared" ref="G61:G62" si="12">E61/E50</f>
        <v>0.5324884277664268</v>
      </c>
      <c r="H61" s="4">
        <f t="shared" ref="H61:H62" si="13">F61/F50</f>
        <v>0.86788048071435464</v>
      </c>
    </row>
    <row r="62" spans="2:12" x14ac:dyDescent="0.3">
      <c r="B62">
        <v>2022</v>
      </c>
      <c r="C62">
        <v>5389534596</v>
      </c>
      <c r="D62">
        <v>1506824460</v>
      </c>
      <c r="E62">
        <f t="shared" si="8"/>
        <v>5389534.5959999999</v>
      </c>
      <c r="F62">
        <f t="shared" si="9"/>
        <v>1506824.46</v>
      </c>
      <c r="G62" s="4">
        <f t="shared" si="12"/>
        <v>0.49822111710333788</v>
      </c>
      <c r="H62" s="4">
        <f t="shared" si="13"/>
        <v>0.8395378737275716</v>
      </c>
    </row>
    <row r="65" spans="2:8" x14ac:dyDescent="0.3">
      <c r="D65" t="s">
        <v>29</v>
      </c>
      <c r="G65" t="s">
        <v>23</v>
      </c>
      <c r="H65" t="s">
        <v>21</v>
      </c>
    </row>
    <row r="66" spans="2:8" x14ac:dyDescent="0.3">
      <c r="D66" t="s">
        <v>24</v>
      </c>
      <c r="E66">
        <f>SUM(E54:E56)</f>
        <v>9567717.8350000009</v>
      </c>
      <c r="F66">
        <f>SUM(F54:F56)</f>
        <v>882375.3330000001</v>
      </c>
      <c r="G66" s="4">
        <f>E66/E70</f>
        <v>0.48004734778990116</v>
      </c>
      <c r="H66" s="4">
        <f>F66/$F$70</f>
        <v>0.16196613926184575</v>
      </c>
    </row>
    <row r="67" spans="2:8" x14ac:dyDescent="0.3">
      <c r="D67" t="s">
        <v>25</v>
      </c>
      <c r="E67">
        <f>SUM(E60:E62)</f>
        <v>10363061.658</v>
      </c>
      <c r="F67">
        <f>SUM(F60:F62)</f>
        <v>4565524.6850000005</v>
      </c>
      <c r="G67" s="4">
        <f>E67/E70</f>
        <v>0.5199526522100989</v>
      </c>
      <c r="H67" s="4">
        <f>F67/$F$70</f>
        <v>0.83803386073815422</v>
      </c>
    </row>
    <row r="70" spans="2:8" x14ac:dyDescent="0.3">
      <c r="E70">
        <f>SUM(E66:E67)</f>
        <v>19930779.493000001</v>
      </c>
      <c r="F70">
        <f>SUM(F66:F67)</f>
        <v>5447900.0180000011</v>
      </c>
    </row>
    <row r="78" spans="2:8" x14ac:dyDescent="0.3">
      <c r="B78" t="s">
        <v>0</v>
      </c>
    </row>
    <row r="79" spans="2:8" x14ac:dyDescent="0.3">
      <c r="B79" t="s">
        <v>22</v>
      </c>
      <c r="C79" t="s">
        <v>43</v>
      </c>
      <c r="D79" t="s">
        <v>42</v>
      </c>
      <c r="E79" t="s">
        <v>14</v>
      </c>
      <c r="F79" t="s">
        <v>26</v>
      </c>
      <c r="G79" t="s">
        <v>27</v>
      </c>
    </row>
    <row r="80" spans="2:8" x14ac:dyDescent="0.3">
      <c r="B80">
        <v>2020</v>
      </c>
      <c r="C80" t="s">
        <v>30</v>
      </c>
      <c r="D80">
        <v>68703910</v>
      </c>
      <c r="E80">
        <v>6578457</v>
      </c>
      <c r="F80">
        <f>D80/1000</f>
        <v>68703.91</v>
      </c>
      <c r="G80">
        <f>E80/1000</f>
        <v>6578.4570000000003</v>
      </c>
    </row>
    <row r="81" spans="2:7" x14ac:dyDescent="0.3">
      <c r="C81" t="s">
        <v>31</v>
      </c>
      <c r="D81">
        <v>60430356</v>
      </c>
      <c r="E81">
        <v>4904899</v>
      </c>
      <c r="F81">
        <f t="shared" ref="F81:F115" si="14">D81/1000</f>
        <v>60430.356</v>
      </c>
      <c r="G81">
        <f t="shared" ref="G81:G115" si="15">E81/1000</f>
        <v>4904.8990000000003</v>
      </c>
    </row>
    <row r="82" spans="2:7" x14ac:dyDescent="0.3">
      <c r="C82" t="s">
        <v>32</v>
      </c>
      <c r="D82">
        <v>61271547</v>
      </c>
      <c r="E82">
        <v>4560688</v>
      </c>
      <c r="F82">
        <f t="shared" si="14"/>
        <v>61271.546999999999</v>
      </c>
      <c r="G82">
        <f t="shared" si="15"/>
        <v>4560.6880000000001</v>
      </c>
    </row>
    <row r="83" spans="2:7" x14ac:dyDescent="0.3">
      <c r="C83" t="s">
        <v>33</v>
      </c>
      <c r="D83">
        <v>20812562</v>
      </c>
      <c r="E83">
        <v>2650786</v>
      </c>
      <c r="F83">
        <f t="shared" si="14"/>
        <v>20812.562000000002</v>
      </c>
      <c r="G83">
        <f t="shared" si="15"/>
        <v>2650.7860000000001</v>
      </c>
    </row>
    <row r="84" spans="2:7" x14ac:dyDescent="0.3">
      <c r="C84" t="s">
        <v>34</v>
      </c>
      <c r="D84">
        <v>34032988</v>
      </c>
      <c r="E84">
        <v>5013214</v>
      </c>
      <c r="F84">
        <f t="shared" si="14"/>
        <v>34032.987999999998</v>
      </c>
      <c r="G84">
        <f t="shared" si="15"/>
        <v>5013.2139999999999</v>
      </c>
    </row>
    <row r="85" spans="2:7" x14ac:dyDescent="0.3">
      <c r="C85" t="s">
        <v>35</v>
      </c>
      <c r="D85">
        <v>96091273</v>
      </c>
      <c r="E85">
        <v>14253403</v>
      </c>
      <c r="F85">
        <f t="shared" si="14"/>
        <v>96091.273000000001</v>
      </c>
      <c r="G85">
        <f t="shared" si="15"/>
        <v>14253.403</v>
      </c>
    </row>
    <row r="86" spans="2:7" x14ac:dyDescent="0.3">
      <c r="C86" t="s">
        <v>36</v>
      </c>
      <c r="D86">
        <v>208063833</v>
      </c>
      <c r="E86">
        <v>32388595</v>
      </c>
      <c r="F86">
        <f t="shared" si="14"/>
        <v>208063.83300000001</v>
      </c>
      <c r="G86">
        <f t="shared" si="15"/>
        <v>32388.595000000001</v>
      </c>
    </row>
    <row r="87" spans="2:7" x14ac:dyDescent="0.3">
      <c r="C87" t="s">
        <v>37</v>
      </c>
      <c r="D87">
        <v>183124896</v>
      </c>
      <c r="E87">
        <v>28207723</v>
      </c>
      <c r="F87">
        <f t="shared" si="14"/>
        <v>183124.89600000001</v>
      </c>
      <c r="G87">
        <f t="shared" si="15"/>
        <v>28207.723000000002</v>
      </c>
    </row>
    <row r="88" spans="2:7" x14ac:dyDescent="0.3">
      <c r="C88" t="s">
        <v>38</v>
      </c>
      <c r="D88">
        <v>236998561</v>
      </c>
      <c r="E88">
        <v>32426663</v>
      </c>
      <c r="F88">
        <f t="shared" si="14"/>
        <v>236998.56099999999</v>
      </c>
      <c r="G88">
        <f t="shared" si="15"/>
        <v>32426.663</v>
      </c>
    </row>
    <row r="89" spans="2:7" x14ac:dyDescent="0.3">
      <c r="C89" t="s">
        <v>39</v>
      </c>
      <c r="D89">
        <v>438230169</v>
      </c>
      <c r="E89">
        <v>55670690</v>
      </c>
      <c r="F89">
        <f t="shared" si="14"/>
        <v>438230.16899999999</v>
      </c>
      <c r="G89">
        <f t="shared" si="15"/>
        <v>55670.69</v>
      </c>
    </row>
    <row r="90" spans="2:7" x14ac:dyDescent="0.3">
      <c r="C90" t="s">
        <v>40</v>
      </c>
      <c r="D90">
        <v>429222311</v>
      </c>
      <c r="E90">
        <v>40187688</v>
      </c>
      <c r="F90">
        <f t="shared" si="14"/>
        <v>429222.31099999999</v>
      </c>
      <c r="G90">
        <f t="shared" si="15"/>
        <v>40187.688000000002</v>
      </c>
    </row>
    <row r="91" spans="2:7" x14ac:dyDescent="0.3">
      <c r="C91" t="s">
        <v>41</v>
      </c>
      <c r="D91">
        <v>261063974</v>
      </c>
      <c r="E91">
        <v>31569789</v>
      </c>
      <c r="F91">
        <f t="shared" si="14"/>
        <v>261063.97399999999</v>
      </c>
      <c r="G91">
        <f t="shared" si="15"/>
        <v>31569.789000000001</v>
      </c>
    </row>
    <row r="92" spans="2:7" x14ac:dyDescent="0.3">
      <c r="B92">
        <v>2021</v>
      </c>
      <c r="C92" t="s">
        <v>30</v>
      </c>
      <c r="D92">
        <v>60537019</v>
      </c>
      <c r="E92">
        <v>5616735</v>
      </c>
      <c r="F92">
        <f t="shared" si="14"/>
        <v>60537.019</v>
      </c>
      <c r="G92">
        <f t="shared" si="15"/>
        <v>5616.7349999999997</v>
      </c>
    </row>
    <row r="93" spans="2:7" x14ac:dyDescent="0.3">
      <c r="C93" t="s">
        <v>31</v>
      </c>
      <c r="D93">
        <v>60862687</v>
      </c>
      <c r="E93">
        <v>5446716</v>
      </c>
      <c r="F93">
        <f t="shared" si="14"/>
        <v>60862.686999999998</v>
      </c>
      <c r="G93">
        <f t="shared" si="15"/>
        <v>5446.7160000000003</v>
      </c>
    </row>
    <row r="94" spans="2:7" x14ac:dyDescent="0.3">
      <c r="C94" t="s">
        <v>32</v>
      </c>
      <c r="D94">
        <v>64650519</v>
      </c>
      <c r="E94">
        <v>5639170</v>
      </c>
      <c r="F94">
        <f t="shared" si="14"/>
        <v>64650.519</v>
      </c>
      <c r="G94">
        <f t="shared" si="15"/>
        <v>5639.17</v>
      </c>
    </row>
    <row r="95" spans="2:7" x14ac:dyDescent="0.3">
      <c r="C95" t="s">
        <v>33</v>
      </c>
      <c r="D95">
        <v>35184481</v>
      </c>
      <c r="E95">
        <v>3682321</v>
      </c>
      <c r="F95">
        <f t="shared" si="14"/>
        <v>35184.481</v>
      </c>
      <c r="G95">
        <f t="shared" si="15"/>
        <v>3682.3209999999999</v>
      </c>
    </row>
    <row r="96" spans="2:7" x14ac:dyDescent="0.3">
      <c r="C96" t="s">
        <v>34</v>
      </c>
      <c r="D96">
        <v>64456045</v>
      </c>
      <c r="E96">
        <v>7533357</v>
      </c>
      <c r="F96">
        <f t="shared" si="14"/>
        <v>64456.044999999998</v>
      </c>
      <c r="G96">
        <f t="shared" si="15"/>
        <v>7533.357</v>
      </c>
    </row>
    <row r="97" spans="2:7" x14ac:dyDescent="0.3">
      <c r="C97" t="s">
        <v>35</v>
      </c>
      <c r="D97">
        <v>136664140</v>
      </c>
      <c r="E97">
        <v>13889061</v>
      </c>
      <c r="F97">
        <f t="shared" si="14"/>
        <v>136664.14000000001</v>
      </c>
      <c r="G97">
        <f t="shared" si="15"/>
        <v>13889.061</v>
      </c>
    </row>
    <row r="98" spans="2:7" x14ac:dyDescent="0.3">
      <c r="C98" t="s">
        <v>36</v>
      </c>
      <c r="D98">
        <v>260268815</v>
      </c>
      <c r="E98">
        <v>28200243</v>
      </c>
      <c r="F98">
        <f t="shared" si="14"/>
        <v>260268.815</v>
      </c>
      <c r="G98">
        <f t="shared" si="15"/>
        <v>28200.242999999999</v>
      </c>
    </row>
    <row r="99" spans="2:7" x14ac:dyDescent="0.3">
      <c r="C99" t="s">
        <v>37</v>
      </c>
      <c r="D99">
        <v>214725586</v>
      </c>
      <c r="E99">
        <v>23656700</v>
      </c>
      <c r="F99">
        <f t="shared" si="14"/>
        <v>214725.58600000001</v>
      </c>
      <c r="G99">
        <f t="shared" si="15"/>
        <v>23656.7</v>
      </c>
    </row>
    <row r="100" spans="2:7" x14ac:dyDescent="0.3">
      <c r="C100" t="s">
        <v>38</v>
      </c>
      <c r="D100">
        <v>263689970</v>
      </c>
      <c r="E100">
        <v>27696372</v>
      </c>
      <c r="F100">
        <f t="shared" si="14"/>
        <v>263689.96999999997</v>
      </c>
      <c r="G100">
        <f t="shared" si="15"/>
        <v>27696.371999999999</v>
      </c>
    </row>
    <row r="101" spans="2:7" x14ac:dyDescent="0.3">
      <c r="C101" t="s">
        <v>39</v>
      </c>
      <c r="D101">
        <v>456208410</v>
      </c>
      <c r="E101">
        <v>45722388</v>
      </c>
      <c r="F101">
        <f t="shared" si="14"/>
        <v>456208.41</v>
      </c>
      <c r="G101">
        <f t="shared" si="15"/>
        <v>45722.387999999999</v>
      </c>
    </row>
    <row r="102" spans="2:7" x14ac:dyDescent="0.3">
      <c r="C102" t="s">
        <v>40</v>
      </c>
      <c r="D102">
        <v>513513853</v>
      </c>
      <c r="E102">
        <v>35865087</v>
      </c>
      <c r="F102">
        <f t="shared" si="14"/>
        <v>513513.853</v>
      </c>
      <c r="G102">
        <f t="shared" si="15"/>
        <v>35865.087</v>
      </c>
    </row>
    <row r="103" spans="2:7" x14ac:dyDescent="0.3">
      <c r="C103" t="s">
        <v>41</v>
      </c>
      <c r="D103">
        <v>246873996</v>
      </c>
      <c r="E103">
        <v>23843817</v>
      </c>
      <c r="F103">
        <f t="shared" si="14"/>
        <v>246873.99600000001</v>
      </c>
      <c r="G103">
        <f t="shared" si="15"/>
        <v>23843.816999999999</v>
      </c>
    </row>
    <row r="104" spans="2:7" x14ac:dyDescent="0.3">
      <c r="B104">
        <v>2022</v>
      </c>
      <c r="C104" t="s">
        <v>30</v>
      </c>
      <c r="D104">
        <v>248461822</v>
      </c>
      <c r="E104">
        <v>7137837</v>
      </c>
      <c r="F104">
        <f t="shared" si="14"/>
        <v>248461.82199999999</v>
      </c>
      <c r="G104">
        <f t="shared" si="15"/>
        <v>7137.8370000000004</v>
      </c>
    </row>
    <row r="105" spans="2:7" x14ac:dyDescent="0.3">
      <c r="C105" t="s">
        <v>31</v>
      </c>
      <c r="D105">
        <v>232364869</v>
      </c>
      <c r="E105">
        <v>6436933</v>
      </c>
      <c r="F105">
        <f t="shared" si="14"/>
        <v>232364.86900000001</v>
      </c>
      <c r="G105">
        <f t="shared" si="15"/>
        <v>6436.933</v>
      </c>
    </row>
    <row r="106" spans="2:7" x14ac:dyDescent="0.3">
      <c r="C106" t="s">
        <v>32</v>
      </c>
      <c r="D106">
        <v>287892843</v>
      </c>
      <c r="E106">
        <v>8511923</v>
      </c>
      <c r="F106">
        <f t="shared" si="14"/>
        <v>287892.84299999999</v>
      </c>
      <c r="G106">
        <f t="shared" si="15"/>
        <v>8511.9230000000007</v>
      </c>
    </row>
    <row r="107" spans="2:7" x14ac:dyDescent="0.3">
      <c r="C107" t="s">
        <v>33</v>
      </c>
      <c r="D107">
        <v>174498562</v>
      </c>
      <c r="E107">
        <v>4364734</v>
      </c>
      <c r="F107">
        <f t="shared" si="14"/>
        <v>174498.56200000001</v>
      </c>
      <c r="G107">
        <f t="shared" si="15"/>
        <v>4364.7340000000004</v>
      </c>
    </row>
    <row r="108" spans="2:7" x14ac:dyDescent="0.3">
      <c r="C108" t="s">
        <v>34</v>
      </c>
      <c r="D108">
        <v>338068122</v>
      </c>
      <c r="E108">
        <v>9229264</v>
      </c>
      <c r="F108">
        <f t="shared" si="14"/>
        <v>338068.12199999997</v>
      </c>
      <c r="G108">
        <f t="shared" si="15"/>
        <v>9229.2639999999992</v>
      </c>
    </row>
    <row r="109" spans="2:7" x14ac:dyDescent="0.3">
      <c r="C109" t="s">
        <v>35</v>
      </c>
      <c r="D109">
        <v>229686285</v>
      </c>
      <c r="E109">
        <v>15215298</v>
      </c>
      <c r="F109">
        <f t="shared" si="14"/>
        <v>229686.285</v>
      </c>
      <c r="G109">
        <f t="shared" si="15"/>
        <v>15215.298000000001</v>
      </c>
    </row>
    <row r="110" spans="2:7" x14ac:dyDescent="0.3">
      <c r="C110" t="s">
        <v>36</v>
      </c>
      <c r="D110">
        <v>845867008</v>
      </c>
      <c r="E110">
        <v>28107675</v>
      </c>
      <c r="F110">
        <f t="shared" si="14"/>
        <v>845867.00800000003</v>
      </c>
      <c r="G110">
        <f t="shared" si="15"/>
        <v>28107.674999999999</v>
      </c>
    </row>
    <row r="111" spans="2:7" x14ac:dyDescent="0.3">
      <c r="C111" t="s">
        <v>37</v>
      </c>
      <c r="D111">
        <v>771886790</v>
      </c>
      <c r="E111">
        <v>26263234</v>
      </c>
      <c r="F111">
        <f t="shared" si="14"/>
        <v>771886.79</v>
      </c>
      <c r="G111">
        <f t="shared" si="15"/>
        <v>26263.234</v>
      </c>
    </row>
    <row r="112" spans="2:7" x14ac:dyDescent="0.3">
      <c r="C112" t="s">
        <v>38</v>
      </c>
      <c r="D112">
        <v>497866795</v>
      </c>
      <c r="E112">
        <v>30053597</v>
      </c>
      <c r="F112">
        <f t="shared" si="14"/>
        <v>497866.79499999998</v>
      </c>
      <c r="G112">
        <f t="shared" si="15"/>
        <v>30053.597000000002</v>
      </c>
    </row>
    <row r="113" spans="2:7" x14ac:dyDescent="0.3">
      <c r="C113" t="s">
        <v>39</v>
      </c>
      <c r="D113">
        <v>808763005</v>
      </c>
      <c r="E113">
        <v>48210540</v>
      </c>
      <c r="F113">
        <f t="shared" si="14"/>
        <v>808763.005</v>
      </c>
      <c r="G113">
        <f t="shared" si="15"/>
        <v>48210.54</v>
      </c>
    </row>
    <row r="114" spans="2:7" x14ac:dyDescent="0.3">
      <c r="C114" t="s">
        <v>40</v>
      </c>
      <c r="D114">
        <v>656514985</v>
      </c>
      <c r="E114">
        <v>33958131</v>
      </c>
      <c r="F114">
        <f t="shared" si="14"/>
        <v>656514.98499999999</v>
      </c>
      <c r="G114">
        <f t="shared" si="15"/>
        <v>33958.131000000001</v>
      </c>
    </row>
    <row r="115" spans="2:7" x14ac:dyDescent="0.3">
      <c r="C115" t="s">
        <v>41</v>
      </c>
      <c r="D115">
        <v>1135451476</v>
      </c>
      <c r="E115">
        <v>24298536</v>
      </c>
      <c r="F115">
        <f t="shared" si="14"/>
        <v>1135451.476</v>
      </c>
      <c r="G115">
        <f t="shared" si="15"/>
        <v>24298.536</v>
      </c>
    </row>
    <row r="116" spans="2:7" x14ac:dyDescent="0.3">
      <c r="D116">
        <f>SUM(D92:D103)</f>
        <v>2377635521</v>
      </c>
      <c r="E116">
        <f>SUM(E92:E103)</f>
        <v>226791967</v>
      </c>
    </row>
    <row r="117" spans="2:7" x14ac:dyDescent="0.3">
      <c r="D117">
        <f>D116/E116</f>
        <v>10.483773091486967</v>
      </c>
    </row>
    <row r="122" spans="2:7" x14ac:dyDescent="0.3">
      <c r="B122" t="s">
        <v>92</v>
      </c>
    </row>
    <row r="123" spans="2:7" x14ac:dyDescent="0.3">
      <c r="B123" t="s">
        <v>22</v>
      </c>
      <c r="C123" t="s">
        <v>43</v>
      </c>
      <c r="D123" t="s">
        <v>42</v>
      </c>
      <c r="E123" t="s">
        <v>14</v>
      </c>
      <c r="F123" t="s">
        <v>26</v>
      </c>
      <c r="G123" t="s">
        <v>27</v>
      </c>
    </row>
    <row r="124" spans="2:7" x14ac:dyDescent="0.3">
      <c r="B124">
        <v>2020</v>
      </c>
      <c r="C124" t="s">
        <v>30</v>
      </c>
      <c r="D124">
        <v>1990974</v>
      </c>
      <c r="E124">
        <v>229472</v>
      </c>
      <c r="F124" s="6">
        <f>D124/1000</f>
        <v>1990.9739999999999</v>
      </c>
      <c r="G124">
        <f>E124/1000</f>
        <v>229.47200000000001</v>
      </c>
    </row>
    <row r="125" spans="2:7" x14ac:dyDescent="0.3">
      <c r="C125" t="s">
        <v>31</v>
      </c>
      <c r="D125">
        <v>1760474</v>
      </c>
      <c r="E125">
        <v>193860</v>
      </c>
      <c r="F125" s="6">
        <f t="shared" ref="F125:F159" si="16">D125/1000</f>
        <v>1760.4739999999999</v>
      </c>
      <c r="G125">
        <f t="shared" ref="G125:G159" si="17">E125/1000</f>
        <v>193.86</v>
      </c>
    </row>
    <row r="126" spans="2:7" x14ac:dyDescent="0.3">
      <c r="C126" t="s">
        <v>32</v>
      </c>
      <c r="D126">
        <v>1270469</v>
      </c>
      <c r="E126">
        <v>151865</v>
      </c>
      <c r="F126" s="6">
        <f t="shared" si="16"/>
        <v>1270.4690000000001</v>
      </c>
      <c r="G126">
        <f t="shared" si="17"/>
        <v>151.86500000000001</v>
      </c>
    </row>
    <row r="127" spans="2:7" x14ac:dyDescent="0.3">
      <c r="C127" t="s">
        <v>33</v>
      </c>
      <c r="D127">
        <v>1396482</v>
      </c>
      <c r="E127">
        <v>159344</v>
      </c>
      <c r="F127" s="6">
        <f t="shared" si="16"/>
        <v>1396.482</v>
      </c>
      <c r="G127">
        <f t="shared" si="17"/>
        <v>159.34399999999999</v>
      </c>
    </row>
    <row r="128" spans="2:7" x14ac:dyDescent="0.3">
      <c r="C128" t="s">
        <v>34</v>
      </c>
      <c r="D128">
        <v>1269898</v>
      </c>
      <c r="E128">
        <v>169569</v>
      </c>
      <c r="F128" s="6">
        <f t="shared" si="16"/>
        <v>1269.8979999999999</v>
      </c>
      <c r="G128">
        <f t="shared" si="17"/>
        <v>169.56899999999999</v>
      </c>
    </row>
    <row r="129" spans="2:7" x14ac:dyDescent="0.3">
      <c r="C129" t="s">
        <v>35</v>
      </c>
      <c r="D129">
        <v>1609176</v>
      </c>
      <c r="E129">
        <v>222608</v>
      </c>
      <c r="F129" s="6">
        <f t="shared" si="16"/>
        <v>1609.1759999999999</v>
      </c>
      <c r="G129">
        <f t="shared" si="17"/>
        <v>222.608</v>
      </c>
    </row>
    <row r="130" spans="2:7" x14ac:dyDescent="0.3">
      <c r="C130" t="s">
        <v>36</v>
      </c>
      <c r="D130">
        <v>1448042</v>
      </c>
      <c r="E130">
        <v>200334</v>
      </c>
      <c r="F130" s="6">
        <f t="shared" si="16"/>
        <v>1448.0419999999999</v>
      </c>
      <c r="G130">
        <f t="shared" si="17"/>
        <v>200.334</v>
      </c>
    </row>
    <row r="131" spans="2:7" x14ac:dyDescent="0.3">
      <c r="C131" t="s">
        <v>37</v>
      </c>
      <c r="D131">
        <v>19131145</v>
      </c>
      <c r="E131">
        <v>4189411</v>
      </c>
      <c r="F131" s="6">
        <f t="shared" si="16"/>
        <v>19131.145</v>
      </c>
      <c r="G131">
        <f t="shared" si="17"/>
        <v>4189.4110000000001</v>
      </c>
    </row>
    <row r="132" spans="2:7" x14ac:dyDescent="0.3">
      <c r="C132" t="s">
        <v>38</v>
      </c>
      <c r="D132">
        <v>26306507</v>
      </c>
      <c r="E132">
        <v>5391527</v>
      </c>
      <c r="F132" s="6">
        <f t="shared" si="16"/>
        <v>26306.507000000001</v>
      </c>
      <c r="G132">
        <f t="shared" si="17"/>
        <v>5391.527</v>
      </c>
    </row>
    <row r="133" spans="2:7" x14ac:dyDescent="0.3">
      <c r="C133" t="s">
        <v>39</v>
      </c>
      <c r="D133">
        <v>21865729</v>
      </c>
      <c r="E133">
        <v>4297883</v>
      </c>
      <c r="F133" s="6">
        <f t="shared" si="16"/>
        <v>21865.728999999999</v>
      </c>
      <c r="G133">
        <f t="shared" si="17"/>
        <v>4297.8829999999998</v>
      </c>
    </row>
    <row r="134" spans="2:7" x14ac:dyDescent="0.3">
      <c r="C134" t="s">
        <v>40</v>
      </c>
      <c r="D134">
        <v>21605169</v>
      </c>
      <c r="E134">
        <v>4082251</v>
      </c>
      <c r="F134" s="6">
        <f t="shared" si="16"/>
        <v>21605.169000000002</v>
      </c>
      <c r="G134">
        <f t="shared" si="17"/>
        <v>4082.2510000000002</v>
      </c>
    </row>
    <row r="135" spans="2:7" x14ac:dyDescent="0.3">
      <c r="C135" t="s">
        <v>41</v>
      </c>
      <c r="D135">
        <v>30357235</v>
      </c>
      <c r="E135">
        <v>4768511</v>
      </c>
      <c r="F135" s="6">
        <f t="shared" si="16"/>
        <v>30357.235000000001</v>
      </c>
      <c r="G135">
        <f t="shared" si="17"/>
        <v>4768.5110000000004</v>
      </c>
    </row>
    <row r="136" spans="2:7" x14ac:dyDescent="0.3">
      <c r="B136">
        <v>2021</v>
      </c>
      <c r="C136" t="s">
        <v>30</v>
      </c>
      <c r="D136">
        <v>1362700</v>
      </c>
      <c r="E136">
        <v>201928</v>
      </c>
      <c r="F136" s="6">
        <f t="shared" si="16"/>
        <v>1362.7</v>
      </c>
      <c r="G136">
        <f t="shared" si="17"/>
        <v>201.928</v>
      </c>
    </row>
    <row r="137" spans="2:7" x14ac:dyDescent="0.3">
      <c r="C137" t="s">
        <v>31</v>
      </c>
      <c r="D137">
        <v>1172468</v>
      </c>
      <c r="E137">
        <v>160084</v>
      </c>
      <c r="F137" s="6">
        <f t="shared" si="16"/>
        <v>1172.4680000000001</v>
      </c>
      <c r="G137">
        <f t="shared" si="17"/>
        <v>160.084</v>
      </c>
    </row>
    <row r="138" spans="2:7" x14ac:dyDescent="0.3">
      <c r="C138" t="s">
        <v>32</v>
      </c>
      <c r="D138">
        <v>1371525</v>
      </c>
      <c r="E138">
        <v>176720</v>
      </c>
      <c r="F138" s="6">
        <f t="shared" si="16"/>
        <v>1371.5250000000001</v>
      </c>
      <c r="G138">
        <f t="shared" si="17"/>
        <v>176.72</v>
      </c>
    </row>
    <row r="139" spans="2:7" x14ac:dyDescent="0.3">
      <c r="C139" t="s">
        <v>33</v>
      </c>
      <c r="D139">
        <v>1461409</v>
      </c>
      <c r="E139">
        <v>193575</v>
      </c>
      <c r="F139" s="6">
        <f t="shared" si="16"/>
        <v>1461.4090000000001</v>
      </c>
      <c r="G139">
        <f t="shared" si="17"/>
        <v>193.57499999999999</v>
      </c>
    </row>
    <row r="140" spans="2:7" x14ac:dyDescent="0.3">
      <c r="C140" t="s">
        <v>34</v>
      </c>
      <c r="D140">
        <v>1688304</v>
      </c>
      <c r="E140">
        <v>209264</v>
      </c>
      <c r="F140" s="6">
        <f t="shared" si="16"/>
        <v>1688.3040000000001</v>
      </c>
      <c r="G140">
        <f t="shared" si="17"/>
        <v>209.26400000000001</v>
      </c>
    </row>
    <row r="141" spans="2:7" x14ac:dyDescent="0.3">
      <c r="C141" t="s">
        <v>35</v>
      </c>
      <c r="D141">
        <v>1754511</v>
      </c>
      <c r="E141">
        <v>213713</v>
      </c>
      <c r="F141" s="6">
        <f t="shared" si="16"/>
        <v>1754.511</v>
      </c>
      <c r="G141">
        <f t="shared" si="17"/>
        <v>213.71299999999999</v>
      </c>
    </row>
    <row r="142" spans="2:7" x14ac:dyDescent="0.3">
      <c r="C142" t="s">
        <v>36</v>
      </c>
      <c r="D142">
        <v>1669488</v>
      </c>
      <c r="E142">
        <v>200001</v>
      </c>
      <c r="F142" s="6">
        <f t="shared" si="16"/>
        <v>1669.4880000000001</v>
      </c>
      <c r="G142">
        <f t="shared" si="17"/>
        <v>200.001</v>
      </c>
    </row>
    <row r="143" spans="2:7" x14ac:dyDescent="0.3">
      <c r="C143" t="s">
        <v>37</v>
      </c>
      <c r="D143">
        <v>60394226</v>
      </c>
      <c r="E143">
        <v>9291627</v>
      </c>
      <c r="F143" s="6">
        <f t="shared" si="16"/>
        <v>60394.226000000002</v>
      </c>
      <c r="G143">
        <f t="shared" si="17"/>
        <v>9291.6270000000004</v>
      </c>
    </row>
    <row r="144" spans="2:7" x14ac:dyDescent="0.3">
      <c r="C144" t="s">
        <v>38</v>
      </c>
      <c r="D144">
        <v>70398372</v>
      </c>
      <c r="E144">
        <v>10545815</v>
      </c>
      <c r="F144" s="6">
        <f t="shared" si="16"/>
        <v>70398.372000000003</v>
      </c>
      <c r="G144">
        <f t="shared" si="17"/>
        <v>10545.815000000001</v>
      </c>
    </row>
    <row r="145" spans="2:7" x14ac:dyDescent="0.3">
      <c r="C145" t="s">
        <v>39</v>
      </c>
      <c r="D145">
        <v>76107986</v>
      </c>
      <c r="E145">
        <v>10788432</v>
      </c>
      <c r="F145" s="6">
        <f t="shared" si="16"/>
        <v>76107.986000000004</v>
      </c>
      <c r="G145">
        <f t="shared" si="17"/>
        <v>10788.432000000001</v>
      </c>
    </row>
    <row r="146" spans="2:7" x14ac:dyDescent="0.3">
      <c r="C146" t="s">
        <v>40</v>
      </c>
      <c r="D146">
        <v>69523626</v>
      </c>
      <c r="E146">
        <v>9562633</v>
      </c>
      <c r="F146" s="6">
        <f t="shared" si="16"/>
        <v>69523.626000000004</v>
      </c>
      <c r="G146">
        <f t="shared" si="17"/>
        <v>9562.6329999999998</v>
      </c>
    </row>
    <row r="147" spans="2:7" x14ac:dyDescent="0.3">
      <c r="C147" t="s">
        <v>41</v>
      </c>
      <c r="D147">
        <v>42007701</v>
      </c>
      <c r="E147">
        <v>5316921</v>
      </c>
      <c r="F147" s="6">
        <f t="shared" si="16"/>
        <v>42007.701000000001</v>
      </c>
      <c r="G147">
        <f t="shared" si="17"/>
        <v>5316.9210000000003</v>
      </c>
    </row>
    <row r="148" spans="2:7" x14ac:dyDescent="0.3">
      <c r="B148">
        <v>2022</v>
      </c>
      <c r="C148" t="s">
        <v>30</v>
      </c>
      <c r="D148">
        <v>1178064</v>
      </c>
      <c r="E148">
        <v>122311</v>
      </c>
      <c r="F148" s="6">
        <f t="shared" si="16"/>
        <v>1178.0640000000001</v>
      </c>
      <c r="G148">
        <f t="shared" si="17"/>
        <v>122.31100000000001</v>
      </c>
    </row>
    <row r="149" spans="2:7" x14ac:dyDescent="0.3">
      <c r="C149" t="s">
        <v>31</v>
      </c>
      <c r="D149">
        <v>1224861</v>
      </c>
      <c r="E149">
        <v>108966</v>
      </c>
      <c r="F149" s="6">
        <f t="shared" si="16"/>
        <v>1224.8610000000001</v>
      </c>
      <c r="G149">
        <f t="shared" si="17"/>
        <v>108.96599999999999</v>
      </c>
    </row>
    <row r="150" spans="2:7" x14ac:dyDescent="0.3">
      <c r="C150" t="s">
        <v>32</v>
      </c>
      <c r="D150">
        <v>2578146</v>
      </c>
      <c r="E150">
        <v>159221</v>
      </c>
      <c r="F150" s="6">
        <f t="shared" si="16"/>
        <v>2578.1460000000002</v>
      </c>
      <c r="G150">
        <f t="shared" si="17"/>
        <v>159.221</v>
      </c>
    </row>
    <row r="151" spans="2:7" x14ac:dyDescent="0.3">
      <c r="C151" t="s">
        <v>33</v>
      </c>
      <c r="D151">
        <v>1498989</v>
      </c>
      <c r="E151">
        <v>124572</v>
      </c>
      <c r="F151" s="6">
        <f t="shared" si="16"/>
        <v>1498.989</v>
      </c>
      <c r="G151">
        <f t="shared" si="17"/>
        <v>124.572</v>
      </c>
    </row>
    <row r="152" spans="2:7" x14ac:dyDescent="0.3">
      <c r="C152" t="s">
        <v>34</v>
      </c>
      <c r="D152">
        <v>1288888</v>
      </c>
      <c r="E152">
        <v>148551</v>
      </c>
      <c r="F152" s="6">
        <f t="shared" si="16"/>
        <v>1288.8879999999999</v>
      </c>
      <c r="G152">
        <f t="shared" si="17"/>
        <v>148.55099999999999</v>
      </c>
    </row>
    <row r="153" spans="2:7" x14ac:dyDescent="0.3">
      <c r="C153" t="s">
        <v>35</v>
      </c>
      <c r="D153">
        <v>3740974</v>
      </c>
      <c r="E153">
        <v>141699</v>
      </c>
      <c r="F153" s="6">
        <f t="shared" si="16"/>
        <v>3740.9740000000002</v>
      </c>
      <c r="G153">
        <f t="shared" si="17"/>
        <v>141.69900000000001</v>
      </c>
    </row>
    <row r="154" spans="2:7" x14ac:dyDescent="0.3">
      <c r="C154" t="s">
        <v>36</v>
      </c>
      <c r="D154">
        <v>4731207</v>
      </c>
      <c r="E154">
        <v>171047</v>
      </c>
      <c r="F154" s="6">
        <f t="shared" si="16"/>
        <v>4731.2070000000003</v>
      </c>
      <c r="G154">
        <f t="shared" si="17"/>
        <v>171.047</v>
      </c>
    </row>
    <row r="155" spans="2:7" x14ac:dyDescent="0.3">
      <c r="C155" t="s">
        <v>37</v>
      </c>
      <c r="D155">
        <v>100765537</v>
      </c>
      <c r="E155">
        <v>6310096</v>
      </c>
      <c r="F155" s="6">
        <f t="shared" si="16"/>
        <v>100765.537</v>
      </c>
      <c r="G155">
        <f t="shared" si="17"/>
        <v>6310.0959999999995</v>
      </c>
    </row>
    <row r="156" spans="2:7" x14ac:dyDescent="0.3">
      <c r="C156" t="s">
        <v>38</v>
      </c>
      <c r="D156">
        <v>192395789</v>
      </c>
      <c r="E156">
        <v>7196541</v>
      </c>
      <c r="F156" s="6">
        <f t="shared" si="16"/>
        <v>192395.78899999999</v>
      </c>
      <c r="G156">
        <f t="shared" si="17"/>
        <v>7196.5410000000002</v>
      </c>
    </row>
    <row r="157" spans="2:7" x14ac:dyDescent="0.3">
      <c r="C157" t="s">
        <v>39</v>
      </c>
      <c r="D157">
        <v>249695348</v>
      </c>
      <c r="E157">
        <v>8594963</v>
      </c>
      <c r="F157" s="6">
        <f t="shared" si="16"/>
        <v>249695.348</v>
      </c>
      <c r="G157">
        <f t="shared" si="17"/>
        <v>8594.9629999999997</v>
      </c>
    </row>
    <row r="158" spans="2:7" x14ac:dyDescent="0.3">
      <c r="C158" t="s">
        <v>40</v>
      </c>
      <c r="D158">
        <v>193484450</v>
      </c>
      <c r="E158">
        <v>9022755</v>
      </c>
      <c r="F158" s="6">
        <f t="shared" si="16"/>
        <v>193484.45</v>
      </c>
      <c r="G158">
        <f t="shared" si="17"/>
        <v>9022.7549999999992</v>
      </c>
    </row>
    <row r="159" spans="2:7" x14ac:dyDescent="0.3">
      <c r="C159" t="s">
        <v>41</v>
      </c>
      <c r="D159">
        <v>230211529</v>
      </c>
      <c r="E159">
        <v>5596686</v>
      </c>
      <c r="F159" s="6">
        <f t="shared" si="16"/>
        <v>230211.52900000001</v>
      </c>
      <c r="G159">
        <f t="shared" si="17"/>
        <v>5596.6859999999997</v>
      </c>
    </row>
    <row r="162" spans="2:7" x14ac:dyDescent="0.3">
      <c r="B162" t="s">
        <v>93</v>
      </c>
    </row>
    <row r="163" spans="2:7" x14ac:dyDescent="0.3">
      <c r="B163" t="s">
        <v>22</v>
      </c>
      <c r="C163" t="s">
        <v>43</v>
      </c>
      <c r="D163" t="s">
        <v>42</v>
      </c>
      <c r="E163" t="s">
        <v>14</v>
      </c>
      <c r="F163" t="s">
        <v>26</v>
      </c>
      <c r="G163" t="s">
        <v>27</v>
      </c>
    </row>
    <row r="164" spans="2:7" x14ac:dyDescent="0.3">
      <c r="B164">
        <v>2020</v>
      </c>
      <c r="C164" t="s">
        <v>30</v>
      </c>
      <c r="E164">
        <v>52124382</v>
      </c>
      <c r="G164" s="1">
        <f>E164/1000</f>
        <v>52124.381999999998</v>
      </c>
    </row>
    <row r="165" spans="2:7" x14ac:dyDescent="0.3">
      <c r="C165" t="s">
        <v>31</v>
      </c>
      <c r="E165">
        <v>48586929</v>
      </c>
      <c r="G165" s="1">
        <f t="shared" ref="G165:G199" si="18">E165/1000</f>
        <v>48586.928999999996</v>
      </c>
    </row>
    <row r="166" spans="2:7" x14ac:dyDescent="0.3">
      <c r="C166" t="s">
        <v>32</v>
      </c>
      <c r="E166">
        <v>46163217</v>
      </c>
      <c r="G166" s="1">
        <f t="shared" si="18"/>
        <v>46163.216999999997</v>
      </c>
    </row>
    <row r="167" spans="2:7" x14ac:dyDescent="0.3">
      <c r="C167" t="s">
        <v>33</v>
      </c>
      <c r="E167">
        <v>52035736</v>
      </c>
      <c r="G167" s="1">
        <f t="shared" si="18"/>
        <v>52035.735999999997</v>
      </c>
    </row>
    <row r="168" spans="2:7" x14ac:dyDescent="0.3">
      <c r="C168" t="s">
        <v>34</v>
      </c>
      <c r="E168">
        <v>61903306</v>
      </c>
      <c r="G168" s="1">
        <f t="shared" si="18"/>
        <v>61903.305999999997</v>
      </c>
    </row>
    <row r="169" spans="2:7" x14ac:dyDescent="0.3">
      <c r="C169" t="s">
        <v>35</v>
      </c>
      <c r="E169">
        <v>96687002</v>
      </c>
      <c r="G169" s="1">
        <f t="shared" si="18"/>
        <v>96687.001999999993</v>
      </c>
    </row>
    <row r="170" spans="2:7" x14ac:dyDescent="0.3">
      <c r="C170" t="s">
        <v>36</v>
      </c>
      <c r="E170">
        <v>30383817</v>
      </c>
      <c r="G170" s="1">
        <f t="shared" si="18"/>
        <v>30383.816999999999</v>
      </c>
    </row>
    <row r="171" spans="2:7" x14ac:dyDescent="0.3">
      <c r="C171" t="s">
        <v>37</v>
      </c>
      <c r="E171">
        <v>19569916</v>
      </c>
      <c r="G171" s="1">
        <f t="shared" si="18"/>
        <v>19569.916000000001</v>
      </c>
    </row>
    <row r="172" spans="2:7" x14ac:dyDescent="0.3">
      <c r="C172" t="s">
        <v>38</v>
      </c>
      <c r="E172">
        <v>20040846</v>
      </c>
      <c r="G172" s="1">
        <f t="shared" si="18"/>
        <v>20040.846000000001</v>
      </c>
    </row>
    <row r="173" spans="2:7" x14ac:dyDescent="0.3">
      <c r="C173" t="s">
        <v>39</v>
      </c>
      <c r="E173">
        <v>45504515</v>
      </c>
      <c r="G173" s="1">
        <f t="shared" si="18"/>
        <v>45504.514999999999</v>
      </c>
    </row>
    <row r="174" spans="2:7" x14ac:dyDescent="0.3">
      <c r="C174" t="s">
        <v>40</v>
      </c>
      <c r="E174">
        <v>69421654</v>
      </c>
      <c r="G174" s="1">
        <f t="shared" si="18"/>
        <v>69421.653999999995</v>
      </c>
    </row>
    <row r="175" spans="2:7" x14ac:dyDescent="0.3">
      <c r="C175" t="s">
        <v>41</v>
      </c>
      <c r="E175">
        <v>69211182</v>
      </c>
      <c r="G175" s="1">
        <f t="shared" si="18"/>
        <v>69211.182000000001</v>
      </c>
    </row>
    <row r="176" spans="2:7" x14ac:dyDescent="0.3">
      <c r="B176">
        <v>2021</v>
      </c>
      <c r="C176" t="s">
        <v>30</v>
      </c>
      <c r="E176">
        <v>50442032</v>
      </c>
      <c r="G176" s="1">
        <f t="shared" si="18"/>
        <v>50442.031999999999</v>
      </c>
    </row>
    <row r="177" spans="2:7" x14ac:dyDescent="0.3">
      <c r="C177" t="s">
        <v>31</v>
      </c>
      <c r="E177">
        <v>60663767</v>
      </c>
      <c r="G177" s="1">
        <f t="shared" si="18"/>
        <v>60663.767</v>
      </c>
    </row>
    <row r="178" spans="2:7" x14ac:dyDescent="0.3">
      <c r="C178" t="s">
        <v>32</v>
      </c>
      <c r="E178">
        <v>53972480</v>
      </c>
      <c r="G178" s="1">
        <f t="shared" si="18"/>
        <v>53972.480000000003</v>
      </c>
    </row>
    <row r="179" spans="2:7" x14ac:dyDescent="0.3">
      <c r="C179" t="s">
        <v>33</v>
      </c>
      <c r="E179">
        <v>73617469</v>
      </c>
      <c r="G179" s="1">
        <f t="shared" si="18"/>
        <v>73617.468999999997</v>
      </c>
    </row>
    <row r="180" spans="2:7" x14ac:dyDescent="0.3">
      <c r="C180" t="s">
        <v>34</v>
      </c>
      <c r="E180">
        <v>98312216</v>
      </c>
      <c r="G180" s="1">
        <f t="shared" si="18"/>
        <v>98312.216</v>
      </c>
    </row>
    <row r="181" spans="2:7" x14ac:dyDescent="0.3">
      <c r="C181" t="s">
        <v>35</v>
      </c>
      <c r="E181">
        <v>97381931</v>
      </c>
      <c r="G181" s="1">
        <f t="shared" si="18"/>
        <v>97381.930999999997</v>
      </c>
    </row>
    <row r="182" spans="2:7" x14ac:dyDescent="0.3">
      <c r="C182" t="s">
        <v>36</v>
      </c>
      <c r="E182">
        <v>16865099</v>
      </c>
      <c r="G182" s="1">
        <f t="shared" si="18"/>
        <v>16865.098999999998</v>
      </c>
    </row>
    <row r="183" spans="2:7" x14ac:dyDescent="0.3">
      <c r="C183" t="s">
        <v>37</v>
      </c>
      <c r="E183">
        <v>13058790</v>
      </c>
      <c r="G183" s="1">
        <f t="shared" si="18"/>
        <v>13058.79</v>
      </c>
    </row>
    <row r="184" spans="2:7" x14ac:dyDescent="0.3">
      <c r="C184" t="s">
        <v>38</v>
      </c>
      <c r="E184">
        <v>20126345</v>
      </c>
      <c r="G184" s="1">
        <f t="shared" si="18"/>
        <v>20126.345000000001</v>
      </c>
    </row>
    <row r="185" spans="2:7" x14ac:dyDescent="0.3">
      <c r="C185" t="s">
        <v>39</v>
      </c>
      <c r="E185">
        <v>48515403</v>
      </c>
      <c r="G185" s="1">
        <f t="shared" si="18"/>
        <v>48515.402999999998</v>
      </c>
    </row>
    <row r="186" spans="2:7" x14ac:dyDescent="0.3">
      <c r="C186" t="s">
        <v>40</v>
      </c>
      <c r="E186">
        <v>76022560</v>
      </c>
      <c r="G186" s="1">
        <f t="shared" si="18"/>
        <v>76022.559999999998</v>
      </c>
    </row>
    <row r="187" spans="2:7" x14ac:dyDescent="0.3">
      <c r="C187" t="s">
        <v>41</v>
      </c>
      <c r="E187">
        <v>50134755</v>
      </c>
      <c r="G187" s="1">
        <f t="shared" si="18"/>
        <v>50134.754999999997</v>
      </c>
    </row>
    <row r="188" spans="2:7" x14ac:dyDescent="0.3">
      <c r="B188">
        <v>2022</v>
      </c>
      <c r="C188" t="s">
        <v>30</v>
      </c>
      <c r="E188">
        <v>51386614</v>
      </c>
      <c r="G188" s="1">
        <f t="shared" si="18"/>
        <v>51386.614000000001</v>
      </c>
    </row>
    <row r="189" spans="2:7" x14ac:dyDescent="0.3">
      <c r="C189" t="s">
        <v>31</v>
      </c>
      <c r="E189">
        <v>55862099</v>
      </c>
      <c r="G189" s="1">
        <f t="shared" si="18"/>
        <v>55862.099000000002</v>
      </c>
    </row>
    <row r="190" spans="2:7" x14ac:dyDescent="0.3">
      <c r="C190" t="s">
        <v>32</v>
      </c>
      <c r="E190">
        <v>70538651</v>
      </c>
      <c r="G190" s="1">
        <f t="shared" si="18"/>
        <v>70538.650999999998</v>
      </c>
    </row>
    <row r="191" spans="2:7" x14ac:dyDescent="0.3">
      <c r="C191" t="s">
        <v>33</v>
      </c>
      <c r="E191">
        <v>56727073</v>
      </c>
      <c r="G191" s="1">
        <f t="shared" si="18"/>
        <v>56727.072999999997</v>
      </c>
    </row>
    <row r="192" spans="2:7" x14ac:dyDescent="0.3">
      <c r="C192" t="s">
        <v>34</v>
      </c>
      <c r="E192">
        <v>74733076</v>
      </c>
      <c r="G192" s="1">
        <f t="shared" si="18"/>
        <v>74733.076000000001</v>
      </c>
    </row>
    <row r="193" spans="2:7" x14ac:dyDescent="0.3">
      <c r="C193" t="s">
        <v>35</v>
      </c>
      <c r="E193">
        <v>45614881</v>
      </c>
      <c r="G193" s="1">
        <f t="shared" si="18"/>
        <v>45614.881000000001</v>
      </c>
    </row>
    <row r="194" spans="2:7" x14ac:dyDescent="0.3">
      <c r="C194" t="s">
        <v>36</v>
      </c>
      <c r="E194">
        <v>18406150</v>
      </c>
      <c r="G194" s="1">
        <f t="shared" si="18"/>
        <v>18406.150000000001</v>
      </c>
    </row>
    <row r="195" spans="2:7" x14ac:dyDescent="0.3">
      <c r="C195" t="s">
        <v>37</v>
      </c>
      <c r="E195">
        <v>26852797</v>
      </c>
      <c r="G195" s="1">
        <f t="shared" si="18"/>
        <v>26852.796999999999</v>
      </c>
    </row>
    <row r="196" spans="2:7" x14ac:dyDescent="0.3">
      <c r="C196" t="s">
        <v>38</v>
      </c>
      <c r="E196">
        <v>17578359</v>
      </c>
      <c r="G196" s="1">
        <f t="shared" si="18"/>
        <v>17578.359</v>
      </c>
    </row>
    <row r="197" spans="2:7" x14ac:dyDescent="0.3">
      <c r="C197" t="s">
        <v>39</v>
      </c>
      <c r="E197">
        <v>44874098</v>
      </c>
      <c r="G197" s="1">
        <f t="shared" si="18"/>
        <v>44874.097999999998</v>
      </c>
    </row>
    <row r="198" spans="2:7" x14ac:dyDescent="0.3">
      <c r="C198" t="s">
        <v>40</v>
      </c>
      <c r="E198">
        <v>48925029</v>
      </c>
      <c r="G198" s="1">
        <f t="shared" si="18"/>
        <v>48925.029000000002</v>
      </c>
    </row>
    <row r="199" spans="2:7" x14ac:dyDescent="0.3">
      <c r="C199" t="s">
        <v>41</v>
      </c>
      <c r="E199">
        <v>35938580</v>
      </c>
      <c r="G199" s="1">
        <f t="shared" si="18"/>
        <v>35938.58</v>
      </c>
    </row>
    <row r="202" spans="2:7" x14ac:dyDescent="0.3">
      <c r="B202" t="s">
        <v>4</v>
      </c>
    </row>
    <row r="203" spans="2:7" x14ac:dyDescent="0.3">
      <c r="B203" t="s">
        <v>22</v>
      </c>
      <c r="C203" t="s">
        <v>43</v>
      </c>
      <c r="D203" t="s">
        <v>94</v>
      </c>
      <c r="E203" t="s">
        <v>95</v>
      </c>
    </row>
    <row r="204" spans="2:7" x14ac:dyDescent="0.3">
      <c r="B204">
        <v>2020</v>
      </c>
      <c r="C204" t="s">
        <v>30</v>
      </c>
      <c r="D204">
        <v>4860756</v>
      </c>
      <c r="E204">
        <f>D204/1000</f>
        <v>4860.7560000000003</v>
      </c>
    </row>
    <row r="205" spans="2:7" x14ac:dyDescent="0.3">
      <c r="C205" t="s">
        <v>31</v>
      </c>
      <c r="D205">
        <v>23083983</v>
      </c>
      <c r="E205">
        <f t="shared" ref="E205:E239" si="19">D205/1000</f>
        <v>23083.983</v>
      </c>
    </row>
    <row r="206" spans="2:7" x14ac:dyDescent="0.3">
      <c r="C206" t="s">
        <v>32</v>
      </c>
      <c r="D206">
        <v>21970654</v>
      </c>
      <c r="E206">
        <f t="shared" si="19"/>
        <v>21970.653999999999</v>
      </c>
    </row>
    <row r="207" spans="2:7" x14ac:dyDescent="0.3">
      <c r="C207" t="s">
        <v>33</v>
      </c>
      <c r="D207">
        <v>25149072</v>
      </c>
      <c r="E207">
        <f t="shared" si="19"/>
        <v>25149.072</v>
      </c>
    </row>
    <row r="208" spans="2:7" x14ac:dyDescent="0.3">
      <c r="C208" t="s">
        <v>34</v>
      </c>
      <c r="D208">
        <v>17871425</v>
      </c>
      <c r="E208">
        <f t="shared" si="19"/>
        <v>17871.424999999999</v>
      </c>
    </row>
    <row r="209" spans="2:5" x14ac:dyDescent="0.3">
      <c r="C209" t="s">
        <v>35</v>
      </c>
      <c r="D209">
        <v>25262620</v>
      </c>
      <c r="E209">
        <f t="shared" si="19"/>
        <v>25262.62</v>
      </c>
    </row>
    <row r="210" spans="2:5" x14ac:dyDescent="0.3">
      <c r="C210" t="s">
        <v>36</v>
      </c>
      <c r="D210">
        <v>22635713</v>
      </c>
      <c r="E210">
        <f t="shared" si="19"/>
        <v>22635.713</v>
      </c>
    </row>
    <row r="211" spans="2:5" x14ac:dyDescent="0.3">
      <c r="C211" t="s">
        <v>37</v>
      </c>
      <c r="D211">
        <v>17210481</v>
      </c>
      <c r="E211">
        <f t="shared" si="19"/>
        <v>17210.481</v>
      </c>
    </row>
    <row r="212" spans="2:5" x14ac:dyDescent="0.3">
      <c r="C212" t="s">
        <v>38</v>
      </c>
      <c r="D212">
        <v>18764203</v>
      </c>
      <c r="E212">
        <f t="shared" si="19"/>
        <v>18764.203000000001</v>
      </c>
    </row>
    <row r="213" spans="2:5" x14ac:dyDescent="0.3">
      <c r="C213" t="s">
        <v>39</v>
      </c>
      <c r="D213">
        <v>8593186</v>
      </c>
      <c r="E213">
        <f t="shared" si="19"/>
        <v>8593.1859999999997</v>
      </c>
    </row>
    <row r="214" spans="2:5" x14ac:dyDescent="0.3">
      <c r="C214" t="s">
        <v>40</v>
      </c>
      <c r="D214">
        <v>17713341</v>
      </c>
      <c r="E214">
        <f t="shared" si="19"/>
        <v>17713.341</v>
      </c>
    </row>
    <row r="215" spans="2:5" x14ac:dyDescent="0.3">
      <c r="C215" t="s">
        <v>41</v>
      </c>
      <c r="D215">
        <v>11446122</v>
      </c>
      <c r="E215">
        <f t="shared" si="19"/>
        <v>11446.121999999999</v>
      </c>
    </row>
    <row r="216" spans="2:5" x14ac:dyDescent="0.3">
      <c r="B216">
        <v>2021</v>
      </c>
      <c r="C216" t="s">
        <v>30</v>
      </c>
      <c r="D216">
        <v>16461364</v>
      </c>
      <c r="E216">
        <f t="shared" si="19"/>
        <v>16461.364000000001</v>
      </c>
    </row>
    <row r="217" spans="2:5" x14ac:dyDescent="0.3">
      <c r="C217" t="s">
        <v>31</v>
      </c>
      <c r="D217">
        <v>10703971</v>
      </c>
      <c r="E217">
        <f t="shared" si="19"/>
        <v>10703.971</v>
      </c>
    </row>
    <row r="218" spans="2:5" x14ac:dyDescent="0.3">
      <c r="C218" t="s">
        <v>32</v>
      </c>
      <c r="D218">
        <v>24300487</v>
      </c>
      <c r="E218">
        <f t="shared" si="19"/>
        <v>24300.487000000001</v>
      </c>
    </row>
    <row r="219" spans="2:5" x14ac:dyDescent="0.3">
      <c r="C219" t="s">
        <v>33</v>
      </c>
      <c r="D219">
        <v>23814849</v>
      </c>
      <c r="E219">
        <f t="shared" si="19"/>
        <v>23814.848999999998</v>
      </c>
    </row>
    <row r="220" spans="2:5" x14ac:dyDescent="0.3">
      <c r="C220" t="s">
        <v>34</v>
      </c>
      <c r="D220">
        <v>20462729</v>
      </c>
      <c r="E220">
        <f t="shared" si="19"/>
        <v>20462.728999999999</v>
      </c>
    </row>
    <row r="221" spans="2:5" x14ac:dyDescent="0.3">
      <c r="C221" t="s">
        <v>35</v>
      </c>
      <c r="D221">
        <v>17863948</v>
      </c>
      <c r="E221">
        <f t="shared" si="19"/>
        <v>17863.948</v>
      </c>
    </row>
    <row r="222" spans="2:5" x14ac:dyDescent="0.3">
      <c r="C222" t="s">
        <v>36</v>
      </c>
      <c r="D222">
        <v>23724492</v>
      </c>
      <c r="E222">
        <f t="shared" si="19"/>
        <v>23724.491999999998</v>
      </c>
    </row>
    <row r="223" spans="2:5" x14ac:dyDescent="0.3">
      <c r="C223" t="s">
        <v>37</v>
      </c>
      <c r="D223">
        <v>17764176</v>
      </c>
      <c r="E223">
        <f t="shared" si="19"/>
        <v>17764.175999999999</v>
      </c>
    </row>
    <row r="224" spans="2:5" x14ac:dyDescent="0.3">
      <c r="C224" t="s">
        <v>38</v>
      </c>
      <c r="D224">
        <v>12431034</v>
      </c>
      <c r="E224">
        <f t="shared" si="19"/>
        <v>12431.034</v>
      </c>
    </row>
    <row r="225" spans="2:5" x14ac:dyDescent="0.3">
      <c r="C225" t="s">
        <v>39</v>
      </c>
      <c r="D225">
        <v>11175821</v>
      </c>
      <c r="E225">
        <f t="shared" si="19"/>
        <v>11175.821</v>
      </c>
    </row>
    <row r="226" spans="2:5" x14ac:dyDescent="0.3">
      <c r="C226" t="s">
        <v>40</v>
      </c>
      <c r="D226">
        <v>20006029</v>
      </c>
      <c r="E226">
        <f t="shared" si="19"/>
        <v>20006.028999999999</v>
      </c>
    </row>
    <row r="227" spans="2:5" x14ac:dyDescent="0.3">
      <c r="C227" t="s">
        <v>41</v>
      </c>
      <c r="D227">
        <v>11615709</v>
      </c>
      <c r="E227">
        <f t="shared" si="19"/>
        <v>11615.709000000001</v>
      </c>
    </row>
    <row r="228" spans="2:5" x14ac:dyDescent="0.3">
      <c r="B228">
        <v>2022</v>
      </c>
      <c r="C228" t="s">
        <v>30</v>
      </c>
      <c r="D228">
        <v>8849166</v>
      </c>
      <c r="E228">
        <f t="shared" si="19"/>
        <v>8849.1659999999993</v>
      </c>
    </row>
    <row r="229" spans="2:5" x14ac:dyDescent="0.3">
      <c r="C229" t="s">
        <v>31</v>
      </c>
      <c r="D229">
        <v>16360738</v>
      </c>
      <c r="E229">
        <f t="shared" si="19"/>
        <v>16360.737999999999</v>
      </c>
    </row>
    <row r="230" spans="2:5" x14ac:dyDescent="0.3">
      <c r="C230" t="s">
        <v>32</v>
      </c>
      <c r="D230">
        <v>22606481</v>
      </c>
      <c r="E230">
        <f t="shared" si="19"/>
        <v>22606.481</v>
      </c>
    </row>
    <row r="231" spans="2:5" x14ac:dyDescent="0.3">
      <c r="C231" t="s">
        <v>33</v>
      </c>
      <c r="D231">
        <v>29273538</v>
      </c>
      <c r="E231">
        <f t="shared" si="19"/>
        <v>29273.538</v>
      </c>
    </row>
    <row r="232" spans="2:5" x14ac:dyDescent="0.3">
      <c r="C232" t="s">
        <v>34</v>
      </c>
      <c r="D232">
        <v>28972748</v>
      </c>
      <c r="E232">
        <f t="shared" si="19"/>
        <v>28972.748</v>
      </c>
    </row>
    <row r="233" spans="2:5" x14ac:dyDescent="0.3">
      <c r="C233" t="s">
        <v>35</v>
      </c>
      <c r="D233">
        <v>33144349</v>
      </c>
      <c r="E233">
        <f t="shared" si="19"/>
        <v>33144.349000000002</v>
      </c>
    </row>
    <row r="234" spans="2:5" x14ac:dyDescent="0.3">
      <c r="C234" t="s">
        <v>36</v>
      </c>
      <c r="D234">
        <v>28527810</v>
      </c>
      <c r="E234">
        <f t="shared" si="19"/>
        <v>28527.81</v>
      </c>
    </row>
    <row r="235" spans="2:5" x14ac:dyDescent="0.3">
      <c r="C235" t="s">
        <v>37</v>
      </c>
      <c r="D235">
        <v>29093160</v>
      </c>
      <c r="E235">
        <f t="shared" si="19"/>
        <v>29093.16</v>
      </c>
    </row>
    <row r="236" spans="2:5" x14ac:dyDescent="0.3">
      <c r="C236" t="s">
        <v>38</v>
      </c>
      <c r="D236">
        <v>29751353</v>
      </c>
      <c r="E236">
        <f t="shared" si="19"/>
        <v>29751.352999999999</v>
      </c>
    </row>
    <row r="237" spans="2:5" x14ac:dyDescent="0.3">
      <c r="C237" t="s">
        <v>39</v>
      </c>
      <c r="D237">
        <v>14296901</v>
      </c>
      <c r="E237">
        <f t="shared" si="19"/>
        <v>14296.901</v>
      </c>
    </row>
    <row r="238" spans="2:5" x14ac:dyDescent="0.3">
      <c r="C238" t="s">
        <v>40</v>
      </c>
      <c r="D238">
        <v>144314619</v>
      </c>
      <c r="E238">
        <f t="shared" si="19"/>
        <v>144314.61900000001</v>
      </c>
    </row>
    <row r="239" spans="2:5" x14ac:dyDescent="0.3">
      <c r="C239" t="s">
        <v>41</v>
      </c>
      <c r="D239">
        <v>22314200</v>
      </c>
      <c r="E239">
        <f t="shared" si="19"/>
        <v>22314.2</v>
      </c>
    </row>
    <row r="249" spans="2:5" x14ac:dyDescent="0.3">
      <c r="B249" t="s">
        <v>96</v>
      </c>
    </row>
    <row r="250" spans="2:5" x14ac:dyDescent="0.3">
      <c r="B250" t="s">
        <v>13</v>
      </c>
      <c r="C250" t="s">
        <v>10</v>
      </c>
      <c r="D250" t="s">
        <v>14</v>
      </c>
      <c r="E250" t="s">
        <v>23</v>
      </c>
    </row>
    <row r="251" spans="2:5" x14ac:dyDescent="0.3">
      <c r="B251" t="s">
        <v>0</v>
      </c>
      <c r="C251">
        <v>5648168517</v>
      </c>
      <c r="D251">
        <v>309114560</v>
      </c>
      <c r="E251" s="5">
        <f>C251/1000</f>
        <v>5648168.517</v>
      </c>
    </row>
    <row r="252" spans="2:5" x14ac:dyDescent="0.3">
      <c r="B252" t="s">
        <v>4</v>
      </c>
      <c r="C252">
        <v>433997995</v>
      </c>
      <c r="D252">
        <v>247210145</v>
      </c>
      <c r="E252" s="5">
        <f t="shared" ref="E252:E260" si="20">C252/1000</f>
        <v>433997.995</v>
      </c>
    </row>
    <row r="253" spans="2:5" x14ac:dyDescent="0.3">
      <c r="B253" t="s">
        <v>6</v>
      </c>
      <c r="C253">
        <v>261362957</v>
      </c>
      <c r="D253">
        <v>47624859</v>
      </c>
      <c r="E253" s="5">
        <f t="shared" si="20"/>
        <v>261362.95699999999</v>
      </c>
    </row>
    <row r="254" spans="2:5" x14ac:dyDescent="0.3">
      <c r="B254" t="s">
        <v>5</v>
      </c>
      <c r="C254">
        <v>174712956</v>
      </c>
      <c r="D254">
        <v>222344019</v>
      </c>
      <c r="E254" s="5">
        <f t="shared" si="20"/>
        <v>174712.95600000001</v>
      </c>
    </row>
    <row r="255" spans="2:5" x14ac:dyDescent="0.3">
      <c r="B255" t="s">
        <v>2</v>
      </c>
      <c r="C255">
        <v>87853922</v>
      </c>
      <c r="D255">
        <v>24369793</v>
      </c>
      <c r="E255" s="5">
        <f t="shared" si="20"/>
        <v>87853.922000000006</v>
      </c>
    </row>
    <row r="256" spans="2:5" x14ac:dyDescent="0.3">
      <c r="B256" t="s">
        <v>3</v>
      </c>
      <c r="C256">
        <v>48064457</v>
      </c>
      <c r="D256">
        <v>17010363</v>
      </c>
      <c r="E256" s="5">
        <f t="shared" si="20"/>
        <v>48064.457000000002</v>
      </c>
    </row>
    <row r="257" spans="2:5" x14ac:dyDescent="0.3">
      <c r="B257" t="s">
        <v>97</v>
      </c>
      <c r="C257">
        <v>45493814</v>
      </c>
      <c r="D257">
        <v>16449862</v>
      </c>
      <c r="E257" s="5">
        <f t="shared" si="20"/>
        <v>45493.813999999998</v>
      </c>
    </row>
    <row r="258" spans="2:5" x14ac:dyDescent="0.3">
      <c r="B258" t="s">
        <v>98</v>
      </c>
      <c r="C258">
        <v>38401949</v>
      </c>
      <c r="D258">
        <v>9656914</v>
      </c>
      <c r="E258" s="5">
        <f t="shared" si="20"/>
        <v>38401.949000000001</v>
      </c>
    </row>
    <row r="259" spans="2:5" x14ac:dyDescent="0.3">
      <c r="B259" t="s">
        <v>99</v>
      </c>
      <c r="C259">
        <v>37578829</v>
      </c>
      <c r="D259">
        <v>24461279</v>
      </c>
      <c r="E259" s="5">
        <f t="shared" si="20"/>
        <v>37578.828999999998</v>
      </c>
    </row>
    <row r="260" spans="2:5" x14ac:dyDescent="0.3">
      <c r="B260" t="s">
        <v>100</v>
      </c>
      <c r="C260">
        <v>27695570</v>
      </c>
      <c r="D260">
        <v>6165804</v>
      </c>
      <c r="E260" s="5">
        <f t="shared" si="20"/>
        <v>27695.57</v>
      </c>
    </row>
    <row r="287" spans="3:5" x14ac:dyDescent="0.3">
      <c r="C287" t="s">
        <v>101</v>
      </c>
      <c r="D287">
        <v>15217197</v>
      </c>
      <c r="E287">
        <f>D287/1000</f>
        <v>15217.197</v>
      </c>
    </row>
    <row r="288" spans="3:5" x14ac:dyDescent="0.3">
      <c r="C288" t="s">
        <v>102</v>
      </c>
      <c r="D288">
        <v>14734787</v>
      </c>
      <c r="E288">
        <f t="shared" ref="E288:E296" si="21">D288/1000</f>
        <v>14734.787</v>
      </c>
    </row>
    <row r="289" spans="3:5" x14ac:dyDescent="0.3">
      <c r="C289" t="s">
        <v>103</v>
      </c>
      <c r="D289">
        <v>9991412</v>
      </c>
      <c r="E289">
        <f t="shared" si="21"/>
        <v>9991.4120000000003</v>
      </c>
    </row>
    <row r="290" spans="3:5" x14ac:dyDescent="0.3">
      <c r="C290" t="s">
        <v>104</v>
      </c>
      <c r="D290">
        <v>6127444</v>
      </c>
      <c r="E290">
        <f t="shared" si="21"/>
        <v>6127.4440000000004</v>
      </c>
    </row>
    <row r="291" spans="3:5" x14ac:dyDescent="0.3">
      <c r="C291" t="s">
        <v>105</v>
      </c>
      <c r="D291">
        <v>4343930</v>
      </c>
      <c r="E291">
        <f t="shared" si="21"/>
        <v>4343.93</v>
      </c>
    </row>
    <row r="292" spans="3:5" x14ac:dyDescent="0.3">
      <c r="C292" t="s">
        <v>106</v>
      </c>
      <c r="D292">
        <v>2708180</v>
      </c>
      <c r="E292">
        <f t="shared" si="21"/>
        <v>2708.18</v>
      </c>
    </row>
    <row r="293" spans="3:5" x14ac:dyDescent="0.3">
      <c r="C293" t="s">
        <v>107</v>
      </c>
      <c r="D293">
        <v>2521517</v>
      </c>
      <c r="E293">
        <f t="shared" si="21"/>
        <v>2521.5169999999998</v>
      </c>
    </row>
    <row r="294" spans="3:5" x14ac:dyDescent="0.3">
      <c r="C294" t="s">
        <v>108</v>
      </c>
      <c r="D294">
        <v>1881309</v>
      </c>
      <c r="E294">
        <f t="shared" si="21"/>
        <v>1881.309</v>
      </c>
    </row>
    <row r="295" spans="3:5" x14ac:dyDescent="0.3">
      <c r="C295" t="s">
        <v>109</v>
      </c>
      <c r="D295">
        <v>468689</v>
      </c>
      <c r="E295">
        <f t="shared" si="21"/>
        <v>468.68900000000002</v>
      </c>
    </row>
    <row r="296" spans="3:5" x14ac:dyDescent="0.3">
      <c r="C296" t="s">
        <v>110</v>
      </c>
      <c r="D296">
        <v>413632</v>
      </c>
      <c r="E296">
        <f t="shared" si="21"/>
        <v>413.63200000000001</v>
      </c>
    </row>
  </sheetData>
  <sortState xmlns:xlrd2="http://schemas.microsoft.com/office/spreadsheetml/2017/richdata2" ref="AN39:AP49">
    <sortCondition descending="1" ref="AP40:AP49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Garcia</dc:creator>
  <cp:lastModifiedBy>Eduardo Garcia</cp:lastModifiedBy>
  <dcterms:created xsi:type="dcterms:W3CDTF">2015-06-05T18:17:20Z</dcterms:created>
  <dcterms:modified xsi:type="dcterms:W3CDTF">2024-05-15T19:30:40Z</dcterms:modified>
</cp:coreProperties>
</file>