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Jairo Gomes\Documents\"/>
    </mc:Choice>
  </mc:AlternateContent>
  <bookViews>
    <workbookView xWindow="-120" yWindow="-120" windowWidth="20730" windowHeight="11310" activeTab="2"/>
  </bookViews>
  <sheets>
    <sheet name="Rol de Membros da JIMUA" sheetId="1" r:id="rId1"/>
    <sheet name="Estatistica" sheetId="2" r:id="rId2"/>
    <sheet name="Pesquisa" sheetId="3" r:id="rId3"/>
  </sheets>
  <externalReferences>
    <externalReference r:id="rId4"/>
  </externalReferences>
  <definedNames>
    <definedName name="_xlnm._FilterDatabase" localSheetId="0" hidden="1">'Rol de Membros da JIMUA'!$A$8:$CK$1126</definedName>
    <definedName name="_GoBack" localSheetId="0">'Rol de Membros da JIMUA'!#REF!</definedName>
    <definedName name="_xlnm.Print_Area" localSheetId="0">'Rol de Membros da JIMUA'!$A$1:$V$1131</definedName>
    <definedName name="CURTO_PRAZO">'[1]METAS DE VIDA'!$K$5:$K$14</definedName>
    <definedName name="LONGO_PRAZO">'[1]METAS DE VIDA'!$E$5:$E$14</definedName>
    <definedName name="MEDIO_PRAZO">'[1]METAS DE VIDA'!$H$5:$H$14</definedName>
    <definedName name="META_DE_VIDA">'[1]METAS DE VIDA'!$D$5:$D$14</definedName>
  </definedName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B23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2"/>
  <c r="B3" i="2"/>
  <c r="E6" i="2"/>
  <c r="E5" i="2"/>
  <c r="E4" i="2"/>
  <c r="E3" i="2"/>
  <c r="E2" i="2"/>
  <c r="E13" i="2"/>
  <c r="E12" i="2"/>
  <c r="E11" i="2"/>
  <c r="E10" i="2"/>
  <c r="E9" i="2"/>
  <c r="E8" i="2"/>
  <c r="E14" i="2"/>
  <c r="E16" i="2"/>
  <c r="E17" i="2"/>
  <c r="E21" i="2"/>
  <c r="E23" i="2"/>
  <c r="E22" i="2"/>
  <c r="E26" i="2"/>
  <c r="E28" i="2"/>
  <c r="E27" i="2"/>
  <c r="E25" i="2"/>
  <c r="E20" i="2"/>
  <c r="B2" i="3" l="1"/>
  <c r="B5" i="3"/>
  <c r="B4" i="3"/>
  <c r="E18" i="2" l="1"/>
  <c r="B11" i="3"/>
  <c r="B3" i="3"/>
  <c r="B9" i="3"/>
  <c r="U9" i="1"/>
  <c r="B8" i="3"/>
  <c r="B7" i="3"/>
  <c r="B6" i="3"/>
  <c r="V9" i="1" l="1"/>
  <c r="B10" i="3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T1123" i="1"/>
  <c r="S1123" i="1"/>
  <c r="R1123" i="1"/>
  <c r="Q1123" i="1"/>
  <c r="P1123" i="1"/>
  <c r="O1123" i="1"/>
  <c r="N1123" i="1"/>
  <c r="M1123" i="1"/>
  <c r="L1123" i="1"/>
  <c r="K1123" i="1"/>
  <c r="I1123" i="1"/>
  <c r="H1123" i="1"/>
  <c r="G1123" i="1"/>
  <c r="F1123" i="1"/>
  <c r="E1123" i="1"/>
  <c r="D1123" i="1"/>
  <c r="C1123" i="1"/>
  <c r="U1122" i="1"/>
  <c r="V1122" i="1" s="1"/>
  <c r="U1121" i="1"/>
  <c r="V1121" i="1" s="1"/>
  <c r="U1120" i="1"/>
  <c r="V1120" i="1" s="1"/>
  <c r="U1119" i="1"/>
  <c r="V1119" i="1" s="1"/>
  <c r="U1118" i="1"/>
  <c r="V1118" i="1" s="1"/>
  <c r="U1117" i="1"/>
  <c r="V1117" i="1" s="1"/>
  <c r="U1116" i="1"/>
  <c r="V1116" i="1" s="1"/>
  <c r="U1115" i="1"/>
  <c r="V1115" i="1" s="1"/>
  <c r="U1114" i="1"/>
  <c r="V1114" i="1" s="1"/>
  <c r="U1113" i="1"/>
  <c r="V1113" i="1" s="1"/>
  <c r="U1112" i="1"/>
  <c r="V1112" i="1" s="1"/>
  <c r="U1111" i="1"/>
  <c r="V1111" i="1" s="1"/>
  <c r="U1110" i="1"/>
  <c r="V1110" i="1" s="1"/>
  <c r="U1109" i="1"/>
  <c r="V1109" i="1" s="1"/>
  <c r="U1108" i="1"/>
  <c r="V1108" i="1" s="1"/>
  <c r="U1107" i="1"/>
  <c r="V1107" i="1" s="1"/>
  <c r="U1106" i="1"/>
  <c r="V1106" i="1" s="1"/>
  <c r="U1105" i="1"/>
  <c r="V1105" i="1" s="1"/>
  <c r="U1104" i="1"/>
  <c r="V1104" i="1" s="1"/>
  <c r="U1103" i="1"/>
  <c r="V1103" i="1" s="1"/>
  <c r="U1102" i="1"/>
  <c r="V1102" i="1" s="1"/>
  <c r="U1101" i="1"/>
  <c r="V1101" i="1" s="1"/>
  <c r="U1100" i="1"/>
  <c r="V1100" i="1" s="1"/>
  <c r="U1099" i="1"/>
  <c r="V1099" i="1" s="1"/>
  <c r="U1098" i="1"/>
  <c r="V1098" i="1" s="1"/>
  <c r="U1097" i="1"/>
  <c r="V1097" i="1" s="1"/>
  <c r="U1096" i="1"/>
  <c r="V1096" i="1" s="1"/>
  <c r="U1095" i="1"/>
  <c r="V1095" i="1" s="1"/>
  <c r="U1094" i="1"/>
  <c r="V1094" i="1" s="1"/>
  <c r="U1093" i="1"/>
  <c r="V1093" i="1" s="1"/>
  <c r="U1092" i="1"/>
  <c r="V1092" i="1" s="1"/>
  <c r="U1091" i="1"/>
  <c r="V1091" i="1" s="1"/>
  <c r="U1090" i="1"/>
  <c r="V1090" i="1" s="1"/>
  <c r="U1089" i="1"/>
  <c r="V1089" i="1" s="1"/>
  <c r="U1088" i="1"/>
  <c r="V1088" i="1" s="1"/>
  <c r="U1087" i="1"/>
  <c r="V1087" i="1" s="1"/>
  <c r="U1086" i="1"/>
  <c r="V1086" i="1" s="1"/>
  <c r="U1085" i="1"/>
  <c r="V1085" i="1" s="1"/>
  <c r="U1084" i="1"/>
  <c r="V1084" i="1" s="1"/>
  <c r="U1083" i="1"/>
  <c r="V1083" i="1" s="1"/>
  <c r="U1082" i="1"/>
  <c r="V1082" i="1" s="1"/>
  <c r="U1081" i="1"/>
  <c r="V1081" i="1" s="1"/>
  <c r="U1080" i="1"/>
  <c r="V1080" i="1" s="1"/>
  <c r="U1079" i="1"/>
  <c r="V1079" i="1" s="1"/>
  <c r="U1078" i="1"/>
  <c r="V1078" i="1" s="1"/>
  <c r="U1077" i="1"/>
  <c r="V1077" i="1" s="1"/>
  <c r="U1076" i="1"/>
  <c r="V1076" i="1" s="1"/>
  <c r="U1075" i="1"/>
  <c r="V1075" i="1" s="1"/>
  <c r="U1074" i="1"/>
  <c r="V1074" i="1" s="1"/>
  <c r="U1073" i="1"/>
  <c r="V1073" i="1" s="1"/>
  <c r="U1072" i="1"/>
  <c r="V1072" i="1" s="1"/>
  <c r="U1071" i="1"/>
  <c r="V1071" i="1" s="1"/>
  <c r="U1070" i="1"/>
  <c r="V1070" i="1" s="1"/>
  <c r="U1069" i="1"/>
  <c r="V1069" i="1" s="1"/>
  <c r="U1068" i="1"/>
  <c r="V1068" i="1" s="1"/>
  <c r="U1067" i="1"/>
  <c r="V1067" i="1" s="1"/>
  <c r="U1066" i="1"/>
  <c r="V1066" i="1" s="1"/>
  <c r="U1065" i="1"/>
  <c r="V1065" i="1" s="1"/>
  <c r="U1064" i="1"/>
  <c r="V1064" i="1" s="1"/>
  <c r="U1063" i="1"/>
  <c r="V1063" i="1" s="1"/>
  <c r="U1062" i="1"/>
  <c r="V1062" i="1" s="1"/>
  <c r="U1061" i="1"/>
  <c r="V1061" i="1" s="1"/>
  <c r="U1060" i="1"/>
  <c r="V1060" i="1" s="1"/>
  <c r="U1059" i="1"/>
  <c r="V1059" i="1" s="1"/>
  <c r="U1058" i="1"/>
  <c r="V1058" i="1" s="1"/>
  <c r="U1057" i="1"/>
  <c r="V1057" i="1" s="1"/>
  <c r="U1056" i="1"/>
  <c r="V1056" i="1" s="1"/>
  <c r="U1055" i="1"/>
  <c r="V1055" i="1" s="1"/>
  <c r="U1054" i="1"/>
  <c r="V1054" i="1" s="1"/>
  <c r="U1053" i="1"/>
  <c r="V1053" i="1" s="1"/>
  <c r="U1052" i="1"/>
  <c r="V1052" i="1" s="1"/>
  <c r="U1051" i="1"/>
  <c r="V1051" i="1" s="1"/>
  <c r="U1050" i="1"/>
  <c r="V1050" i="1" s="1"/>
  <c r="U1049" i="1"/>
  <c r="V1049" i="1" s="1"/>
  <c r="U1048" i="1"/>
  <c r="V1048" i="1" s="1"/>
  <c r="U1047" i="1"/>
  <c r="V1047" i="1" s="1"/>
  <c r="U1046" i="1"/>
  <c r="V1046" i="1" s="1"/>
  <c r="U1045" i="1"/>
  <c r="V1045" i="1" s="1"/>
  <c r="U1044" i="1"/>
  <c r="V1044" i="1" s="1"/>
  <c r="U1043" i="1"/>
  <c r="V1043" i="1" s="1"/>
  <c r="U1042" i="1"/>
  <c r="V1042" i="1" s="1"/>
  <c r="U1041" i="1"/>
  <c r="V1041" i="1" s="1"/>
  <c r="U1040" i="1"/>
  <c r="V1040" i="1" s="1"/>
  <c r="U1039" i="1"/>
  <c r="V1039" i="1" s="1"/>
  <c r="U1038" i="1"/>
  <c r="V1038" i="1" s="1"/>
  <c r="U1037" i="1"/>
  <c r="V1037" i="1" s="1"/>
  <c r="U1036" i="1"/>
  <c r="V1036" i="1" s="1"/>
  <c r="U1035" i="1"/>
  <c r="V1035" i="1" s="1"/>
  <c r="U1034" i="1"/>
  <c r="V1034" i="1" s="1"/>
  <c r="U1033" i="1"/>
  <c r="V1033" i="1" s="1"/>
  <c r="U1032" i="1"/>
  <c r="V1032" i="1" s="1"/>
  <c r="U1031" i="1"/>
  <c r="V1031" i="1" s="1"/>
  <c r="U1030" i="1"/>
  <c r="V1030" i="1" s="1"/>
  <c r="U1029" i="1"/>
  <c r="V1029" i="1" s="1"/>
  <c r="U1028" i="1"/>
  <c r="V1028" i="1" s="1"/>
  <c r="U1027" i="1"/>
  <c r="V1027" i="1" s="1"/>
  <c r="U1026" i="1"/>
  <c r="V1026" i="1" s="1"/>
  <c r="U1025" i="1"/>
  <c r="V1025" i="1" s="1"/>
  <c r="U1024" i="1"/>
  <c r="V1024" i="1" s="1"/>
  <c r="U1023" i="1"/>
  <c r="V1023" i="1" s="1"/>
  <c r="U1022" i="1"/>
  <c r="V1022" i="1" s="1"/>
  <c r="U1021" i="1"/>
  <c r="V1021" i="1" s="1"/>
  <c r="U1020" i="1"/>
  <c r="V1020" i="1" s="1"/>
  <c r="U1019" i="1"/>
  <c r="V1019" i="1" s="1"/>
  <c r="U1018" i="1"/>
  <c r="V1018" i="1" s="1"/>
  <c r="U1017" i="1"/>
  <c r="V1017" i="1" s="1"/>
  <c r="U1016" i="1"/>
  <c r="V1016" i="1" s="1"/>
  <c r="U1015" i="1"/>
  <c r="V1015" i="1" s="1"/>
  <c r="U1014" i="1"/>
  <c r="V1014" i="1" s="1"/>
  <c r="U1013" i="1"/>
  <c r="V1013" i="1" s="1"/>
  <c r="U1012" i="1"/>
  <c r="V1012" i="1" s="1"/>
  <c r="U1011" i="1"/>
  <c r="V1011" i="1" s="1"/>
  <c r="U1010" i="1"/>
  <c r="V1010" i="1" s="1"/>
  <c r="U1009" i="1"/>
  <c r="V1009" i="1" s="1"/>
  <c r="U1008" i="1"/>
  <c r="V1008" i="1" s="1"/>
  <c r="U1007" i="1"/>
  <c r="V1007" i="1" s="1"/>
  <c r="U1006" i="1"/>
  <c r="V1006" i="1" s="1"/>
  <c r="U1005" i="1"/>
  <c r="V1005" i="1" s="1"/>
  <c r="U1004" i="1"/>
  <c r="V1004" i="1" s="1"/>
  <c r="U1003" i="1"/>
  <c r="V1003" i="1" s="1"/>
  <c r="U1002" i="1"/>
  <c r="V1002" i="1" s="1"/>
  <c r="U1001" i="1"/>
  <c r="V1001" i="1" s="1"/>
  <c r="U1000" i="1"/>
  <c r="V1000" i="1" s="1"/>
  <c r="U999" i="1"/>
  <c r="V999" i="1" s="1"/>
  <c r="U998" i="1"/>
  <c r="V998" i="1" s="1"/>
  <c r="U997" i="1"/>
  <c r="V997" i="1" s="1"/>
  <c r="U996" i="1"/>
  <c r="V996" i="1" s="1"/>
  <c r="U995" i="1"/>
  <c r="V995" i="1" s="1"/>
  <c r="U994" i="1"/>
  <c r="V994" i="1" s="1"/>
  <c r="U993" i="1"/>
  <c r="V993" i="1" s="1"/>
  <c r="U992" i="1"/>
  <c r="V992" i="1" s="1"/>
  <c r="U991" i="1"/>
  <c r="V991" i="1" s="1"/>
  <c r="U990" i="1"/>
  <c r="V990" i="1" s="1"/>
  <c r="U989" i="1"/>
  <c r="V989" i="1" s="1"/>
  <c r="U988" i="1"/>
  <c r="V988" i="1" s="1"/>
  <c r="U987" i="1"/>
  <c r="V987" i="1" s="1"/>
  <c r="U986" i="1"/>
  <c r="V986" i="1" s="1"/>
  <c r="U985" i="1"/>
  <c r="V985" i="1" s="1"/>
  <c r="U984" i="1"/>
  <c r="V984" i="1" s="1"/>
  <c r="U983" i="1"/>
  <c r="V983" i="1" s="1"/>
  <c r="U982" i="1"/>
  <c r="V982" i="1" s="1"/>
  <c r="U981" i="1"/>
  <c r="V981" i="1" s="1"/>
  <c r="U980" i="1"/>
  <c r="V980" i="1" s="1"/>
  <c r="U979" i="1"/>
  <c r="V979" i="1" s="1"/>
  <c r="U978" i="1"/>
  <c r="V978" i="1" s="1"/>
  <c r="U977" i="1"/>
  <c r="V977" i="1" s="1"/>
  <c r="U976" i="1"/>
  <c r="V976" i="1" s="1"/>
  <c r="U975" i="1"/>
  <c r="V975" i="1" s="1"/>
  <c r="U974" i="1"/>
  <c r="V974" i="1" s="1"/>
  <c r="U973" i="1"/>
  <c r="V973" i="1" s="1"/>
  <c r="U972" i="1"/>
  <c r="V972" i="1" s="1"/>
  <c r="U971" i="1"/>
  <c r="V971" i="1" s="1"/>
  <c r="U970" i="1"/>
  <c r="V970" i="1" s="1"/>
  <c r="U969" i="1"/>
  <c r="V969" i="1" s="1"/>
  <c r="U968" i="1"/>
  <c r="V968" i="1" s="1"/>
  <c r="U967" i="1"/>
  <c r="V967" i="1" s="1"/>
  <c r="U966" i="1"/>
  <c r="V966" i="1" s="1"/>
  <c r="U965" i="1"/>
  <c r="V965" i="1" s="1"/>
  <c r="U964" i="1"/>
  <c r="V964" i="1" s="1"/>
  <c r="U963" i="1"/>
  <c r="V963" i="1" s="1"/>
  <c r="U962" i="1"/>
  <c r="V962" i="1" s="1"/>
  <c r="U961" i="1"/>
  <c r="V961" i="1" s="1"/>
  <c r="U960" i="1"/>
  <c r="V960" i="1" s="1"/>
  <c r="U959" i="1"/>
  <c r="V959" i="1" s="1"/>
  <c r="U958" i="1"/>
  <c r="V958" i="1" s="1"/>
  <c r="U957" i="1"/>
  <c r="V957" i="1" s="1"/>
  <c r="U956" i="1"/>
  <c r="V956" i="1" s="1"/>
  <c r="U955" i="1"/>
  <c r="V955" i="1" s="1"/>
  <c r="U954" i="1"/>
  <c r="V954" i="1" s="1"/>
  <c r="U953" i="1"/>
  <c r="V953" i="1" s="1"/>
  <c r="U952" i="1"/>
  <c r="V952" i="1" s="1"/>
  <c r="U951" i="1"/>
  <c r="V951" i="1" s="1"/>
  <c r="U950" i="1"/>
  <c r="V950" i="1" s="1"/>
  <c r="U949" i="1"/>
  <c r="V949" i="1" s="1"/>
  <c r="U948" i="1"/>
  <c r="V948" i="1" s="1"/>
  <c r="U947" i="1"/>
  <c r="V947" i="1" s="1"/>
  <c r="U946" i="1"/>
  <c r="V946" i="1" s="1"/>
  <c r="U945" i="1"/>
  <c r="V945" i="1" s="1"/>
  <c r="U944" i="1"/>
  <c r="V944" i="1" s="1"/>
  <c r="U943" i="1"/>
  <c r="V943" i="1" s="1"/>
  <c r="U942" i="1"/>
  <c r="V942" i="1" s="1"/>
  <c r="U941" i="1"/>
  <c r="V941" i="1" s="1"/>
  <c r="U940" i="1"/>
  <c r="V940" i="1" s="1"/>
  <c r="U939" i="1"/>
  <c r="V939" i="1" s="1"/>
  <c r="U938" i="1"/>
  <c r="V938" i="1" s="1"/>
  <c r="U937" i="1"/>
  <c r="V937" i="1" s="1"/>
  <c r="U936" i="1"/>
  <c r="V936" i="1" s="1"/>
  <c r="U935" i="1"/>
  <c r="V935" i="1" s="1"/>
  <c r="U934" i="1"/>
  <c r="V934" i="1" s="1"/>
  <c r="U933" i="1"/>
  <c r="V933" i="1" s="1"/>
  <c r="U932" i="1"/>
  <c r="V932" i="1" s="1"/>
  <c r="U931" i="1"/>
  <c r="V931" i="1" s="1"/>
  <c r="U930" i="1"/>
  <c r="V930" i="1" s="1"/>
  <c r="U929" i="1"/>
  <c r="V929" i="1" s="1"/>
  <c r="U928" i="1"/>
  <c r="V928" i="1" s="1"/>
  <c r="U927" i="1"/>
  <c r="V927" i="1" s="1"/>
  <c r="U926" i="1"/>
  <c r="V926" i="1" s="1"/>
  <c r="U925" i="1"/>
  <c r="V925" i="1" s="1"/>
  <c r="U924" i="1"/>
  <c r="V924" i="1" s="1"/>
  <c r="U923" i="1"/>
  <c r="V923" i="1" s="1"/>
  <c r="U922" i="1"/>
  <c r="V922" i="1" s="1"/>
  <c r="U921" i="1"/>
  <c r="V921" i="1" s="1"/>
  <c r="U920" i="1"/>
  <c r="V920" i="1" s="1"/>
  <c r="U919" i="1"/>
  <c r="V919" i="1" s="1"/>
  <c r="U918" i="1"/>
  <c r="V918" i="1" s="1"/>
  <c r="U917" i="1"/>
  <c r="V917" i="1" s="1"/>
  <c r="U916" i="1"/>
  <c r="V916" i="1" s="1"/>
  <c r="U915" i="1"/>
  <c r="V915" i="1" s="1"/>
  <c r="U914" i="1"/>
  <c r="V914" i="1" s="1"/>
  <c r="U913" i="1"/>
  <c r="V913" i="1" s="1"/>
  <c r="U912" i="1"/>
  <c r="V912" i="1" s="1"/>
  <c r="U911" i="1"/>
  <c r="V911" i="1" s="1"/>
  <c r="U910" i="1"/>
  <c r="V910" i="1" s="1"/>
  <c r="U909" i="1"/>
  <c r="V909" i="1" s="1"/>
  <c r="U908" i="1"/>
  <c r="V908" i="1" s="1"/>
  <c r="U907" i="1"/>
  <c r="V907" i="1" s="1"/>
  <c r="U906" i="1"/>
  <c r="V906" i="1" s="1"/>
  <c r="U905" i="1"/>
  <c r="V905" i="1" s="1"/>
  <c r="U904" i="1"/>
  <c r="V904" i="1" s="1"/>
  <c r="U903" i="1"/>
  <c r="V903" i="1" s="1"/>
  <c r="U902" i="1"/>
  <c r="V902" i="1" s="1"/>
  <c r="U901" i="1"/>
  <c r="V901" i="1" s="1"/>
  <c r="U900" i="1"/>
  <c r="V900" i="1" s="1"/>
  <c r="U899" i="1"/>
  <c r="V899" i="1" s="1"/>
  <c r="U898" i="1"/>
  <c r="V898" i="1" s="1"/>
  <c r="U897" i="1"/>
  <c r="V897" i="1" s="1"/>
  <c r="U896" i="1"/>
  <c r="V896" i="1" s="1"/>
  <c r="U895" i="1"/>
  <c r="V895" i="1" s="1"/>
  <c r="U894" i="1"/>
  <c r="V894" i="1" s="1"/>
  <c r="U893" i="1"/>
  <c r="V893" i="1" s="1"/>
  <c r="U892" i="1"/>
  <c r="V892" i="1" s="1"/>
  <c r="U891" i="1"/>
  <c r="V891" i="1" s="1"/>
  <c r="U890" i="1"/>
  <c r="V890" i="1" s="1"/>
  <c r="U889" i="1"/>
  <c r="V889" i="1" s="1"/>
  <c r="U888" i="1"/>
  <c r="V888" i="1" s="1"/>
  <c r="U887" i="1"/>
  <c r="V887" i="1" s="1"/>
  <c r="U886" i="1"/>
  <c r="V886" i="1" s="1"/>
  <c r="U885" i="1"/>
  <c r="V885" i="1" s="1"/>
  <c r="U884" i="1"/>
  <c r="V884" i="1" s="1"/>
  <c r="U883" i="1"/>
  <c r="V883" i="1" s="1"/>
  <c r="U882" i="1"/>
  <c r="V882" i="1" s="1"/>
  <c r="U881" i="1"/>
  <c r="V881" i="1" s="1"/>
  <c r="U880" i="1"/>
  <c r="V880" i="1" s="1"/>
  <c r="U879" i="1"/>
  <c r="V879" i="1" s="1"/>
  <c r="U878" i="1"/>
  <c r="V878" i="1" s="1"/>
  <c r="U877" i="1"/>
  <c r="V877" i="1" s="1"/>
  <c r="U876" i="1"/>
  <c r="V876" i="1" s="1"/>
  <c r="U875" i="1"/>
  <c r="V875" i="1" s="1"/>
  <c r="U874" i="1"/>
  <c r="V874" i="1" s="1"/>
  <c r="U873" i="1"/>
  <c r="V873" i="1" s="1"/>
  <c r="U872" i="1"/>
  <c r="V872" i="1" s="1"/>
  <c r="U871" i="1"/>
  <c r="V871" i="1" s="1"/>
  <c r="U870" i="1"/>
  <c r="V870" i="1" s="1"/>
  <c r="U869" i="1"/>
  <c r="V869" i="1" s="1"/>
  <c r="U868" i="1"/>
  <c r="V868" i="1" s="1"/>
  <c r="U867" i="1"/>
  <c r="V867" i="1" s="1"/>
  <c r="U866" i="1"/>
  <c r="V866" i="1" s="1"/>
  <c r="U865" i="1"/>
  <c r="V865" i="1" s="1"/>
  <c r="U864" i="1"/>
  <c r="V864" i="1" s="1"/>
  <c r="U863" i="1"/>
  <c r="V863" i="1" s="1"/>
  <c r="U862" i="1"/>
  <c r="V862" i="1" s="1"/>
  <c r="U861" i="1"/>
  <c r="V861" i="1" s="1"/>
  <c r="U860" i="1"/>
  <c r="V860" i="1" s="1"/>
  <c r="U859" i="1"/>
  <c r="V859" i="1" s="1"/>
  <c r="U858" i="1"/>
  <c r="V858" i="1" s="1"/>
  <c r="U857" i="1"/>
  <c r="V857" i="1" s="1"/>
  <c r="U856" i="1"/>
  <c r="V856" i="1" s="1"/>
  <c r="U855" i="1"/>
  <c r="V855" i="1" s="1"/>
  <c r="U854" i="1"/>
  <c r="V854" i="1" s="1"/>
  <c r="U853" i="1"/>
  <c r="V853" i="1" s="1"/>
  <c r="U852" i="1"/>
  <c r="V852" i="1" s="1"/>
  <c r="U851" i="1"/>
  <c r="V851" i="1" s="1"/>
  <c r="U850" i="1"/>
  <c r="V850" i="1" s="1"/>
  <c r="U849" i="1"/>
  <c r="V849" i="1" s="1"/>
  <c r="U848" i="1"/>
  <c r="V848" i="1" s="1"/>
  <c r="U847" i="1"/>
  <c r="V847" i="1" s="1"/>
  <c r="U846" i="1"/>
  <c r="V846" i="1" s="1"/>
  <c r="U845" i="1"/>
  <c r="V845" i="1" s="1"/>
  <c r="U844" i="1"/>
  <c r="V844" i="1" s="1"/>
  <c r="U843" i="1"/>
  <c r="V843" i="1" s="1"/>
  <c r="U842" i="1"/>
  <c r="V842" i="1" s="1"/>
  <c r="U841" i="1"/>
  <c r="V841" i="1" s="1"/>
  <c r="U840" i="1"/>
  <c r="V840" i="1" s="1"/>
  <c r="U839" i="1"/>
  <c r="V839" i="1" s="1"/>
  <c r="U838" i="1"/>
  <c r="V838" i="1" s="1"/>
  <c r="U837" i="1"/>
  <c r="V837" i="1" s="1"/>
  <c r="U836" i="1"/>
  <c r="V836" i="1" s="1"/>
  <c r="U835" i="1"/>
  <c r="V835" i="1" s="1"/>
  <c r="U834" i="1"/>
  <c r="V834" i="1" s="1"/>
  <c r="U833" i="1"/>
  <c r="V833" i="1" s="1"/>
  <c r="U832" i="1"/>
  <c r="V832" i="1" s="1"/>
  <c r="U831" i="1"/>
  <c r="V831" i="1" s="1"/>
  <c r="U830" i="1"/>
  <c r="V830" i="1" s="1"/>
  <c r="U829" i="1"/>
  <c r="V829" i="1" s="1"/>
  <c r="U828" i="1"/>
  <c r="V828" i="1" s="1"/>
  <c r="U827" i="1"/>
  <c r="V827" i="1" s="1"/>
  <c r="U826" i="1"/>
  <c r="V826" i="1" s="1"/>
  <c r="U825" i="1"/>
  <c r="V825" i="1" s="1"/>
  <c r="U824" i="1"/>
  <c r="V824" i="1" s="1"/>
  <c r="U823" i="1"/>
  <c r="V823" i="1" s="1"/>
  <c r="U822" i="1"/>
  <c r="V822" i="1" s="1"/>
  <c r="U821" i="1"/>
  <c r="V821" i="1" s="1"/>
  <c r="U820" i="1"/>
  <c r="V820" i="1" s="1"/>
  <c r="U819" i="1"/>
  <c r="V819" i="1" s="1"/>
  <c r="U818" i="1"/>
  <c r="V818" i="1" s="1"/>
  <c r="U817" i="1"/>
  <c r="V817" i="1" s="1"/>
  <c r="U816" i="1"/>
  <c r="V816" i="1" s="1"/>
  <c r="U815" i="1"/>
  <c r="V815" i="1" s="1"/>
  <c r="U814" i="1"/>
  <c r="V814" i="1" s="1"/>
  <c r="U813" i="1"/>
  <c r="V813" i="1" s="1"/>
  <c r="U812" i="1"/>
  <c r="V812" i="1" s="1"/>
  <c r="U811" i="1"/>
  <c r="V811" i="1" s="1"/>
  <c r="U810" i="1"/>
  <c r="V810" i="1" s="1"/>
  <c r="U809" i="1"/>
  <c r="V809" i="1" s="1"/>
  <c r="U808" i="1"/>
  <c r="V808" i="1" s="1"/>
  <c r="U807" i="1"/>
  <c r="V807" i="1" s="1"/>
  <c r="U806" i="1"/>
  <c r="V806" i="1" s="1"/>
  <c r="U805" i="1"/>
  <c r="V805" i="1" s="1"/>
  <c r="U804" i="1"/>
  <c r="V804" i="1" s="1"/>
  <c r="U803" i="1"/>
  <c r="V803" i="1" s="1"/>
  <c r="U802" i="1"/>
  <c r="V802" i="1" s="1"/>
  <c r="U801" i="1"/>
  <c r="V801" i="1" s="1"/>
  <c r="U800" i="1"/>
  <c r="V800" i="1" s="1"/>
  <c r="U799" i="1"/>
  <c r="V799" i="1" s="1"/>
  <c r="U798" i="1"/>
  <c r="V798" i="1" s="1"/>
  <c r="U797" i="1"/>
  <c r="V797" i="1" s="1"/>
  <c r="U796" i="1"/>
  <c r="V796" i="1" s="1"/>
  <c r="U795" i="1"/>
  <c r="V795" i="1" s="1"/>
  <c r="U794" i="1"/>
  <c r="V794" i="1" s="1"/>
  <c r="U793" i="1"/>
  <c r="V793" i="1" s="1"/>
  <c r="U792" i="1"/>
  <c r="V792" i="1" s="1"/>
  <c r="U791" i="1"/>
  <c r="V791" i="1" s="1"/>
  <c r="U790" i="1"/>
  <c r="V790" i="1" s="1"/>
  <c r="U789" i="1"/>
  <c r="V789" i="1" s="1"/>
  <c r="U788" i="1"/>
  <c r="V788" i="1" s="1"/>
  <c r="U787" i="1"/>
  <c r="V787" i="1" s="1"/>
  <c r="U786" i="1"/>
  <c r="V786" i="1" s="1"/>
  <c r="U785" i="1"/>
  <c r="V785" i="1" s="1"/>
  <c r="U784" i="1"/>
  <c r="V784" i="1" s="1"/>
  <c r="U783" i="1"/>
  <c r="V783" i="1" s="1"/>
  <c r="U782" i="1"/>
  <c r="V782" i="1" s="1"/>
  <c r="U781" i="1"/>
  <c r="V781" i="1" s="1"/>
  <c r="U780" i="1"/>
  <c r="V780" i="1" s="1"/>
  <c r="U779" i="1"/>
  <c r="V779" i="1" s="1"/>
  <c r="U778" i="1"/>
  <c r="V778" i="1" s="1"/>
  <c r="U777" i="1"/>
  <c r="V777" i="1" s="1"/>
  <c r="U776" i="1"/>
  <c r="V776" i="1" s="1"/>
  <c r="U775" i="1"/>
  <c r="V775" i="1" s="1"/>
  <c r="U774" i="1"/>
  <c r="V774" i="1" s="1"/>
  <c r="U773" i="1"/>
  <c r="V773" i="1" s="1"/>
  <c r="U772" i="1"/>
  <c r="V772" i="1" s="1"/>
  <c r="U771" i="1"/>
  <c r="V771" i="1" s="1"/>
  <c r="U770" i="1"/>
  <c r="V770" i="1" s="1"/>
  <c r="U769" i="1"/>
  <c r="V769" i="1" s="1"/>
  <c r="U768" i="1"/>
  <c r="V768" i="1" s="1"/>
  <c r="U767" i="1"/>
  <c r="V767" i="1" s="1"/>
  <c r="U766" i="1"/>
  <c r="V766" i="1" s="1"/>
  <c r="U765" i="1"/>
  <c r="V765" i="1" s="1"/>
  <c r="U764" i="1"/>
  <c r="V764" i="1" s="1"/>
  <c r="U763" i="1"/>
  <c r="V763" i="1" s="1"/>
  <c r="U762" i="1"/>
  <c r="V762" i="1" s="1"/>
  <c r="U761" i="1"/>
  <c r="V761" i="1" s="1"/>
  <c r="U760" i="1"/>
  <c r="V760" i="1" s="1"/>
  <c r="U759" i="1"/>
  <c r="V759" i="1" s="1"/>
  <c r="U758" i="1"/>
  <c r="V758" i="1" s="1"/>
  <c r="U757" i="1"/>
  <c r="V757" i="1" s="1"/>
  <c r="U756" i="1"/>
  <c r="V756" i="1" s="1"/>
  <c r="U755" i="1"/>
  <c r="V755" i="1" s="1"/>
  <c r="U754" i="1"/>
  <c r="V754" i="1" s="1"/>
  <c r="U753" i="1"/>
  <c r="V753" i="1" s="1"/>
  <c r="U752" i="1"/>
  <c r="V752" i="1" s="1"/>
  <c r="U751" i="1"/>
  <c r="V751" i="1" s="1"/>
  <c r="U750" i="1"/>
  <c r="V750" i="1" s="1"/>
  <c r="U749" i="1"/>
  <c r="V749" i="1" s="1"/>
  <c r="U748" i="1"/>
  <c r="V748" i="1" s="1"/>
  <c r="U747" i="1"/>
  <c r="V747" i="1" s="1"/>
  <c r="U746" i="1"/>
  <c r="V746" i="1" s="1"/>
  <c r="U745" i="1"/>
  <c r="V745" i="1" s="1"/>
  <c r="U744" i="1"/>
  <c r="V744" i="1" s="1"/>
  <c r="U743" i="1"/>
  <c r="V743" i="1" s="1"/>
  <c r="U742" i="1"/>
  <c r="V742" i="1" s="1"/>
  <c r="U741" i="1"/>
  <c r="V741" i="1" s="1"/>
  <c r="U740" i="1"/>
  <c r="V740" i="1" s="1"/>
  <c r="U739" i="1"/>
  <c r="V739" i="1" s="1"/>
  <c r="U738" i="1"/>
  <c r="V738" i="1" s="1"/>
  <c r="U737" i="1"/>
  <c r="V737" i="1" s="1"/>
  <c r="U736" i="1"/>
  <c r="V736" i="1" s="1"/>
  <c r="U735" i="1"/>
  <c r="V735" i="1" s="1"/>
  <c r="U734" i="1"/>
  <c r="V734" i="1" s="1"/>
  <c r="U733" i="1"/>
  <c r="V733" i="1" s="1"/>
  <c r="U732" i="1"/>
  <c r="V732" i="1" s="1"/>
  <c r="U731" i="1"/>
  <c r="V731" i="1" s="1"/>
  <c r="U730" i="1"/>
  <c r="V730" i="1" s="1"/>
  <c r="U729" i="1"/>
  <c r="V729" i="1" s="1"/>
  <c r="U728" i="1"/>
  <c r="V728" i="1" s="1"/>
  <c r="U727" i="1"/>
  <c r="V727" i="1" s="1"/>
  <c r="U726" i="1"/>
  <c r="V726" i="1" s="1"/>
  <c r="U725" i="1"/>
  <c r="V725" i="1" s="1"/>
  <c r="U724" i="1"/>
  <c r="V724" i="1" s="1"/>
  <c r="U723" i="1"/>
  <c r="V723" i="1" s="1"/>
  <c r="U722" i="1"/>
  <c r="V722" i="1" s="1"/>
  <c r="U721" i="1"/>
  <c r="V721" i="1" s="1"/>
  <c r="U720" i="1"/>
  <c r="V720" i="1" s="1"/>
  <c r="U719" i="1"/>
  <c r="V719" i="1" s="1"/>
  <c r="U718" i="1"/>
  <c r="V718" i="1" s="1"/>
  <c r="U717" i="1"/>
  <c r="V717" i="1" s="1"/>
  <c r="U716" i="1"/>
  <c r="V716" i="1" s="1"/>
  <c r="U715" i="1"/>
  <c r="V715" i="1" s="1"/>
  <c r="U714" i="1"/>
  <c r="V714" i="1" s="1"/>
  <c r="U713" i="1"/>
  <c r="V713" i="1" s="1"/>
  <c r="U712" i="1"/>
  <c r="V712" i="1" s="1"/>
  <c r="U711" i="1"/>
  <c r="V711" i="1" s="1"/>
  <c r="U710" i="1"/>
  <c r="V710" i="1" s="1"/>
  <c r="U709" i="1"/>
  <c r="V709" i="1" s="1"/>
  <c r="U708" i="1"/>
  <c r="V708" i="1" s="1"/>
  <c r="U707" i="1"/>
  <c r="V707" i="1" s="1"/>
  <c r="U706" i="1"/>
  <c r="V706" i="1" s="1"/>
  <c r="U705" i="1"/>
  <c r="V705" i="1" s="1"/>
  <c r="U704" i="1"/>
  <c r="V704" i="1" s="1"/>
  <c r="U703" i="1"/>
  <c r="V703" i="1" s="1"/>
  <c r="U702" i="1"/>
  <c r="V702" i="1" s="1"/>
  <c r="U701" i="1"/>
  <c r="V701" i="1" s="1"/>
  <c r="U700" i="1"/>
  <c r="V700" i="1" s="1"/>
  <c r="U699" i="1"/>
  <c r="V699" i="1" s="1"/>
  <c r="U698" i="1"/>
  <c r="V698" i="1" s="1"/>
  <c r="U697" i="1"/>
  <c r="V697" i="1" s="1"/>
  <c r="U696" i="1"/>
  <c r="V696" i="1" s="1"/>
  <c r="U695" i="1"/>
  <c r="V695" i="1" s="1"/>
  <c r="U694" i="1"/>
  <c r="V694" i="1" s="1"/>
  <c r="U693" i="1"/>
  <c r="V693" i="1" s="1"/>
  <c r="U692" i="1"/>
  <c r="V692" i="1" s="1"/>
  <c r="U691" i="1"/>
  <c r="V691" i="1" s="1"/>
  <c r="U690" i="1"/>
  <c r="V690" i="1" s="1"/>
  <c r="U689" i="1"/>
  <c r="V689" i="1" s="1"/>
  <c r="U688" i="1"/>
  <c r="V688" i="1" s="1"/>
  <c r="U687" i="1"/>
  <c r="V687" i="1" s="1"/>
  <c r="U686" i="1"/>
  <c r="V686" i="1" s="1"/>
  <c r="U685" i="1"/>
  <c r="V685" i="1" s="1"/>
  <c r="U684" i="1"/>
  <c r="V684" i="1" s="1"/>
  <c r="U683" i="1"/>
  <c r="V683" i="1" s="1"/>
  <c r="U682" i="1"/>
  <c r="V682" i="1" s="1"/>
  <c r="U681" i="1"/>
  <c r="V681" i="1" s="1"/>
  <c r="U680" i="1"/>
  <c r="V680" i="1" s="1"/>
  <c r="U679" i="1"/>
  <c r="V679" i="1" s="1"/>
  <c r="U678" i="1"/>
  <c r="V678" i="1" s="1"/>
  <c r="U677" i="1"/>
  <c r="V677" i="1" s="1"/>
  <c r="U676" i="1"/>
  <c r="V676" i="1" s="1"/>
  <c r="U675" i="1"/>
  <c r="V675" i="1" s="1"/>
  <c r="U674" i="1"/>
  <c r="V674" i="1" s="1"/>
  <c r="U673" i="1"/>
  <c r="V673" i="1" s="1"/>
  <c r="U672" i="1"/>
  <c r="V672" i="1" s="1"/>
  <c r="U671" i="1"/>
  <c r="V671" i="1" s="1"/>
  <c r="U670" i="1"/>
  <c r="V670" i="1" s="1"/>
  <c r="U669" i="1"/>
  <c r="V669" i="1" s="1"/>
  <c r="U668" i="1"/>
  <c r="V668" i="1" s="1"/>
  <c r="U667" i="1"/>
  <c r="V667" i="1" s="1"/>
  <c r="U666" i="1"/>
  <c r="V666" i="1" s="1"/>
  <c r="U665" i="1"/>
  <c r="V665" i="1" s="1"/>
  <c r="U664" i="1"/>
  <c r="V664" i="1" s="1"/>
  <c r="U663" i="1"/>
  <c r="V663" i="1" s="1"/>
  <c r="U662" i="1"/>
  <c r="V662" i="1" s="1"/>
  <c r="U661" i="1"/>
  <c r="V661" i="1" s="1"/>
  <c r="U660" i="1"/>
  <c r="V660" i="1" s="1"/>
  <c r="U659" i="1"/>
  <c r="V659" i="1" s="1"/>
  <c r="U658" i="1"/>
  <c r="V658" i="1" s="1"/>
  <c r="U657" i="1"/>
  <c r="V657" i="1" s="1"/>
  <c r="U656" i="1"/>
  <c r="V656" i="1" s="1"/>
  <c r="U655" i="1"/>
  <c r="V655" i="1" s="1"/>
  <c r="U654" i="1"/>
  <c r="V654" i="1" s="1"/>
  <c r="U653" i="1"/>
  <c r="V653" i="1" s="1"/>
  <c r="U652" i="1"/>
  <c r="V652" i="1" s="1"/>
  <c r="U651" i="1"/>
  <c r="V651" i="1" s="1"/>
  <c r="U650" i="1"/>
  <c r="V650" i="1" s="1"/>
  <c r="U649" i="1"/>
  <c r="V649" i="1" s="1"/>
  <c r="U648" i="1"/>
  <c r="V648" i="1" s="1"/>
  <c r="U647" i="1"/>
  <c r="V647" i="1" s="1"/>
  <c r="U646" i="1"/>
  <c r="V646" i="1" s="1"/>
  <c r="U645" i="1"/>
  <c r="V645" i="1" s="1"/>
  <c r="U644" i="1"/>
  <c r="V644" i="1" s="1"/>
  <c r="U643" i="1"/>
  <c r="V643" i="1" s="1"/>
  <c r="U642" i="1"/>
  <c r="V642" i="1" s="1"/>
  <c r="U641" i="1"/>
  <c r="V641" i="1" s="1"/>
  <c r="U640" i="1"/>
  <c r="V640" i="1" s="1"/>
  <c r="U639" i="1"/>
  <c r="V639" i="1" s="1"/>
  <c r="U638" i="1"/>
  <c r="V638" i="1" s="1"/>
  <c r="U637" i="1"/>
  <c r="V637" i="1" s="1"/>
  <c r="U636" i="1"/>
  <c r="V636" i="1" s="1"/>
  <c r="U635" i="1"/>
  <c r="V635" i="1" s="1"/>
  <c r="U634" i="1"/>
  <c r="V634" i="1" s="1"/>
  <c r="U633" i="1"/>
  <c r="V633" i="1" s="1"/>
  <c r="U632" i="1"/>
  <c r="V632" i="1" s="1"/>
  <c r="U631" i="1"/>
  <c r="V631" i="1" s="1"/>
  <c r="U630" i="1"/>
  <c r="V630" i="1" s="1"/>
  <c r="U629" i="1"/>
  <c r="V629" i="1" s="1"/>
  <c r="U628" i="1"/>
  <c r="V628" i="1" s="1"/>
  <c r="U627" i="1"/>
  <c r="V627" i="1" s="1"/>
  <c r="U626" i="1"/>
  <c r="V626" i="1" s="1"/>
  <c r="U625" i="1"/>
  <c r="V625" i="1" s="1"/>
  <c r="U624" i="1"/>
  <c r="V624" i="1" s="1"/>
  <c r="U623" i="1"/>
  <c r="V623" i="1" s="1"/>
  <c r="U622" i="1"/>
  <c r="V622" i="1" s="1"/>
  <c r="U621" i="1"/>
  <c r="V621" i="1" s="1"/>
  <c r="U620" i="1"/>
  <c r="V620" i="1" s="1"/>
  <c r="U619" i="1"/>
  <c r="V619" i="1" s="1"/>
  <c r="U618" i="1"/>
  <c r="V618" i="1" s="1"/>
  <c r="U617" i="1"/>
  <c r="V617" i="1" s="1"/>
  <c r="U616" i="1"/>
  <c r="V616" i="1" s="1"/>
  <c r="U615" i="1"/>
  <c r="V615" i="1" s="1"/>
  <c r="U614" i="1"/>
  <c r="V614" i="1" s="1"/>
  <c r="U613" i="1"/>
  <c r="V613" i="1" s="1"/>
  <c r="U612" i="1"/>
  <c r="V612" i="1" s="1"/>
  <c r="U611" i="1"/>
  <c r="V611" i="1" s="1"/>
  <c r="U610" i="1"/>
  <c r="V610" i="1" s="1"/>
  <c r="U609" i="1"/>
  <c r="V609" i="1" s="1"/>
  <c r="U608" i="1"/>
  <c r="V608" i="1" s="1"/>
  <c r="U607" i="1"/>
  <c r="V607" i="1" s="1"/>
  <c r="U606" i="1"/>
  <c r="V606" i="1" s="1"/>
  <c r="U605" i="1"/>
  <c r="V605" i="1" s="1"/>
  <c r="U604" i="1"/>
  <c r="V604" i="1" s="1"/>
  <c r="U603" i="1"/>
  <c r="V603" i="1" s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U596" i="1"/>
  <c r="V596" i="1" s="1"/>
  <c r="U595" i="1"/>
  <c r="V595" i="1" s="1"/>
  <c r="U594" i="1"/>
  <c r="V594" i="1" s="1"/>
  <c r="U593" i="1"/>
  <c r="V593" i="1" s="1"/>
  <c r="U592" i="1"/>
  <c r="V592" i="1" s="1"/>
  <c r="U591" i="1"/>
  <c r="V591" i="1" s="1"/>
  <c r="U590" i="1"/>
  <c r="V590" i="1" s="1"/>
  <c r="U589" i="1"/>
  <c r="V589" i="1" s="1"/>
  <c r="U588" i="1"/>
  <c r="V588" i="1" s="1"/>
  <c r="U587" i="1"/>
  <c r="V587" i="1" s="1"/>
  <c r="U586" i="1"/>
  <c r="V586" i="1" s="1"/>
  <c r="U585" i="1"/>
  <c r="V585" i="1" s="1"/>
  <c r="U584" i="1"/>
  <c r="V584" i="1" s="1"/>
  <c r="U583" i="1"/>
  <c r="V583" i="1" s="1"/>
  <c r="U582" i="1"/>
  <c r="V582" i="1" s="1"/>
  <c r="U581" i="1"/>
  <c r="V581" i="1" s="1"/>
  <c r="U580" i="1"/>
  <c r="V580" i="1" s="1"/>
  <c r="U579" i="1"/>
  <c r="V579" i="1" s="1"/>
  <c r="U578" i="1"/>
  <c r="V578" i="1" s="1"/>
  <c r="U577" i="1"/>
  <c r="V577" i="1" s="1"/>
  <c r="U576" i="1"/>
  <c r="V576" i="1" s="1"/>
  <c r="U575" i="1"/>
  <c r="V575" i="1" s="1"/>
  <c r="U574" i="1"/>
  <c r="V574" i="1" s="1"/>
  <c r="U573" i="1"/>
  <c r="V573" i="1" s="1"/>
  <c r="U572" i="1"/>
  <c r="V572" i="1" s="1"/>
  <c r="U571" i="1"/>
  <c r="V571" i="1" s="1"/>
  <c r="U570" i="1"/>
  <c r="V570" i="1" s="1"/>
  <c r="U569" i="1"/>
  <c r="V569" i="1" s="1"/>
  <c r="U568" i="1"/>
  <c r="V568" i="1" s="1"/>
  <c r="U567" i="1"/>
  <c r="V567" i="1" s="1"/>
  <c r="U566" i="1"/>
  <c r="V566" i="1" s="1"/>
  <c r="U565" i="1"/>
  <c r="V565" i="1" s="1"/>
  <c r="U564" i="1"/>
  <c r="V564" i="1" s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U556" i="1"/>
  <c r="V556" i="1" s="1"/>
  <c r="U555" i="1"/>
  <c r="V555" i="1" s="1"/>
  <c r="U554" i="1"/>
  <c r="V554" i="1" s="1"/>
  <c r="U553" i="1"/>
  <c r="V553" i="1" s="1"/>
  <c r="U552" i="1"/>
  <c r="V552" i="1" s="1"/>
  <c r="U551" i="1"/>
  <c r="V551" i="1" s="1"/>
  <c r="U550" i="1"/>
  <c r="V550" i="1" s="1"/>
  <c r="U549" i="1"/>
  <c r="V549" i="1" s="1"/>
  <c r="U548" i="1"/>
  <c r="V548" i="1" s="1"/>
  <c r="U547" i="1"/>
  <c r="V547" i="1" s="1"/>
  <c r="U546" i="1"/>
  <c r="V546" i="1" s="1"/>
  <c r="U545" i="1"/>
  <c r="V545" i="1" s="1"/>
  <c r="U544" i="1"/>
  <c r="V544" i="1" s="1"/>
  <c r="U543" i="1"/>
  <c r="V543" i="1" s="1"/>
  <c r="U542" i="1"/>
  <c r="V542" i="1" s="1"/>
  <c r="U541" i="1"/>
  <c r="V541" i="1" s="1"/>
  <c r="U540" i="1"/>
  <c r="V540" i="1" s="1"/>
  <c r="U539" i="1"/>
  <c r="V539" i="1" s="1"/>
  <c r="U538" i="1"/>
  <c r="V538" i="1" s="1"/>
  <c r="U537" i="1"/>
  <c r="V537" i="1" s="1"/>
  <c r="U536" i="1"/>
  <c r="V536" i="1" s="1"/>
  <c r="U535" i="1"/>
  <c r="V535" i="1" s="1"/>
  <c r="U534" i="1"/>
  <c r="V534" i="1" s="1"/>
  <c r="U533" i="1"/>
  <c r="V533" i="1" s="1"/>
  <c r="U532" i="1"/>
  <c r="V532" i="1" s="1"/>
  <c r="U531" i="1"/>
  <c r="V531" i="1" s="1"/>
  <c r="U530" i="1"/>
  <c r="V530" i="1" s="1"/>
  <c r="U529" i="1"/>
  <c r="V529" i="1" s="1"/>
  <c r="U528" i="1"/>
  <c r="V528" i="1" s="1"/>
  <c r="U527" i="1"/>
  <c r="V527" i="1" s="1"/>
  <c r="U526" i="1"/>
  <c r="V526" i="1" s="1"/>
  <c r="U525" i="1"/>
  <c r="V525" i="1" s="1"/>
  <c r="U524" i="1"/>
  <c r="V524" i="1" s="1"/>
  <c r="U523" i="1"/>
  <c r="V523" i="1" s="1"/>
  <c r="U522" i="1"/>
  <c r="V522" i="1" s="1"/>
  <c r="U521" i="1"/>
  <c r="V521" i="1" s="1"/>
  <c r="U520" i="1"/>
  <c r="V520" i="1" s="1"/>
  <c r="U519" i="1"/>
  <c r="V519" i="1" s="1"/>
  <c r="U518" i="1"/>
  <c r="V518" i="1" s="1"/>
  <c r="U517" i="1"/>
  <c r="V517" i="1" s="1"/>
  <c r="U516" i="1"/>
  <c r="V516" i="1" s="1"/>
  <c r="U515" i="1"/>
  <c r="V515" i="1" s="1"/>
  <c r="U514" i="1"/>
  <c r="V514" i="1" s="1"/>
  <c r="U513" i="1"/>
  <c r="V513" i="1" s="1"/>
  <c r="U512" i="1"/>
  <c r="V512" i="1" s="1"/>
  <c r="U511" i="1"/>
  <c r="V511" i="1" s="1"/>
  <c r="U510" i="1"/>
  <c r="V510" i="1" s="1"/>
  <c r="U509" i="1"/>
  <c r="V509" i="1" s="1"/>
  <c r="U508" i="1"/>
  <c r="V508" i="1" s="1"/>
  <c r="U507" i="1"/>
  <c r="V507" i="1" s="1"/>
  <c r="U506" i="1"/>
  <c r="V506" i="1" s="1"/>
  <c r="U505" i="1"/>
  <c r="V505" i="1" s="1"/>
  <c r="U504" i="1"/>
  <c r="V504" i="1" s="1"/>
  <c r="U503" i="1"/>
  <c r="V503" i="1" s="1"/>
  <c r="U502" i="1"/>
  <c r="V502" i="1" s="1"/>
  <c r="U501" i="1"/>
  <c r="V501" i="1" s="1"/>
  <c r="U500" i="1"/>
  <c r="V500" i="1" s="1"/>
  <c r="U499" i="1"/>
  <c r="V499" i="1" s="1"/>
  <c r="U498" i="1"/>
  <c r="V498" i="1" s="1"/>
  <c r="U497" i="1"/>
  <c r="V497" i="1" s="1"/>
  <c r="U496" i="1"/>
  <c r="V496" i="1" s="1"/>
  <c r="U495" i="1"/>
  <c r="V495" i="1" s="1"/>
  <c r="U494" i="1"/>
  <c r="V494" i="1" s="1"/>
  <c r="U493" i="1"/>
  <c r="V493" i="1" s="1"/>
  <c r="U492" i="1"/>
  <c r="V492" i="1" s="1"/>
  <c r="U491" i="1"/>
  <c r="V491" i="1" s="1"/>
  <c r="U490" i="1"/>
  <c r="V490" i="1" s="1"/>
  <c r="U489" i="1"/>
  <c r="V489" i="1" s="1"/>
  <c r="U488" i="1"/>
  <c r="V488" i="1" s="1"/>
  <c r="U487" i="1"/>
  <c r="V487" i="1" s="1"/>
  <c r="U486" i="1"/>
  <c r="V486" i="1" s="1"/>
  <c r="U485" i="1"/>
  <c r="V485" i="1" s="1"/>
  <c r="U484" i="1"/>
  <c r="V484" i="1" s="1"/>
  <c r="U483" i="1"/>
  <c r="V483" i="1" s="1"/>
  <c r="U482" i="1"/>
  <c r="V482" i="1" s="1"/>
  <c r="U481" i="1"/>
  <c r="V481" i="1" s="1"/>
  <c r="U480" i="1"/>
  <c r="V480" i="1" s="1"/>
  <c r="U479" i="1"/>
  <c r="V479" i="1" s="1"/>
  <c r="U478" i="1"/>
  <c r="V478" i="1" s="1"/>
  <c r="U477" i="1"/>
  <c r="V477" i="1" s="1"/>
  <c r="U476" i="1"/>
  <c r="V476" i="1" s="1"/>
  <c r="U475" i="1"/>
  <c r="V475" i="1" s="1"/>
  <c r="U474" i="1"/>
  <c r="V474" i="1" s="1"/>
  <c r="U473" i="1"/>
  <c r="V473" i="1" s="1"/>
  <c r="U472" i="1"/>
  <c r="V472" i="1" s="1"/>
  <c r="U471" i="1"/>
  <c r="V471" i="1" s="1"/>
  <c r="U470" i="1"/>
  <c r="V470" i="1" s="1"/>
  <c r="U469" i="1"/>
  <c r="V469" i="1" s="1"/>
  <c r="U468" i="1"/>
  <c r="V468" i="1" s="1"/>
  <c r="U467" i="1"/>
  <c r="V467" i="1" s="1"/>
  <c r="U466" i="1"/>
  <c r="V466" i="1" s="1"/>
  <c r="U465" i="1"/>
  <c r="V465" i="1" s="1"/>
  <c r="U464" i="1"/>
  <c r="V464" i="1" s="1"/>
  <c r="U463" i="1"/>
  <c r="V463" i="1" s="1"/>
  <c r="U462" i="1"/>
  <c r="V462" i="1" s="1"/>
  <c r="U461" i="1"/>
  <c r="V461" i="1" s="1"/>
  <c r="U460" i="1"/>
  <c r="V460" i="1" s="1"/>
  <c r="U459" i="1"/>
  <c r="V459" i="1" s="1"/>
  <c r="U458" i="1"/>
  <c r="V458" i="1" s="1"/>
  <c r="U457" i="1"/>
  <c r="V457" i="1" s="1"/>
  <c r="U456" i="1"/>
  <c r="V456" i="1" s="1"/>
  <c r="U455" i="1"/>
  <c r="V455" i="1" s="1"/>
  <c r="U454" i="1"/>
  <c r="V454" i="1" s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 s="1"/>
  <c r="U447" i="1"/>
  <c r="V447" i="1" s="1"/>
  <c r="U446" i="1"/>
  <c r="V446" i="1" s="1"/>
  <c r="U445" i="1"/>
  <c r="V445" i="1" s="1"/>
  <c r="U444" i="1"/>
  <c r="V444" i="1" s="1"/>
  <c r="U443" i="1"/>
  <c r="V443" i="1" s="1"/>
  <c r="U442" i="1"/>
  <c r="V442" i="1" s="1"/>
  <c r="U441" i="1"/>
  <c r="V441" i="1" s="1"/>
  <c r="U440" i="1"/>
  <c r="V440" i="1" s="1"/>
  <c r="U439" i="1"/>
  <c r="V439" i="1" s="1"/>
  <c r="U438" i="1"/>
  <c r="V438" i="1" s="1"/>
  <c r="U437" i="1"/>
  <c r="V437" i="1" s="1"/>
  <c r="U436" i="1"/>
  <c r="V436" i="1" s="1"/>
  <c r="U435" i="1"/>
  <c r="V435" i="1" s="1"/>
  <c r="U434" i="1"/>
  <c r="V434" i="1" s="1"/>
  <c r="U433" i="1"/>
  <c r="V433" i="1" s="1"/>
  <c r="U432" i="1"/>
  <c r="V432" i="1" s="1"/>
  <c r="U431" i="1"/>
  <c r="V431" i="1" s="1"/>
  <c r="U430" i="1"/>
  <c r="V430" i="1" s="1"/>
  <c r="U429" i="1"/>
  <c r="V429" i="1" s="1"/>
  <c r="U428" i="1"/>
  <c r="V428" i="1" s="1"/>
  <c r="U427" i="1"/>
  <c r="V427" i="1" s="1"/>
  <c r="U426" i="1"/>
  <c r="V426" i="1" s="1"/>
  <c r="U425" i="1"/>
  <c r="V425" i="1" s="1"/>
  <c r="U424" i="1"/>
  <c r="V424" i="1" s="1"/>
  <c r="U423" i="1"/>
  <c r="V423" i="1" s="1"/>
  <c r="U422" i="1"/>
  <c r="V422" i="1" s="1"/>
  <c r="U421" i="1"/>
  <c r="V421" i="1" s="1"/>
  <c r="U420" i="1"/>
  <c r="V420" i="1" s="1"/>
  <c r="U419" i="1"/>
  <c r="V419" i="1" s="1"/>
  <c r="U418" i="1"/>
  <c r="V418" i="1" s="1"/>
  <c r="U417" i="1"/>
  <c r="V417" i="1" s="1"/>
  <c r="U416" i="1"/>
  <c r="V416" i="1" s="1"/>
  <c r="U415" i="1"/>
  <c r="V415" i="1" s="1"/>
  <c r="U414" i="1"/>
  <c r="V414" i="1" s="1"/>
  <c r="U413" i="1"/>
  <c r="V413" i="1" s="1"/>
  <c r="U412" i="1"/>
  <c r="V412" i="1" s="1"/>
  <c r="U411" i="1"/>
  <c r="V411" i="1" s="1"/>
  <c r="U410" i="1"/>
  <c r="V410" i="1" s="1"/>
  <c r="U409" i="1"/>
  <c r="V409" i="1" s="1"/>
  <c r="U408" i="1"/>
  <c r="V408" i="1" s="1"/>
  <c r="U407" i="1"/>
  <c r="V407" i="1" s="1"/>
  <c r="U406" i="1"/>
  <c r="V406" i="1" s="1"/>
  <c r="U405" i="1"/>
  <c r="V405" i="1" s="1"/>
  <c r="U404" i="1"/>
  <c r="V404" i="1" s="1"/>
  <c r="U403" i="1"/>
  <c r="V403" i="1" s="1"/>
  <c r="U402" i="1"/>
  <c r="V402" i="1" s="1"/>
  <c r="U401" i="1"/>
  <c r="V401" i="1" s="1"/>
  <c r="U400" i="1"/>
  <c r="V400" i="1" s="1"/>
  <c r="U399" i="1"/>
  <c r="V399" i="1" s="1"/>
  <c r="U398" i="1"/>
  <c r="V398" i="1" s="1"/>
  <c r="U397" i="1"/>
  <c r="V397" i="1" s="1"/>
  <c r="U396" i="1"/>
  <c r="V396" i="1" s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 s="1"/>
  <c r="U389" i="1"/>
  <c r="V389" i="1" s="1"/>
  <c r="U388" i="1"/>
  <c r="V388" i="1" s="1"/>
  <c r="U387" i="1"/>
  <c r="V387" i="1" s="1"/>
  <c r="U386" i="1"/>
  <c r="V386" i="1" s="1"/>
  <c r="U385" i="1"/>
  <c r="V385" i="1" s="1"/>
  <c r="U384" i="1"/>
  <c r="V384" i="1" s="1"/>
  <c r="U383" i="1"/>
  <c r="V383" i="1" s="1"/>
  <c r="U382" i="1"/>
  <c r="V382" i="1" s="1"/>
  <c r="U381" i="1"/>
  <c r="V381" i="1" s="1"/>
  <c r="U380" i="1"/>
  <c r="V380" i="1" s="1"/>
  <c r="U379" i="1"/>
  <c r="V379" i="1" s="1"/>
  <c r="U378" i="1"/>
  <c r="V378" i="1" s="1"/>
  <c r="U377" i="1"/>
  <c r="V377" i="1" s="1"/>
  <c r="U376" i="1"/>
  <c r="V376" i="1" s="1"/>
  <c r="U375" i="1"/>
  <c r="V375" i="1" s="1"/>
  <c r="U374" i="1"/>
  <c r="V374" i="1" s="1"/>
  <c r="U373" i="1"/>
  <c r="V373" i="1" s="1"/>
  <c r="U372" i="1"/>
  <c r="V372" i="1" s="1"/>
  <c r="U371" i="1"/>
  <c r="V371" i="1" s="1"/>
  <c r="U370" i="1"/>
  <c r="V370" i="1" s="1"/>
  <c r="U369" i="1"/>
  <c r="V369" i="1" s="1"/>
  <c r="U368" i="1"/>
  <c r="V368" i="1" s="1"/>
  <c r="U367" i="1"/>
  <c r="V367" i="1" s="1"/>
  <c r="U366" i="1"/>
  <c r="V366" i="1" s="1"/>
  <c r="U365" i="1"/>
  <c r="V365" i="1" s="1"/>
  <c r="U364" i="1"/>
  <c r="V364" i="1" s="1"/>
  <c r="U363" i="1"/>
  <c r="V363" i="1" s="1"/>
  <c r="U362" i="1"/>
  <c r="V362" i="1" s="1"/>
  <c r="U361" i="1"/>
  <c r="V361" i="1" s="1"/>
  <c r="U360" i="1"/>
  <c r="V360" i="1" s="1"/>
  <c r="U359" i="1"/>
  <c r="V359" i="1" s="1"/>
  <c r="U358" i="1"/>
  <c r="V358" i="1" s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 s="1"/>
  <c r="U351" i="1"/>
  <c r="V351" i="1" s="1"/>
  <c r="U350" i="1"/>
  <c r="V350" i="1" s="1"/>
  <c r="U349" i="1"/>
  <c r="V349" i="1" s="1"/>
  <c r="U348" i="1"/>
  <c r="V348" i="1" s="1"/>
  <c r="U347" i="1"/>
  <c r="V347" i="1" s="1"/>
  <c r="U346" i="1"/>
  <c r="V346" i="1" s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 s="1"/>
  <c r="U339" i="1"/>
  <c r="V339" i="1" s="1"/>
  <c r="U338" i="1"/>
  <c r="V338" i="1" s="1"/>
  <c r="U337" i="1"/>
  <c r="V337" i="1" s="1"/>
  <c r="U336" i="1"/>
  <c r="V336" i="1" s="1"/>
  <c r="U335" i="1"/>
  <c r="V335" i="1" s="1"/>
  <c r="U334" i="1"/>
  <c r="V334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7" i="1"/>
  <c r="V327" i="1" s="1"/>
  <c r="U326" i="1"/>
  <c r="V326" i="1" s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 s="1"/>
  <c r="U319" i="1"/>
  <c r="V319" i="1" s="1"/>
  <c r="U318" i="1"/>
  <c r="V318" i="1" s="1"/>
  <c r="U317" i="1"/>
  <c r="V317" i="1" s="1"/>
  <c r="U316" i="1"/>
  <c r="V316" i="1" s="1"/>
  <c r="U315" i="1"/>
  <c r="V315" i="1" s="1"/>
  <c r="U314" i="1"/>
  <c r="V314" i="1" s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U299" i="1"/>
  <c r="V299" i="1" s="1"/>
  <c r="U298" i="1"/>
  <c r="V298" i="1" s="1"/>
  <c r="U297" i="1"/>
  <c r="V297" i="1" s="1"/>
  <c r="U296" i="1"/>
  <c r="V296" i="1" s="1"/>
  <c r="U295" i="1"/>
  <c r="V295" i="1" s="1"/>
  <c r="U294" i="1"/>
  <c r="V294" i="1" s="1"/>
  <c r="U293" i="1"/>
  <c r="V293" i="1" s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 s="1"/>
  <c r="U286" i="1"/>
  <c r="V286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 s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U10" i="1"/>
  <c r="V11" i="1" l="1"/>
  <c r="V10" i="1"/>
</calcChain>
</file>

<file path=xl/sharedStrings.xml><?xml version="1.0" encoding="utf-8"?>
<sst xmlns="http://schemas.openxmlformats.org/spreadsheetml/2006/main" count="2154" uniqueCount="1394">
  <si>
    <t>IGREJA METODISTA UNIDA</t>
  </si>
  <si>
    <t>CONFERÊNCIA ANUAL DO OESTE DE ANGOLA</t>
  </si>
  <si>
    <t>Nº</t>
  </si>
  <si>
    <t>Nome Completo da Pessoa</t>
  </si>
  <si>
    <t>Classe à que pertence</t>
  </si>
  <si>
    <t>Data de Nascimento</t>
  </si>
  <si>
    <t>Natural de:</t>
  </si>
  <si>
    <t>Província de:</t>
  </si>
  <si>
    <t>Residência ou Endereço</t>
  </si>
  <si>
    <t>Sexo</t>
  </si>
  <si>
    <t>Estado Civil</t>
  </si>
  <si>
    <t>Data do Serviço Ministerial</t>
  </si>
  <si>
    <t>Data da mudança de categoria</t>
  </si>
  <si>
    <t>Data da cessação da Qualidade do Membros</t>
  </si>
  <si>
    <t>Status Actual</t>
  </si>
  <si>
    <t>Data Actual</t>
  </si>
  <si>
    <t>Idade Actual</t>
  </si>
  <si>
    <t>Baptismo</t>
  </si>
  <si>
    <t>Casamento</t>
  </si>
  <si>
    <t>Catecumenos</t>
  </si>
  <si>
    <t>À Prova</t>
  </si>
  <si>
    <t>Efectivo</t>
  </si>
  <si>
    <t>Funeral</t>
  </si>
  <si>
    <t>Transferência</t>
  </si>
  <si>
    <t>Retirada</t>
  </si>
  <si>
    <t>Expulsão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</si>
  <si>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</si>
  <si>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</si>
  <si>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</si>
  <si>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</si>
  <si>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</si>
  <si>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</si>
  <si>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</si>
  <si>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</si>
  <si>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</si>
  <si>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</si>
  <si>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</si>
  <si>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</si>
  <si>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</si>
  <si>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</si>
  <si>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</si>
  <si>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</si>
  <si>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</si>
  <si>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</si>
  <si>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</si>
  <si>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</si>
  <si>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</si>
  <si>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</si>
  <si>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</si>
  <si>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</si>
  <si>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</si>
  <si>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</si>
  <si>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</si>
  <si>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</si>
  <si>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</si>
  <si>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</si>
  <si>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</si>
  <si>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32</t>
  </si>
  <si>
    <t xml:space="preserve"> 33</t>
  </si>
  <si>
    <t xml:space="preserve"> 34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</si>
  <si>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</si>
  <si>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</si>
  <si>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</si>
  <si>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</si>
  <si>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</si>
  <si>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</si>
  <si>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</si>
  <si>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</si>
  <si>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</si>
  <si>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</si>
  <si>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</si>
  <si>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</si>
  <si>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</si>
  <si>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</si>
  <si>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</si>
  <si>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</si>
  <si>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</si>
  <si>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</si>
  <si>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</si>
  <si>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</si>
  <si>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</si>
  <si>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</si>
  <si>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</si>
  <si>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</si>
  <si>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</si>
  <si>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</si>
  <si>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</si>
  <si>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</si>
  <si>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</t>
  </si>
  <si>
    <t xml:space="preserve"> 65</t>
  </si>
  <si>
    <t xml:space="preserve"> 66</t>
  </si>
  <si>
    <t xml:space="preserve"> 67</t>
  </si>
  <si>
    <t xml:space="preserve"> 68</t>
  </si>
  <si>
    <t xml:space="preserve"> 69</t>
  </si>
  <si>
    <t xml:space="preserve"> 70</t>
  </si>
  <si>
    <t xml:space="preserve"> 71</t>
  </si>
  <si>
    <t xml:space="preserve"> 72</t>
  </si>
  <si>
    <t xml:space="preserve"> 73</t>
  </si>
  <si>
    <t xml:space="preserve"> 74</t>
  </si>
  <si>
    <t xml:space="preserve"> 75</t>
  </si>
  <si>
    <t xml:space="preserve"> 76</t>
  </si>
  <si>
    <t xml:space="preserve"> 77</t>
  </si>
  <si>
    <t xml:space="preserve"> 78</t>
  </si>
  <si>
    <t xml:space="preserve"> 79</t>
  </si>
  <si>
    <t xml:space="preserve"> 80</t>
  </si>
  <si>
    <t xml:space="preserve"> 81</t>
  </si>
  <si>
    <t xml:space="preserve"> 82</t>
  </si>
  <si>
    <t xml:space="preserve"> 83</t>
  </si>
  <si>
    <t xml:space="preserve"> 84</t>
  </si>
  <si>
    <t xml:space="preserve"> 85</t>
  </si>
  <si>
    <t xml:space="preserve"> 86</t>
  </si>
  <si>
    <t xml:space="preserve"> 87</t>
  </si>
  <si>
    <t xml:space="preserve"> 88</t>
  </si>
  <si>
    <t xml:space="preserve"> 89</t>
  </si>
  <si>
    <t xml:space="preserve"> 90</t>
  </si>
  <si>
    <t xml:space="preserve"> 91</t>
  </si>
  <si>
    <t xml:space="preserve"> 92</t>
  </si>
  <si>
    <t xml:space="preserve"> 93</t>
  </si>
  <si>
    <t xml:space="preserve"> 94</t>
  </si>
  <si>
    <t xml:space="preserve"> 95</t>
  </si>
  <si>
    <t xml:space="preserve"> 96</t>
  </si>
  <si>
    <t xml:space="preserve"> 97</t>
  </si>
  <si>
    <t xml:space="preserve"> 98</t>
  </si>
  <si>
    <t xml:space="preserve"> 99</t>
  </si>
  <si>
    <t xml:space="preserve"> 100</t>
  </si>
  <si>
    <t xml:space="preserve"> 101</t>
  </si>
  <si>
    <t xml:space="preserve"> 102</t>
  </si>
  <si>
    <t xml:space="preserve"> 103</t>
  </si>
  <si>
    <t xml:space="preserve"> 104</t>
  </si>
  <si>
    <t xml:space="preserve"> 105</t>
  </si>
  <si>
    <t xml:space="preserve"> 106</t>
  </si>
  <si>
    <t xml:space="preserve"> 107</t>
  </si>
  <si>
    <t xml:space="preserve"> 108</t>
  </si>
  <si>
    <t xml:space="preserve"> 109</t>
  </si>
  <si>
    <t xml:space="preserve"> 110</t>
  </si>
  <si>
    <t xml:space="preserve"> 111</t>
  </si>
  <si>
    <t xml:space="preserve"> 112</t>
  </si>
  <si>
    <t xml:space="preserve"> 113</t>
  </si>
  <si>
    <t xml:space="preserve"> 114</t>
  </si>
  <si>
    <t xml:space="preserve"> 115</t>
  </si>
  <si>
    <t xml:space="preserve"> 116</t>
  </si>
  <si>
    <t xml:space="preserve"> 117</t>
  </si>
  <si>
    <t xml:space="preserve"> 118</t>
  </si>
  <si>
    <t xml:space="preserve"> 119</t>
  </si>
  <si>
    <t xml:space="preserve"> 120</t>
  </si>
  <si>
    <t xml:space="preserve"> 121</t>
  </si>
  <si>
    <t xml:space="preserve"> 122</t>
  </si>
  <si>
    <t xml:space="preserve"> 123</t>
  </si>
  <si>
    <t xml:space="preserve"> 124</t>
  </si>
  <si>
    <t xml:space="preserve"> 125</t>
  </si>
  <si>
    <t xml:space="preserve"> 126</t>
  </si>
  <si>
    <t xml:space="preserve"> 127</t>
  </si>
  <si>
    <t xml:space="preserve"> 128</t>
  </si>
  <si>
    <t xml:space="preserve"> 129</t>
  </si>
  <si>
    <t xml:space="preserve"> 130</t>
  </si>
  <si>
    <t xml:space="preserve"> 131</t>
  </si>
  <si>
    <t xml:space="preserve"> 132</t>
  </si>
  <si>
    <t xml:space="preserve"> 133</t>
  </si>
  <si>
    <t xml:space="preserve"> 134</t>
  </si>
  <si>
    <t xml:space="preserve"> 135</t>
  </si>
  <si>
    <t xml:space="preserve"> 136</t>
  </si>
  <si>
    <t xml:space="preserve"> 137</t>
  </si>
  <si>
    <t xml:space="preserve"> 138</t>
  </si>
  <si>
    <t xml:space="preserve"> 139</t>
  </si>
  <si>
    <t xml:space="preserve"> 140</t>
  </si>
  <si>
    <t xml:space="preserve"> 141</t>
  </si>
  <si>
    <t xml:space="preserve"> 142</t>
  </si>
  <si>
    <t xml:space="preserve"> 143</t>
  </si>
  <si>
    <t xml:space="preserve"> 144</t>
  </si>
  <si>
    <t xml:space="preserve"> 145</t>
  </si>
  <si>
    <t xml:space="preserve"> 146</t>
  </si>
  <si>
    <t xml:space="preserve"> 147</t>
  </si>
  <si>
    <t xml:space="preserve"> 148</t>
  </si>
  <si>
    <t xml:space="preserve"> 149</t>
  </si>
  <si>
    <t xml:space="preserve"> 150</t>
  </si>
  <si>
    <t xml:space="preserve"> 151</t>
  </si>
  <si>
    <t xml:space="preserve"> 152</t>
  </si>
  <si>
    <t xml:space="preserve"> 153</t>
  </si>
  <si>
    <t xml:space="preserve"> 154</t>
  </si>
  <si>
    <t xml:space="preserve"> 155</t>
  </si>
  <si>
    <t xml:space="preserve"> 156</t>
  </si>
  <si>
    <t xml:space="preserve"> 157</t>
  </si>
  <si>
    <t xml:space="preserve"> 158</t>
  </si>
  <si>
    <t xml:space="preserve"> 159</t>
  </si>
  <si>
    <t xml:space="preserve"> 160</t>
  </si>
  <si>
    <t xml:space="preserve"> 161</t>
  </si>
  <si>
    <t xml:space="preserve"> 162</t>
  </si>
  <si>
    <t xml:space="preserve"> 163</t>
  </si>
  <si>
    <t xml:space="preserve"> 164</t>
  </si>
  <si>
    <t xml:space="preserve"> 165</t>
  </si>
  <si>
    <t xml:space="preserve"> 166</t>
  </si>
  <si>
    <t xml:space="preserve"> 167</t>
  </si>
  <si>
    <t xml:space="preserve"> 168</t>
  </si>
  <si>
    <t xml:space="preserve"> 169</t>
  </si>
  <si>
    <t xml:space="preserve"> 170</t>
  </si>
  <si>
    <t xml:space="preserve"> 171</t>
  </si>
  <si>
    <t xml:space="preserve"> 172</t>
  </si>
  <si>
    <t xml:space="preserve"> 173</t>
  </si>
  <si>
    <t xml:space="preserve"> 174</t>
  </si>
  <si>
    <t xml:space="preserve"> 175</t>
  </si>
  <si>
    <t xml:space="preserve"> 176</t>
  </si>
  <si>
    <t xml:space="preserve"> 177</t>
  </si>
  <si>
    <t xml:space="preserve"> 178</t>
  </si>
  <si>
    <t xml:space="preserve"> 179</t>
  </si>
  <si>
    <t xml:space="preserve"> 180</t>
  </si>
  <si>
    <t xml:space="preserve"> 181</t>
  </si>
  <si>
    <t xml:space="preserve"> 182</t>
  </si>
  <si>
    <t xml:space="preserve"> 183</t>
  </si>
  <si>
    <t xml:space="preserve"> 184</t>
  </si>
  <si>
    <t xml:space="preserve"> 185</t>
  </si>
  <si>
    <t xml:space="preserve"> 186</t>
  </si>
  <si>
    <t xml:space="preserve"> 187</t>
  </si>
  <si>
    <t xml:space="preserve"> 188</t>
  </si>
  <si>
    <t xml:space="preserve"> 189</t>
  </si>
  <si>
    <t xml:space="preserve"> 190</t>
  </si>
  <si>
    <t xml:space="preserve"> 191</t>
  </si>
  <si>
    <t xml:space="preserve"> 192</t>
  </si>
  <si>
    <t xml:space="preserve"> 193</t>
  </si>
  <si>
    <t xml:space="preserve"> 194</t>
  </si>
  <si>
    <t xml:space="preserve"> 195</t>
  </si>
  <si>
    <t xml:space="preserve"> 196</t>
  </si>
  <si>
    <t xml:space="preserve"> 197</t>
  </si>
  <si>
    <t xml:space="preserve"> 198</t>
  </si>
  <si>
    <t xml:space="preserve"> 199</t>
  </si>
  <si>
    <t xml:space="preserve"> 200</t>
  </si>
  <si>
    <t xml:space="preserve"> 201</t>
  </si>
  <si>
    <t xml:space="preserve"> 202</t>
  </si>
  <si>
    <t xml:space="preserve"> 203</t>
  </si>
  <si>
    <t xml:space="preserve"> 204</t>
  </si>
  <si>
    <t xml:space="preserve"> 205</t>
  </si>
  <si>
    <t xml:space="preserve"> 206</t>
  </si>
  <si>
    <t xml:space="preserve"> 207</t>
  </si>
  <si>
    <t xml:space="preserve"> 208</t>
  </si>
  <si>
    <t xml:space="preserve"> 209</t>
  </si>
  <si>
    <t xml:space="preserve"> 210</t>
  </si>
  <si>
    <t xml:space="preserve"> 211</t>
  </si>
  <si>
    <t xml:space="preserve"> 212</t>
  </si>
  <si>
    <t xml:space="preserve"> 213</t>
  </si>
  <si>
    <t xml:space="preserve"> 214</t>
  </si>
  <si>
    <t xml:space="preserve"> 215</t>
  </si>
  <si>
    <t xml:space="preserve"> 216</t>
  </si>
  <si>
    <t xml:space="preserve"> 217</t>
  </si>
  <si>
    <t xml:space="preserve"> 218</t>
  </si>
  <si>
    <t xml:space="preserve"> 219</t>
  </si>
  <si>
    <t xml:space="preserve"> 220</t>
  </si>
  <si>
    <t xml:space="preserve"> 221</t>
  </si>
  <si>
    <t xml:space="preserve"> 222</t>
  </si>
  <si>
    <t xml:space="preserve"> 223</t>
  </si>
  <si>
    <t xml:space="preserve"> 224</t>
  </si>
  <si>
    <t xml:space="preserve"> 225</t>
  </si>
  <si>
    <t xml:space="preserve"> 226</t>
  </si>
  <si>
    <t xml:space="preserve"> 227</t>
  </si>
  <si>
    <t xml:space="preserve"> 228</t>
  </si>
  <si>
    <t xml:space="preserve"> 229</t>
  </si>
  <si>
    <t xml:space="preserve"> 230</t>
  </si>
  <si>
    <t xml:space="preserve"> 231</t>
  </si>
  <si>
    <t xml:space="preserve"> 232</t>
  </si>
  <si>
    <t xml:space="preserve"> 233</t>
  </si>
  <si>
    <t xml:space="preserve"> 234</t>
  </si>
  <si>
    <t xml:space="preserve"> 235</t>
  </si>
  <si>
    <t xml:space="preserve"> 236</t>
  </si>
  <si>
    <t xml:space="preserve"> 237</t>
  </si>
  <si>
    <t xml:space="preserve"> 238</t>
  </si>
  <si>
    <t xml:space="preserve"> 239</t>
  </si>
  <si>
    <t xml:space="preserve"> 240</t>
  </si>
  <si>
    <t xml:space="preserve"> 241</t>
  </si>
  <si>
    <t xml:space="preserve"> 242</t>
  </si>
  <si>
    <t xml:space="preserve"> 243</t>
  </si>
  <si>
    <t xml:space="preserve"> 244</t>
  </si>
  <si>
    <t xml:space="preserve"> 245</t>
  </si>
  <si>
    <t xml:space="preserve"> 246</t>
  </si>
  <si>
    <t xml:space="preserve"> 247</t>
  </si>
  <si>
    <t xml:space="preserve"> 248</t>
  </si>
  <si>
    <t xml:space="preserve"> 249</t>
  </si>
  <si>
    <t xml:space="preserve"> 250</t>
  </si>
  <si>
    <t xml:space="preserve"> 251</t>
  </si>
  <si>
    <t xml:space="preserve"> 252</t>
  </si>
  <si>
    <t xml:space="preserve"> 253</t>
  </si>
  <si>
    <t xml:space="preserve"> 254</t>
  </si>
  <si>
    <t xml:space="preserve"> 255</t>
  </si>
  <si>
    <t xml:space="preserve"> 256</t>
  </si>
  <si>
    <t xml:space="preserve"> 257</t>
  </si>
  <si>
    <t xml:space="preserve"> 258</t>
  </si>
  <si>
    <t xml:space="preserve"> 259</t>
  </si>
  <si>
    <t xml:space="preserve"> 260</t>
  </si>
  <si>
    <t xml:space="preserve"> 261</t>
  </si>
  <si>
    <t xml:space="preserve"> 262</t>
  </si>
  <si>
    <t xml:space="preserve"> 263</t>
  </si>
  <si>
    <t xml:space="preserve"> 264</t>
  </si>
  <si>
    <t xml:space="preserve"> 265</t>
  </si>
  <si>
    <t xml:space="preserve"> 266</t>
  </si>
  <si>
    <t xml:space="preserve"> 267</t>
  </si>
  <si>
    <t xml:space="preserve"> 268</t>
  </si>
  <si>
    <t xml:space="preserve"> 269</t>
  </si>
  <si>
    <t xml:space="preserve"> 270</t>
  </si>
  <si>
    <t xml:space="preserve"> 271</t>
  </si>
  <si>
    <t xml:space="preserve"> 272</t>
  </si>
  <si>
    <t xml:space="preserve"> 273</t>
  </si>
  <si>
    <t xml:space="preserve"> 274</t>
  </si>
  <si>
    <t xml:space="preserve"> 275</t>
  </si>
  <si>
    <t xml:space="preserve"> 276</t>
  </si>
  <si>
    <t xml:space="preserve"> 277</t>
  </si>
  <si>
    <t xml:space="preserve"> 278</t>
  </si>
  <si>
    <t xml:space="preserve"> 279</t>
  </si>
  <si>
    <t xml:space="preserve"> 280</t>
  </si>
  <si>
    <t xml:space="preserve"> 281</t>
  </si>
  <si>
    <t xml:space="preserve"> 282</t>
  </si>
  <si>
    <t xml:space="preserve"> 283</t>
  </si>
  <si>
    <t xml:space="preserve"> 284</t>
  </si>
  <si>
    <t xml:space="preserve"> 285</t>
  </si>
  <si>
    <t xml:space="preserve"> 286</t>
  </si>
  <si>
    <t xml:space="preserve"> 287</t>
  </si>
  <si>
    <t xml:space="preserve"> 288</t>
  </si>
  <si>
    <t xml:space="preserve"> 289</t>
  </si>
  <si>
    <t xml:space="preserve"> 290</t>
  </si>
  <si>
    <t xml:space="preserve"> 291</t>
  </si>
  <si>
    <t xml:space="preserve"> 292</t>
  </si>
  <si>
    <t xml:space="preserve"> 293</t>
  </si>
  <si>
    <t xml:space="preserve"> 294</t>
  </si>
  <si>
    <t xml:space="preserve"> 295</t>
  </si>
  <si>
    <t xml:space="preserve"> 296</t>
  </si>
  <si>
    <t xml:space="preserve"> 297</t>
  </si>
  <si>
    <t xml:space="preserve"> 298</t>
  </si>
  <si>
    <t xml:space="preserve"> 299</t>
  </si>
  <si>
    <t xml:space="preserve"> 300</t>
  </si>
  <si>
    <t xml:space="preserve"> 301</t>
  </si>
  <si>
    <t xml:space="preserve"> 302</t>
  </si>
  <si>
    <t xml:space="preserve"> 303</t>
  </si>
  <si>
    <t xml:space="preserve"> 304</t>
  </si>
  <si>
    <t xml:space="preserve"> 305</t>
  </si>
  <si>
    <t xml:space="preserve"> 306</t>
  </si>
  <si>
    <t xml:space="preserve"> 307</t>
  </si>
  <si>
    <t xml:space="preserve"> 308</t>
  </si>
  <si>
    <t xml:space="preserve"> 309</t>
  </si>
  <si>
    <t xml:space="preserve"> 310</t>
  </si>
  <si>
    <t xml:space="preserve"> 311</t>
  </si>
  <si>
    <t xml:space="preserve"> 312</t>
  </si>
  <si>
    <t xml:space="preserve"> 313</t>
  </si>
  <si>
    <t xml:space="preserve"> 314</t>
  </si>
  <si>
    <t xml:space="preserve"> 315</t>
  </si>
  <si>
    <t xml:space="preserve"> 316</t>
  </si>
  <si>
    <t xml:space="preserve"> 317</t>
  </si>
  <si>
    <t xml:space="preserve"> 318</t>
  </si>
  <si>
    <t xml:space="preserve"> 319</t>
  </si>
  <si>
    <t xml:space="preserve"> 320</t>
  </si>
  <si>
    <t xml:space="preserve"> 321</t>
  </si>
  <si>
    <t xml:space="preserve"> 322</t>
  </si>
  <si>
    <t xml:space="preserve"> 323</t>
  </si>
  <si>
    <t xml:space="preserve"> 324</t>
  </si>
  <si>
    <t xml:space="preserve"> 325</t>
  </si>
  <si>
    <t xml:space="preserve"> 326</t>
  </si>
  <si>
    <t xml:space="preserve"> 327</t>
  </si>
  <si>
    <t xml:space="preserve"> 328</t>
  </si>
  <si>
    <t xml:space="preserve"> 329</t>
  </si>
  <si>
    <t xml:space="preserve"> 330</t>
  </si>
  <si>
    <t xml:space="preserve"> 331</t>
  </si>
  <si>
    <t xml:space="preserve"> 332</t>
  </si>
  <si>
    <t xml:space="preserve"> 333</t>
  </si>
  <si>
    <t xml:space="preserve"> 334</t>
  </si>
  <si>
    <t xml:space="preserve"> 335</t>
  </si>
  <si>
    <t xml:space="preserve"> 336</t>
  </si>
  <si>
    <t xml:space="preserve"> 337</t>
  </si>
  <si>
    <t xml:space="preserve"> 338</t>
  </si>
  <si>
    <t xml:space="preserve"> 339</t>
  </si>
  <si>
    <t xml:space="preserve"> 340</t>
  </si>
  <si>
    <t xml:space="preserve"> 341</t>
  </si>
  <si>
    <t xml:space="preserve"> 342</t>
  </si>
  <si>
    <t xml:space="preserve"> 343</t>
  </si>
  <si>
    <t xml:space="preserve"> 344</t>
  </si>
  <si>
    <t xml:space="preserve"> 345</t>
  </si>
  <si>
    <t xml:space="preserve"> 346</t>
  </si>
  <si>
    <t xml:space="preserve"> 347</t>
  </si>
  <si>
    <t xml:space="preserve"> 348</t>
  </si>
  <si>
    <t xml:space="preserve"> 349</t>
  </si>
  <si>
    <t xml:space="preserve"> 350</t>
  </si>
  <si>
    <t xml:space="preserve"> 351</t>
  </si>
  <si>
    <t xml:space="preserve"> 352</t>
  </si>
  <si>
    <t xml:space="preserve"> 353</t>
  </si>
  <si>
    <t xml:space="preserve"> 354</t>
  </si>
  <si>
    <t xml:space="preserve"> 355</t>
  </si>
  <si>
    <t xml:space="preserve"> 356</t>
  </si>
  <si>
    <t xml:space="preserve"> 357</t>
  </si>
  <si>
    <t xml:space="preserve"> 358</t>
  </si>
  <si>
    <t xml:space="preserve"> 359</t>
  </si>
  <si>
    <t xml:space="preserve"> 360</t>
  </si>
  <si>
    <t xml:space="preserve"> 361</t>
  </si>
  <si>
    <t xml:space="preserve"> 362</t>
  </si>
  <si>
    <t xml:space="preserve"> 363</t>
  </si>
  <si>
    <t xml:space="preserve"> 364</t>
  </si>
  <si>
    <t xml:space="preserve"> 365</t>
  </si>
  <si>
    <t xml:space="preserve"> 366</t>
  </si>
  <si>
    <t xml:space="preserve"> 367</t>
  </si>
  <si>
    <t xml:space="preserve"> 368</t>
  </si>
  <si>
    <t xml:space="preserve"> 369</t>
  </si>
  <si>
    <t xml:space="preserve"> 370</t>
  </si>
  <si>
    <t xml:space="preserve"> 371</t>
  </si>
  <si>
    <t xml:space="preserve"> 372</t>
  </si>
  <si>
    <t xml:space="preserve"> 373</t>
  </si>
  <si>
    <t xml:space="preserve"> 374</t>
  </si>
  <si>
    <t xml:space="preserve"> 375</t>
  </si>
  <si>
    <t xml:space="preserve"> 376</t>
  </si>
  <si>
    <t xml:space="preserve"> 377</t>
  </si>
  <si>
    <t xml:space="preserve"> 378</t>
  </si>
  <si>
    <t xml:space="preserve"> 379</t>
  </si>
  <si>
    <t xml:space="preserve"> 380</t>
  </si>
  <si>
    <t xml:space="preserve"> 381</t>
  </si>
  <si>
    <t xml:space="preserve"> 382</t>
  </si>
  <si>
    <t xml:space="preserve"> 383</t>
  </si>
  <si>
    <t xml:space="preserve"> 384</t>
  </si>
  <si>
    <t xml:space="preserve"> 385</t>
  </si>
  <si>
    <t xml:space="preserve"> 386</t>
  </si>
  <si>
    <t xml:space="preserve"> 387</t>
  </si>
  <si>
    <t xml:space="preserve"> 388</t>
  </si>
  <si>
    <t xml:space="preserve"> 389</t>
  </si>
  <si>
    <t xml:space="preserve"> 390</t>
  </si>
  <si>
    <t xml:space="preserve"> 391</t>
  </si>
  <si>
    <t xml:space="preserve"> 392</t>
  </si>
  <si>
    <t xml:space="preserve"> 393</t>
  </si>
  <si>
    <t xml:space="preserve"> 394</t>
  </si>
  <si>
    <t xml:space="preserve"> 395</t>
  </si>
  <si>
    <t xml:space="preserve"> 396</t>
  </si>
  <si>
    <t xml:space="preserve"> 397</t>
  </si>
  <si>
    <t xml:space="preserve"> 398</t>
  </si>
  <si>
    <t xml:space="preserve"> 399</t>
  </si>
  <si>
    <t xml:space="preserve"> 400</t>
  </si>
  <si>
    <t xml:space="preserve"> 401</t>
  </si>
  <si>
    <t xml:space="preserve"> 402</t>
  </si>
  <si>
    <t xml:space="preserve"> 403</t>
  </si>
  <si>
    <t xml:space="preserve"> 404</t>
  </si>
  <si>
    <t xml:space="preserve"> 405</t>
  </si>
  <si>
    <t xml:space="preserve"> 406</t>
  </si>
  <si>
    <t xml:space="preserve"> 407</t>
  </si>
  <si>
    <t xml:space="preserve"> 408</t>
  </si>
  <si>
    <t xml:space="preserve"> 409</t>
  </si>
  <si>
    <t xml:space="preserve"> 410</t>
  </si>
  <si>
    <t xml:space="preserve"> 411</t>
  </si>
  <si>
    <t xml:space="preserve"> 412</t>
  </si>
  <si>
    <t xml:space="preserve"> 413</t>
  </si>
  <si>
    <t xml:space="preserve"> 414</t>
  </si>
  <si>
    <t xml:space="preserve"> 415</t>
  </si>
  <si>
    <t xml:space="preserve"> 416</t>
  </si>
  <si>
    <t xml:space="preserve"> 417</t>
  </si>
  <si>
    <t xml:space="preserve"> 418</t>
  </si>
  <si>
    <t xml:space="preserve"> 419</t>
  </si>
  <si>
    <t xml:space="preserve"> 420</t>
  </si>
  <si>
    <t xml:space="preserve"> 421</t>
  </si>
  <si>
    <t xml:space="preserve"> 422</t>
  </si>
  <si>
    <t xml:space="preserve"> 423</t>
  </si>
  <si>
    <t xml:space="preserve"> 424</t>
  </si>
  <si>
    <t xml:space="preserve"> 425</t>
  </si>
  <si>
    <t xml:space="preserve"> 426</t>
  </si>
  <si>
    <t xml:space="preserve"> 427</t>
  </si>
  <si>
    <t xml:space="preserve"> 428</t>
  </si>
  <si>
    <t xml:space="preserve"> 429</t>
  </si>
  <si>
    <t xml:space="preserve"> 430</t>
  </si>
  <si>
    <t xml:space="preserve"> 431</t>
  </si>
  <si>
    <t xml:space="preserve"> 432</t>
  </si>
  <si>
    <t xml:space="preserve"> 433</t>
  </si>
  <si>
    <t xml:space="preserve"> 434</t>
  </si>
  <si>
    <t xml:space="preserve"> 435</t>
  </si>
  <si>
    <t xml:space="preserve"> 436</t>
  </si>
  <si>
    <t xml:space="preserve"> 437</t>
  </si>
  <si>
    <t xml:space="preserve"> 438</t>
  </si>
  <si>
    <t xml:space="preserve"> 439</t>
  </si>
  <si>
    <t xml:space="preserve"> 440</t>
  </si>
  <si>
    <t xml:space="preserve"> 441</t>
  </si>
  <si>
    <t xml:space="preserve"> 442</t>
  </si>
  <si>
    <t xml:space="preserve"> 443</t>
  </si>
  <si>
    <t xml:space="preserve"> 444</t>
  </si>
  <si>
    <t xml:space="preserve"> 445</t>
  </si>
  <si>
    <t xml:space="preserve"> 446</t>
  </si>
  <si>
    <t xml:space="preserve"> 447</t>
  </si>
  <si>
    <t xml:space="preserve"> 448</t>
  </si>
  <si>
    <t xml:space="preserve"> 449</t>
  </si>
  <si>
    <t xml:space="preserve"> 450</t>
  </si>
  <si>
    <t xml:space="preserve"> 451</t>
  </si>
  <si>
    <t xml:space="preserve"> 452</t>
  </si>
  <si>
    <t xml:space="preserve"> 453</t>
  </si>
  <si>
    <t xml:space="preserve"> 454</t>
  </si>
  <si>
    <t xml:space="preserve"> 455</t>
  </si>
  <si>
    <t xml:space="preserve"> 456</t>
  </si>
  <si>
    <t xml:space="preserve"> 457</t>
  </si>
  <si>
    <t xml:space="preserve"> 458</t>
  </si>
  <si>
    <t xml:space="preserve"> 459</t>
  </si>
  <si>
    <t xml:space="preserve"> 460</t>
  </si>
  <si>
    <t xml:space="preserve"> 461</t>
  </si>
  <si>
    <t xml:space="preserve"> 462</t>
  </si>
  <si>
    <t xml:space="preserve"> 463</t>
  </si>
  <si>
    <t xml:space="preserve"> 464</t>
  </si>
  <si>
    <t xml:space="preserve"> 465</t>
  </si>
  <si>
    <t xml:space="preserve"> 466</t>
  </si>
  <si>
    <t xml:space="preserve"> 467</t>
  </si>
  <si>
    <t xml:space="preserve"> 468</t>
  </si>
  <si>
    <t xml:space="preserve"> 469</t>
  </si>
  <si>
    <t xml:space="preserve"> 470</t>
  </si>
  <si>
    <t xml:space="preserve"> 471</t>
  </si>
  <si>
    <t xml:space="preserve"> 472</t>
  </si>
  <si>
    <t xml:space="preserve"> 473</t>
  </si>
  <si>
    <t xml:space="preserve"> 474</t>
  </si>
  <si>
    <t xml:space="preserve"> 475</t>
  </si>
  <si>
    <t xml:space="preserve"> 476</t>
  </si>
  <si>
    <t xml:space="preserve"> 477</t>
  </si>
  <si>
    <t xml:space="preserve"> 478</t>
  </si>
  <si>
    <t xml:space="preserve"> 479</t>
  </si>
  <si>
    <t xml:space="preserve"> 480</t>
  </si>
  <si>
    <t xml:space="preserve"> 481</t>
  </si>
  <si>
    <t xml:space="preserve"> 482</t>
  </si>
  <si>
    <t xml:space="preserve"> 483</t>
  </si>
  <si>
    <t xml:space="preserve"> 484</t>
  </si>
  <si>
    <t xml:space="preserve"> 485</t>
  </si>
  <si>
    <t xml:space="preserve"> 486</t>
  </si>
  <si>
    <t xml:space="preserve"> 487</t>
  </si>
  <si>
    <t xml:space="preserve"> 488</t>
  </si>
  <si>
    <t xml:space="preserve"> 489</t>
  </si>
  <si>
    <t xml:space="preserve"> 490</t>
  </si>
  <si>
    <t xml:space="preserve"> 491</t>
  </si>
  <si>
    <t xml:space="preserve"> 492</t>
  </si>
  <si>
    <t xml:space="preserve"> 493</t>
  </si>
  <si>
    <t xml:space="preserve"> 494</t>
  </si>
  <si>
    <t xml:space="preserve"> 495</t>
  </si>
  <si>
    <t xml:space="preserve"> 496</t>
  </si>
  <si>
    <t xml:space="preserve"> 497</t>
  </si>
  <si>
    <t xml:space="preserve"> 498</t>
  </si>
  <si>
    <t xml:space="preserve"> 499</t>
  </si>
  <si>
    <t xml:space="preserve"> 500</t>
  </si>
  <si>
    <t xml:space="preserve"> 501</t>
  </si>
  <si>
    <t xml:space="preserve"> 502</t>
  </si>
  <si>
    <t xml:space="preserve"> 503</t>
  </si>
  <si>
    <t xml:space="preserve"> 504</t>
  </si>
  <si>
    <t xml:space="preserve"> 505</t>
  </si>
  <si>
    <t xml:space="preserve"> 506</t>
  </si>
  <si>
    <t xml:space="preserve"> 507</t>
  </si>
  <si>
    <t xml:space="preserve"> 508</t>
  </si>
  <si>
    <t xml:space="preserve"> 509</t>
  </si>
  <si>
    <t xml:space="preserve"> 510</t>
  </si>
  <si>
    <t xml:space="preserve"> 511</t>
  </si>
  <si>
    <t xml:space="preserve"> 512</t>
  </si>
  <si>
    <t xml:space="preserve"> 513</t>
  </si>
  <si>
    <t xml:space="preserve"> 514</t>
  </si>
  <si>
    <t xml:space="preserve"> 515</t>
  </si>
  <si>
    <t xml:space="preserve"> 516</t>
  </si>
  <si>
    <t xml:space="preserve"> 517</t>
  </si>
  <si>
    <t xml:space="preserve"> 518</t>
  </si>
  <si>
    <t xml:space="preserve"> 519</t>
  </si>
  <si>
    <t xml:space="preserve"> 520</t>
  </si>
  <si>
    <t xml:space="preserve"> 521</t>
  </si>
  <si>
    <t xml:space="preserve"> 522</t>
  </si>
  <si>
    <t xml:space="preserve"> 523</t>
  </si>
  <si>
    <t xml:space="preserve"> 524</t>
  </si>
  <si>
    <t xml:space="preserve"> 525</t>
  </si>
  <si>
    <t xml:space="preserve"> 526</t>
  </si>
  <si>
    <t xml:space="preserve"> 527</t>
  </si>
  <si>
    <t xml:space="preserve"> 528</t>
  </si>
  <si>
    <t xml:space="preserve"> 529</t>
  </si>
  <si>
    <t xml:space="preserve"> 530</t>
  </si>
  <si>
    <t xml:space="preserve"> 531</t>
  </si>
  <si>
    <t xml:space="preserve"> 532</t>
  </si>
  <si>
    <t xml:space="preserve"> 533</t>
  </si>
  <si>
    <t xml:space="preserve"> 534</t>
  </si>
  <si>
    <t xml:space="preserve"> 535</t>
  </si>
  <si>
    <t xml:space="preserve"> 536</t>
  </si>
  <si>
    <t xml:space="preserve"> 537</t>
  </si>
  <si>
    <t xml:space="preserve"> 538</t>
  </si>
  <si>
    <t xml:space="preserve"> 539</t>
  </si>
  <si>
    <t xml:space="preserve"> 540</t>
  </si>
  <si>
    <t xml:space="preserve"> 541</t>
  </si>
  <si>
    <t xml:space="preserve"> 542</t>
  </si>
  <si>
    <t xml:space="preserve"> 543</t>
  </si>
  <si>
    <t xml:space="preserve"> 544</t>
  </si>
  <si>
    <t xml:space="preserve"> 545</t>
  </si>
  <si>
    <t xml:space="preserve"> 546</t>
  </si>
  <si>
    <t xml:space="preserve"> 547</t>
  </si>
  <si>
    <t xml:space="preserve"> 548</t>
  </si>
  <si>
    <t xml:space="preserve"> 549</t>
  </si>
  <si>
    <t xml:space="preserve"> 550</t>
  </si>
  <si>
    <t xml:space="preserve"> 551</t>
  </si>
  <si>
    <t xml:space="preserve"> 552</t>
  </si>
  <si>
    <t xml:space="preserve"> 553</t>
  </si>
  <si>
    <t xml:space="preserve"> 554</t>
  </si>
  <si>
    <t xml:space="preserve"> 555</t>
  </si>
  <si>
    <t xml:space="preserve"> 556</t>
  </si>
  <si>
    <t xml:space="preserve"> 557</t>
  </si>
  <si>
    <t xml:space="preserve"> 558</t>
  </si>
  <si>
    <t xml:space="preserve"> 559</t>
  </si>
  <si>
    <t xml:space="preserve"> 560</t>
  </si>
  <si>
    <t xml:space="preserve"> 561</t>
  </si>
  <si>
    <t xml:space="preserve"> 562</t>
  </si>
  <si>
    <t xml:space="preserve"> 563</t>
  </si>
  <si>
    <t xml:space="preserve"> 564</t>
  </si>
  <si>
    <t xml:space="preserve"> 565</t>
  </si>
  <si>
    <t xml:space="preserve"> 566</t>
  </si>
  <si>
    <t xml:space="preserve"> 567</t>
  </si>
  <si>
    <t xml:space="preserve"> 568</t>
  </si>
  <si>
    <t xml:space="preserve"> 569</t>
  </si>
  <si>
    <t xml:space="preserve"> 570</t>
  </si>
  <si>
    <t xml:space="preserve"> 571</t>
  </si>
  <si>
    <t xml:space="preserve"> 572</t>
  </si>
  <si>
    <t xml:space="preserve"> 573</t>
  </si>
  <si>
    <t xml:space="preserve"> 574</t>
  </si>
  <si>
    <t xml:space="preserve"> 575</t>
  </si>
  <si>
    <t xml:space="preserve"> 576</t>
  </si>
  <si>
    <t xml:space="preserve"> 577</t>
  </si>
  <si>
    <t xml:space="preserve"> 578</t>
  </si>
  <si>
    <t xml:space="preserve"> 579</t>
  </si>
  <si>
    <t xml:space="preserve"> 580</t>
  </si>
  <si>
    <t xml:space="preserve"> 581</t>
  </si>
  <si>
    <t xml:space="preserve"> 582</t>
  </si>
  <si>
    <t xml:space="preserve"> 583</t>
  </si>
  <si>
    <t xml:space="preserve"> 584</t>
  </si>
  <si>
    <t xml:space="preserve"> 585</t>
  </si>
  <si>
    <t xml:space="preserve"> 586</t>
  </si>
  <si>
    <t xml:space="preserve"> 587</t>
  </si>
  <si>
    <t xml:space="preserve"> 588</t>
  </si>
  <si>
    <t xml:space="preserve"> 589</t>
  </si>
  <si>
    <t xml:space="preserve"> 590</t>
  </si>
  <si>
    <t xml:space="preserve"> 591</t>
  </si>
  <si>
    <t xml:space="preserve"> 592</t>
  </si>
  <si>
    <t xml:space="preserve"> 593</t>
  </si>
  <si>
    <t xml:space="preserve"> 594</t>
  </si>
  <si>
    <t xml:space="preserve"> 595</t>
  </si>
  <si>
    <t xml:space="preserve"> 596</t>
  </si>
  <si>
    <t xml:space="preserve"> 597</t>
  </si>
  <si>
    <t xml:space="preserve"> 598</t>
  </si>
  <si>
    <t xml:space="preserve"> 599</t>
  </si>
  <si>
    <t xml:space="preserve"> 600</t>
  </si>
  <si>
    <t xml:space="preserve"> 601</t>
  </si>
  <si>
    <t xml:space="preserve"> 602</t>
  </si>
  <si>
    <t xml:space="preserve"> 603</t>
  </si>
  <si>
    <t xml:space="preserve"> 604</t>
  </si>
  <si>
    <t xml:space="preserve"> 605</t>
  </si>
  <si>
    <t xml:space="preserve"> 606</t>
  </si>
  <si>
    <t xml:space="preserve"> 607</t>
  </si>
  <si>
    <t xml:space="preserve"> 608</t>
  </si>
  <si>
    <t xml:space="preserve"> 609</t>
  </si>
  <si>
    <t xml:space="preserve"> 610</t>
  </si>
  <si>
    <t xml:space="preserve"> 611</t>
  </si>
  <si>
    <t xml:space="preserve"> 612</t>
  </si>
  <si>
    <t xml:space="preserve"> 613</t>
  </si>
  <si>
    <t xml:space="preserve"> 614</t>
  </si>
  <si>
    <t xml:space="preserve"> 615</t>
  </si>
  <si>
    <t xml:space="preserve"> 616</t>
  </si>
  <si>
    <t xml:space="preserve"> 617</t>
  </si>
  <si>
    <t xml:space="preserve"> 618</t>
  </si>
  <si>
    <t xml:space="preserve"> 619</t>
  </si>
  <si>
    <t xml:space="preserve"> 620</t>
  </si>
  <si>
    <t xml:space="preserve"> 621</t>
  </si>
  <si>
    <t xml:space="preserve"> 622</t>
  </si>
  <si>
    <t xml:space="preserve"> 623</t>
  </si>
  <si>
    <t xml:space="preserve"> 624</t>
  </si>
  <si>
    <t xml:space="preserve"> 625</t>
  </si>
  <si>
    <t xml:space="preserve"> 626</t>
  </si>
  <si>
    <t xml:space="preserve"> 627</t>
  </si>
  <si>
    <t xml:space="preserve"> 628</t>
  </si>
  <si>
    <t xml:space="preserve"> 629</t>
  </si>
  <si>
    <t xml:space="preserve"> 630</t>
  </si>
  <si>
    <t xml:space="preserve"> 631</t>
  </si>
  <si>
    <t xml:space="preserve"> 632</t>
  </si>
  <si>
    <t xml:space="preserve"> 633</t>
  </si>
  <si>
    <t xml:space="preserve"> 634</t>
  </si>
  <si>
    <t xml:space="preserve"> 635</t>
  </si>
  <si>
    <t xml:space="preserve"> 636</t>
  </si>
  <si>
    <t xml:space="preserve"> 637</t>
  </si>
  <si>
    <t xml:space="preserve"> 638</t>
  </si>
  <si>
    <t xml:space="preserve"> 639</t>
  </si>
  <si>
    <t xml:space="preserve"> 640</t>
  </si>
  <si>
    <t xml:space="preserve"> 641</t>
  </si>
  <si>
    <t xml:space="preserve"> 642</t>
  </si>
  <si>
    <t xml:space="preserve"> 643</t>
  </si>
  <si>
    <t xml:space="preserve"> 644</t>
  </si>
  <si>
    <t xml:space="preserve"> 645</t>
  </si>
  <si>
    <t xml:space="preserve"> 646</t>
  </si>
  <si>
    <t xml:space="preserve"> 647</t>
  </si>
  <si>
    <t xml:space="preserve"> 648</t>
  </si>
  <si>
    <t xml:space="preserve"> 649</t>
  </si>
  <si>
    <t xml:space="preserve"> 650</t>
  </si>
  <si>
    <t xml:space="preserve"> 651</t>
  </si>
  <si>
    <t xml:space="preserve"> 652</t>
  </si>
  <si>
    <t xml:space="preserve"> 653</t>
  </si>
  <si>
    <t xml:space="preserve"> 654</t>
  </si>
  <si>
    <t xml:space="preserve"> 655</t>
  </si>
  <si>
    <t xml:space="preserve"> 656</t>
  </si>
  <si>
    <t xml:space="preserve"> 657</t>
  </si>
  <si>
    <t xml:space="preserve"> 658</t>
  </si>
  <si>
    <t xml:space="preserve"> 659</t>
  </si>
  <si>
    <t xml:space="preserve"> 660</t>
  </si>
  <si>
    <t xml:space="preserve"> 661</t>
  </si>
  <si>
    <t xml:space="preserve"> 662</t>
  </si>
  <si>
    <t xml:space="preserve"> 663</t>
  </si>
  <si>
    <t xml:space="preserve"> 664</t>
  </si>
  <si>
    <t xml:space="preserve"> 665</t>
  </si>
  <si>
    <t xml:space="preserve"> 666</t>
  </si>
  <si>
    <t xml:space="preserve"> 667</t>
  </si>
  <si>
    <t xml:space="preserve"> 668</t>
  </si>
  <si>
    <t xml:space="preserve"> 669</t>
  </si>
  <si>
    <t xml:space="preserve"> 670</t>
  </si>
  <si>
    <t xml:space="preserve"> 671</t>
  </si>
  <si>
    <t xml:space="preserve"> 672</t>
  </si>
  <si>
    <t xml:space="preserve"> 673</t>
  </si>
  <si>
    <t xml:space="preserve"> 674</t>
  </si>
  <si>
    <t xml:space="preserve"> 675</t>
  </si>
  <si>
    <t xml:space="preserve"> 676</t>
  </si>
  <si>
    <t xml:space="preserve"> 677</t>
  </si>
  <si>
    <t xml:space="preserve"> 678</t>
  </si>
  <si>
    <t xml:space="preserve"> 679</t>
  </si>
  <si>
    <t xml:space="preserve"> 680</t>
  </si>
  <si>
    <t xml:space="preserve"> 681</t>
  </si>
  <si>
    <t xml:space="preserve"> 682</t>
  </si>
  <si>
    <t xml:space="preserve"> 683</t>
  </si>
  <si>
    <t xml:space="preserve"> 684</t>
  </si>
  <si>
    <t xml:space="preserve"> 685</t>
  </si>
  <si>
    <t xml:space="preserve"> 686</t>
  </si>
  <si>
    <t xml:space="preserve"> 687</t>
  </si>
  <si>
    <t xml:space="preserve"> 688</t>
  </si>
  <si>
    <t xml:space="preserve"> 689</t>
  </si>
  <si>
    <t xml:space="preserve"> 690</t>
  </si>
  <si>
    <t xml:space="preserve"> 691</t>
  </si>
  <si>
    <t xml:space="preserve"> 692</t>
  </si>
  <si>
    <t xml:space="preserve"> 693</t>
  </si>
  <si>
    <t xml:space="preserve"> 694</t>
  </si>
  <si>
    <t xml:space="preserve"> 695</t>
  </si>
  <si>
    <t xml:space="preserve"> 696</t>
  </si>
  <si>
    <t xml:space="preserve"> 697</t>
  </si>
  <si>
    <t xml:space="preserve"> 698</t>
  </si>
  <si>
    <t xml:space="preserve"> 699</t>
  </si>
  <si>
    <t xml:space="preserve"> 700</t>
  </si>
  <si>
    <t xml:space="preserve"> 701</t>
  </si>
  <si>
    <t xml:space="preserve"> 702</t>
  </si>
  <si>
    <t xml:space="preserve"> 703</t>
  </si>
  <si>
    <t xml:space="preserve"> 704</t>
  </si>
  <si>
    <t xml:space="preserve"> 705</t>
  </si>
  <si>
    <t xml:space="preserve"> 706</t>
  </si>
  <si>
    <t xml:space="preserve"> 707</t>
  </si>
  <si>
    <t xml:space="preserve"> 708</t>
  </si>
  <si>
    <t xml:space="preserve"> 709</t>
  </si>
  <si>
    <t xml:space="preserve"> 710</t>
  </si>
  <si>
    <t xml:space="preserve"> 711</t>
  </si>
  <si>
    <t xml:space="preserve"> 712</t>
  </si>
  <si>
    <t xml:space="preserve"> 713</t>
  </si>
  <si>
    <t xml:space="preserve"> 714</t>
  </si>
  <si>
    <t xml:space="preserve"> 715</t>
  </si>
  <si>
    <t xml:space="preserve"> 716</t>
  </si>
  <si>
    <t xml:space="preserve"> 717</t>
  </si>
  <si>
    <t xml:space="preserve"> 718</t>
  </si>
  <si>
    <t xml:space="preserve"> 719</t>
  </si>
  <si>
    <t xml:space="preserve"> 720</t>
  </si>
  <si>
    <t xml:space="preserve"> 721</t>
  </si>
  <si>
    <t xml:space="preserve"> 722</t>
  </si>
  <si>
    <t xml:space="preserve"> 723</t>
  </si>
  <si>
    <t xml:space="preserve"> 724</t>
  </si>
  <si>
    <t xml:space="preserve"> 725</t>
  </si>
  <si>
    <t xml:space="preserve"> 726</t>
  </si>
  <si>
    <t xml:space="preserve"> 727</t>
  </si>
  <si>
    <t xml:space="preserve"> 728</t>
  </si>
  <si>
    <t xml:space="preserve"> 729</t>
  </si>
  <si>
    <t xml:space="preserve"> 730</t>
  </si>
  <si>
    <t xml:space="preserve"> 731</t>
  </si>
  <si>
    <t xml:space="preserve"> 732</t>
  </si>
  <si>
    <t xml:space="preserve"> 733</t>
  </si>
  <si>
    <t xml:space="preserve"> 734</t>
  </si>
  <si>
    <t xml:space="preserve"> 735</t>
  </si>
  <si>
    <t xml:space="preserve"> 736</t>
  </si>
  <si>
    <t xml:space="preserve"> 737</t>
  </si>
  <si>
    <t xml:space="preserve"> 738</t>
  </si>
  <si>
    <t xml:space="preserve"> 739</t>
  </si>
  <si>
    <t xml:space="preserve"> 740</t>
  </si>
  <si>
    <t xml:space="preserve"> 741</t>
  </si>
  <si>
    <t xml:space="preserve"> 742</t>
  </si>
  <si>
    <t xml:space="preserve"> 743</t>
  </si>
  <si>
    <t xml:space="preserve"> 744</t>
  </si>
  <si>
    <t xml:space="preserve"> 745</t>
  </si>
  <si>
    <t xml:space="preserve"> 746</t>
  </si>
  <si>
    <t xml:space="preserve"> 747</t>
  </si>
  <si>
    <t xml:space="preserve"> 748</t>
  </si>
  <si>
    <t xml:space="preserve"> 749</t>
  </si>
  <si>
    <t xml:space="preserve"> 750</t>
  </si>
  <si>
    <t xml:space="preserve"> 751</t>
  </si>
  <si>
    <t xml:space="preserve"> 752</t>
  </si>
  <si>
    <t xml:space="preserve"> 753</t>
  </si>
  <si>
    <t xml:space="preserve"> 754</t>
  </si>
  <si>
    <t xml:space="preserve"> 755</t>
  </si>
  <si>
    <t xml:space="preserve"> 756</t>
  </si>
  <si>
    <t xml:space="preserve"> 757</t>
  </si>
  <si>
    <t xml:space="preserve"> 758</t>
  </si>
  <si>
    <t xml:space="preserve"> 759</t>
  </si>
  <si>
    <t xml:space="preserve"> 760</t>
  </si>
  <si>
    <t xml:space="preserve"> 761</t>
  </si>
  <si>
    <t xml:space="preserve"> 762</t>
  </si>
  <si>
    <t xml:space="preserve"> 763</t>
  </si>
  <si>
    <t xml:space="preserve"> 764</t>
  </si>
  <si>
    <t xml:space="preserve"> 765</t>
  </si>
  <si>
    <t xml:space="preserve"> 766</t>
  </si>
  <si>
    <t xml:space="preserve"> 767</t>
  </si>
  <si>
    <t xml:space="preserve"> 768</t>
  </si>
  <si>
    <t xml:space="preserve"> 769</t>
  </si>
  <si>
    <t xml:space="preserve"> 770</t>
  </si>
  <si>
    <t xml:space="preserve"> 771</t>
  </si>
  <si>
    <t xml:space="preserve"> 772</t>
  </si>
  <si>
    <t xml:space="preserve"> 773</t>
  </si>
  <si>
    <t xml:space="preserve"> 774</t>
  </si>
  <si>
    <t xml:space="preserve"> 775</t>
  </si>
  <si>
    <t xml:space="preserve"> 776</t>
  </si>
  <si>
    <t xml:space="preserve"> 777</t>
  </si>
  <si>
    <t xml:space="preserve"> 778</t>
  </si>
  <si>
    <t xml:space="preserve"> 779</t>
  </si>
  <si>
    <t xml:space="preserve"> 780</t>
  </si>
  <si>
    <t xml:space="preserve"> 781</t>
  </si>
  <si>
    <t xml:space="preserve"> 782</t>
  </si>
  <si>
    <t xml:space="preserve"> 783</t>
  </si>
  <si>
    <t xml:space="preserve"> 784</t>
  </si>
  <si>
    <t xml:space="preserve"> 785</t>
  </si>
  <si>
    <t xml:space="preserve"> 786</t>
  </si>
  <si>
    <t xml:space="preserve"> 787</t>
  </si>
  <si>
    <t xml:space="preserve"> 788</t>
  </si>
  <si>
    <t xml:space="preserve"> 789</t>
  </si>
  <si>
    <t xml:space="preserve"> 790</t>
  </si>
  <si>
    <t xml:space="preserve"> 791</t>
  </si>
  <si>
    <t xml:space="preserve"> 792</t>
  </si>
  <si>
    <t xml:space="preserve"> 793</t>
  </si>
  <si>
    <t xml:space="preserve"> 794</t>
  </si>
  <si>
    <t xml:space="preserve"> 795</t>
  </si>
  <si>
    <t xml:space="preserve"> 796</t>
  </si>
  <si>
    <t xml:space="preserve"> 797</t>
  </si>
  <si>
    <t xml:space="preserve"> 798</t>
  </si>
  <si>
    <t xml:space="preserve"> 799</t>
  </si>
  <si>
    <t xml:space="preserve"> 800</t>
  </si>
  <si>
    <t xml:space="preserve"> 801</t>
  </si>
  <si>
    <t xml:space="preserve"> 802</t>
  </si>
  <si>
    <t xml:space="preserve"> 803</t>
  </si>
  <si>
    <t xml:space="preserve"> 804</t>
  </si>
  <si>
    <t xml:space="preserve"> 805</t>
  </si>
  <si>
    <t xml:space="preserve"> 806</t>
  </si>
  <si>
    <t xml:space="preserve"> 807</t>
  </si>
  <si>
    <t xml:space="preserve"> 808</t>
  </si>
  <si>
    <t xml:space="preserve"> 809</t>
  </si>
  <si>
    <t xml:space="preserve"> 810</t>
  </si>
  <si>
    <t xml:space="preserve"> 811</t>
  </si>
  <si>
    <t xml:space="preserve"> 812</t>
  </si>
  <si>
    <t xml:space="preserve"> 813</t>
  </si>
  <si>
    <t xml:space="preserve"> 814</t>
  </si>
  <si>
    <t xml:space="preserve"> 815</t>
  </si>
  <si>
    <t xml:space="preserve"> 816</t>
  </si>
  <si>
    <t xml:space="preserve"> 817</t>
  </si>
  <si>
    <t xml:space="preserve"> 818</t>
  </si>
  <si>
    <t xml:space="preserve"> 819</t>
  </si>
  <si>
    <t xml:space="preserve"> 820</t>
  </si>
  <si>
    <t xml:space="preserve"> 821</t>
  </si>
  <si>
    <t xml:space="preserve"> 822</t>
  </si>
  <si>
    <t xml:space="preserve"> 823</t>
  </si>
  <si>
    <t xml:space="preserve"> 824</t>
  </si>
  <si>
    <t xml:space="preserve"> 825</t>
  </si>
  <si>
    <t xml:space="preserve"> 826</t>
  </si>
  <si>
    <t xml:space="preserve"> 827</t>
  </si>
  <si>
    <t xml:space="preserve"> 828</t>
  </si>
  <si>
    <t xml:space="preserve"> 829</t>
  </si>
  <si>
    <t xml:space="preserve"> 830</t>
  </si>
  <si>
    <t xml:space="preserve"> 831</t>
  </si>
  <si>
    <t xml:space="preserve"> 832</t>
  </si>
  <si>
    <t xml:space="preserve"> 833</t>
  </si>
  <si>
    <t xml:space="preserve"> 834</t>
  </si>
  <si>
    <t xml:space="preserve"> 835</t>
  </si>
  <si>
    <t xml:space="preserve"> 836</t>
  </si>
  <si>
    <t xml:space="preserve"> 837</t>
  </si>
  <si>
    <t xml:space="preserve"> 838</t>
  </si>
  <si>
    <t xml:space="preserve"> 839</t>
  </si>
  <si>
    <t xml:space="preserve"> 840</t>
  </si>
  <si>
    <t xml:space="preserve"> 841</t>
  </si>
  <si>
    <t xml:space="preserve"> 842</t>
  </si>
  <si>
    <t xml:space="preserve"> 843</t>
  </si>
  <si>
    <t xml:space="preserve"> 844</t>
  </si>
  <si>
    <t xml:space="preserve"> 845</t>
  </si>
  <si>
    <t xml:space="preserve"> 846</t>
  </si>
  <si>
    <t xml:space="preserve"> 847</t>
  </si>
  <si>
    <t xml:space="preserve"> 848</t>
  </si>
  <si>
    <t xml:space="preserve"> 849</t>
  </si>
  <si>
    <t xml:space="preserve"> 850</t>
  </si>
  <si>
    <t xml:space="preserve"> 851</t>
  </si>
  <si>
    <t xml:space="preserve"> 852</t>
  </si>
  <si>
    <t xml:space="preserve"> 853</t>
  </si>
  <si>
    <t xml:space="preserve"> 854</t>
  </si>
  <si>
    <t xml:space="preserve"> 855</t>
  </si>
  <si>
    <t xml:space="preserve"> 856</t>
  </si>
  <si>
    <t xml:space="preserve"> 857</t>
  </si>
  <si>
    <t xml:space="preserve"> 858</t>
  </si>
  <si>
    <t xml:space="preserve"> 859</t>
  </si>
  <si>
    <t xml:space="preserve"> 860</t>
  </si>
  <si>
    <t xml:space="preserve"> 861</t>
  </si>
  <si>
    <t xml:space="preserve"> 862</t>
  </si>
  <si>
    <t xml:space="preserve"> 863</t>
  </si>
  <si>
    <t xml:space="preserve"> 864</t>
  </si>
  <si>
    <t xml:space="preserve"> 865</t>
  </si>
  <si>
    <t xml:space="preserve"> 866</t>
  </si>
  <si>
    <t xml:space="preserve"> 867</t>
  </si>
  <si>
    <t xml:space="preserve"> 868</t>
  </si>
  <si>
    <t xml:space="preserve"> 869</t>
  </si>
  <si>
    <t xml:space="preserve"> 870</t>
  </si>
  <si>
    <t xml:space="preserve"> 871</t>
  </si>
  <si>
    <t xml:space="preserve"> 872</t>
  </si>
  <si>
    <t xml:space="preserve"> 873</t>
  </si>
  <si>
    <t xml:space="preserve"> 874</t>
  </si>
  <si>
    <t xml:space="preserve"> 875</t>
  </si>
  <si>
    <t xml:space="preserve"> 876</t>
  </si>
  <si>
    <t xml:space="preserve"> 877</t>
  </si>
  <si>
    <t xml:space="preserve"> 878</t>
  </si>
  <si>
    <t xml:space="preserve"> 879</t>
  </si>
  <si>
    <t xml:space="preserve"> 880</t>
  </si>
  <si>
    <t xml:space="preserve"> 881</t>
  </si>
  <si>
    <t xml:space="preserve"> 882</t>
  </si>
  <si>
    <t xml:space="preserve"> 883</t>
  </si>
  <si>
    <t xml:space="preserve"> 884</t>
  </si>
  <si>
    <t xml:space="preserve"> 885</t>
  </si>
  <si>
    <t xml:space="preserve"> 886</t>
  </si>
  <si>
    <t xml:space="preserve"> 887</t>
  </si>
  <si>
    <t xml:space="preserve"> 888</t>
  </si>
  <si>
    <t xml:space="preserve"> 889</t>
  </si>
  <si>
    <t xml:space="preserve"> 890</t>
  </si>
  <si>
    <t xml:space="preserve"> 891</t>
  </si>
  <si>
    <t xml:space="preserve"> 892</t>
  </si>
  <si>
    <t xml:space="preserve"> 893</t>
  </si>
  <si>
    <t xml:space="preserve"> 894</t>
  </si>
  <si>
    <t xml:space="preserve"> 895</t>
  </si>
  <si>
    <t xml:space="preserve"> 896</t>
  </si>
  <si>
    <t xml:space="preserve"> 897</t>
  </si>
  <si>
    <t xml:space="preserve"> 898</t>
  </si>
  <si>
    <t xml:space="preserve"> 899</t>
  </si>
  <si>
    <t xml:space="preserve"> 900</t>
  </si>
  <si>
    <t xml:space="preserve"> 901</t>
  </si>
  <si>
    <t xml:space="preserve"> 902</t>
  </si>
  <si>
    <t xml:space="preserve"> 903</t>
  </si>
  <si>
    <t xml:space="preserve"> 904</t>
  </si>
  <si>
    <t xml:space="preserve"> 905</t>
  </si>
  <si>
    <t xml:space="preserve"> 906</t>
  </si>
  <si>
    <t xml:space="preserve"> 907</t>
  </si>
  <si>
    <t xml:space="preserve"> 908</t>
  </si>
  <si>
    <t xml:space="preserve"> 909</t>
  </si>
  <si>
    <t xml:space="preserve"> 910</t>
  </si>
  <si>
    <t xml:space="preserve"> 911</t>
  </si>
  <si>
    <t xml:space="preserve"> 912</t>
  </si>
  <si>
    <t xml:space="preserve"> 913</t>
  </si>
  <si>
    <t xml:space="preserve"> 914</t>
  </si>
  <si>
    <t xml:space="preserve"> 915</t>
  </si>
  <si>
    <t xml:space="preserve"> 916</t>
  </si>
  <si>
    <t xml:space="preserve"> 917</t>
  </si>
  <si>
    <t xml:space="preserve"> 918</t>
  </si>
  <si>
    <t xml:space="preserve"> 919</t>
  </si>
  <si>
    <t xml:space="preserve"> 920</t>
  </si>
  <si>
    <t xml:space="preserve"> 921</t>
  </si>
  <si>
    <t xml:space="preserve"> 922</t>
  </si>
  <si>
    <t xml:space="preserve"> 923</t>
  </si>
  <si>
    <t xml:space="preserve"> 924</t>
  </si>
  <si>
    <t xml:space="preserve"> 925</t>
  </si>
  <si>
    <t xml:space="preserve"> 926</t>
  </si>
  <si>
    <t xml:space="preserve"> 927</t>
  </si>
  <si>
    <t xml:space="preserve"> 928</t>
  </si>
  <si>
    <t xml:space="preserve"> 929</t>
  </si>
  <si>
    <t xml:space="preserve"> 930</t>
  </si>
  <si>
    <t xml:space="preserve"> 931</t>
  </si>
  <si>
    <t xml:space="preserve"> 932</t>
  </si>
  <si>
    <t xml:space="preserve"> 933</t>
  </si>
  <si>
    <t xml:space="preserve"> 934</t>
  </si>
  <si>
    <t xml:space="preserve"> 935</t>
  </si>
  <si>
    <t xml:space="preserve"> 936</t>
  </si>
  <si>
    <t xml:space="preserve"> 937</t>
  </si>
  <si>
    <t xml:space="preserve"> 938</t>
  </si>
  <si>
    <t xml:space="preserve"> 939</t>
  </si>
  <si>
    <t xml:space="preserve"> 940</t>
  </si>
  <si>
    <t xml:space="preserve"> 941</t>
  </si>
  <si>
    <t xml:space="preserve"> 942</t>
  </si>
  <si>
    <t xml:space="preserve"> 943</t>
  </si>
  <si>
    <t xml:space="preserve"> 944</t>
  </si>
  <si>
    <t xml:space="preserve"> 945</t>
  </si>
  <si>
    <t xml:space="preserve"> 946</t>
  </si>
  <si>
    <t xml:space="preserve"> 947</t>
  </si>
  <si>
    <t xml:space="preserve"> 948</t>
  </si>
  <si>
    <t xml:space="preserve"> 949</t>
  </si>
  <si>
    <t xml:space="preserve"> 950</t>
  </si>
  <si>
    <t xml:space="preserve"> 951</t>
  </si>
  <si>
    <t xml:space="preserve"> 952</t>
  </si>
  <si>
    <t xml:space="preserve"> 953</t>
  </si>
  <si>
    <t xml:space="preserve"> 954</t>
  </si>
  <si>
    <t xml:space="preserve"> 955</t>
  </si>
  <si>
    <t xml:space="preserve"> 956</t>
  </si>
  <si>
    <t xml:space="preserve"> 957</t>
  </si>
  <si>
    <t xml:space="preserve"> 958</t>
  </si>
  <si>
    <t xml:space="preserve"> 959</t>
  </si>
  <si>
    <t xml:space="preserve"> 960</t>
  </si>
  <si>
    <t xml:space="preserve"> 961</t>
  </si>
  <si>
    <t xml:space="preserve"> 962</t>
  </si>
  <si>
    <t xml:space="preserve"> 963</t>
  </si>
  <si>
    <t xml:space="preserve"> 964</t>
  </si>
  <si>
    <t xml:space="preserve"> 965</t>
  </si>
  <si>
    <t xml:space="preserve"> 966</t>
  </si>
  <si>
    <t xml:space="preserve"> 967</t>
  </si>
  <si>
    <t xml:space="preserve"> 968</t>
  </si>
  <si>
    <t xml:space="preserve"> 969</t>
  </si>
  <si>
    <t xml:space="preserve"> 970</t>
  </si>
  <si>
    <t xml:space="preserve"> 971</t>
  </si>
  <si>
    <t xml:space="preserve"> 972</t>
  </si>
  <si>
    <t xml:space="preserve"> 973</t>
  </si>
  <si>
    <t xml:space="preserve"> 974</t>
  </si>
  <si>
    <t xml:space="preserve"> 975</t>
  </si>
  <si>
    <t xml:space="preserve"> 976</t>
  </si>
  <si>
    <t xml:space="preserve"> 977</t>
  </si>
  <si>
    <t xml:space="preserve"> 978</t>
  </si>
  <si>
    <t xml:space="preserve"> 979</t>
  </si>
  <si>
    <t xml:space="preserve"> 980</t>
  </si>
  <si>
    <t xml:space="preserve"> 981</t>
  </si>
  <si>
    <t xml:space="preserve"> 982</t>
  </si>
  <si>
    <t xml:space="preserve"> 983</t>
  </si>
  <si>
    <t xml:space="preserve"> 984</t>
  </si>
  <si>
    <t xml:space="preserve"> 985</t>
  </si>
  <si>
    <t xml:space="preserve"> 986</t>
  </si>
  <si>
    <t xml:space="preserve"> 987</t>
  </si>
  <si>
    <t xml:space="preserve"> 988</t>
  </si>
  <si>
    <t xml:space="preserve"> 989</t>
  </si>
  <si>
    <t xml:space="preserve"> 990</t>
  </si>
  <si>
    <t xml:space="preserve"> 991</t>
  </si>
  <si>
    <t xml:space="preserve"> 992</t>
  </si>
  <si>
    <t xml:space="preserve"> 993</t>
  </si>
  <si>
    <t xml:space="preserve"> 994</t>
  </si>
  <si>
    <t xml:space="preserve"> 995</t>
  </si>
  <si>
    <t xml:space="preserve"> 996</t>
  </si>
  <si>
    <t xml:space="preserve"> 997</t>
  </si>
  <si>
    <t xml:space="preserve"> 998</t>
  </si>
  <si>
    <t xml:space="preserve"> 999</t>
  </si>
  <si>
    <t xml:space="preserve"> 1000</t>
  </si>
  <si>
    <t xml:space="preserve"> 1001</t>
  </si>
  <si>
    <t xml:space="preserve"> 1002</t>
  </si>
  <si>
    <t xml:space="preserve"> 1003</t>
  </si>
  <si>
    <t xml:space="preserve"> 1004</t>
  </si>
  <si>
    <t xml:space="preserve"> 1005</t>
  </si>
  <si>
    <t xml:space="preserve"> 1006</t>
  </si>
  <si>
    <t xml:space="preserve"> 1007</t>
  </si>
  <si>
    <t xml:space="preserve"> 1008</t>
  </si>
  <si>
    <t xml:space="preserve"> 1009</t>
  </si>
  <si>
    <t xml:space="preserve"> 1010</t>
  </si>
  <si>
    <t xml:space="preserve"> 1011</t>
  </si>
  <si>
    <t xml:space="preserve"> 1012</t>
  </si>
  <si>
    <t xml:space="preserve"> 1013</t>
  </si>
  <si>
    <t xml:space="preserve"> 1014</t>
  </si>
  <si>
    <t xml:space="preserve"> 1015</t>
  </si>
  <si>
    <t xml:space="preserve"> 1016</t>
  </si>
  <si>
    <t xml:space="preserve"> 1017</t>
  </si>
  <si>
    <t xml:space="preserve"> 1018</t>
  </si>
  <si>
    <t xml:space="preserve"> 1019</t>
  </si>
  <si>
    <t xml:space="preserve"> 1020</t>
  </si>
  <si>
    <t xml:space="preserve"> 1021</t>
  </si>
  <si>
    <t xml:space="preserve"> 1022</t>
  </si>
  <si>
    <t xml:space="preserve"> 1023</t>
  </si>
  <si>
    <t xml:space="preserve"> 1024</t>
  </si>
  <si>
    <t xml:space="preserve"> 1025</t>
  </si>
  <si>
    <t xml:space="preserve"> 1026</t>
  </si>
  <si>
    <t xml:space="preserve"> 1027</t>
  </si>
  <si>
    <t xml:space="preserve"> 1028</t>
  </si>
  <si>
    <t xml:space="preserve"> 1029</t>
  </si>
  <si>
    <t xml:space="preserve"> 1030</t>
  </si>
  <si>
    <t xml:space="preserve"> 1031</t>
  </si>
  <si>
    <t xml:space="preserve"> 1032</t>
  </si>
  <si>
    <t xml:space="preserve"> 1033</t>
  </si>
  <si>
    <t xml:space="preserve"> 1034</t>
  </si>
  <si>
    <t xml:space="preserve"> 1035</t>
  </si>
  <si>
    <t xml:space="preserve"> 1036</t>
  </si>
  <si>
    <t xml:space="preserve"> 1037</t>
  </si>
  <si>
    <t xml:space="preserve"> 1038</t>
  </si>
  <si>
    <t xml:space="preserve"> 1039</t>
  </si>
  <si>
    <t xml:space="preserve"> 1040</t>
  </si>
  <si>
    <t xml:space="preserve"> 1041</t>
  </si>
  <si>
    <t xml:space="preserve"> 1042</t>
  </si>
  <si>
    <t xml:space="preserve"> 1043</t>
  </si>
  <si>
    <t xml:space="preserve"> 1044</t>
  </si>
  <si>
    <t xml:space="preserve"> 1045</t>
  </si>
  <si>
    <t xml:space="preserve"> 1046</t>
  </si>
  <si>
    <t xml:space="preserve"> 1047</t>
  </si>
  <si>
    <t xml:space="preserve"> 1048</t>
  </si>
  <si>
    <t xml:space="preserve"> 1049</t>
  </si>
  <si>
    <t xml:space="preserve"> 1050</t>
  </si>
  <si>
    <t xml:space="preserve"> 1051</t>
  </si>
  <si>
    <t xml:space="preserve"> 1052</t>
  </si>
  <si>
    <t xml:space="preserve"> 1053</t>
  </si>
  <si>
    <t xml:space="preserve"> 1054</t>
  </si>
  <si>
    <t xml:space="preserve"> 1055</t>
  </si>
  <si>
    <t xml:space="preserve"> 1056</t>
  </si>
  <si>
    <t xml:space="preserve"> 1057</t>
  </si>
  <si>
    <t xml:space="preserve"> 1058</t>
  </si>
  <si>
    <t xml:space="preserve"> 1059</t>
  </si>
  <si>
    <t xml:space="preserve"> 1060</t>
  </si>
  <si>
    <t xml:space="preserve"> 1061</t>
  </si>
  <si>
    <t xml:space="preserve"> 1062</t>
  </si>
  <si>
    <t xml:space="preserve"> 1063</t>
  </si>
  <si>
    <t xml:space="preserve"> 1064</t>
  </si>
  <si>
    <t xml:space="preserve"> 1065</t>
  </si>
  <si>
    <t xml:space="preserve"> 1066</t>
  </si>
  <si>
    <t xml:space="preserve"> 1067</t>
  </si>
  <si>
    <t xml:space="preserve"> 1068</t>
  </si>
  <si>
    <t xml:space="preserve"> 1069</t>
  </si>
  <si>
    <t xml:space="preserve"> 1070</t>
  </si>
  <si>
    <t xml:space="preserve"> 1071</t>
  </si>
  <si>
    <t xml:space="preserve"> 1072</t>
  </si>
  <si>
    <t xml:space="preserve"> 1073</t>
  </si>
  <si>
    <t xml:space="preserve"> 1074</t>
  </si>
  <si>
    <t xml:space="preserve"> 1075</t>
  </si>
  <si>
    <t xml:space="preserve"> 1076</t>
  </si>
  <si>
    <t xml:space="preserve"> 1077</t>
  </si>
  <si>
    <t xml:space="preserve"> 1078</t>
  </si>
  <si>
    <t xml:space="preserve"> 1079</t>
  </si>
  <si>
    <t xml:space="preserve"> 1080</t>
  </si>
  <si>
    <t xml:space="preserve"> 1081</t>
  </si>
  <si>
    <t xml:space="preserve"> 1082</t>
  </si>
  <si>
    <t xml:space="preserve"> 1083</t>
  </si>
  <si>
    <t xml:space="preserve"> 1084</t>
  </si>
  <si>
    <t xml:space="preserve"> 1085</t>
  </si>
  <si>
    <t xml:space="preserve"> 1086</t>
  </si>
  <si>
    <t xml:space="preserve"> 1087</t>
  </si>
  <si>
    <t xml:space="preserve"> 1088</t>
  </si>
  <si>
    <t xml:space="preserve"> 1089</t>
  </si>
  <si>
    <t xml:space="preserve"> 1090</t>
  </si>
  <si>
    <t xml:space="preserve"> 1091</t>
  </si>
  <si>
    <t xml:space="preserve"> 1092</t>
  </si>
  <si>
    <t xml:space="preserve"> 1093</t>
  </si>
  <si>
    <t xml:space="preserve"> 1094</t>
  </si>
  <si>
    <t xml:space="preserve"> 1095</t>
  </si>
  <si>
    <t xml:space="preserve"> 1096</t>
  </si>
  <si>
    <t xml:space="preserve"> 1097</t>
  </si>
  <si>
    <t xml:space="preserve"> 1098</t>
  </si>
  <si>
    <t xml:space="preserve"> 1099</t>
  </si>
  <si>
    <t xml:space="preserve"> 1100</t>
  </si>
  <si>
    <t xml:space="preserve"> 1101</t>
  </si>
  <si>
    <t xml:space="preserve"> 1102</t>
  </si>
  <si>
    <t xml:space="preserve"> 1103</t>
  </si>
  <si>
    <t xml:space="preserve"> 1104</t>
  </si>
  <si>
    <t xml:space="preserve"> 1105</t>
  </si>
  <si>
    <t xml:space="preserve"> 1106</t>
  </si>
  <si>
    <t xml:space="preserve"> 1107</t>
  </si>
  <si>
    <t xml:space="preserve"> 1108</t>
  </si>
  <si>
    <t xml:space="preserve"> 1109</t>
  </si>
  <si>
    <t xml:space="preserve"> 1110</t>
  </si>
  <si>
    <t xml:space="preserve"> 1111</t>
  </si>
  <si>
    <t xml:space="preserve"> 1112</t>
  </si>
  <si>
    <t xml:space="preserve"> 1113</t>
  </si>
  <si>
    <t xml:space="preserve"> 1114</t>
  </si>
  <si>
    <t>Total Geral</t>
  </si>
  <si>
    <t xml:space="preserve">Rol de Membros da Organização de Jovens </t>
  </si>
  <si>
    <t>Cargo Pastoral da Bethel</t>
  </si>
  <si>
    <t>Vindo da Classe Infantil</t>
  </si>
  <si>
    <t>Data da Recepção</t>
  </si>
  <si>
    <t>EVANDRO ANDRADE GOMES</t>
  </si>
  <si>
    <t>MARÇAL</t>
  </si>
  <si>
    <t>M</t>
  </si>
  <si>
    <t>S</t>
  </si>
  <si>
    <t>X</t>
  </si>
  <si>
    <t>EUCLIDES ARTUR BARROS</t>
  </si>
  <si>
    <t>S. PAULO</t>
  </si>
  <si>
    <t>TALA HADY, RUA C</t>
  </si>
  <si>
    <t>JOB FELISMINO MIGUEL</t>
  </si>
  <si>
    <t>KENEDY JÚNIOR SALES CÂNDIDO</t>
  </si>
  <si>
    <t>MARÇAL, RUA DOS CORONEIS</t>
  </si>
  <si>
    <t>GOLFE, RUA 11</t>
  </si>
  <si>
    <t>ANTÓNIO DOS SANTOS FRANCISCO</t>
  </si>
  <si>
    <t>AURIO TARJANO F. CAZEQUEZA</t>
  </si>
  <si>
    <t>LUANDA</t>
  </si>
  <si>
    <t>TERRA NOVA, RUA DA MÃO</t>
  </si>
  <si>
    <t>LUIS F. FERREIRA DA SILVA</t>
  </si>
  <si>
    <t>VALODIA, AV. BRASIL</t>
  </si>
  <si>
    <t>MAURO JORGE INGLÊS DE JESUS</t>
  </si>
  <si>
    <t>MARIO PALMA SIMÃO ADÃO</t>
  </si>
  <si>
    <t>LUANDA SUL, RUA DA EDEL</t>
  </si>
  <si>
    <t>MIGUEL FRANCISCO DE SOUSA</t>
  </si>
  <si>
    <t>RANGEL, AMBACA</t>
  </si>
  <si>
    <t>SERGIO DAMIÃO DA SILVA</t>
  </si>
  <si>
    <t>MARÇAL, RUA DOS BALNEARIOS, CASA Nº 50</t>
  </si>
  <si>
    <t>JOEL FELISMINO MIGUEL</t>
  </si>
  <si>
    <t>EDUARDO CRISTIANO DA SILVA KIASSUCUMUCA</t>
  </si>
  <si>
    <t>COMBATENTES, AV. COMANDATE VALODIA</t>
  </si>
  <si>
    <t>RAMMY DOS SANTOS POMBAL</t>
  </si>
  <si>
    <t>HOUSTON TEXAS</t>
  </si>
  <si>
    <t>RANGEL, AV. HOJE YA HENDA</t>
  </si>
  <si>
    <t>SIMÃO GABRIEL PEDRO</t>
  </si>
  <si>
    <t>TALA HADY, RUA G</t>
  </si>
  <si>
    <t>F</t>
  </si>
  <si>
    <t>PALANCA, RUA 11 DE NOVEMBRO</t>
  </si>
  <si>
    <t>JOELMA DANIELA DE OLIVEIRA ANDRÉ</t>
  </si>
  <si>
    <t>MARCIA JANDIRA FERREIRA SIMÃO</t>
  </si>
  <si>
    <t>RANGEL, BRIGADA</t>
  </si>
  <si>
    <t>GRACIETE DOMINGOS DA CONCEIÇÃO</t>
  </si>
  <si>
    <t>SAMBIZAGA, MAN TORRA</t>
  </si>
  <si>
    <t>NELITO SOARES</t>
  </si>
  <si>
    <t>JOANA MANUELA ANTÓNIO</t>
  </si>
  <si>
    <t>ZENILCE CELESTE JOSÉ GAMEIRO</t>
  </si>
  <si>
    <t>LISBOA</t>
  </si>
  <si>
    <t>MARIA CLARA JANDE NEVES</t>
  </si>
  <si>
    <t>CARLA ALEXANDRE MIRANDA</t>
  </si>
  <si>
    <t>PRETÓRIA</t>
  </si>
  <si>
    <t>S. PAULO, AV. CONEGO MANUEL DAS NEVES</t>
  </si>
  <si>
    <t>EDNA MARIA FERREIRA DE ALMEIDA</t>
  </si>
  <si>
    <t>MARGARIDA ALEXANDRE EBO</t>
  </si>
  <si>
    <t>CAZENGA, TALA HADY, RUA H CASA Nº 12A</t>
  </si>
  <si>
    <t>ROSÁRIA GACIETH DE J. P. FRANCISCO</t>
  </si>
  <si>
    <t>NEUSA TUCAYANA DAMIÃO MOISES</t>
  </si>
  <si>
    <t>BRIGADA</t>
  </si>
  <si>
    <t>ANA CARLA MENEZES CAETANO</t>
  </si>
  <si>
    <t>CATARINA E. DO R. JERONIMO</t>
  </si>
  <si>
    <t>RANGEL, RUA DOS ESTUDANTES</t>
  </si>
  <si>
    <t>SAMBA</t>
  </si>
  <si>
    <t>CLARA VANESSA DA COSTA</t>
  </si>
  <si>
    <t>BRANCA MANUEL FRANCISCO</t>
  </si>
  <si>
    <t>C. NORTE</t>
  </si>
  <si>
    <t>MARÇAL, JACÓ</t>
  </si>
  <si>
    <t>ANA ELISA DA S. DIAS</t>
  </si>
  <si>
    <t>CUCA, HOJE YA HENDA</t>
  </si>
  <si>
    <t>ANICA JOSÉ FERNANDES</t>
  </si>
  <si>
    <t>LUKENIA JOSÉ FERNANDES</t>
  </si>
  <si>
    <t>CUCA, 2 PREDIOS</t>
  </si>
  <si>
    <t>S. PAULO, PREDIO DO LIVRO, 7º ANDAR</t>
  </si>
  <si>
    <t>NILZA MUNANA VICENTE</t>
  </si>
  <si>
    <t>VITORIA JORGE ADÃO</t>
  </si>
  <si>
    <t>SAMBIZANGA, MULEMVUS DE CIMA</t>
  </si>
  <si>
    <t>VILA NOVA</t>
  </si>
  <si>
    <t>TELMIRA JORGE ADÃO</t>
  </si>
  <si>
    <t>WESLEYANA ÁFRICA DA ROCHA CASSANGE</t>
  </si>
  <si>
    <t>BENFICA, ZONA VERDE</t>
  </si>
  <si>
    <t>RANGEL, KK5000, A16B, APTº 12, 1º ANDAR OU BAIRRO N. SOARES RUA C6 DE BAIXO</t>
  </si>
  <si>
    <t>NASSOMA TCHISSOLA FEIJÓ PIMENTA</t>
  </si>
  <si>
    <t>JUELMA CLARA FRANCISCO FERREIRA</t>
  </si>
  <si>
    <t>AV. BRASIL</t>
  </si>
  <si>
    <t>PALANCA, RUA A</t>
  </si>
  <si>
    <t>IVONE JORGE ALEXANDRE</t>
  </si>
  <si>
    <t>JÚLIA ANTÓNIO CONSTANTINO</t>
  </si>
  <si>
    <t>ZANGADO, BRIGADA</t>
  </si>
  <si>
    <t>JOANA MUGINGA</t>
  </si>
  <si>
    <t>RANGEL</t>
  </si>
  <si>
    <t>MARIA DOMINGOS M. AGUIAR</t>
  </si>
  <si>
    <t>JOEL DIAS ANSELMO</t>
  </si>
  <si>
    <t>EDNEY PATRICIO FERREIRA DE ALMEIDA</t>
  </si>
  <si>
    <t>MARCELINO FRANCISCO ARSÉNIO</t>
  </si>
  <si>
    <t>RANGEL, RUA AMBACA</t>
  </si>
  <si>
    <t>JESUS MANUEL FRANCISCO</t>
  </si>
  <si>
    <t>ALBERTO MANUEL FRANCISCO</t>
  </si>
  <si>
    <t>Santos Virgilio Bula</t>
  </si>
  <si>
    <t>Angola</t>
  </si>
  <si>
    <t>Luanda</t>
  </si>
  <si>
    <t>São Paulo</t>
  </si>
  <si>
    <t xml:space="preserve">Edmundo de Carvalho </t>
  </si>
  <si>
    <t>Rangel</t>
  </si>
  <si>
    <t>Elvis José Pedro Domingos</t>
  </si>
  <si>
    <t>Golf 2</t>
  </si>
  <si>
    <t>Fernando Soares Cerquarto</t>
  </si>
  <si>
    <t>Sambizanga</t>
  </si>
  <si>
    <t>Isaac António da Costa</t>
  </si>
  <si>
    <t>Samba</t>
  </si>
  <si>
    <t>Alfredo Quindai</t>
  </si>
  <si>
    <t>Vila Alice</t>
  </si>
  <si>
    <t xml:space="preserve">António Benjamim Sebastião Miguel </t>
  </si>
  <si>
    <t>Ambris</t>
  </si>
  <si>
    <t>Marçal</t>
  </si>
  <si>
    <t>Isaac António Rodrigues da Costa</t>
  </si>
  <si>
    <t>Nazaré</t>
  </si>
  <si>
    <t>João Lourenço Gaspar</t>
  </si>
  <si>
    <t xml:space="preserve">Mauro Edson Barboso Marques </t>
  </si>
  <si>
    <t>Nino Ferreira Neto</t>
  </si>
  <si>
    <t xml:space="preserve">Vírio Graciano Díssel </t>
  </si>
  <si>
    <t>Grafanil</t>
  </si>
  <si>
    <t>Fredy Muhongo Meio-Dia</t>
  </si>
  <si>
    <t>Delcio Lando</t>
  </si>
  <si>
    <t>Daniel Mateus dos Sants Francisco</t>
  </si>
  <si>
    <t>Huambo</t>
  </si>
  <si>
    <t>Djamila Paula João Simão</t>
  </si>
  <si>
    <t>Catarina Gunza Domingos João</t>
  </si>
  <si>
    <t>Ndalatando</t>
  </si>
  <si>
    <t>Rubine Amado de Oliveira</t>
  </si>
  <si>
    <t>Talatona</t>
  </si>
  <si>
    <t xml:space="preserve">Celma Jorge António </t>
  </si>
  <si>
    <t>Ana Carina Francisco</t>
  </si>
  <si>
    <t>S.Pedro</t>
  </si>
  <si>
    <t xml:space="preserve">Anabela Manuel Correia </t>
  </si>
  <si>
    <t>Terra Nova</t>
  </si>
  <si>
    <t xml:space="preserve">Júlia António Constantino </t>
  </si>
  <si>
    <t>Elias</t>
  </si>
  <si>
    <t>Zangado</t>
  </si>
  <si>
    <t>daniela Bibiana  Narciso Matari</t>
  </si>
  <si>
    <t>Ana Conceição Milengo</t>
  </si>
  <si>
    <t>Hernánia Francisco Ferreira</t>
  </si>
  <si>
    <t>S.Paulo</t>
  </si>
  <si>
    <t>Kelcia Jandira e Silva Cassule</t>
  </si>
  <si>
    <t>Nova Vida</t>
  </si>
  <si>
    <t>Elizabeth Mónica F. Miguel</t>
  </si>
  <si>
    <t>Daniel</t>
  </si>
  <si>
    <t xml:space="preserve">Cecilia Gomes Joaquim </t>
  </si>
  <si>
    <t>Ester da Costa Francisco</t>
  </si>
  <si>
    <t>Peniel</t>
  </si>
  <si>
    <t>Viana</t>
  </si>
  <si>
    <t>Evarista Visa Cufa</t>
  </si>
  <si>
    <t>Cuito</t>
  </si>
  <si>
    <t xml:space="preserve">Gisola Araújo da Costa </t>
  </si>
  <si>
    <t>Joana Muginga</t>
  </si>
  <si>
    <t>Lucenia Stela Ngunza Gomes</t>
  </si>
  <si>
    <t>Cazenga</t>
  </si>
  <si>
    <t>Sabrita Mesquita Capemba</t>
  </si>
  <si>
    <t xml:space="preserve">Valódia </t>
  </si>
  <si>
    <t>Leniusa  Violeta Simão da Silva</t>
  </si>
  <si>
    <t>Maria Domingos M. Aguiar</t>
  </si>
  <si>
    <t xml:space="preserve">Helena Cazango Figueira </t>
  </si>
  <si>
    <t>Malange</t>
  </si>
  <si>
    <t>Creusia Tarciana Cuanga Bento</t>
  </si>
  <si>
    <t>Isalina Tchinossanda A. M. Neto</t>
  </si>
  <si>
    <t>Josué</t>
  </si>
  <si>
    <t>Zona Verde</t>
  </si>
  <si>
    <t>Ana Dungo da Silva</t>
  </si>
  <si>
    <t>Tania Caetano Paulo</t>
  </si>
  <si>
    <t>Maria Cristina Pemba João</t>
  </si>
  <si>
    <t>Cabinda</t>
  </si>
  <si>
    <t>Ingombota</t>
  </si>
  <si>
    <t>David Anderson Neto Solano Costa</t>
  </si>
  <si>
    <t>Damasco</t>
  </si>
  <si>
    <t>B. Popular</t>
  </si>
  <si>
    <t>António Flavio Narciso Matari</t>
  </si>
  <si>
    <t xml:space="preserve">Aldair Jorge Fernando </t>
  </si>
  <si>
    <t>Alexandrino Emanuel Jorge Fernando</t>
  </si>
  <si>
    <t xml:space="preserve">Euclides António </t>
  </si>
  <si>
    <t>Zango 3</t>
  </si>
  <si>
    <t xml:space="preserve">Januario Alberto António Mendonça </t>
  </si>
  <si>
    <t xml:space="preserve">Eclesio da G. dos S. Francisco </t>
  </si>
  <si>
    <t xml:space="preserve">Edney Patricia Ferreira de Almeida </t>
  </si>
  <si>
    <t xml:space="preserve">Ebenezer Carlos António Mateus  </t>
  </si>
  <si>
    <t xml:space="preserve">Elivander Flavio Lourenço de Almeida </t>
  </si>
  <si>
    <t>Zango 0</t>
  </si>
  <si>
    <t>Gaspar Manuel Jorge</t>
  </si>
  <si>
    <t>Cuca</t>
  </si>
  <si>
    <t>José dias Anselmo</t>
  </si>
  <si>
    <t>Precol</t>
  </si>
  <si>
    <t xml:space="preserve">Leonel de Brito Francisco </t>
  </si>
  <si>
    <t>Cassequel</t>
  </si>
  <si>
    <t>Pascoal Flamel dos Santos Moisés</t>
  </si>
  <si>
    <t>Patriota</t>
  </si>
  <si>
    <t>Aldair Francisco Ferreira da Silva</t>
  </si>
  <si>
    <t>Valodia</t>
  </si>
  <si>
    <t xml:space="preserve">Alberto Manuel Francisco </t>
  </si>
  <si>
    <t>Talahady</t>
  </si>
  <si>
    <t>Roberto Sureide Mandele dos Santos</t>
  </si>
  <si>
    <t xml:space="preserve">Ilda Francisco Gomes Morais </t>
  </si>
  <si>
    <t>Nancy Gomes da Silva</t>
  </si>
  <si>
    <t xml:space="preserve">Pamela Figueira Dias dos Santos </t>
  </si>
  <si>
    <t>Yolanda Filomena Cabral</t>
  </si>
  <si>
    <t>Hélia Daniela Soares Colsoul</t>
  </si>
  <si>
    <t>Sandra Eliane de C. Chaves</t>
  </si>
  <si>
    <t>Marlene Patricia Jorge da Silva</t>
  </si>
  <si>
    <t xml:space="preserve">Deisi Sales Candido </t>
  </si>
  <si>
    <t xml:space="preserve">Neusa das Dores Nicolau </t>
  </si>
  <si>
    <t>Gameque</t>
  </si>
  <si>
    <t xml:space="preserve">Eliane Raquel Afonso Domingos </t>
  </si>
  <si>
    <t xml:space="preserve">Hélia Daniel Soares Colsoul </t>
  </si>
  <si>
    <t>Manuel António Damião Da Silva</t>
  </si>
  <si>
    <t>Benfica</t>
  </si>
  <si>
    <t>C</t>
  </si>
  <si>
    <t>Ingressou na igreja</t>
  </si>
  <si>
    <t>Classe</t>
  </si>
  <si>
    <t>Alberto Neto</t>
  </si>
  <si>
    <t>António Rocha</t>
  </si>
  <si>
    <t>Coríntios</t>
  </si>
  <si>
    <t>Isaias</t>
  </si>
  <si>
    <t>Isabel Buta</t>
  </si>
  <si>
    <t>João Baptista</t>
  </si>
  <si>
    <t>Joaquim Murimba</t>
  </si>
  <si>
    <t>Jerusalém</t>
  </si>
  <si>
    <t>Marcela da Silva</t>
  </si>
  <si>
    <t>Rev. Teodoro Webba</t>
  </si>
  <si>
    <t>Sebastião Gaspar</t>
  </si>
  <si>
    <t>Ingressou na Igreja</t>
  </si>
  <si>
    <t xml:space="preserve">Convite </t>
  </si>
  <si>
    <t>Evangelização</t>
  </si>
  <si>
    <t>Novo Convertido</t>
  </si>
  <si>
    <t>Transferência de uma outra igreja</t>
  </si>
  <si>
    <t>Outras</t>
  </si>
  <si>
    <t>Grau de escolaridade</t>
  </si>
  <si>
    <t>Ensino Primário</t>
  </si>
  <si>
    <t>1º Ciclo</t>
  </si>
  <si>
    <t>2º Ciclo</t>
  </si>
  <si>
    <t>Curso Técnico</t>
  </si>
  <si>
    <t>Bacharelado</t>
  </si>
  <si>
    <t>Licenciado</t>
  </si>
  <si>
    <t>Outros</t>
  </si>
  <si>
    <t>Grau de Escolaridade</t>
  </si>
  <si>
    <t>Telefone</t>
  </si>
  <si>
    <t>Total de membros</t>
  </si>
  <si>
    <t>Total</t>
  </si>
  <si>
    <t>PESQUISAR NOME DO MEMBRO</t>
  </si>
  <si>
    <t>SEXO</t>
  </si>
  <si>
    <t>Femenino</t>
  </si>
  <si>
    <t>Masculino</t>
  </si>
  <si>
    <t xml:space="preserve">Edgar dos Anjos Andrade Gomes </t>
  </si>
  <si>
    <t>Total de Genero</t>
  </si>
  <si>
    <t>Categoria da Igreja</t>
  </si>
  <si>
    <t>À prova</t>
  </si>
  <si>
    <t>Casado</t>
  </si>
  <si>
    <t>Solteiro</t>
  </si>
  <si>
    <t>Cessação de qualidade dos Membros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</si>
</sst>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#,##0_ ;[Red]\-#,##0\ "/>
    <numFmt numFmtId="165" formatCode="#,##0.00\ \K\z;[Red]\-#,##0.00\ \K\z"/>
    <numFmt numFmtId="166" formatCode="[&lt;=999999999]###\ ###\ ###;\(###\)\ ###\ ###\ ###"/>
    <numFmt numFmtId="167" formatCode="_(* #,##0.00_);_(* \(#,##0.00\);_(* &quot;-&quot;??_);_(@_)"/>
  </numFmts>
  <fonts count="49">
    <font>
      <sz val="11"/>
      <color theme="1"/>
      <name val="Calibri"/>
      <family val="2"/>
      <scheme val="minor"/>
    </font>
    <font>
      <b/>
      <sz val="14"/>
      <name val="Andalus"/>
      <family val="1"/>
    </font>
    <font>
      <sz val="10"/>
      <name val="Andalus"/>
      <family val="1"/>
    </font>
    <font>
      <b/>
      <sz val="10"/>
      <name val="Andalus"/>
      <family val="1"/>
    </font>
    <font>
      <b/>
      <sz val="8"/>
      <name val="Andalus"/>
      <family val="1"/>
    </font>
    <font>
      <sz val="9"/>
      <name val="Arial"/>
      <family val="2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ndalus"/>
      <family val="1"/>
    </font>
    <font>
      <b/>
      <sz val="14"/>
      <color theme="1"/>
      <name val="Andalus"/>
      <family val="1"/>
    </font>
    <font>
      <sz val="8"/>
      <color theme="1"/>
      <name val="Andalus"/>
      <family val="1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theme="1"/>
      <name val="Andalus"/>
      <family val="1"/>
    </font>
    <font>
      <b/>
      <sz val="12"/>
      <color theme="1"/>
      <name val="Andalus"/>
      <family val="1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0"/>
      <color rgb="FF444950"/>
      <name val="Arial"/>
      <family val="2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ndalus"/>
      <family val="1"/>
    </font>
    <font>
      <sz val="11"/>
      <name val="Calibri"/>
      <family val="2"/>
      <scheme val="minor"/>
    </font>
    <font>
      <sz val="12"/>
      <name val="Cambria"/>
      <family val="1"/>
      <scheme val="major"/>
    </font>
    <font>
      <b/>
      <sz val="11"/>
      <color theme="0"/>
      <name val="Andalus"/>
      <family val="1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hair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 style="double">
        <color theme="5"/>
      </top>
      <bottom style="hair">
        <color theme="5"/>
      </bottom>
      <diagonal/>
    </border>
    <border>
      <left style="thin">
        <color theme="5"/>
      </left>
      <right style="thin">
        <color theme="5"/>
      </right>
      <top style="hair">
        <color theme="5"/>
      </top>
      <bottom style="hair">
        <color theme="5"/>
      </bottom>
      <diagonal/>
    </border>
    <border>
      <left style="thin">
        <color theme="5"/>
      </left>
      <right style="thin">
        <color theme="5"/>
      </right>
      <top style="hair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double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hair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81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1" fillId="16" borderId="4" applyNumberFormat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Protection="0">
      <alignment horizontal="left"/>
    </xf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43" fontId="25" fillId="0" borderId="0" applyFont="0" applyFill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5" fillId="7" borderId="4" applyNumberFormat="0" applyAlignment="0" applyProtection="0"/>
    <xf numFmtId="0" fontId="12" fillId="0" borderId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8" fillId="0" borderId="0" applyNumberFormat="0" applyFill="0" applyBorder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2" fillId="0" borderId="0" applyNumberFormat="0" applyFont="0" applyFill="0" applyBorder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0" fontId="24" fillId="17" borderId="5" applyNumberFormat="0" applyAlignment="0" applyProtection="0"/>
    <xf numFmtId="167" fontId="25" fillId="0" borderId="0" applyFont="0" applyFill="0" applyBorder="0" applyAlignment="0" applyProtection="0"/>
  </cellStyleXfs>
  <cellXfs count="116">
    <xf numFmtId="0" fontId="0" fillId="0" borderId="0" xfId="0"/>
    <xf numFmtId="164" fontId="26" fillId="0" borderId="0" xfId="0" applyNumberFormat="1" applyFont="1"/>
    <xf numFmtId="0" fontId="26" fillId="0" borderId="0" xfId="0" applyFont="1"/>
    <xf numFmtId="0" fontId="27" fillId="0" borderId="0" xfId="0" applyFont="1" applyAlignment="1"/>
    <xf numFmtId="0" fontId="27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9" fillId="0" borderId="12" xfId="0" quotePrefix="1" applyFont="1" applyFill="1" applyBorder="1" applyAlignment="1">
      <alignment horizontal="center" vertical="distributed" wrapText="1"/>
    </xf>
    <xf numFmtId="165" fontId="29" fillId="0" borderId="12" xfId="0" applyNumberFormat="1" applyFont="1" applyFill="1" applyBorder="1" applyAlignment="1">
      <alignment horizontal="center" vertical="distributed" wrapText="1"/>
    </xf>
    <xf numFmtId="166" fontId="29" fillId="0" borderId="12" xfId="0" applyNumberFormat="1" applyFont="1" applyFill="1" applyBorder="1" applyAlignment="1">
      <alignment horizontal="center" vertical="distributed" wrapText="1"/>
    </xf>
    <xf numFmtId="14" fontId="29" fillId="0" borderId="12" xfId="0" applyNumberFormat="1" applyFont="1" applyFill="1" applyBorder="1" applyAlignment="1">
      <alignment horizontal="center" vertical="distributed" wrapText="1"/>
    </xf>
    <xf numFmtId="1" fontId="29" fillId="0" borderId="12" xfId="0" applyNumberFormat="1" applyFont="1" applyFill="1" applyBorder="1" applyAlignment="1">
      <alignment horizontal="center" vertical="distributed" wrapText="1"/>
    </xf>
    <xf numFmtId="0" fontId="29" fillId="0" borderId="13" xfId="0" quotePrefix="1" applyFont="1" applyFill="1" applyBorder="1" applyAlignment="1">
      <alignment horizontal="center" vertical="distributed" wrapText="1"/>
    </xf>
    <xf numFmtId="165" fontId="29" fillId="0" borderId="13" xfId="0" applyNumberFormat="1" applyFont="1" applyFill="1" applyBorder="1" applyAlignment="1">
      <alignment horizontal="center" vertical="distributed" wrapText="1"/>
    </xf>
    <xf numFmtId="166" fontId="29" fillId="0" borderId="13" xfId="0" applyNumberFormat="1" applyFont="1" applyFill="1" applyBorder="1" applyAlignment="1">
      <alignment horizontal="center" vertical="distributed" wrapText="1"/>
    </xf>
    <xf numFmtId="14" fontId="29" fillId="0" borderId="13" xfId="0" applyNumberFormat="1" applyFont="1" applyFill="1" applyBorder="1" applyAlignment="1">
      <alignment horizontal="center" vertical="distributed" wrapText="1"/>
    </xf>
    <xf numFmtId="1" fontId="29" fillId="0" borderId="13" xfId="0" applyNumberFormat="1" applyFont="1" applyFill="1" applyBorder="1" applyAlignment="1">
      <alignment horizontal="center" vertical="distributed" wrapText="1"/>
    </xf>
    <xf numFmtId="165" fontId="29" fillId="0" borderId="13" xfId="0" applyNumberFormat="1" applyFont="1" applyFill="1" applyBorder="1" applyAlignment="1">
      <alignment horizontal="left" vertical="distributed" wrapText="1"/>
    </xf>
    <xf numFmtId="0" fontId="29" fillId="0" borderId="14" xfId="0" quotePrefix="1" applyFont="1" applyFill="1" applyBorder="1" applyAlignment="1">
      <alignment horizontal="center" vertical="distributed" wrapText="1"/>
    </xf>
    <xf numFmtId="165" fontId="29" fillId="0" borderId="14" xfId="0" applyNumberFormat="1" applyFont="1" applyFill="1" applyBorder="1" applyAlignment="1">
      <alignment horizontal="left" vertical="distributed" wrapText="1"/>
    </xf>
    <xf numFmtId="165" fontId="29" fillId="0" borderId="14" xfId="0" applyNumberFormat="1" applyFont="1" applyFill="1" applyBorder="1" applyAlignment="1">
      <alignment horizontal="center" vertical="distributed" wrapText="1"/>
    </xf>
    <xf numFmtId="14" fontId="29" fillId="0" borderId="14" xfId="0" applyNumberFormat="1" applyFont="1" applyFill="1" applyBorder="1" applyAlignment="1">
      <alignment horizontal="center" vertical="distributed" wrapText="1"/>
    </xf>
    <xf numFmtId="166" fontId="29" fillId="0" borderId="14" xfId="0" applyNumberFormat="1" applyFont="1" applyFill="1" applyBorder="1" applyAlignment="1">
      <alignment horizontal="center" vertical="distributed" wrapText="1"/>
    </xf>
    <xf numFmtId="1" fontId="29" fillId="0" borderId="14" xfId="0" applyNumberFormat="1" applyFont="1" applyFill="1" applyBorder="1" applyAlignment="1">
      <alignment horizontal="center" vertical="distributed" wrapText="1"/>
    </xf>
    <xf numFmtId="164" fontId="30" fillId="0" borderId="15" xfId="0" applyNumberFormat="1" applyFont="1" applyFill="1" applyBorder="1" applyAlignment="1">
      <alignment horizontal="center" vertical="distributed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26" fillId="0" borderId="0" xfId="0" applyFont="1" applyAlignment="1">
      <alignment horizont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3" fillId="0" borderId="13" xfId="0" applyFont="1" applyFill="1" applyBorder="1"/>
    <xf numFmtId="0" fontId="33" fillId="0" borderId="12" xfId="0" applyFont="1" applyFill="1" applyBorder="1"/>
    <xf numFmtId="14" fontId="5" fillId="0" borderId="12" xfId="0" applyNumberFormat="1" applyFont="1" applyFill="1" applyBorder="1" applyAlignment="1">
      <alignment horizontal="center"/>
    </xf>
    <xf numFmtId="0" fontId="5" fillId="0" borderId="12" xfId="0" applyFont="1" applyFill="1" applyBorder="1"/>
    <xf numFmtId="0" fontId="33" fillId="0" borderId="12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/>
    </xf>
    <xf numFmtId="14" fontId="33" fillId="0" borderId="12" xfId="0" applyNumberFormat="1" applyFont="1" applyFill="1" applyBorder="1" applyAlignment="1">
      <alignment horizontal="center"/>
    </xf>
    <xf numFmtId="1" fontId="33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14" fontId="5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/>
    <xf numFmtId="0" fontId="33" fillId="0" borderId="13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center"/>
    </xf>
    <xf numFmtId="1" fontId="33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/>
    </xf>
    <xf numFmtId="14" fontId="33" fillId="0" borderId="13" xfId="0" applyNumberFormat="1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/>
    </xf>
    <xf numFmtId="0" fontId="34" fillId="0" borderId="13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/>
    </xf>
    <xf numFmtId="0" fontId="33" fillId="0" borderId="13" xfId="0" applyFont="1" applyFill="1" applyBorder="1" applyAlignment="1">
      <alignment horizontal="left" vertical="center"/>
    </xf>
    <xf numFmtId="14" fontId="34" fillId="0" borderId="13" xfId="0" applyNumberFormat="1" applyFont="1" applyFill="1" applyBorder="1" applyAlignment="1">
      <alignment horizontal="center" vertical="center"/>
    </xf>
    <xf numFmtId="14" fontId="34" fillId="0" borderId="13" xfId="0" applyNumberFormat="1" applyFont="1" applyFill="1" applyBorder="1" applyAlignment="1">
      <alignment horizontal="center"/>
    </xf>
    <xf numFmtId="14" fontId="5" fillId="0" borderId="13" xfId="0" applyNumberFormat="1" applyFont="1" applyFill="1" applyBorder="1" applyAlignment="1">
      <alignment horizontal="center" wrapText="1"/>
    </xf>
    <xf numFmtId="0" fontId="5" fillId="0" borderId="13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/>
    <xf numFmtId="4" fontId="33" fillId="0" borderId="13" xfId="0" applyNumberFormat="1" applyFont="1" applyFill="1" applyBorder="1" applyAlignment="1">
      <alignment horizontal="center" vertical="center"/>
    </xf>
    <xf numFmtId="0" fontId="35" fillId="0" borderId="12" xfId="0" applyFont="1" applyFill="1" applyBorder="1"/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/>
    </xf>
    <xf numFmtId="14" fontId="35" fillId="0" borderId="12" xfId="0" applyNumberFormat="1" applyFont="1" applyFill="1" applyBorder="1" applyAlignment="1">
      <alignment horizontal="center"/>
    </xf>
    <xf numFmtId="1" fontId="35" fillId="0" borderId="12" xfId="0" applyNumberFormat="1" applyFont="1" applyFill="1" applyBorder="1" applyAlignment="1">
      <alignment horizontal="center" vertical="center"/>
    </xf>
    <xf numFmtId="0" fontId="35" fillId="0" borderId="13" xfId="0" applyFont="1" applyFill="1" applyBorder="1"/>
    <xf numFmtId="0" fontId="35" fillId="0" borderId="13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/>
    </xf>
    <xf numFmtId="1" fontId="35" fillId="0" borderId="13" xfId="0" applyNumberFormat="1" applyFont="1" applyFill="1" applyBorder="1" applyAlignment="1">
      <alignment horizontal="center" vertical="center"/>
    </xf>
    <xf numFmtId="14" fontId="35" fillId="0" borderId="13" xfId="0" applyNumberFormat="1" applyFont="1" applyFill="1" applyBorder="1" applyAlignment="1">
      <alignment horizontal="center" vertical="center"/>
    </xf>
    <xf numFmtId="14" fontId="35" fillId="0" borderId="13" xfId="0" applyNumberFormat="1" applyFont="1" applyFill="1" applyBorder="1" applyAlignment="1">
      <alignment horizontal="center"/>
    </xf>
    <xf numFmtId="0" fontId="36" fillId="0" borderId="13" xfId="0" applyFont="1" applyFill="1" applyBorder="1"/>
    <xf numFmtId="0" fontId="37" fillId="0" borderId="13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center"/>
    </xf>
    <xf numFmtId="14" fontId="38" fillId="0" borderId="0" xfId="0" applyNumberFormat="1" applyFont="1" applyAlignment="1">
      <alignment horizontal="center"/>
    </xf>
    <xf numFmtId="14" fontId="38" fillId="0" borderId="0" xfId="0" applyNumberFormat="1" applyFont="1" applyAlignment="1">
      <alignment horizontal="center" vertical="center"/>
    </xf>
    <xf numFmtId="0" fontId="1" fillId="24" borderId="0" xfId="0" applyFont="1" applyFill="1" applyBorder="1" applyAlignment="1">
      <alignment vertical="center"/>
    </xf>
    <xf numFmtId="0" fontId="29" fillId="0" borderId="12" xfId="0" applyNumberFormat="1" applyFont="1" applyFill="1" applyBorder="1" applyAlignment="1">
      <alignment horizontal="center" vertical="distributed" wrapText="1"/>
    </xf>
    <xf numFmtId="0" fontId="39" fillId="25" borderId="10" xfId="0" applyFont="1" applyFill="1" applyBorder="1" applyAlignment="1">
      <alignment horizontal="center"/>
    </xf>
    <xf numFmtId="0" fontId="42" fillId="28" borderId="10" xfId="0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0" fontId="5" fillId="0" borderId="13" xfId="0" applyNumberFormat="1" applyFont="1" applyFill="1" applyBorder="1" applyAlignment="1">
      <alignment horizontal="center"/>
    </xf>
    <xf numFmtId="0" fontId="43" fillId="26" borderId="10" xfId="0" applyFont="1" applyFill="1" applyBorder="1" applyAlignment="1">
      <alignment vertical="center" wrapText="1"/>
    </xf>
    <xf numFmtId="165" fontId="45" fillId="30" borderId="10" xfId="0" applyNumberFormat="1" applyFont="1" applyFill="1" applyBorder="1" applyAlignment="1">
      <alignment horizontal="left" vertical="distributed" wrapText="1"/>
    </xf>
    <xf numFmtId="14" fontId="45" fillId="30" borderId="10" xfId="0" applyNumberFormat="1" applyFont="1" applyFill="1" applyBorder="1" applyAlignment="1">
      <alignment horizontal="left" vertical="distributed" wrapText="1"/>
    </xf>
    <xf numFmtId="1" fontId="45" fillId="30" borderId="10" xfId="0" applyNumberFormat="1" applyFont="1" applyFill="1" applyBorder="1" applyAlignment="1">
      <alignment horizontal="left" vertical="distributed" wrapText="1"/>
    </xf>
    <xf numFmtId="0" fontId="46" fillId="25" borderId="10" xfId="0" applyFont="1" applyFill="1" applyBorder="1" applyAlignment="1">
      <alignment horizontal="left" vertical="center"/>
    </xf>
    <xf numFmtId="0" fontId="44" fillId="30" borderId="10" xfId="0" applyFont="1" applyFill="1" applyBorder="1"/>
    <xf numFmtId="0" fontId="0" fillId="30" borderId="10" xfId="0" applyFill="1" applyBorder="1"/>
    <xf numFmtId="0" fontId="47" fillId="31" borderId="0" xfId="0" applyFont="1" applyFill="1"/>
    <xf numFmtId="0" fontId="47" fillId="31" borderId="23" xfId="0" applyFont="1" applyFill="1" applyBorder="1" applyAlignment="1">
      <alignment horizontal="center"/>
    </xf>
    <xf numFmtId="0" fontId="40" fillId="29" borderId="22" xfId="0" applyFont="1" applyFill="1" applyBorder="1" applyAlignment="1">
      <alignment horizontal="center"/>
    </xf>
    <xf numFmtId="0" fontId="0" fillId="29" borderId="22" xfId="0" applyFill="1" applyBorder="1"/>
    <xf numFmtId="0" fontId="41" fillId="32" borderId="22" xfId="0" applyFont="1" applyFill="1" applyBorder="1"/>
    <xf numFmtId="0" fontId="41" fillId="32" borderId="22" xfId="0" applyFont="1" applyFill="1" applyBorder="1" applyAlignment="1">
      <alignment horizontal="center"/>
    </xf>
    <xf numFmtId="0" fontId="6" fillId="5" borderId="10" xfId="163" applyBorder="1"/>
    <xf numFmtId="0" fontId="41" fillId="26" borderId="10" xfId="0" applyFont="1" applyFill="1" applyBorder="1"/>
    <xf numFmtId="0" fontId="41" fillId="27" borderId="10" xfId="0" applyFont="1" applyFill="1" applyBorder="1"/>
    <xf numFmtId="0" fontId="41" fillId="30" borderId="10" xfId="0" applyFont="1" applyFill="1" applyBorder="1"/>
    <xf numFmtId="0" fontId="48" fillId="6" borderId="10" xfId="193" applyFont="1" applyBorder="1"/>
    <xf numFmtId="0" fontId="41" fillId="26" borderId="10" xfId="0" applyFont="1" applyFill="1" applyBorder="1" applyAlignment="1">
      <alignment horizontal="center"/>
    </xf>
    <xf numFmtId="0" fontId="41" fillId="30" borderId="10" xfId="0" applyFont="1" applyFill="1" applyBorder="1" applyAlignment="1">
      <alignment horizontal="center"/>
    </xf>
    <xf numFmtId="0" fontId="47" fillId="25" borderId="10" xfId="0" applyFont="1" applyFill="1" applyBorder="1" applyAlignment="1">
      <alignment horizontal="center"/>
    </xf>
    <xf numFmtId="0" fontId="41" fillId="28" borderId="10" xfId="0" applyFont="1" applyFill="1" applyBorder="1" applyAlignment="1">
      <alignment horizontal="center"/>
    </xf>
    <xf numFmtId="0" fontId="41" fillId="27" borderId="1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distributed" wrapText="1"/>
    </xf>
    <xf numFmtId="0" fontId="30" fillId="0" borderId="20" xfId="0" applyFont="1" applyFill="1" applyBorder="1" applyAlignment="1">
      <alignment horizontal="center" vertical="distributed" wrapText="1"/>
    </xf>
  </cellXfs>
  <cellStyles count="1981">
    <cellStyle name="20% - Cor1 10" xfId="1"/>
    <cellStyle name="20% - Cor1 11" xfId="2"/>
    <cellStyle name="20% - Cor1 12" xfId="3"/>
    <cellStyle name="20% - Cor1 13" xfId="4"/>
    <cellStyle name="20% - Cor1 14" xfId="5"/>
    <cellStyle name="20% - Cor1 15" xfId="6"/>
    <cellStyle name="20% - Cor1 16" xfId="7"/>
    <cellStyle name="20% - Cor1 17" xfId="8"/>
    <cellStyle name="20% - Cor1 18" xfId="9"/>
    <cellStyle name="20% - Cor1 19" xfId="10"/>
    <cellStyle name="20% - Cor1 2" xfId="11"/>
    <cellStyle name="20% - Cor1 20" xfId="12"/>
    <cellStyle name="20% - Cor1 21" xfId="13"/>
    <cellStyle name="20% - Cor1 22" xfId="14"/>
    <cellStyle name="20% - Cor1 23" xfId="15"/>
    <cellStyle name="20% - Cor1 24" xfId="16"/>
    <cellStyle name="20% - Cor1 25" xfId="17"/>
    <cellStyle name="20% - Cor1 26" xfId="18"/>
    <cellStyle name="20% - Cor1 27" xfId="19"/>
    <cellStyle name="20% - Cor1 28" xfId="20"/>
    <cellStyle name="20% - Cor1 29" xfId="21"/>
    <cellStyle name="20% - Cor1 3" xfId="22"/>
    <cellStyle name="20% - Cor1 30" xfId="23"/>
    <cellStyle name="20% - Cor1 31" xfId="24"/>
    <cellStyle name="20% - Cor1 32" xfId="25"/>
    <cellStyle name="20% - Cor1 33" xfId="26"/>
    <cellStyle name="20% - Cor1 34" xfId="27"/>
    <cellStyle name="20% - Cor1 35" xfId="28"/>
    <cellStyle name="20% - Cor1 36" xfId="29"/>
    <cellStyle name="20% - Cor1 37" xfId="30"/>
    <cellStyle name="20% - Cor1 38" xfId="31"/>
    <cellStyle name="20% - Cor1 39" xfId="32"/>
    <cellStyle name="20% - Cor1 4" xfId="33"/>
    <cellStyle name="20% - Cor1 40" xfId="34"/>
    <cellStyle name="20% - Cor1 41" xfId="35"/>
    <cellStyle name="20% - Cor1 42" xfId="36"/>
    <cellStyle name="20% - Cor1 43" xfId="37"/>
    <cellStyle name="20% - Cor1 44" xfId="38"/>
    <cellStyle name="20% - Cor1 45" xfId="39"/>
    <cellStyle name="20% - Cor1 46" xfId="40"/>
    <cellStyle name="20% - Cor1 47" xfId="41"/>
    <cellStyle name="20% - Cor1 48" xfId="42"/>
    <cellStyle name="20% - Cor1 5" xfId="43"/>
    <cellStyle name="20% - Cor1 6" xfId="44"/>
    <cellStyle name="20% - Cor1 7" xfId="45"/>
    <cellStyle name="20% - Cor1 8" xfId="46"/>
    <cellStyle name="20% - Cor1 9" xfId="47"/>
    <cellStyle name="20% - Cor2 10" xfId="48"/>
    <cellStyle name="20% - Cor2 11" xfId="49"/>
    <cellStyle name="20% - Cor2 12" xfId="50"/>
    <cellStyle name="20% - Cor2 13" xfId="51"/>
    <cellStyle name="20% - Cor2 14" xfId="52"/>
    <cellStyle name="20% - Cor2 15" xfId="53"/>
    <cellStyle name="20% - Cor2 16" xfId="54"/>
    <cellStyle name="20% - Cor2 17" xfId="55"/>
    <cellStyle name="20% - Cor2 18" xfId="56"/>
    <cellStyle name="20% - Cor2 19" xfId="57"/>
    <cellStyle name="20% - Cor2 2" xfId="58"/>
    <cellStyle name="20% - Cor2 20" xfId="59"/>
    <cellStyle name="20% - Cor2 21" xfId="60"/>
    <cellStyle name="20% - Cor2 22" xfId="61"/>
    <cellStyle name="20% - Cor2 23" xfId="62"/>
    <cellStyle name="20% - Cor2 24" xfId="63"/>
    <cellStyle name="20% - Cor2 25" xfId="64"/>
    <cellStyle name="20% - Cor2 26" xfId="65"/>
    <cellStyle name="20% - Cor2 27" xfId="66"/>
    <cellStyle name="20% - Cor2 28" xfId="67"/>
    <cellStyle name="20% - Cor2 29" xfId="68"/>
    <cellStyle name="20% - Cor2 3" xfId="69"/>
    <cellStyle name="20% - Cor2 30" xfId="70"/>
    <cellStyle name="20% - Cor2 31" xfId="71"/>
    <cellStyle name="20% - Cor2 32" xfId="72"/>
    <cellStyle name="20% - Cor2 33" xfId="73"/>
    <cellStyle name="20% - Cor2 34" xfId="74"/>
    <cellStyle name="20% - Cor2 35" xfId="75"/>
    <cellStyle name="20% - Cor2 36" xfId="76"/>
    <cellStyle name="20% - Cor2 37" xfId="77"/>
    <cellStyle name="20% - Cor2 38" xfId="78"/>
    <cellStyle name="20% - Cor2 39" xfId="79"/>
    <cellStyle name="20% - Cor2 4" xfId="80"/>
    <cellStyle name="20% - Cor2 40" xfId="81"/>
    <cellStyle name="20% - Cor2 41" xfId="82"/>
    <cellStyle name="20% - Cor2 42" xfId="83"/>
    <cellStyle name="20% - Cor2 43" xfId="84"/>
    <cellStyle name="20% - Cor2 44" xfId="85"/>
    <cellStyle name="20% - Cor2 45" xfId="86"/>
    <cellStyle name="20% - Cor2 46" xfId="87"/>
    <cellStyle name="20% - Cor2 47" xfId="88"/>
    <cellStyle name="20% - Cor2 48" xfId="89"/>
    <cellStyle name="20% - Cor2 5" xfId="90"/>
    <cellStyle name="20% - Cor2 6" xfId="91"/>
    <cellStyle name="20% - Cor2 7" xfId="92"/>
    <cellStyle name="20% - Cor2 8" xfId="93"/>
    <cellStyle name="20% - Cor2 9" xfId="94"/>
    <cellStyle name="20% - Cor3 10" xfId="95"/>
    <cellStyle name="20% - Cor3 11" xfId="96"/>
    <cellStyle name="20% - Cor3 12" xfId="97"/>
    <cellStyle name="20% - Cor3 13" xfId="98"/>
    <cellStyle name="20% - Cor3 14" xfId="99"/>
    <cellStyle name="20% - Cor3 15" xfId="100"/>
    <cellStyle name="20% - Cor3 16" xfId="101"/>
    <cellStyle name="20% - Cor3 17" xfId="102"/>
    <cellStyle name="20% - Cor3 18" xfId="103"/>
    <cellStyle name="20% - Cor3 19" xfId="104"/>
    <cellStyle name="20% - Cor3 2" xfId="105"/>
    <cellStyle name="20% - Cor3 20" xfId="106"/>
    <cellStyle name="20% - Cor3 21" xfId="107"/>
    <cellStyle name="20% - Cor3 22" xfId="108"/>
    <cellStyle name="20% - Cor3 23" xfId="109"/>
    <cellStyle name="20% - Cor3 24" xfId="110"/>
    <cellStyle name="20% - Cor3 25" xfId="111"/>
    <cellStyle name="20% - Cor3 26" xfId="112"/>
    <cellStyle name="20% - Cor3 27" xfId="113"/>
    <cellStyle name="20% - Cor3 28" xfId="114"/>
    <cellStyle name="20% - Cor3 29" xfId="115"/>
    <cellStyle name="20% - Cor3 3" xfId="116"/>
    <cellStyle name="20% - Cor3 30" xfId="117"/>
    <cellStyle name="20% - Cor3 31" xfId="118"/>
    <cellStyle name="20% - Cor3 32" xfId="119"/>
    <cellStyle name="20% - Cor3 33" xfId="120"/>
    <cellStyle name="20% - Cor3 34" xfId="121"/>
    <cellStyle name="20% - Cor3 35" xfId="122"/>
    <cellStyle name="20% - Cor3 36" xfId="123"/>
    <cellStyle name="20% - Cor3 37" xfId="124"/>
    <cellStyle name="20% - Cor3 38" xfId="125"/>
    <cellStyle name="20% - Cor3 39" xfId="126"/>
    <cellStyle name="20% - Cor3 4" xfId="127"/>
    <cellStyle name="20% - Cor3 40" xfId="128"/>
    <cellStyle name="20% - Cor3 41" xfId="129"/>
    <cellStyle name="20% - Cor3 42" xfId="130"/>
    <cellStyle name="20% - Cor3 43" xfId="131"/>
    <cellStyle name="20% - Cor3 44" xfId="132"/>
    <cellStyle name="20% - Cor3 45" xfId="133"/>
    <cellStyle name="20% - Cor3 46" xfId="134"/>
    <cellStyle name="20% - Cor3 47" xfId="135"/>
    <cellStyle name="20% - Cor3 48" xfId="136"/>
    <cellStyle name="20% - Cor3 5" xfId="137"/>
    <cellStyle name="20% - Cor3 6" xfId="138"/>
    <cellStyle name="20% - Cor3 7" xfId="139"/>
    <cellStyle name="20% - Cor3 8" xfId="140"/>
    <cellStyle name="20% - Cor3 9" xfId="141"/>
    <cellStyle name="20% - Cor4 10" xfId="142"/>
    <cellStyle name="20% - Cor4 11" xfId="143"/>
    <cellStyle name="20% - Cor4 12" xfId="144"/>
    <cellStyle name="20% - Cor4 13" xfId="145"/>
    <cellStyle name="20% - Cor4 14" xfId="146"/>
    <cellStyle name="20% - Cor4 15" xfId="147"/>
    <cellStyle name="20% - Cor4 16" xfId="148"/>
    <cellStyle name="20% - Cor4 17" xfId="149"/>
    <cellStyle name="20% - Cor4 18" xfId="150"/>
    <cellStyle name="20% - Cor4 19" xfId="151"/>
    <cellStyle name="20% - Cor4 2" xfId="152"/>
    <cellStyle name="20% - Cor4 20" xfId="153"/>
    <cellStyle name="20% - Cor4 21" xfId="154"/>
    <cellStyle name="20% - Cor4 22" xfId="155"/>
    <cellStyle name="20% - Cor4 23" xfId="156"/>
    <cellStyle name="20% - Cor4 24" xfId="157"/>
    <cellStyle name="20% - Cor4 25" xfId="158"/>
    <cellStyle name="20% - Cor4 26" xfId="159"/>
    <cellStyle name="20% - Cor4 27" xfId="160"/>
    <cellStyle name="20% - Cor4 28" xfId="161"/>
    <cellStyle name="20% - Cor4 29" xfId="162"/>
    <cellStyle name="20% - Cor4 3" xfId="163"/>
    <cellStyle name="20% - Cor4 30" xfId="164"/>
    <cellStyle name="20% - Cor4 31" xfId="165"/>
    <cellStyle name="20% - Cor4 32" xfId="166"/>
    <cellStyle name="20% - Cor4 33" xfId="167"/>
    <cellStyle name="20% - Cor4 34" xfId="168"/>
    <cellStyle name="20% - Cor4 35" xfId="169"/>
    <cellStyle name="20% - Cor4 36" xfId="170"/>
    <cellStyle name="20% - Cor4 37" xfId="171"/>
    <cellStyle name="20% - Cor4 38" xfId="172"/>
    <cellStyle name="20% - Cor4 39" xfId="173"/>
    <cellStyle name="20% - Cor4 4" xfId="174"/>
    <cellStyle name="20% - Cor4 40" xfId="175"/>
    <cellStyle name="20% - Cor4 41" xfId="176"/>
    <cellStyle name="20% - Cor4 42" xfId="177"/>
    <cellStyle name="20% - Cor4 43" xfId="178"/>
    <cellStyle name="20% - Cor4 44" xfId="179"/>
    <cellStyle name="20% - Cor4 45" xfId="180"/>
    <cellStyle name="20% - Cor4 46" xfId="181"/>
    <cellStyle name="20% - Cor4 47" xfId="182"/>
    <cellStyle name="20% - Cor4 48" xfId="183"/>
    <cellStyle name="20% - Cor4 5" xfId="184"/>
    <cellStyle name="20% - Cor4 6" xfId="185"/>
    <cellStyle name="20% - Cor4 7" xfId="186"/>
    <cellStyle name="20% - Cor4 8" xfId="187"/>
    <cellStyle name="20% - Cor4 9" xfId="188"/>
    <cellStyle name="20% - Cor5 10" xfId="189"/>
    <cellStyle name="20% - Cor5 11" xfId="190"/>
    <cellStyle name="20% - Cor5 12" xfId="191"/>
    <cellStyle name="20% - Cor5 13" xfId="192"/>
    <cellStyle name="20% - Cor5 14" xfId="193"/>
    <cellStyle name="20% - Cor5 15" xfId="194"/>
    <cellStyle name="20% - Cor5 16" xfId="195"/>
    <cellStyle name="20% - Cor5 17" xfId="196"/>
    <cellStyle name="20% - Cor5 18" xfId="197"/>
    <cellStyle name="20% - Cor5 19" xfId="198"/>
    <cellStyle name="20% - Cor5 2" xfId="199"/>
    <cellStyle name="20% - Cor5 20" xfId="200"/>
    <cellStyle name="20% - Cor5 21" xfId="201"/>
    <cellStyle name="20% - Cor5 22" xfId="202"/>
    <cellStyle name="20% - Cor5 23" xfId="203"/>
    <cellStyle name="20% - Cor5 24" xfId="204"/>
    <cellStyle name="20% - Cor5 25" xfId="205"/>
    <cellStyle name="20% - Cor5 26" xfId="206"/>
    <cellStyle name="20% - Cor5 27" xfId="207"/>
    <cellStyle name="20% - Cor5 28" xfId="208"/>
    <cellStyle name="20% - Cor5 29" xfId="209"/>
    <cellStyle name="20% - Cor5 3" xfId="210"/>
    <cellStyle name="20% - Cor5 30" xfId="211"/>
    <cellStyle name="20% - Cor5 31" xfId="212"/>
    <cellStyle name="20% - Cor5 32" xfId="213"/>
    <cellStyle name="20% - Cor5 33" xfId="214"/>
    <cellStyle name="20% - Cor5 34" xfId="215"/>
    <cellStyle name="20% - Cor5 35" xfId="216"/>
    <cellStyle name="20% - Cor5 36" xfId="217"/>
    <cellStyle name="20% - Cor5 37" xfId="218"/>
    <cellStyle name="20% - Cor5 38" xfId="219"/>
    <cellStyle name="20% - Cor5 39" xfId="220"/>
    <cellStyle name="20% - Cor5 4" xfId="221"/>
    <cellStyle name="20% - Cor5 40" xfId="222"/>
    <cellStyle name="20% - Cor5 41" xfId="223"/>
    <cellStyle name="20% - Cor5 42" xfId="224"/>
    <cellStyle name="20% - Cor5 43" xfId="225"/>
    <cellStyle name="20% - Cor5 44" xfId="226"/>
    <cellStyle name="20% - Cor5 45" xfId="227"/>
    <cellStyle name="20% - Cor5 46" xfId="228"/>
    <cellStyle name="20% - Cor5 47" xfId="229"/>
    <cellStyle name="20% - Cor5 48" xfId="230"/>
    <cellStyle name="20% - Cor5 5" xfId="231"/>
    <cellStyle name="20% - Cor5 6" xfId="232"/>
    <cellStyle name="20% - Cor5 7" xfId="233"/>
    <cellStyle name="20% - Cor5 8" xfId="234"/>
    <cellStyle name="20% - Cor5 9" xfId="235"/>
    <cellStyle name="20% - Cor6 10" xfId="236"/>
    <cellStyle name="20% - Cor6 11" xfId="237"/>
    <cellStyle name="20% - Cor6 12" xfId="238"/>
    <cellStyle name="20% - Cor6 13" xfId="239"/>
    <cellStyle name="20% - Cor6 14" xfId="240"/>
    <cellStyle name="20% - Cor6 15" xfId="241"/>
    <cellStyle name="20% - Cor6 16" xfId="242"/>
    <cellStyle name="20% - Cor6 17" xfId="243"/>
    <cellStyle name="20% - Cor6 18" xfId="244"/>
    <cellStyle name="20% - Cor6 19" xfId="245"/>
    <cellStyle name="20% - Cor6 2" xfId="246"/>
    <cellStyle name="20% - Cor6 20" xfId="247"/>
    <cellStyle name="20% - Cor6 21" xfId="248"/>
    <cellStyle name="20% - Cor6 22" xfId="249"/>
    <cellStyle name="20% - Cor6 23" xfId="250"/>
    <cellStyle name="20% - Cor6 24" xfId="251"/>
    <cellStyle name="20% - Cor6 25" xfId="252"/>
    <cellStyle name="20% - Cor6 26" xfId="253"/>
    <cellStyle name="20% - Cor6 27" xfId="254"/>
    <cellStyle name="20% - Cor6 28" xfId="255"/>
    <cellStyle name="20% - Cor6 29" xfId="256"/>
    <cellStyle name="20% - Cor6 3" xfId="257"/>
    <cellStyle name="20% - Cor6 30" xfId="258"/>
    <cellStyle name="20% - Cor6 31" xfId="259"/>
    <cellStyle name="20% - Cor6 32" xfId="260"/>
    <cellStyle name="20% - Cor6 33" xfId="261"/>
    <cellStyle name="20% - Cor6 34" xfId="262"/>
    <cellStyle name="20% - Cor6 35" xfId="263"/>
    <cellStyle name="20% - Cor6 36" xfId="264"/>
    <cellStyle name="20% - Cor6 37" xfId="265"/>
    <cellStyle name="20% - Cor6 38" xfId="266"/>
    <cellStyle name="20% - Cor6 39" xfId="267"/>
    <cellStyle name="20% - Cor6 4" xfId="268"/>
    <cellStyle name="20% - Cor6 40" xfId="269"/>
    <cellStyle name="20% - Cor6 41" xfId="270"/>
    <cellStyle name="20% - Cor6 42" xfId="271"/>
    <cellStyle name="20% - Cor6 43" xfId="272"/>
    <cellStyle name="20% - Cor6 44" xfId="273"/>
    <cellStyle name="20% - Cor6 45" xfId="274"/>
    <cellStyle name="20% - Cor6 46" xfId="275"/>
    <cellStyle name="20% - Cor6 47" xfId="276"/>
    <cellStyle name="20% - Cor6 48" xfId="277"/>
    <cellStyle name="20% - Cor6 5" xfId="278"/>
    <cellStyle name="20% - Cor6 6" xfId="279"/>
    <cellStyle name="20% - Cor6 7" xfId="280"/>
    <cellStyle name="20% - Cor6 8" xfId="281"/>
    <cellStyle name="20% - Cor6 9" xfId="282"/>
    <cellStyle name="40% - Cor1 10" xfId="283"/>
    <cellStyle name="40% - Cor1 11" xfId="284"/>
    <cellStyle name="40% - Cor1 12" xfId="285"/>
    <cellStyle name="40% - Cor1 13" xfId="286"/>
    <cellStyle name="40% - Cor1 14" xfId="287"/>
    <cellStyle name="40% - Cor1 15" xfId="288"/>
    <cellStyle name="40% - Cor1 16" xfId="289"/>
    <cellStyle name="40% - Cor1 17" xfId="290"/>
    <cellStyle name="40% - Cor1 18" xfId="291"/>
    <cellStyle name="40% - Cor1 19" xfId="292"/>
    <cellStyle name="40% - Cor1 2" xfId="293"/>
    <cellStyle name="40% - Cor1 20" xfId="294"/>
    <cellStyle name="40% - Cor1 21" xfId="295"/>
    <cellStyle name="40% - Cor1 22" xfId="296"/>
    <cellStyle name="40% - Cor1 23" xfId="297"/>
    <cellStyle name="40% - Cor1 24" xfId="298"/>
    <cellStyle name="40% - Cor1 25" xfId="299"/>
    <cellStyle name="40% - Cor1 26" xfId="300"/>
    <cellStyle name="40% - Cor1 27" xfId="301"/>
    <cellStyle name="40% - Cor1 28" xfId="302"/>
    <cellStyle name="40% - Cor1 29" xfId="303"/>
    <cellStyle name="40% - Cor1 3" xfId="304"/>
    <cellStyle name="40% - Cor1 30" xfId="305"/>
    <cellStyle name="40% - Cor1 31" xfId="306"/>
    <cellStyle name="40% - Cor1 32" xfId="307"/>
    <cellStyle name="40% - Cor1 33" xfId="308"/>
    <cellStyle name="40% - Cor1 34" xfId="309"/>
    <cellStyle name="40% - Cor1 35" xfId="310"/>
    <cellStyle name="40% - Cor1 36" xfId="311"/>
    <cellStyle name="40% - Cor1 37" xfId="312"/>
    <cellStyle name="40% - Cor1 38" xfId="313"/>
    <cellStyle name="40% - Cor1 39" xfId="314"/>
    <cellStyle name="40% - Cor1 4" xfId="315"/>
    <cellStyle name="40% - Cor1 40" xfId="316"/>
    <cellStyle name="40% - Cor1 41" xfId="317"/>
    <cellStyle name="40% - Cor1 42" xfId="318"/>
    <cellStyle name="40% - Cor1 43" xfId="319"/>
    <cellStyle name="40% - Cor1 44" xfId="320"/>
    <cellStyle name="40% - Cor1 45" xfId="321"/>
    <cellStyle name="40% - Cor1 46" xfId="322"/>
    <cellStyle name="40% - Cor1 47" xfId="323"/>
    <cellStyle name="40% - Cor1 48" xfId="324"/>
    <cellStyle name="40% - Cor1 5" xfId="325"/>
    <cellStyle name="40% - Cor1 6" xfId="326"/>
    <cellStyle name="40% - Cor1 7" xfId="327"/>
    <cellStyle name="40% - Cor1 8" xfId="328"/>
    <cellStyle name="40% - Cor1 9" xfId="329"/>
    <cellStyle name="40% - Cor2 10" xfId="330"/>
    <cellStyle name="40% - Cor2 11" xfId="331"/>
    <cellStyle name="40% - Cor2 12" xfId="332"/>
    <cellStyle name="40% - Cor2 13" xfId="333"/>
    <cellStyle name="40% - Cor2 14" xfId="334"/>
    <cellStyle name="40% - Cor2 15" xfId="335"/>
    <cellStyle name="40% - Cor2 16" xfId="336"/>
    <cellStyle name="40% - Cor2 17" xfId="337"/>
    <cellStyle name="40% - Cor2 18" xfId="338"/>
    <cellStyle name="40% - Cor2 19" xfId="339"/>
    <cellStyle name="40% - Cor2 2" xfId="340"/>
    <cellStyle name="40% - Cor2 20" xfId="341"/>
    <cellStyle name="40% - Cor2 21" xfId="342"/>
    <cellStyle name="40% - Cor2 22" xfId="343"/>
    <cellStyle name="40% - Cor2 23" xfId="344"/>
    <cellStyle name="40% - Cor2 24" xfId="345"/>
    <cellStyle name="40% - Cor2 25" xfId="346"/>
    <cellStyle name="40% - Cor2 26" xfId="347"/>
    <cellStyle name="40% - Cor2 27" xfId="348"/>
    <cellStyle name="40% - Cor2 28" xfId="349"/>
    <cellStyle name="40% - Cor2 29" xfId="350"/>
    <cellStyle name="40% - Cor2 3" xfId="351"/>
    <cellStyle name="40% - Cor2 30" xfId="352"/>
    <cellStyle name="40% - Cor2 31" xfId="353"/>
    <cellStyle name="40% - Cor2 32" xfId="354"/>
    <cellStyle name="40% - Cor2 33" xfId="355"/>
    <cellStyle name="40% - Cor2 34" xfId="356"/>
    <cellStyle name="40% - Cor2 35" xfId="357"/>
    <cellStyle name="40% - Cor2 36" xfId="358"/>
    <cellStyle name="40% - Cor2 37" xfId="359"/>
    <cellStyle name="40% - Cor2 38" xfId="360"/>
    <cellStyle name="40% - Cor2 39" xfId="361"/>
    <cellStyle name="40% - Cor2 4" xfId="362"/>
    <cellStyle name="40% - Cor2 40" xfId="363"/>
    <cellStyle name="40% - Cor2 41" xfId="364"/>
    <cellStyle name="40% - Cor2 42" xfId="365"/>
    <cellStyle name="40% - Cor2 43" xfId="366"/>
    <cellStyle name="40% - Cor2 44" xfId="367"/>
    <cellStyle name="40% - Cor2 45" xfId="368"/>
    <cellStyle name="40% - Cor2 46" xfId="369"/>
    <cellStyle name="40% - Cor2 47" xfId="370"/>
    <cellStyle name="40% - Cor2 48" xfId="371"/>
    <cellStyle name="40% - Cor2 5" xfId="372"/>
    <cellStyle name="40% - Cor2 6" xfId="373"/>
    <cellStyle name="40% - Cor2 7" xfId="374"/>
    <cellStyle name="40% - Cor2 8" xfId="375"/>
    <cellStyle name="40% - Cor2 9" xfId="376"/>
    <cellStyle name="40% - Cor3 10" xfId="377"/>
    <cellStyle name="40% - Cor3 11" xfId="378"/>
    <cellStyle name="40% - Cor3 12" xfId="379"/>
    <cellStyle name="40% - Cor3 13" xfId="380"/>
    <cellStyle name="40% - Cor3 14" xfId="381"/>
    <cellStyle name="40% - Cor3 15" xfId="382"/>
    <cellStyle name="40% - Cor3 16" xfId="383"/>
    <cellStyle name="40% - Cor3 17" xfId="384"/>
    <cellStyle name="40% - Cor3 18" xfId="385"/>
    <cellStyle name="40% - Cor3 19" xfId="386"/>
    <cellStyle name="40% - Cor3 2" xfId="387"/>
    <cellStyle name="40% - Cor3 20" xfId="388"/>
    <cellStyle name="40% - Cor3 21" xfId="389"/>
    <cellStyle name="40% - Cor3 22" xfId="390"/>
    <cellStyle name="40% - Cor3 23" xfId="391"/>
    <cellStyle name="40% - Cor3 24" xfId="392"/>
    <cellStyle name="40% - Cor3 25" xfId="393"/>
    <cellStyle name="40% - Cor3 26" xfId="394"/>
    <cellStyle name="40% - Cor3 27" xfId="395"/>
    <cellStyle name="40% - Cor3 28" xfId="396"/>
    <cellStyle name="40% - Cor3 29" xfId="397"/>
    <cellStyle name="40% - Cor3 3" xfId="398"/>
    <cellStyle name="40% - Cor3 30" xfId="399"/>
    <cellStyle name="40% - Cor3 31" xfId="400"/>
    <cellStyle name="40% - Cor3 32" xfId="401"/>
    <cellStyle name="40% - Cor3 33" xfId="402"/>
    <cellStyle name="40% - Cor3 34" xfId="403"/>
    <cellStyle name="40% - Cor3 35" xfId="404"/>
    <cellStyle name="40% - Cor3 36" xfId="405"/>
    <cellStyle name="40% - Cor3 37" xfId="406"/>
    <cellStyle name="40% - Cor3 38" xfId="407"/>
    <cellStyle name="40% - Cor3 39" xfId="408"/>
    <cellStyle name="40% - Cor3 4" xfId="409"/>
    <cellStyle name="40% - Cor3 40" xfId="410"/>
    <cellStyle name="40% - Cor3 41" xfId="411"/>
    <cellStyle name="40% - Cor3 42" xfId="412"/>
    <cellStyle name="40% - Cor3 43" xfId="413"/>
    <cellStyle name="40% - Cor3 44" xfId="414"/>
    <cellStyle name="40% - Cor3 45" xfId="415"/>
    <cellStyle name="40% - Cor3 46" xfId="416"/>
    <cellStyle name="40% - Cor3 47" xfId="417"/>
    <cellStyle name="40% - Cor3 48" xfId="418"/>
    <cellStyle name="40% - Cor3 5" xfId="419"/>
    <cellStyle name="40% - Cor3 6" xfId="420"/>
    <cellStyle name="40% - Cor3 7" xfId="421"/>
    <cellStyle name="40% - Cor3 8" xfId="422"/>
    <cellStyle name="40% - Cor3 9" xfId="423"/>
    <cellStyle name="40% - Cor4 10" xfId="424"/>
    <cellStyle name="40% - Cor4 11" xfId="425"/>
    <cellStyle name="40% - Cor4 12" xfId="426"/>
    <cellStyle name="40% - Cor4 13" xfId="427"/>
    <cellStyle name="40% - Cor4 14" xfId="428"/>
    <cellStyle name="40% - Cor4 15" xfId="429"/>
    <cellStyle name="40% - Cor4 16" xfId="430"/>
    <cellStyle name="40% - Cor4 17" xfId="431"/>
    <cellStyle name="40% - Cor4 18" xfId="432"/>
    <cellStyle name="40% - Cor4 19" xfId="433"/>
    <cellStyle name="40% - Cor4 2" xfId="434"/>
    <cellStyle name="40% - Cor4 20" xfId="435"/>
    <cellStyle name="40% - Cor4 21" xfId="436"/>
    <cellStyle name="40% - Cor4 22" xfId="437"/>
    <cellStyle name="40% - Cor4 23" xfId="438"/>
    <cellStyle name="40% - Cor4 24" xfId="439"/>
    <cellStyle name="40% - Cor4 25" xfId="440"/>
    <cellStyle name="40% - Cor4 26" xfId="441"/>
    <cellStyle name="40% - Cor4 27" xfId="442"/>
    <cellStyle name="40% - Cor4 28" xfId="443"/>
    <cellStyle name="40% - Cor4 29" xfId="444"/>
    <cellStyle name="40% - Cor4 3" xfId="445"/>
    <cellStyle name="40% - Cor4 30" xfId="446"/>
    <cellStyle name="40% - Cor4 31" xfId="447"/>
    <cellStyle name="40% - Cor4 32" xfId="448"/>
    <cellStyle name="40% - Cor4 33" xfId="449"/>
    <cellStyle name="40% - Cor4 34" xfId="450"/>
    <cellStyle name="40% - Cor4 35" xfId="451"/>
    <cellStyle name="40% - Cor4 36" xfId="452"/>
    <cellStyle name="40% - Cor4 37" xfId="453"/>
    <cellStyle name="40% - Cor4 38" xfId="454"/>
    <cellStyle name="40% - Cor4 39" xfId="455"/>
    <cellStyle name="40% - Cor4 4" xfId="456"/>
    <cellStyle name="40% - Cor4 40" xfId="457"/>
    <cellStyle name="40% - Cor4 41" xfId="458"/>
    <cellStyle name="40% - Cor4 42" xfId="459"/>
    <cellStyle name="40% - Cor4 43" xfId="460"/>
    <cellStyle name="40% - Cor4 44" xfId="461"/>
    <cellStyle name="40% - Cor4 45" xfId="462"/>
    <cellStyle name="40% - Cor4 46" xfId="463"/>
    <cellStyle name="40% - Cor4 47" xfId="464"/>
    <cellStyle name="40% - Cor4 48" xfId="465"/>
    <cellStyle name="40% - Cor4 5" xfId="466"/>
    <cellStyle name="40% - Cor4 6" xfId="467"/>
    <cellStyle name="40% - Cor4 7" xfId="468"/>
    <cellStyle name="40% - Cor4 8" xfId="469"/>
    <cellStyle name="40% - Cor4 9" xfId="470"/>
    <cellStyle name="40% - Cor5 10" xfId="471"/>
    <cellStyle name="40% - Cor5 11" xfId="472"/>
    <cellStyle name="40% - Cor5 12" xfId="473"/>
    <cellStyle name="40% - Cor5 13" xfId="474"/>
    <cellStyle name="40% - Cor5 14" xfId="475"/>
    <cellStyle name="40% - Cor5 15" xfId="476"/>
    <cellStyle name="40% - Cor5 16" xfId="477"/>
    <cellStyle name="40% - Cor5 17" xfId="478"/>
    <cellStyle name="40% - Cor5 18" xfId="479"/>
    <cellStyle name="40% - Cor5 19" xfId="480"/>
    <cellStyle name="40% - Cor5 2" xfId="481"/>
    <cellStyle name="40% - Cor5 20" xfId="482"/>
    <cellStyle name="40% - Cor5 21" xfId="483"/>
    <cellStyle name="40% - Cor5 22" xfId="484"/>
    <cellStyle name="40% - Cor5 23" xfId="485"/>
    <cellStyle name="40% - Cor5 24" xfId="486"/>
    <cellStyle name="40% - Cor5 25" xfId="487"/>
    <cellStyle name="40% - Cor5 26" xfId="488"/>
    <cellStyle name="40% - Cor5 27" xfId="489"/>
    <cellStyle name="40% - Cor5 28" xfId="490"/>
    <cellStyle name="40% - Cor5 29" xfId="491"/>
    <cellStyle name="40% - Cor5 3" xfId="492"/>
    <cellStyle name="40% - Cor5 30" xfId="493"/>
    <cellStyle name="40% - Cor5 31" xfId="494"/>
    <cellStyle name="40% - Cor5 32" xfId="495"/>
    <cellStyle name="40% - Cor5 33" xfId="496"/>
    <cellStyle name="40% - Cor5 34" xfId="497"/>
    <cellStyle name="40% - Cor5 35" xfId="498"/>
    <cellStyle name="40% - Cor5 36" xfId="499"/>
    <cellStyle name="40% - Cor5 37" xfId="500"/>
    <cellStyle name="40% - Cor5 38" xfId="501"/>
    <cellStyle name="40% - Cor5 39" xfId="502"/>
    <cellStyle name="40% - Cor5 4" xfId="503"/>
    <cellStyle name="40% - Cor5 40" xfId="504"/>
    <cellStyle name="40% - Cor5 41" xfId="505"/>
    <cellStyle name="40% - Cor5 42" xfId="506"/>
    <cellStyle name="40% - Cor5 43" xfId="507"/>
    <cellStyle name="40% - Cor5 44" xfId="508"/>
    <cellStyle name="40% - Cor5 45" xfId="509"/>
    <cellStyle name="40% - Cor5 46" xfId="510"/>
    <cellStyle name="40% - Cor5 47" xfId="511"/>
    <cellStyle name="40% - Cor5 48" xfId="512"/>
    <cellStyle name="40% - Cor5 5" xfId="513"/>
    <cellStyle name="40% - Cor5 6" xfId="514"/>
    <cellStyle name="40% - Cor5 7" xfId="515"/>
    <cellStyle name="40% - Cor5 8" xfId="516"/>
    <cellStyle name="40% - Cor5 9" xfId="517"/>
    <cellStyle name="40% - Cor6 10" xfId="518"/>
    <cellStyle name="40% - Cor6 11" xfId="519"/>
    <cellStyle name="40% - Cor6 12" xfId="520"/>
    <cellStyle name="40% - Cor6 13" xfId="521"/>
    <cellStyle name="40% - Cor6 14" xfId="522"/>
    <cellStyle name="40% - Cor6 15" xfId="523"/>
    <cellStyle name="40% - Cor6 16" xfId="524"/>
    <cellStyle name="40% - Cor6 17" xfId="525"/>
    <cellStyle name="40% - Cor6 18" xfId="526"/>
    <cellStyle name="40% - Cor6 19" xfId="527"/>
    <cellStyle name="40% - Cor6 2" xfId="528"/>
    <cellStyle name="40% - Cor6 20" xfId="529"/>
    <cellStyle name="40% - Cor6 21" xfId="530"/>
    <cellStyle name="40% - Cor6 22" xfId="531"/>
    <cellStyle name="40% - Cor6 23" xfId="532"/>
    <cellStyle name="40% - Cor6 24" xfId="533"/>
    <cellStyle name="40% - Cor6 25" xfId="534"/>
    <cellStyle name="40% - Cor6 26" xfId="535"/>
    <cellStyle name="40% - Cor6 27" xfId="536"/>
    <cellStyle name="40% - Cor6 28" xfId="537"/>
    <cellStyle name="40% - Cor6 29" xfId="538"/>
    <cellStyle name="40% - Cor6 3" xfId="539"/>
    <cellStyle name="40% - Cor6 30" xfId="540"/>
    <cellStyle name="40% - Cor6 31" xfId="541"/>
    <cellStyle name="40% - Cor6 32" xfId="542"/>
    <cellStyle name="40% - Cor6 33" xfId="543"/>
    <cellStyle name="40% - Cor6 34" xfId="544"/>
    <cellStyle name="40% - Cor6 35" xfId="545"/>
    <cellStyle name="40% - Cor6 36" xfId="546"/>
    <cellStyle name="40% - Cor6 37" xfId="547"/>
    <cellStyle name="40% - Cor6 38" xfId="548"/>
    <cellStyle name="40% - Cor6 39" xfId="549"/>
    <cellStyle name="40% - Cor6 4" xfId="550"/>
    <cellStyle name="40% - Cor6 40" xfId="551"/>
    <cellStyle name="40% - Cor6 41" xfId="552"/>
    <cellStyle name="40% - Cor6 42" xfId="553"/>
    <cellStyle name="40% - Cor6 43" xfId="554"/>
    <cellStyle name="40% - Cor6 44" xfId="555"/>
    <cellStyle name="40% - Cor6 45" xfId="556"/>
    <cellStyle name="40% - Cor6 46" xfId="557"/>
    <cellStyle name="40% - Cor6 47" xfId="558"/>
    <cellStyle name="40% - Cor6 48" xfId="559"/>
    <cellStyle name="40% - Cor6 5" xfId="560"/>
    <cellStyle name="40% - Cor6 6" xfId="561"/>
    <cellStyle name="40% - Cor6 7" xfId="562"/>
    <cellStyle name="40% - Cor6 8" xfId="563"/>
    <cellStyle name="40% - Cor6 9" xfId="564"/>
    <cellStyle name="60% - Cor1 10" xfId="565"/>
    <cellStyle name="60% - Cor1 11" xfId="566"/>
    <cellStyle name="60% - Cor1 12" xfId="567"/>
    <cellStyle name="60% - Cor1 13" xfId="568"/>
    <cellStyle name="60% - Cor1 14" xfId="569"/>
    <cellStyle name="60% - Cor1 15" xfId="570"/>
    <cellStyle name="60% - Cor1 16" xfId="571"/>
    <cellStyle name="60% - Cor1 17" xfId="572"/>
    <cellStyle name="60% - Cor1 18" xfId="573"/>
    <cellStyle name="60% - Cor1 19" xfId="574"/>
    <cellStyle name="60% - Cor1 2" xfId="575"/>
    <cellStyle name="60% - Cor1 20" xfId="576"/>
    <cellStyle name="60% - Cor1 21" xfId="577"/>
    <cellStyle name="60% - Cor1 22" xfId="578"/>
    <cellStyle name="60% - Cor1 23" xfId="579"/>
    <cellStyle name="60% - Cor1 24" xfId="580"/>
    <cellStyle name="60% - Cor1 25" xfId="581"/>
    <cellStyle name="60% - Cor1 26" xfId="582"/>
    <cellStyle name="60% - Cor1 27" xfId="583"/>
    <cellStyle name="60% - Cor1 28" xfId="584"/>
    <cellStyle name="60% - Cor1 29" xfId="585"/>
    <cellStyle name="60% - Cor1 3" xfId="586"/>
    <cellStyle name="60% - Cor1 30" xfId="587"/>
    <cellStyle name="60% - Cor1 31" xfId="588"/>
    <cellStyle name="60% - Cor1 32" xfId="589"/>
    <cellStyle name="60% - Cor1 33" xfId="590"/>
    <cellStyle name="60% - Cor1 34" xfId="591"/>
    <cellStyle name="60% - Cor1 35" xfId="592"/>
    <cellStyle name="60% - Cor1 36" xfId="593"/>
    <cellStyle name="60% - Cor1 37" xfId="594"/>
    <cellStyle name="60% - Cor1 38" xfId="595"/>
    <cellStyle name="60% - Cor1 39" xfId="596"/>
    <cellStyle name="60% - Cor1 4" xfId="597"/>
    <cellStyle name="60% - Cor1 40" xfId="598"/>
    <cellStyle name="60% - Cor1 41" xfId="599"/>
    <cellStyle name="60% - Cor1 42" xfId="600"/>
    <cellStyle name="60% - Cor1 43" xfId="601"/>
    <cellStyle name="60% - Cor1 44" xfId="602"/>
    <cellStyle name="60% - Cor1 45" xfId="603"/>
    <cellStyle name="60% - Cor1 46" xfId="604"/>
    <cellStyle name="60% - Cor1 47" xfId="605"/>
    <cellStyle name="60% - Cor1 48" xfId="606"/>
    <cellStyle name="60% - Cor1 5" xfId="607"/>
    <cellStyle name="60% - Cor1 6" xfId="608"/>
    <cellStyle name="60% - Cor1 7" xfId="609"/>
    <cellStyle name="60% - Cor1 8" xfId="610"/>
    <cellStyle name="60% - Cor1 9" xfId="611"/>
    <cellStyle name="60% - Cor2 10" xfId="612"/>
    <cellStyle name="60% - Cor2 11" xfId="613"/>
    <cellStyle name="60% - Cor2 12" xfId="614"/>
    <cellStyle name="60% - Cor2 13" xfId="615"/>
    <cellStyle name="60% - Cor2 14" xfId="616"/>
    <cellStyle name="60% - Cor2 15" xfId="617"/>
    <cellStyle name="60% - Cor2 16" xfId="618"/>
    <cellStyle name="60% - Cor2 17" xfId="619"/>
    <cellStyle name="60% - Cor2 18" xfId="620"/>
    <cellStyle name="60% - Cor2 19" xfId="621"/>
    <cellStyle name="60% - Cor2 2" xfId="622"/>
    <cellStyle name="60% - Cor2 20" xfId="623"/>
    <cellStyle name="60% - Cor2 21" xfId="624"/>
    <cellStyle name="60% - Cor2 22" xfId="625"/>
    <cellStyle name="60% - Cor2 23" xfId="626"/>
    <cellStyle name="60% - Cor2 24" xfId="627"/>
    <cellStyle name="60% - Cor2 25" xfId="628"/>
    <cellStyle name="60% - Cor2 26" xfId="629"/>
    <cellStyle name="60% - Cor2 27" xfId="630"/>
    <cellStyle name="60% - Cor2 28" xfId="631"/>
    <cellStyle name="60% - Cor2 29" xfId="632"/>
    <cellStyle name="60% - Cor2 3" xfId="633"/>
    <cellStyle name="60% - Cor2 30" xfId="634"/>
    <cellStyle name="60% - Cor2 31" xfId="635"/>
    <cellStyle name="60% - Cor2 32" xfId="636"/>
    <cellStyle name="60% - Cor2 33" xfId="637"/>
    <cellStyle name="60% - Cor2 34" xfId="638"/>
    <cellStyle name="60% - Cor2 35" xfId="639"/>
    <cellStyle name="60% - Cor2 36" xfId="640"/>
    <cellStyle name="60% - Cor2 37" xfId="641"/>
    <cellStyle name="60% - Cor2 38" xfId="642"/>
    <cellStyle name="60% - Cor2 39" xfId="643"/>
    <cellStyle name="60% - Cor2 4" xfId="644"/>
    <cellStyle name="60% - Cor2 40" xfId="645"/>
    <cellStyle name="60% - Cor2 41" xfId="646"/>
    <cellStyle name="60% - Cor2 42" xfId="647"/>
    <cellStyle name="60% - Cor2 43" xfId="648"/>
    <cellStyle name="60% - Cor2 44" xfId="649"/>
    <cellStyle name="60% - Cor2 45" xfId="650"/>
    <cellStyle name="60% - Cor2 46" xfId="651"/>
    <cellStyle name="60% - Cor2 47" xfId="652"/>
    <cellStyle name="60% - Cor2 48" xfId="653"/>
    <cellStyle name="60% - Cor2 5" xfId="654"/>
    <cellStyle name="60% - Cor2 6" xfId="655"/>
    <cellStyle name="60% - Cor2 7" xfId="656"/>
    <cellStyle name="60% - Cor2 8" xfId="657"/>
    <cellStyle name="60% - Cor2 9" xfId="658"/>
    <cellStyle name="60% - Cor3 10" xfId="659"/>
    <cellStyle name="60% - Cor3 11" xfId="660"/>
    <cellStyle name="60% - Cor3 12" xfId="661"/>
    <cellStyle name="60% - Cor3 13" xfId="662"/>
    <cellStyle name="60% - Cor3 14" xfId="663"/>
    <cellStyle name="60% - Cor3 15" xfId="664"/>
    <cellStyle name="60% - Cor3 16" xfId="665"/>
    <cellStyle name="60% - Cor3 17" xfId="666"/>
    <cellStyle name="60% - Cor3 18" xfId="667"/>
    <cellStyle name="60% - Cor3 19" xfId="668"/>
    <cellStyle name="60% - Cor3 2" xfId="669"/>
    <cellStyle name="60% - Cor3 20" xfId="670"/>
    <cellStyle name="60% - Cor3 21" xfId="671"/>
    <cellStyle name="60% - Cor3 22" xfId="672"/>
    <cellStyle name="60% - Cor3 23" xfId="673"/>
    <cellStyle name="60% - Cor3 24" xfId="674"/>
    <cellStyle name="60% - Cor3 25" xfId="675"/>
    <cellStyle name="60% - Cor3 26" xfId="676"/>
    <cellStyle name="60% - Cor3 27" xfId="677"/>
    <cellStyle name="60% - Cor3 28" xfId="678"/>
    <cellStyle name="60% - Cor3 29" xfId="679"/>
    <cellStyle name="60% - Cor3 3" xfId="680"/>
    <cellStyle name="60% - Cor3 30" xfId="681"/>
    <cellStyle name="60% - Cor3 31" xfId="682"/>
    <cellStyle name="60% - Cor3 32" xfId="683"/>
    <cellStyle name="60% - Cor3 33" xfId="684"/>
    <cellStyle name="60% - Cor3 34" xfId="685"/>
    <cellStyle name="60% - Cor3 35" xfId="686"/>
    <cellStyle name="60% - Cor3 36" xfId="687"/>
    <cellStyle name="60% - Cor3 37" xfId="688"/>
    <cellStyle name="60% - Cor3 38" xfId="689"/>
    <cellStyle name="60% - Cor3 39" xfId="690"/>
    <cellStyle name="60% - Cor3 4" xfId="691"/>
    <cellStyle name="60% - Cor3 40" xfId="692"/>
    <cellStyle name="60% - Cor3 41" xfId="693"/>
    <cellStyle name="60% - Cor3 42" xfId="694"/>
    <cellStyle name="60% - Cor3 43" xfId="695"/>
    <cellStyle name="60% - Cor3 44" xfId="696"/>
    <cellStyle name="60% - Cor3 45" xfId="697"/>
    <cellStyle name="60% - Cor3 46" xfId="698"/>
    <cellStyle name="60% - Cor3 47" xfId="699"/>
    <cellStyle name="60% - Cor3 48" xfId="700"/>
    <cellStyle name="60% - Cor3 5" xfId="701"/>
    <cellStyle name="60% - Cor3 6" xfId="702"/>
    <cellStyle name="60% - Cor3 7" xfId="703"/>
    <cellStyle name="60% - Cor3 8" xfId="704"/>
    <cellStyle name="60% - Cor3 9" xfId="705"/>
    <cellStyle name="60% - Cor4 10" xfId="706"/>
    <cellStyle name="60% - Cor4 11" xfId="707"/>
    <cellStyle name="60% - Cor4 12" xfId="708"/>
    <cellStyle name="60% - Cor4 13" xfId="709"/>
    <cellStyle name="60% - Cor4 14" xfId="710"/>
    <cellStyle name="60% - Cor4 15" xfId="711"/>
    <cellStyle name="60% - Cor4 16" xfId="712"/>
    <cellStyle name="60% - Cor4 17" xfId="713"/>
    <cellStyle name="60% - Cor4 18" xfId="714"/>
    <cellStyle name="60% - Cor4 19" xfId="715"/>
    <cellStyle name="60% - Cor4 2" xfId="716"/>
    <cellStyle name="60% - Cor4 20" xfId="717"/>
    <cellStyle name="60% - Cor4 21" xfId="718"/>
    <cellStyle name="60% - Cor4 22" xfId="719"/>
    <cellStyle name="60% - Cor4 23" xfId="720"/>
    <cellStyle name="60% - Cor4 24" xfId="721"/>
    <cellStyle name="60% - Cor4 25" xfId="722"/>
    <cellStyle name="60% - Cor4 26" xfId="723"/>
    <cellStyle name="60% - Cor4 27" xfId="724"/>
    <cellStyle name="60% - Cor4 28" xfId="725"/>
    <cellStyle name="60% - Cor4 29" xfId="726"/>
    <cellStyle name="60% - Cor4 3" xfId="727"/>
    <cellStyle name="60% - Cor4 30" xfId="728"/>
    <cellStyle name="60% - Cor4 31" xfId="729"/>
    <cellStyle name="60% - Cor4 32" xfId="730"/>
    <cellStyle name="60% - Cor4 33" xfId="731"/>
    <cellStyle name="60% - Cor4 34" xfId="732"/>
    <cellStyle name="60% - Cor4 35" xfId="733"/>
    <cellStyle name="60% - Cor4 36" xfId="734"/>
    <cellStyle name="60% - Cor4 37" xfId="735"/>
    <cellStyle name="60% - Cor4 38" xfId="736"/>
    <cellStyle name="60% - Cor4 39" xfId="737"/>
    <cellStyle name="60% - Cor4 4" xfId="738"/>
    <cellStyle name="60% - Cor4 40" xfId="739"/>
    <cellStyle name="60% - Cor4 41" xfId="740"/>
    <cellStyle name="60% - Cor4 42" xfId="741"/>
    <cellStyle name="60% - Cor4 43" xfId="742"/>
    <cellStyle name="60% - Cor4 44" xfId="743"/>
    <cellStyle name="60% - Cor4 45" xfId="744"/>
    <cellStyle name="60% - Cor4 46" xfId="745"/>
    <cellStyle name="60% - Cor4 47" xfId="746"/>
    <cellStyle name="60% - Cor4 48" xfId="747"/>
    <cellStyle name="60% - Cor4 5" xfId="748"/>
    <cellStyle name="60% - Cor4 6" xfId="749"/>
    <cellStyle name="60% - Cor4 7" xfId="750"/>
    <cellStyle name="60% - Cor4 8" xfId="751"/>
    <cellStyle name="60% - Cor4 9" xfId="752"/>
    <cellStyle name="60% - Cor5 10" xfId="753"/>
    <cellStyle name="60% - Cor5 11" xfId="754"/>
    <cellStyle name="60% - Cor5 12" xfId="755"/>
    <cellStyle name="60% - Cor5 13" xfId="756"/>
    <cellStyle name="60% - Cor5 14" xfId="757"/>
    <cellStyle name="60% - Cor5 15" xfId="758"/>
    <cellStyle name="60% - Cor5 16" xfId="759"/>
    <cellStyle name="60% - Cor5 17" xfId="760"/>
    <cellStyle name="60% - Cor5 18" xfId="761"/>
    <cellStyle name="60% - Cor5 19" xfId="762"/>
    <cellStyle name="60% - Cor5 2" xfId="763"/>
    <cellStyle name="60% - Cor5 20" xfId="764"/>
    <cellStyle name="60% - Cor5 21" xfId="765"/>
    <cellStyle name="60% - Cor5 22" xfId="766"/>
    <cellStyle name="60% - Cor5 23" xfId="767"/>
    <cellStyle name="60% - Cor5 24" xfId="768"/>
    <cellStyle name="60% - Cor5 25" xfId="769"/>
    <cellStyle name="60% - Cor5 26" xfId="770"/>
    <cellStyle name="60% - Cor5 27" xfId="771"/>
    <cellStyle name="60% - Cor5 28" xfId="772"/>
    <cellStyle name="60% - Cor5 29" xfId="773"/>
    <cellStyle name="60% - Cor5 3" xfId="774"/>
    <cellStyle name="60% - Cor5 30" xfId="775"/>
    <cellStyle name="60% - Cor5 31" xfId="776"/>
    <cellStyle name="60% - Cor5 32" xfId="777"/>
    <cellStyle name="60% - Cor5 33" xfId="778"/>
    <cellStyle name="60% - Cor5 34" xfId="779"/>
    <cellStyle name="60% - Cor5 35" xfId="780"/>
    <cellStyle name="60% - Cor5 36" xfId="781"/>
    <cellStyle name="60% - Cor5 37" xfId="782"/>
    <cellStyle name="60% - Cor5 38" xfId="783"/>
    <cellStyle name="60% - Cor5 39" xfId="784"/>
    <cellStyle name="60% - Cor5 4" xfId="785"/>
    <cellStyle name="60% - Cor5 40" xfId="786"/>
    <cellStyle name="60% - Cor5 41" xfId="787"/>
    <cellStyle name="60% - Cor5 42" xfId="788"/>
    <cellStyle name="60% - Cor5 43" xfId="789"/>
    <cellStyle name="60% - Cor5 44" xfId="790"/>
    <cellStyle name="60% - Cor5 45" xfId="791"/>
    <cellStyle name="60% - Cor5 46" xfId="792"/>
    <cellStyle name="60% - Cor5 47" xfId="793"/>
    <cellStyle name="60% - Cor5 48" xfId="794"/>
    <cellStyle name="60% - Cor5 5" xfId="795"/>
    <cellStyle name="60% - Cor5 6" xfId="796"/>
    <cellStyle name="60% - Cor5 7" xfId="797"/>
    <cellStyle name="60% - Cor5 8" xfId="798"/>
    <cellStyle name="60% - Cor5 9" xfId="799"/>
    <cellStyle name="60% - Cor6 10" xfId="800"/>
    <cellStyle name="60% - Cor6 11" xfId="801"/>
    <cellStyle name="60% - Cor6 12" xfId="802"/>
    <cellStyle name="60% - Cor6 13" xfId="803"/>
    <cellStyle name="60% - Cor6 14" xfId="804"/>
    <cellStyle name="60% - Cor6 15" xfId="805"/>
    <cellStyle name="60% - Cor6 16" xfId="806"/>
    <cellStyle name="60% - Cor6 17" xfId="807"/>
    <cellStyle name="60% - Cor6 18" xfId="808"/>
    <cellStyle name="60% - Cor6 19" xfId="809"/>
    <cellStyle name="60% - Cor6 2" xfId="810"/>
    <cellStyle name="60% - Cor6 20" xfId="811"/>
    <cellStyle name="60% - Cor6 21" xfId="812"/>
    <cellStyle name="60% - Cor6 22" xfId="813"/>
    <cellStyle name="60% - Cor6 23" xfId="814"/>
    <cellStyle name="60% - Cor6 24" xfId="815"/>
    <cellStyle name="60% - Cor6 25" xfId="816"/>
    <cellStyle name="60% - Cor6 26" xfId="817"/>
    <cellStyle name="60% - Cor6 27" xfId="818"/>
    <cellStyle name="60% - Cor6 28" xfId="819"/>
    <cellStyle name="60% - Cor6 29" xfId="820"/>
    <cellStyle name="60% - Cor6 3" xfId="821"/>
    <cellStyle name="60% - Cor6 30" xfId="822"/>
    <cellStyle name="60% - Cor6 31" xfId="823"/>
    <cellStyle name="60% - Cor6 32" xfId="824"/>
    <cellStyle name="60% - Cor6 33" xfId="825"/>
    <cellStyle name="60% - Cor6 34" xfId="826"/>
    <cellStyle name="60% - Cor6 35" xfId="827"/>
    <cellStyle name="60% - Cor6 36" xfId="828"/>
    <cellStyle name="60% - Cor6 37" xfId="829"/>
    <cellStyle name="60% - Cor6 38" xfId="830"/>
    <cellStyle name="60% - Cor6 39" xfId="831"/>
    <cellStyle name="60% - Cor6 4" xfId="832"/>
    <cellStyle name="60% - Cor6 40" xfId="833"/>
    <cellStyle name="60% - Cor6 41" xfId="834"/>
    <cellStyle name="60% - Cor6 42" xfId="835"/>
    <cellStyle name="60% - Cor6 43" xfId="836"/>
    <cellStyle name="60% - Cor6 44" xfId="837"/>
    <cellStyle name="60% - Cor6 45" xfId="838"/>
    <cellStyle name="60% - Cor6 46" xfId="839"/>
    <cellStyle name="60% - Cor6 47" xfId="840"/>
    <cellStyle name="60% - Cor6 48" xfId="841"/>
    <cellStyle name="60% - Cor6 5" xfId="842"/>
    <cellStyle name="60% - Cor6 6" xfId="843"/>
    <cellStyle name="60% - Cor6 7" xfId="844"/>
    <cellStyle name="60% - Cor6 8" xfId="845"/>
    <cellStyle name="60% - Cor6 9" xfId="846"/>
    <cellStyle name="Cabeçalho 1 10" xfId="847"/>
    <cellStyle name="Cabeçalho 1 11" xfId="848"/>
    <cellStyle name="Cabeçalho 1 12" xfId="849"/>
    <cellStyle name="Cabeçalho 1 13" xfId="850"/>
    <cellStyle name="Cabeçalho 1 14" xfId="851"/>
    <cellStyle name="Cabeçalho 1 15" xfId="852"/>
    <cellStyle name="Cabeçalho 1 16" xfId="853"/>
    <cellStyle name="Cabeçalho 1 17" xfId="854"/>
    <cellStyle name="Cabeçalho 1 18" xfId="855"/>
    <cellStyle name="Cabeçalho 1 19" xfId="856"/>
    <cellStyle name="Cabeçalho 1 2" xfId="857"/>
    <cellStyle name="Cabeçalho 1 20" xfId="858"/>
    <cellStyle name="Cabeçalho 1 21" xfId="859"/>
    <cellStyle name="Cabeçalho 1 22" xfId="860"/>
    <cellStyle name="Cabeçalho 1 23" xfId="861"/>
    <cellStyle name="Cabeçalho 1 24" xfId="862"/>
    <cellStyle name="Cabeçalho 1 25" xfId="863"/>
    <cellStyle name="Cabeçalho 1 26" xfId="864"/>
    <cellStyle name="Cabeçalho 1 27" xfId="865"/>
    <cellStyle name="Cabeçalho 1 28" xfId="866"/>
    <cellStyle name="Cabeçalho 1 29" xfId="867"/>
    <cellStyle name="Cabeçalho 1 3" xfId="868"/>
    <cellStyle name="Cabeçalho 1 30" xfId="869"/>
    <cellStyle name="Cabeçalho 1 31" xfId="870"/>
    <cellStyle name="Cabeçalho 1 32" xfId="871"/>
    <cellStyle name="Cabeçalho 1 33" xfId="872"/>
    <cellStyle name="Cabeçalho 1 34" xfId="873"/>
    <cellStyle name="Cabeçalho 1 35" xfId="874"/>
    <cellStyle name="Cabeçalho 1 36" xfId="875"/>
    <cellStyle name="Cabeçalho 1 37" xfId="876"/>
    <cellStyle name="Cabeçalho 1 38" xfId="877"/>
    <cellStyle name="Cabeçalho 1 39" xfId="878"/>
    <cellStyle name="Cabeçalho 1 4" xfId="879"/>
    <cellStyle name="Cabeçalho 1 40" xfId="880"/>
    <cellStyle name="Cabeçalho 1 41" xfId="881"/>
    <cellStyle name="Cabeçalho 1 42" xfId="882"/>
    <cellStyle name="Cabeçalho 1 43" xfId="883"/>
    <cellStyle name="Cabeçalho 1 44" xfId="884"/>
    <cellStyle name="Cabeçalho 1 45" xfId="885"/>
    <cellStyle name="Cabeçalho 1 46" xfId="886"/>
    <cellStyle name="Cabeçalho 1 47" xfId="887"/>
    <cellStyle name="Cabeçalho 1 48" xfId="888"/>
    <cellStyle name="Cabeçalho 1 5" xfId="889"/>
    <cellStyle name="Cabeçalho 1 6" xfId="890"/>
    <cellStyle name="Cabeçalho 1 7" xfId="891"/>
    <cellStyle name="Cabeçalho 1 8" xfId="892"/>
    <cellStyle name="Cabeçalho 1 9" xfId="893"/>
    <cellStyle name="Cabeçalho 2 10" xfId="894"/>
    <cellStyle name="Cabeçalho 2 11" xfId="895"/>
    <cellStyle name="Cabeçalho 2 12" xfId="896"/>
    <cellStyle name="Cabeçalho 2 13" xfId="897"/>
    <cellStyle name="Cabeçalho 2 14" xfId="898"/>
    <cellStyle name="Cabeçalho 2 15" xfId="899"/>
    <cellStyle name="Cabeçalho 2 16" xfId="900"/>
    <cellStyle name="Cabeçalho 2 17" xfId="901"/>
    <cellStyle name="Cabeçalho 2 18" xfId="902"/>
    <cellStyle name="Cabeçalho 2 19" xfId="903"/>
    <cellStyle name="Cabeçalho 2 2" xfId="904"/>
    <cellStyle name="Cabeçalho 2 20" xfId="905"/>
    <cellStyle name="Cabeçalho 2 21" xfId="906"/>
    <cellStyle name="Cabeçalho 2 22" xfId="907"/>
    <cellStyle name="Cabeçalho 2 23" xfId="908"/>
    <cellStyle name="Cabeçalho 2 24" xfId="909"/>
    <cellStyle name="Cabeçalho 2 25" xfId="910"/>
    <cellStyle name="Cabeçalho 2 26" xfId="911"/>
    <cellStyle name="Cabeçalho 2 27" xfId="912"/>
    <cellStyle name="Cabeçalho 2 28" xfId="913"/>
    <cellStyle name="Cabeçalho 2 29" xfId="914"/>
    <cellStyle name="Cabeçalho 2 3" xfId="915"/>
    <cellStyle name="Cabeçalho 2 30" xfId="916"/>
    <cellStyle name="Cabeçalho 2 31" xfId="917"/>
    <cellStyle name="Cabeçalho 2 32" xfId="918"/>
    <cellStyle name="Cabeçalho 2 33" xfId="919"/>
    <cellStyle name="Cabeçalho 2 34" xfId="920"/>
    <cellStyle name="Cabeçalho 2 35" xfId="921"/>
    <cellStyle name="Cabeçalho 2 36" xfId="922"/>
    <cellStyle name="Cabeçalho 2 37" xfId="923"/>
    <cellStyle name="Cabeçalho 2 38" xfId="924"/>
    <cellStyle name="Cabeçalho 2 39" xfId="925"/>
    <cellStyle name="Cabeçalho 2 4" xfId="926"/>
    <cellStyle name="Cabeçalho 2 40" xfId="927"/>
    <cellStyle name="Cabeçalho 2 41" xfId="928"/>
    <cellStyle name="Cabeçalho 2 42" xfId="929"/>
    <cellStyle name="Cabeçalho 2 43" xfId="930"/>
    <cellStyle name="Cabeçalho 2 44" xfId="931"/>
    <cellStyle name="Cabeçalho 2 45" xfId="932"/>
    <cellStyle name="Cabeçalho 2 46" xfId="933"/>
    <cellStyle name="Cabeçalho 2 47" xfId="934"/>
    <cellStyle name="Cabeçalho 2 48" xfId="935"/>
    <cellStyle name="Cabeçalho 2 5" xfId="936"/>
    <cellStyle name="Cabeçalho 2 6" xfId="937"/>
    <cellStyle name="Cabeçalho 2 7" xfId="938"/>
    <cellStyle name="Cabeçalho 2 8" xfId="939"/>
    <cellStyle name="Cabeçalho 2 9" xfId="940"/>
    <cellStyle name="Cabeçalho 3 10" xfId="941"/>
    <cellStyle name="Cabeçalho 3 11" xfId="942"/>
    <cellStyle name="Cabeçalho 3 12" xfId="943"/>
    <cellStyle name="Cabeçalho 3 13" xfId="944"/>
    <cellStyle name="Cabeçalho 3 14" xfId="945"/>
    <cellStyle name="Cabeçalho 3 15" xfId="946"/>
    <cellStyle name="Cabeçalho 3 16" xfId="947"/>
    <cellStyle name="Cabeçalho 3 17" xfId="948"/>
    <cellStyle name="Cabeçalho 3 18" xfId="949"/>
    <cellStyle name="Cabeçalho 3 19" xfId="950"/>
    <cellStyle name="Cabeçalho 3 2" xfId="951"/>
    <cellStyle name="Cabeçalho 3 20" xfId="952"/>
    <cellStyle name="Cabeçalho 3 21" xfId="953"/>
    <cellStyle name="Cabeçalho 3 22" xfId="954"/>
    <cellStyle name="Cabeçalho 3 23" xfId="955"/>
    <cellStyle name="Cabeçalho 3 24" xfId="956"/>
    <cellStyle name="Cabeçalho 3 25" xfId="957"/>
    <cellStyle name="Cabeçalho 3 26" xfId="958"/>
    <cellStyle name="Cabeçalho 3 27" xfId="959"/>
    <cellStyle name="Cabeçalho 3 28" xfId="960"/>
    <cellStyle name="Cabeçalho 3 29" xfId="961"/>
    <cellStyle name="Cabeçalho 3 3" xfId="962"/>
    <cellStyle name="Cabeçalho 3 30" xfId="963"/>
    <cellStyle name="Cabeçalho 3 31" xfId="964"/>
    <cellStyle name="Cabeçalho 3 32" xfId="965"/>
    <cellStyle name="Cabeçalho 3 33" xfId="966"/>
    <cellStyle name="Cabeçalho 3 34" xfId="967"/>
    <cellStyle name="Cabeçalho 3 35" xfId="968"/>
    <cellStyle name="Cabeçalho 3 36" xfId="969"/>
    <cellStyle name="Cabeçalho 3 37" xfId="970"/>
    <cellStyle name="Cabeçalho 3 38" xfId="971"/>
    <cellStyle name="Cabeçalho 3 39" xfId="972"/>
    <cellStyle name="Cabeçalho 3 4" xfId="973"/>
    <cellStyle name="Cabeçalho 3 40" xfId="974"/>
    <cellStyle name="Cabeçalho 3 41" xfId="975"/>
    <cellStyle name="Cabeçalho 3 42" xfId="976"/>
    <cellStyle name="Cabeçalho 3 43" xfId="977"/>
    <cellStyle name="Cabeçalho 3 44" xfId="978"/>
    <cellStyle name="Cabeçalho 3 45" xfId="979"/>
    <cellStyle name="Cabeçalho 3 46" xfId="980"/>
    <cellStyle name="Cabeçalho 3 47" xfId="981"/>
    <cellStyle name="Cabeçalho 3 48" xfId="982"/>
    <cellStyle name="Cabeçalho 3 5" xfId="983"/>
    <cellStyle name="Cabeçalho 3 6" xfId="984"/>
    <cellStyle name="Cabeçalho 3 7" xfId="985"/>
    <cellStyle name="Cabeçalho 3 8" xfId="986"/>
    <cellStyle name="Cabeçalho 3 9" xfId="987"/>
    <cellStyle name="Cabeçalho 4 10" xfId="988"/>
    <cellStyle name="Cabeçalho 4 11" xfId="989"/>
    <cellStyle name="Cabeçalho 4 12" xfId="990"/>
    <cellStyle name="Cabeçalho 4 13" xfId="991"/>
    <cellStyle name="Cabeçalho 4 14" xfId="992"/>
    <cellStyle name="Cabeçalho 4 15" xfId="993"/>
    <cellStyle name="Cabeçalho 4 16" xfId="994"/>
    <cellStyle name="Cabeçalho 4 17" xfId="995"/>
    <cellStyle name="Cabeçalho 4 18" xfId="996"/>
    <cellStyle name="Cabeçalho 4 19" xfId="997"/>
    <cellStyle name="Cabeçalho 4 2" xfId="998"/>
    <cellStyle name="Cabeçalho 4 20" xfId="999"/>
    <cellStyle name="Cabeçalho 4 21" xfId="1000"/>
    <cellStyle name="Cabeçalho 4 22" xfId="1001"/>
    <cellStyle name="Cabeçalho 4 23" xfId="1002"/>
    <cellStyle name="Cabeçalho 4 24" xfId="1003"/>
    <cellStyle name="Cabeçalho 4 25" xfId="1004"/>
    <cellStyle name="Cabeçalho 4 26" xfId="1005"/>
    <cellStyle name="Cabeçalho 4 27" xfId="1006"/>
    <cellStyle name="Cabeçalho 4 28" xfId="1007"/>
    <cellStyle name="Cabeçalho 4 29" xfId="1008"/>
    <cellStyle name="Cabeçalho 4 3" xfId="1009"/>
    <cellStyle name="Cabeçalho 4 30" xfId="1010"/>
    <cellStyle name="Cabeçalho 4 31" xfId="1011"/>
    <cellStyle name="Cabeçalho 4 32" xfId="1012"/>
    <cellStyle name="Cabeçalho 4 33" xfId="1013"/>
    <cellStyle name="Cabeçalho 4 34" xfId="1014"/>
    <cellStyle name="Cabeçalho 4 35" xfId="1015"/>
    <cellStyle name="Cabeçalho 4 36" xfId="1016"/>
    <cellStyle name="Cabeçalho 4 37" xfId="1017"/>
    <cellStyle name="Cabeçalho 4 38" xfId="1018"/>
    <cellStyle name="Cabeçalho 4 39" xfId="1019"/>
    <cellStyle name="Cabeçalho 4 4" xfId="1020"/>
    <cellStyle name="Cabeçalho 4 40" xfId="1021"/>
    <cellStyle name="Cabeçalho 4 41" xfId="1022"/>
    <cellStyle name="Cabeçalho 4 42" xfId="1023"/>
    <cellStyle name="Cabeçalho 4 43" xfId="1024"/>
    <cellStyle name="Cabeçalho 4 44" xfId="1025"/>
    <cellStyle name="Cabeçalho 4 45" xfId="1026"/>
    <cellStyle name="Cabeçalho 4 46" xfId="1027"/>
    <cellStyle name="Cabeçalho 4 47" xfId="1028"/>
    <cellStyle name="Cabeçalho 4 48" xfId="1029"/>
    <cellStyle name="Cabeçalho 4 5" xfId="1030"/>
    <cellStyle name="Cabeçalho 4 6" xfId="1031"/>
    <cellStyle name="Cabeçalho 4 7" xfId="1032"/>
    <cellStyle name="Cabeçalho 4 8" xfId="1033"/>
    <cellStyle name="Cabeçalho 4 9" xfId="1034"/>
    <cellStyle name="Cálculo 10" xfId="1035"/>
    <cellStyle name="Cálculo 11" xfId="1036"/>
    <cellStyle name="Cálculo 12" xfId="1037"/>
    <cellStyle name="Cálculo 13" xfId="1038"/>
    <cellStyle name="Cálculo 14" xfId="1039"/>
    <cellStyle name="Cálculo 15" xfId="1040"/>
    <cellStyle name="Cálculo 16" xfId="1041"/>
    <cellStyle name="Cálculo 17" xfId="1042"/>
    <cellStyle name="Cálculo 18" xfId="1043"/>
    <cellStyle name="Cálculo 19" xfId="1044"/>
    <cellStyle name="Cálculo 2" xfId="1045"/>
    <cellStyle name="Cálculo 20" xfId="1046"/>
    <cellStyle name="Cálculo 21" xfId="1047"/>
    <cellStyle name="Cálculo 22" xfId="1048"/>
    <cellStyle name="Cálculo 23" xfId="1049"/>
    <cellStyle name="Cálculo 24" xfId="1050"/>
    <cellStyle name="Cálculo 25" xfId="1051"/>
    <cellStyle name="Cálculo 26" xfId="1052"/>
    <cellStyle name="Cálculo 27" xfId="1053"/>
    <cellStyle name="Cálculo 28" xfId="1054"/>
    <cellStyle name="Cálculo 29" xfId="1055"/>
    <cellStyle name="Cálculo 3" xfId="1056"/>
    <cellStyle name="Cálculo 30" xfId="1057"/>
    <cellStyle name="Cálculo 31" xfId="1058"/>
    <cellStyle name="Cálculo 32" xfId="1059"/>
    <cellStyle name="Cálculo 33" xfId="1060"/>
    <cellStyle name="Cálculo 34" xfId="1061"/>
    <cellStyle name="Cálculo 35" xfId="1062"/>
    <cellStyle name="Cálculo 36" xfId="1063"/>
    <cellStyle name="Cálculo 37" xfId="1064"/>
    <cellStyle name="Cálculo 38" xfId="1065"/>
    <cellStyle name="Cálculo 39" xfId="1066"/>
    <cellStyle name="Cálculo 4" xfId="1067"/>
    <cellStyle name="Cálculo 40" xfId="1068"/>
    <cellStyle name="Cálculo 41" xfId="1069"/>
    <cellStyle name="Cálculo 42" xfId="1070"/>
    <cellStyle name="Cálculo 43" xfId="1071"/>
    <cellStyle name="Cálculo 44" xfId="1072"/>
    <cellStyle name="Cálculo 45" xfId="1073"/>
    <cellStyle name="Cálculo 46" xfId="1074"/>
    <cellStyle name="Cálculo 47" xfId="1075"/>
    <cellStyle name="Cálculo 48" xfId="1076"/>
    <cellStyle name="Cálculo 5" xfId="1077"/>
    <cellStyle name="Cálculo 6" xfId="1078"/>
    <cellStyle name="Cálculo 7" xfId="1079"/>
    <cellStyle name="Cálculo 8" xfId="1080"/>
    <cellStyle name="Cálculo 9" xfId="1081"/>
    <cellStyle name="Campo do Assistente de Dados" xfId="1082"/>
    <cellStyle name="Canto do Assistente de Dados" xfId="1083"/>
    <cellStyle name="Categoria do Assistente de Dados" xfId="1084"/>
    <cellStyle name="Célula Ligada 10" xfId="1085"/>
    <cellStyle name="Célula Ligada 11" xfId="1086"/>
    <cellStyle name="Célula Ligada 12" xfId="1087"/>
    <cellStyle name="Célula Ligada 13" xfId="1088"/>
    <cellStyle name="Célula Ligada 14" xfId="1089"/>
    <cellStyle name="Célula Ligada 15" xfId="1090"/>
    <cellStyle name="Célula Ligada 16" xfId="1091"/>
    <cellStyle name="Célula Ligada 17" xfId="1092"/>
    <cellStyle name="Célula Ligada 18" xfId="1093"/>
    <cellStyle name="Célula Ligada 19" xfId="1094"/>
    <cellStyle name="Célula Ligada 2" xfId="1095"/>
    <cellStyle name="Célula Ligada 20" xfId="1096"/>
    <cellStyle name="Célula Ligada 21" xfId="1097"/>
    <cellStyle name="Célula Ligada 22" xfId="1098"/>
    <cellStyle name="Célula Ligada 23" xfId="1099"/>
    <cellStyle name="Célula Ligada 24" xfId="1100"/>
    <cellStyle name="Célula Ligada 25" xfId="1101"/>
    <cellStyle name="Célula Ligada 26" xfId="1102"/>
    <cellStyle name="Célula Ligada 27" xfId="1103"/>
    <cellStyle name="Célula Ligada 28" xfId="1104"/>
    <cellStyle name="Célula Ligada 29" xfId="1105"/>
    <cellStyle name="Célula Ligada 3" xfId="1106"/>
    <cellStyle name="Célula Ligada 30" xfId="1107"/>
    <cellStyle name="Célula Ligada 31" xfId="1108"/>
    <cellStyle name="Célula Ligada 32" xfId="1109"/>
    <cellStyle name="Célula Ligada 33" xfId="1110"/>
    <cellStyle name="Célula Ligada 34" xfId="1111"/>
    <cellStyle name="Célula Ligada 35" xfId="1112"/>
    <cellStyle name="Célula Ligada 36" xfId="1113"/>
    <cellStyle name="Célula Ligada 37" xfId="1114"/>
    <cellStyle name="Célula Ligada 38" xfId="1115"/>
    <cellStyle name="Célula Ligada 39" xfId="1116"/>
    <cellStyle name="Célula Ligada 4" xfId="1117"/>
    <cellStyle name="Célula Ligada 40" xfId="1118"/>
    <cellStyle name="Célula Ligada 41" xfId="1119"/>
    <cellStyle name="Célula Ligada 42" xfId="1120"/>
    <cellStyle name="Célula Ligada 43" xfId="1121"/>
    <cellStyle name="Célula Ligada 44" xfId="1122"/>
    <cellStyle name="Célula Ligada 45" xfId="1123"/>
    <cellStyle name="Célula Ligada 46" xfId="1124"/>
    <cellStyle name="Célula Ligada 47" xfId="1125"/>
    <cellStyle name="Célula Ligada 48" xfId="1126"/>
    <cellStyle name="Célula Ligada 5" xfId="1127"/>
    <cellStyle name="Célula Ligada 6" xfId="1128"/>
    <cellStyle name="Célula Ligada 7" xfId="1129"/>
    <cellStyle name="Célula Ligada 8" xfId="1130"/>
    <cellStyle name="Célula Ligada 9" xfId="1131"/>
    <cellStyle name="Comma 2" xfId="1132"/>
    <cellStyle name="Cor1 10" xfId="1133"/>
    <cellStyle name="Cor1 11" xfId="1134"/>
    <cellStyle name="Cor1 12" xfId="1135"/>
    <cellStyle name="Cor1 13" xfId="1136"/>
    <cellStyle name="Cor1 14" xfId="1137"/>
    <cellStyle name="Cor1 15" xfId="1138"/>
    <cellStyle name="Cor1 16" xfId="1139"/>
    <cellStyle name="Cor1 17" xfId="1140"/>
    <cellStyle name="Cor1 18" xfId="1141"/>
    <cellStyle name="Cor1 19" xfId="1142"/>
    <cellStyle name="Cor1 2" xfId="1143"/>
    <cellStyle name="Cor1 20" xfId="1144"/>
    <cellStyle name="Cor1 21" xfId="1145"/>
    <cellStyle name="Cor1 22" xfId="1146"/>
    <cellStyle name="Cor1 23" xfId="1147"/>
    <cellStyle name="Cor1 24" xfId="1148"/>
    <cellStyle name="Cor1 25" xfId="1149"/>
    <cellStyle name="Cor1 26" xfId="1150"/>
    <cellStyle name="Cor1 27" xfId="1151"/>
    <cellStyle name="Cor1 28" xfId="1152"/>
    <cellStyle name="Cor1 29" xfId="1153"/>
    <cellStyle name="Cor1 3" xfId="1154"/>
    <cellStyle name="Cor1 30" xfId="1155"/>
    <cellStyle name="Cor1 31" xfId="1156"/>
    <cellStyle name="Cor1 32" xfId="1157"/>
    <cellStyle name="Cor1 33" xfId="1158"/>
    <cellStyle name="Cor1 34" xfId="1159"/>
    <cellStyle name="Cor1 35" xfId="1160"/>
    <cellStyle name="Cor1 36" xfId="1161"/>
    <cellStyle name="Cor1 37" xfId="1162"/>
    <cellStyle name="Cor1 38" xfId="1163"/>
    <cellStyle name="Cor1 39" xfId="1164"/>
    <cellStyle name="Cor1 4" xfId="1165"/>
    <cellStyle name="Cor1 40" xfId="1166"/>
    <cellStyle name="Cor1 41" xfId="1167"/>
    <cellStyle name="Cor1 42" xfId="1168"/>
    <cellStyle name="Cor1 43" xfId="1169"/>
    <cellStyle name="Cor1 44" xfId="1170"/>
    <cellStyle name="Cor1 45" xfId="1171"/>
    <cellStyle name="Cor1 46" xfId="1172"/>
    <cellStyle name="Cor1 47" xfId="1173"/>
    <cellStyle name="Cor1 48" xfId="1174"/>
    <cellStyle name="Cor1 5" xfId="1175"/>
    <cellStyle name="Cor1 6" xfId="1176"/>
    <cellStyle name="Cor1 7" xfId="1177"/>
    <cellStyle name="Cor1 8" xfId="1178"/>
    <cellStyle name="Cor1 9" xfId="1179"/>
    <cellStyle name="Cor2 10" xfId="1180"/>
    <cellStyle name="Cor2 11" xfId="1181"/>
    <cellStyle name="Cor2 12" xfId="1182"/>
    <cellStyle name="Cor2 13" xfId="1183"/>
    <cellStyle name="Cor2 14" xfId="1184"/>
    <cellStyle name="Cor2 15" xfId="1185"/>
    <cellStyle name="Cor2 16" xfId="1186"/>
    <cellStyle name="Cor2 17" xfId="1187"/>
    <cellStyle name="Cor2 18" xfId="1188"/>
    <cellStyle name="Cor2 19" xfId="1189"/>
    <cellStyle name="Cor2 2" xfId="1190"/>
    <cellStyle name="Cor2 20" xfId="1191"/>
    <cellStyle name="Cor2 21" xfId="1192"/>
    <cellStyle name="Cor2 22" xfId="1193"/>
    <cellStyle name="Cor2 23" xfId="1194"/>
    <cellStyle name="Cor2 24" xfId="1195"/>
    <cellStyle name="Cor2 25" xfId="1196"/>
    <cellStyle name="Cor2 26" xfId="1197"/>
    <cellStyle name="Cor2 27" xfId="1198"/>
    <cellStyle name="Cor2 28" xfId="1199"/>
    <cellStyle name="Cor2 29" xfId="1200"/>
    <cellStyle name="Cor2 3" xfId="1201"/>
    <cellStyle name="Cor2 30" xfId="1202"/>
    <cellStyle name="Cor2 31" xfId="1203"/>
    <cellStyle name="Cor2 32" xfId="1204"/>
    <cellStyle name="Cor2 33" xfId="1205"/>
    <cellStyle name="Cor2 34" xfId="1206"/>
    <cellStyle name="Cor2 35" xfId="1207"/>
    <cellStyle name="Cor2 36" xfId="1208"/>
    <cellStyle name="Cor2 37" xfId="1209"/>
    <cellStyle name="Cor2 38" xfId="1210"/>
    <cellStyle name="Cor2 39" xfId="1211"/>
    <cellStyle name="Cor2 4" xfId="1212"/>
    <cellStyle name="Cor2 40" xfId="1213"/>
    <cellStyle name="Cor2 41" xfId="1214"/>
    <cellStyle name="Cor2 42" xfId="1215"/>
    <cellStyle name="Cor2 43" xfId="1216"/>
    <cellStyle name="Cor2 44" xfId="1217"/>
    <cellStyle name="Cor2 45" xfId="1218"/>
    <cellStyle name="Cor2 46" xfId="1219"/>
    <cellStyle name="Cor2 47" xfId="1220"/>
    <cellStyle name="Cor2 48" xfId="1221"/>
    <cellStyle name="Cor2 5" xfId="1222"/>
    <cellStyle name="Cor2 6" xfId="1223"/>
    <cellStyle name="Cor2 7" xfId="1224"/>
    <cellStyle name="Cor2 8" xfId="1225"/>
    <cellStyle name="Cor2 9" xfId="1226"/>
    <cellStyle name="Cor3 10" xfId="1227"/>
    <cellStyle name="Cor3 11" xfId="1228"/>
    <cellStyle name="Cor3 12" xfId="1229"/>
    <cellStyle name="Cor3 13" xfId="1230"/>
    <cellStyle name="Cor3 14" xfId="1231"/>
    <cellStyle name="Cor3 15" xfId="1232"/>
    <cellStyle name="Cor3 16" xfId="1233"/>
    <cellStyle name="Cor3 17" xfId="1234"/>
    <cellStyle name="Cor3 18" xfId="1235"/>
    <cellStyle name="Cor3 19" xfId="1236"/>
    <cellStyle name="Cor3 2" xfId="1237"/>
    <cellStyle name="Cor3 20" xfId="1238"/>
    <cellStyle name="Cor3 21" xfId="1239"/>
    <cellStyle name="Cor3 22" xfId="1240"/>
    <cellStyle name="Cor3 23" xfId="1241"/>
    <cellStyle name="Cor3 24" xfId="1242"/>
    <cellStyle name="Cor3 25" xfId="1243"/>
    <cellStyle name="Cor3 26" xfId="1244"/>
    <cellStyle name="Cor3 27" xfId="1245"/>
    <cellStyle name="Cor3 28" xfId="1246"/>
    <cellStyle name="Cor3 29" xfId="1247"/>
    <cellStyle name="Cor3 3" xfId="1248"/>
    <cellStyle name="Cor3 30" xfId="1249"/>
    <cellStyle name="Cor3 31" xfId="1250"/>
    <cellStyle name="Cor3 32" xfId="1251"/>
    <cellStyle name="Cor3 33" xfId="1252"/>
    <cellStyle name="Cor3 34" xfId="1253"/>
    <cellStyle name="Cor3 35" xfId="1254"/>
    <cellStyle name="Cor3 36" xfId="1255"/>
    <cellStyle name="Cor3 37" xfId="1256"/>
    <cellStyle name="Cor3 38" xfId="1257"/>
    <cellStyle name="Cor3 39" xfId="1258"/>
    <cellStyle name="Cor3 4" xfId="1259"/>
    <cellStyle name="Cor3 40" xfId="1260"/>
    <cellStyle name="Cor3 41" xfId="1261"/>
    <cellStyle name="Cor3 42" xfId="1262"/>
    <cellStyle name="Cor3 43" xfId="1263"/>
    <cellStyle name="Cor3 44" xfId="1264"/>
    <cellStyle name="Cor3 45" xfId="1265"/>
    <cellStyle name="Cor3 46" xfId="1266"/>
    <cellStyle name="Cor3 47" xfId="1267"/>
    <cellStyle name="Cor3 48" xfId="1268"/>
    <cellStyle name="Cor3 5" xfId="1269"/>
    <cellStyle name="Cor3 6" xfId="1270"/>
    <cellStyle name="Cor3 7" xfId="1271"/>
    <cellStyle name="Cor3 8" xfId="1272"/>
    <cellStyle name="Cor3 9" xfId="1273"/>
    <cellStyle name="Cor4 10" xfId="1274"/>
    <cellStyle name="Cor4 11" xfId="1275"/>
    <cellStyle name="Cor4 12" xfId="1276"/>
    <cellStyle name="Cor4 13" xfId="1277"/>
    <cellStyle name="Cor4 14" xfId="1278"/>
    <cellStyle name="Cor4 15" xfId="1279"/>
    <cellStyle name="Cor4 16" xfId="1280"/>
    <cellStyle name="Cor4 17" xfId="1281"/>
    <cellStyle name="Cor4 18" xfId="1282"/>
    <cellStyle name="Cor4 19" xfId="1283"/>
    <cellStyle name="Cor4 2" xfId="1284"/>
    <cellStyle name="Cor4 20" xfId="1285"/>
    <cellStyle name="Cor4 21" xfId="1286"/>
    <cellStyle name="Cor4 22" xfId="1287"/>
    <cellStyle name="Cor4 23" xfId="1288"/>
    <cellStyle name="Cor4 24" xfId="1289"/>
    <cellStyle name="Cor4 25" xfId="1290"/>
    <cellStyle name="Cor4 26" xfId="1291"/>
    <cellStyle name="Cor4 27" xfId="1292"/>
    <cellStyle name="Cor4 28" xfId="1293"/>
    <cellStyle name="Cor4 29" xfId="1294"/>
    <cellStyle name="Cor4 3" xfId="1295"/>
    <cellStyle name="Cor4 30" xfId="1296"/>
    <cellStyle name="Cor4 31" xfId="1297"/>
    <cellStyle name="Cor4 32" xfId="1298"/>
    <cellStyle name="Cor4 33" xfId="1299"/>
    <cellStyle name="Cor4 34" xfId="1300"/>
    <cellStyle name="Cor4 35" xfId="1301"/>
    <cellStyle name="Cor4 36" xfId="1302"/>
    <cellStyle name="Cor4 37" xfId="1303"/>
    <cellStyle name="Cor4 38" xfId="1304"/>
    <cellStyle name="Cor4 39" xfId="1305"/>
    <cellStyle name="Cor4 4" xfId="1306"/>
    <cellStyle name="Cor4 40" xfId="1307"/>
    <cellStyle name="Cor4 41" xfId="1308"/>
    <cellStyle name="Cor4 42" xfId="1309"/>
    <cellStyle name="Cor4 43" xfId="1310"/>
    <cellStyle name="Cor4 44" xfId="1311"/>
    <cellStyle name="Cor4 45" xfId="1312"/>
    <cellStyle name="Cor4 46" xfId="1313"/>
    <cellStyle name="Cor4 47" xfId="1314"/>
    <cellStyle name="Cor4 48" xfId="1315"/>
    <cellStyle name="Cor4 5" xfId="1316"/>
    <cellStyle name="Cor4 6" xfId="1317"/>
    <cellStyle name="Cor4 7" xfId="1318"/>
    <cellStyle name="Cor4 8" xfId="1319"/>
    <cellStyle name="Cor4 9" xfId="1320"/>
    <cellStyle name="Cor5 10" xfId="1321"/>
    <cellStyle name="Cor5 11" xfId="1322"/>
    <cellStyle name="Cor5 12" xfId="1323"/>
    <cellStyle name="Cor5 13" xfId="1324"/>
    <cellStyle name="Cor5 14" xfId="1325"/>
    <cellStyle name="Cor5 15" xfId="1326"/>
    <cellStyle name="Cor5 16" xfId="1327"/>
    <cellStyle name="Cor5 17" xfId="1328"/>
    <cellStyle name="Cor5 18" xfId="1329"/>
    <cellStyle name="Cor5 19" xfId="1330"/>
    <cellStyle name="Cor5 2" xfId="1331"/>
    <cellStyle name="Cor5 20" xfId="1332"/>
    <cellStyle name="Cor5 21" xfId="1333"/>
    <cellStyle name="Cor5 22" xfId="1334"/>
    <cellStyle name="Cor5 23" xfId="1335"/>
    <cellStyle name="Cor5 24" xfId="1336"/>
    <cellStyle name="Cor5 25" xfId="1337"/>
    <cellStyle name="Cor5 26" xfId="1338"/>
    <cellStyle name="Cor5 27" xfId="1339"/>
    <cellStyle name="Cor5 28" xfId="1340"/>
    <cellStyle name="Cor5 29" xfId="1341"/>
    <cellStyle name="Cor5 3" xfId="1342"/>
    <cellStyle name="Cor5 30" xfId="1343"/>
    <cellStyle name="Cor5 31" xfId="1344"/>
    <cellStyle name="Cor5 32" xfId="1345"/>
    <cellStyle name="Cor5 33" xfId="1346"/>
    <cellStyle name="Cor5 34" xfId="1347"/>
    <cellStyle name="Cor5 35" xfId="1348"/>
    <cellStyle name="Cor5 36" xfId="1349"/>
    <cellStyle name="Cor5 37" xfId="1350"/>
    <cellStyle name="Cor5 38" xfId="1351"/>
    <cellStyle name="Cor5 39" xfId="1352"/>
    <cellStyle name="Cor5 4" xfId="1353"/>
    <cellStyle name="Cor5 40" xfId="1354"/>
    <cellStyle name="Cor5 41" xfId="1355"/>
    <cellStyle name="Cor5 42" xfId="1356"/>
    <cellStyle name="Cor5 43" xfId="1357"/>
    <cellStyle name="Cor5 44" xfId="1358"/>
    <cellStyle name="Cor5 45" xfId="1359"/>
    <cellStyle name="Cor5 46" xfId="1360"/>
    <cellStyle name="Cor5 47" xfId="1361"/>
    <cellStyle name="Cor5 48" xfId="1362"/>
    <cellStyle name="Cor5 5" xfId="1363"/>
    <cellStyle name="Cor5 6" xfId="1364"/>
    <cellStyle name="Cor5 7" xfId="1365"/>
    <cellStyle name="Cor5 8" xfId="1366"/>
    <cellStyle name="Cor5 9" xfId="1367"/>
    <cellStyle name="Cor6 10" xfId="1368"/>
    <cellStyle name="Cor6 11" xfId="1369"/>
    <cellStyle name="Cor6 12" xfId="1370"/>
    <cellStyle name="Cor6 13" xfId="1371"/>
    <cellStyle name="Cor6 14" xfId="1372"/>
    <cellStyle name="Cor6 15" xfId="1373"/>
    <cellStyle name="Cor6 16" xfId="1374"/>
    <cellStyle name="Cor6 17" xfId="1375"/>
    <cellStyle name="Cor6 18" xfId="1376"/>
    <cellStyle name="Cor6 19" xfId="1377"/>
    <cellStyle name="Cor6 2" xfId="1378"/>
    <cellStyle name="Cor6 20" xfId="1379"/>
    <cellStyle name="Cor6 21" xfId="1380"/>
    <cellStyle name="Cor6 22" xfId="1381"/>
    <cellStyle name="Cor6 23" xfId="1382"/>
    <cellStyle name="Cor6 24" xfId="1383"/>
    <cellStyle name="Cor6 25" xfId="1384"/>
    <cellStyle name="Cor6 26" xfId="1385"/>
    <cellStyle name="Cor6 27" xfId="1386"/>
    <cellStyle name="Cor6 28" xfId="1387"/>
    <cellStyle name="Cor6 29" xfId="1388"/>
    <cellStyle name="Cor6 3" xfId="1389"/>
    <cellStyle name="Cor6 30" xfId="1390"/>
    <cellStyle name="Cor6 31" xfId="1391"/>
    <cellStyle name="Cor6 32" xfId="1392"/>
    <cellStyle name="Cor6 33" xfId="1393"/>
    <cellStyle name="Cor6 34" xfId="1394"/>
    <cellStyle name="Cor6 35" xfId="1395"/>
    <cellStyle name="Cor6 36" xfId="1396"/>
    <cellStyle name="Cor6 37" xfId="1397"/>
    <cellStyle name="Cor6 38" xfId="1398"/>
    <cellStyle name="Cor6 39" xfId="1399"/>
    <cellStyle name="Cor6 4" xfId="1400"/>
    <cellStyle name="Cor6 40" xfId="1401"/>
    <cellStyle name="Cor6 41" xfId="1402"/>
    <cellStyle name="Cor6 42" xfId="1403"/>
    <cellStyle name="Cor6 43" xfId="1404"/>
    <cellStyle name="Cor6 44" xfId="1405"/>
    <cellStyle name="Cor6 45" xfId="1406"/>
    <cellStyle name="Cor6 46" xfId="1407"/>
    <cellStyle name="Cor6 47" xfId="1408"/>
    <cellStyle name="Cor6 48" xfId="1409"/>
    <cellStyle name="Cor6 5" xfId="1410"/>
    <cellStyle name="Cor6 6" xfId="1411"/>
    <cellStyle name="Cor6 7" xfId="1412"/>
    <cellStyle name="Cor6 8" xfId="1413"/>
    <cellStyle name="Cor6 9" xfId="1414"/>
    <cellStyle name="Correcto 10" xfId="1415"/>
    <cellStyle name="Correcto 11" xfId="1416"/>
    <cellStyle name="Correcto 12" xfId="1417"/>
    <cellStyle name="Correcto 13" xfId="1418"/>
    <cellStyle name="Correcto 14" xfId="1419"/>
    <cellStyle name="Correcto 15" xfId="1420"/>
    <cellStyle name="Correcto 16" xfId="1421"/>
    <cellStyle name="Correcto 17" xfId="1422"/>
    <cellStyle name="Correcto 18" xfId="1423"/>
    <cellStyle name="Correcto 19" xfId="1424"/>
    <cellStyle name="Correcto 2" xfId="1425"/>
    <cellStyle name="Correcto 20" xfId="1426"/>
    <cellStyle name="Correcto 21" xfId="1427"/>
    <cellStyle name="Correcto 22" xfId="1428"/>
    <cellStyle name="Correcto 23" xfId="1429"/>
    <cellStyle name="Correcto 24" xfId="1430"/>
    <cellStyle name="Correcto 25" xfId="1431"/>
    <cellStyle name="Correcto 26" xfId="1432"/>
    <cellStyle name="Correcto 27" xfId="1433"/>
    <cellStyle name="Correcto 28" xfId="1434"/>
    <cellStyle name="Correcto 29" xfId="1435"/>
    <cellStyle name="Correcto 3" xfId="1436"/>
    <cellStyle name="Correcto 30" xfId="1437"/>
    <cellStyle name="Correcto 31" xfId="1438"/>
    <cellStyle name="Correcto 32" xfId="1439"/>
    <cellStyle name="Correcto 33" xfId="1440"/>
    <cellStyle name="Correcto 34" xfId="1441"/>
    <cellStyle name="Correcto 35" xfId="1442"/>
    <cellStyle name="Correcto 36" xfId="1443"/>
    <cellStyle name="Correcto 37" xfId="1444"/>
    <cellStyle name="Correcto 38" xfId="1445"/>
    <cellStyle name="Correcto 39" xfId="1446"/>
    <cellStyle name="Correcto 4" xfId="1447"/>
    <cellStyle name="Correcto 40" xfId="1448"/>
    <cellStyle name="Correcto 41" xfId="1449"/>
    <cellStyle name="Correcto 42" xfId="1450"/>
    <cellStyle name="Correcto 43" xfId="1451"/>
    <cellStyle name="Correcto 44" xfId="1452"/>
    <cellStyle name="Correcto 45" xfId="1453"/>
    <cellStyle name="Correcto 46" xfId="1454"/>
    <cellStyle name="Correcto 47" xfId="1455"/>
    <cellStyle name="Correcto 48" xfId="1456"/>
    <cellStyle name="Correcto 5" xfId="1457"/>
    <cellStyle name="Correcto 6" xfId="1458"/>
    <cellStyle name="Correcto 7" xfId="1459"/>
    <cellStyle name="Correcto 8" xfId="1460"/>
    <cellStyle name="Correcto 9" xfId="1461"/>
    <cellStyle name="Entrada 10" xfId="1462"/>
    <cellStyle name="Entrada 11" xfId="1463"/>
    <cellStyle name="Entrada 12" xfId="1464"/>
    <cellStyle name="Entrada 13" xfId="1465"/>
    <cellStyle name="Entrada 14" xfId="1466"/>
    <cellStyle name="Entrada 15" xfId="1467"/>
    <cellStyle name="Entrada 16" xfId="1468"/>
    <cellStyle name="Entrada 17" xfId="1469"/>
    <cellStyle name="Entrada 18" xfId="1470"/>
    <cellStyle name="Entrada 19" xfId="1471"/>
    <cellStyle name="Entrada 2" xfId="1472"/>
    <cellStyle name="Entrada 20" xfId="1473"/>
    <cellStyle name="Entrada 21" xfId="1474"/>
    <cellStyle name="Entrada 22" xfId="1475"/>
    <cellStyle name="Entrada 23" xfId="1476"/>
    <cellStyle name="Entrada 24" xfId="1477"/>
    <cellStyle name="Entrada 25" xfId="1478"/>
    <cellStyle name="Entrada 26" xfId="1479"/>
    <cellStyle name="Entrada 27" xfId="1480"/>
    <cellStyle name="Entrada 28" xfId="1481"/>
    <cellStyle name="Entrada 29" xfId="1482"/>
    <cellStyle name="Entrada 3" xfId="1483"/>
    <cellStyle name="Entrada 30" xfId="1484"/>
    <cellStyle name="Entrada 31" xfId="1485"/>
    <cellStyle name="Entrada 32" xfId="1486"/>
    <cellStyle name="Entrada 33" xfId="1487"/>
    <cellStyle name="Entrada 34" xfId="1488"/>
    <cellStyle name="Entrada 35" xfId="1489"/>
    <cellStyle name="Entrada 36" xfId="1490"/>
    <cellStyle name="Entrada 37" xfId="1491"/>
    <cellStyle name="Entrada 38" xfId="1492"/>
    <cellStyle name="Entrada 39" xfId="1493"/>
    <cellStyle name="Entrada 4" xfId="1494"/>
    <cellStyle name="Entrada 40" xfId="1495"/>
    <cellStyle name="Entrada 41" xfId="1496"/>
    <cellStyle name="Entrada 42" xfId="1497"/>
    <cellStyle name="Entrada 43" xfId="1498"/>
    <cellStyle name="Entrada 44" xfId="1499"/>
    <cellStyle name="Entrada 45" xfId="1500"/>
    <cellStyle name="Entrada 46" xfId="1501"/>
    <cellStyle name="Entrada 47" xfId="1502"/>
    <cellStyle name="Entrada 48" xfId="1503"/>
    <cellStyle name="Entrada 5" xfId="1504"/>
    <cellStyle name="Entrada 6" xfId="1505"/>
    <cellStyle name="Entrada 7" xfId="1506"/>
    <cellStyle name="Entrada 8" xfId="1507"/>
    <cellStyle name="Entrada 9" xfId="1508"/>
    <cellStyle name="Excel_BuiltIn_Normal 2" xfId="1509"/>
    <cellStyle name="Incorrecto 10" xfId="1510"/>
    <cellStyle name="Incorrecto 11" xfId="1511"/>
    <cellStyle name="Incorrecto 12" xfId="1512"/>
    <cellStyle name="Incorrecto 13" xfId="1513"/>
    <cellStyle name="Incorrecto 14" xfId="1514"/>
    <cellStyle name="Incorrecto 15" xfId="1515"/>
    <cellStyle name="Incorrecto 16" xfId="1516"/>
    <cellStyle name="Incorrecto 17" xfId="1517"/>
    <cellStyle name="Incorrecto 18" xfId="1518"/>
    <cellStyle name="Incorrecto 19" xfId="1519"/>
    <cellStyle name="Incorrecto 2" xfId="1520"/>
    <cellStyle name="Incorrecto 20" xfId="1521"/>
    <cellStyle name="Incorrecto 21" xfId="1522"/>
    <cellStyle name="Incorrecto 22" xfId="1523"/>
    <cellStyle name="Incorrecto 23" xfId="1524"/>
    <cellStyle name="Incorrecto 24" xfId="1525"/>
    <cellStyle name="Incorrecto 25" xfId="1526"/>
    <cellStyle name="Incorrecto 26" xfId="1527"/>
    <cellStyle name="Incorrecto 27" xfId="1528"/>
    <cellStyle name="Incorrecto 28" xfId="1529"/>
    <cellStyle name="Incorrecto 29" xfId="1530"/>
    <cellStyle name="Incorrecto 3" xfId="1531"/>
    <cellStyle name="Incorrecto 30" xfId="1532"/>
    <cellStyle name="Incorrecto 31" xfId="1533"/>
    <cellStyle name="Incorrecto 32" xfId="1534"/>
    <cellStyle name="Incorrecto 33" xfId="1535"/>
    <cellStyle name="Incorrecto 34" xfId="1536"/>
    <cellStyle name="Incorrecto 35" xfId="1537"/>
    <cellStyle name="Incorrecto 36" xfId="1538"/>
    <cellStyle name="Incorrecto 37" xfId="1539"/>
    <cellStyle name="Incorrecto 38" xfId="1540"/>
    <cellStyle name="Incorrecto 39" xfId="1541"/>
    <cellStyle name="Incorrecto 4" xfId="1542"/>
    <cellStyle name="Incorrecto 40" xfId="1543"/>
    <cellStyle name="Incorrecto 41" xfId="1544"/>
    <cellStyle name="Incorrecto 42" xfId="1545"/>
    <cellStyle name="Incorrecto 43" xfId="1546"/>
    <cellStyle name="Incorrecto 44" xfId="1547"/>
    <cellStyle name="Incorrecto 45" xfId="1548"/>
    <cellStyle name="Incorrecto 46" xfId="1549"/>
    <cellStyle name="Incorrecto 47" xfId="1550"/>
    <cellStyle name="Incorrecto 48" xfId="1551"/>
    <cellStyle name="Incorrecto 5" xfId="1552"/>
    <cellStyle name="Incorrecto 6" xfId="1553"/>
    <cellStyle name="Incorrecto 7" xfId="1554"/>
    <cellStyle name="Incorrecto 8" xfId="1555"/>
    <cellStyle name="Incorrecto 9" xfId="1556"/>
    <cellStyle name="Neutro 10" xfId="1557"/>
    <cellStyle name="Neutro 11" xfId="1558"/>
    <cellStyle name="Neutro 12" xfId="1559"/>
    <cellStyle name="Neutro 13" xfId="1560"/>
    <cellStyle name="Neutro 14" xfId="1561"/>
    <cellStyle name="Neutro 15" xfId="1562"/>
    <cellStyle name="Neutro 16" xfId="1563"/>
    <cellStyle name="Neutro 17" xfId="1564"/>
    <cellStyle name="Neutro 18" xfId="1565"/>
    <cellStyle name="Neutro 19" xfId="1566"/>
    <cellStyle name="Neutro 2" xfId="1567"/>
    <cellStyle name="Neutro 20" xfId="1568"/>
    <cellStyle name="Neutro 21" xfId="1569"/>
    <cellStyle name="Neutro 22" xfId="1570"/>
    <cellStyle name="Neutro 23" xfId="1571"/>
    <cellStyle name="Neutro 24" xfId="1572"/>
    <cellStyle name="Neutro 25" xfId="1573"/>
    <cellStyle name="Neutro 26" xfId="1574"/>
    <cellStyle name="Neutro 27" xfId="1575"/>
    <cellStyle name="Neutro 28" xfId="1576"/>
    <cellStyle name="Neutro 29" xfId="1577"/>
    <cellStyle name="Neutro 3" xfId="1578"/>
    <cellStyle name="Neutro 30" xfId="1579"/>
    <cellStyle name="Neutro 31" xfId="1580"/>
    <cellStyle name="Neutro 32" xfId="1581"/>
    <cellStyle name="Neutro 33" xfId="1582"/>
    <cellStyle name="Neutro 34" xfId="1583"/>
    <cellStyle name="Neutro 35" xfId="1584"/>
    <cellStyle name="Neutro 36" xfId="1585"/>
    <cellStyle name="Neutro 37" xfId="1586"/>
    <cellStyle name="Neutro 38" xfId="1587"/>
    <cellStyle name="Neutro 39" xfId="1588"/>
    <cellStyle name="Neutro 4" xfId="1589"/>
    <cellStyle name="Neutro 40" xfId="1590"/>
    <cellStyle name="Neutro 41" xfId="1591"/>
    <cellStyle name="Neutro 42" xfId="1592"/>
    <cellStyle name="Neutro 43" xfId="1593"/>
    <cellStyle name="Neutro 44" xfId="1594"/>
    <cellStyle name="Neutro 45" xfId="1595"/>
    <cellStyle name="Neutro 46" xfId="1596"/>
    <cellStyle name="Neutro 47" xfId="1597"/>
    <cellStyle name="Neutro 48" xfId="1598"/>
    <cellStyle name="Neutro 5" xfId="1599"/>
    <cellStyle name="Neutro 6" xfId="1600"/>
    <cellStyle name="Neutro 7" xfId="1601"/>
    <cellStyle name="Neutro 8" xfId="1602"/>
    <cellStyle name="Neutro 9" xfId="1603"/>
    <cellStyle name="Normal" xfId="0" builtinId="0"/>
    <cellStyle name="Normal 10" xfId="1604"/>
    <cellStyle name="Normal 11" xfId="1605"/>
    <cellStyle name="Normal 12" xfId="1606"/>
    <cellStyle name="Normal 13" xfId="1607"/>
    <cellStyle name="Normal 14" xfId="1608"/>
    <cellStyle name="Normal 15" xfId="1609"/>
    <cellStyle name="Normal 16" xfId="1610"/>
    <cellStyle name="Normal 17" xfId="1611"/>
    <cellStyle name="Normal 18" xfId="1612"/>
    <cellStyle name="Normal 2 2" xfId="1613"/>
    <cellStyle name="Normal 20" xfId="1614"/>
    <cellStyle name="Normal 21" xfId="1615"/>
    <cellStyle name="Normal 22" xfId="1616"/>
    <cellStyle name="Normal 23" xfId="1617"/>
    <cellStyle name="Normal 24" xfId="1618"/>
    <cellStyle name="Normal 25" xfId="1619"/>
    <cellStyle name="Normal 26" xfId="1620"/>
    <cellStyle name="Normal 27" xfId="1621"/>
    <cellStyle name="Normal 28" xfId="1622"/>
    <cellStyle name="Normal 29" xfId="1623"/>
    <cellStyle name="Normal 3" xfId="1624"/>
    <cellStyle name="Normal 3 2" xfId="1625"/>
    <cellStyle name="Normal 30" xfId="1626"/>
    <cellStyle name="Normal 31" xfId="1627"/>
    <cellStyle name="Normal 32" xfId="1628"/>
    <cellStyle name="Normal 33" xfId="1629"/>
    <cellStyle name="Normal 34" xfId="1630"/>
    <cellStyle name="Normal 35" xfId="1631"/>
    <cellStyle name="Normal 36" xfId="1632"/>
    <cellStyle name="Normal 37" xfId="1633"/>
    <cellStyle name="Normal 38" xfId="1634"/>
    <cellStyle name="Normal 39" xfId="1635"/>
    <cellStyle name="Normal 4" xfId="1636"/>
    <cellStyle name="Normal 40" xfId="1637"/>
    <cellStyle name="Normal 41" xfId="1638"/>
    <cellStyle name="Normal 42" xfId="1639"/>
    <cellStyle name="Normal 43" xfId="1640"/>
    <cellStyle name="Normal 44" xfId="1641"/>
    <cellStyle name="Normal 45" xfId="1642"/>
    <cellStyle name="Normal 46" xfId="1643"/>
    <cellStyle name="Normal 47" xfId="1644"/>
    <cellStyle name="Normal 48" xfId="1645"/>
    <cellStyle name="Normal 5" xfId="1646"/>
    <cellStyle name="Normal 6" xfId="1647"/>
    <cellStyle name="Normal 7" xfId="1648"/>
    <cellStyle name="Normal 8" xfId="1649"/>
    <cellStyle name="Normal 9" xfId="1650"/>
    <cellStyle name="Nota 10" xfId="1651"/>
    <cellStyle name="Nota 11" xfId="1652"/>
    <cellStyle name="Nota 12" xfId="1653"/>
    <cellStyle name="Nota 13" xfId="1654"/>
    <cellStyle name="Nota 14" xfId="1655"/>
    <cellStyle name="Nota 15" xfId="1656"/>
    <cellStyle name="Nota 16" xfId="1657"/>
    <cellStyle name="Nota 17" xfId="1658"/>
    <cellStyle name="Nota 18" xfId="1659"/>
    <cellStyle name="Nota 19" xfId="1660"/>
    <cellStyle name="Nota 2" xfId="1661"/>
    <cellStyle name="Nota 20" xfId="1662"/>
    <cellStyle name="Nota 21" xfId="1663"/>
    <cellStyle name="Nota 22" xfId="1664"/>
    <cellStyle name="Nota 23" xfId="1665"/>
    <cellStyle name="Nota 24" xfId="1666"/>
    <cellStyle name="Nota 25" xfId="1667"/>
    <cellStyle name="Nota 26" xfId="1668"/>
    <cellStyle name="Nota 27" xfId="1669"/>
    <cellStyle name="Nota 28" xfId="1670"/>
    <cellStyle name="Nota 29" xfId="1671"/>
    <cellStyle name="Nota 3" xfId="1672"/>
    <cellStyle name="Nota 30" xfId="1673"/>
    <cellStyle name="Nota 31" xfId="1674"/>
    <cellStyle name="Nota 32" xfId="1675"/>
    <cellStyle name="Nota 33" xfId="1676"/>
    <cellStyle name="Nota 34" xfId="1677"/>
    <cellStyle name="Nota 35" xfId="1678"/>
    <cellStyle name="Nota 36" xfId="1679"/>
    <cellStyle name="Nota 37" xfId="1680"/>
    <cellStyle name="Nota 38" xfId="1681"/>
    <cellStyle name="Nota 39" xfId="1682"/>
    <cellStyle name="Nota 4" xfId="1683"/>
    <cellStyle name="Nota 40" xfId="1684"/>
    <cellStyle name="Nota 41" xfId="1685"/>
    <cellStyle name="Nota 42" xfId="1686"/>
    <cellStyle name="Nota 43" xfId="1687"/>
    <cellStyle name="Nota 44" xfId="1688"/>
    <cellStyle name="Nota 45" xfId="1689"/>
    <cellStyle name="Nota 46" xfId="1690"/>
    <cellStyle name="Nota 47" xfId="1691"/>
    <cellStyle name="Nota 48" xfId="1692"/>
    <cellStyle name="Nota 5" xfId="1693"/>
    <cellStyle name="Nota 6" xfId="1694"/>
    <cellStyle name="Nota 7" xfId="1695"/>
    <cellStyle name="Nota 8" xfId="1696"/>
    <cellStyle name="Nota 9" xfId="1697"/>
    <cellStyle name="Resultado do Assistente de Dados" xfId="1698"/>
    <cellStyle name="Saída 10" xfId="1699"/>
    <cellStyle name="Saída 11" xfId="1700"/>
    <cellStyle name="Saída 12" xfId="1701"/>
    <cellStyle name="Saída 13" xfId="1702"/>
    <cellStyle name="Saída 14" xfId="1703"/>
    <cellStyle name="Saída 15" xfId="1704"/>
    <cellStyle name="Saída 16" xfId="1705"/>
    <cellStyle name="Saída 17" xfId="1706"/>
    <cellStyle name="Saída 18" xfId="1707"/>
    <cellStyle name="Saída 19" xfId="1708"/>
    <cellStyle name="Saída 2" xfId="1709"/>
    <cellStyle name="Saída 20" xfId="1710"/>
    <cellStyle name="Saída 21" xfId="1711"/>
    <cellStyle name="Saída 22" xfId="1712"/>
    <cellStyle name="Saída 23" xfId="1713"/>
    <cellStyle name="Saída 24" xfId="1714"/>
    <cellStyle name="Saída 25" xfId="1715"/>
    <cellStyle name="Saída 26" xfId="1716"/>
    <cellStyle name="Saída 27" xfId="1717"/>
    <cellStyle name="Saída 28" xfId="1718"/>
    <cellStyle name="Saída 29" xfId="1719"/>
    <cellStyle name="Saída 3" xfId="1720"/>
    <cellStyle name="Saída 30" xfId="1721"/>
    <cellStyle name="Saída 31" xfId="1722"/>
    <cellStyle name="Saída 32" xfId="1723"/>
    <cellStyle name="Saída 33" xfId="1724"/>
    <cellStyle name="Saída 34" xfId="1725"/>
    <cellStyle name="Saída 35" xfId="1726"/>
    <cellStyle name="Saída 36" xfId="1727"/>
    <cellStyle name="Saída 37" xfId="1728"/>
    <cellStyle name="Saída 38" xfId="1729"/>
    <cellStyle name="Saída 39" xfId="1730"/>
    <cellStyle name="Saída 4" xfId="1731"/>
    <cellStyle name="Saída 40" xfId="1732"/>
    <cellStyle name="Saída 41" xfId="1733"/>
    <cellStyle name="Saída 42" xfId="1734"/>
    <cellStyle name="Saída 43" xfId="1735"/>
    <cellStyle name="Saída 44" xfId="1736"/>
    <cellStyle name="Saída 45" xfId="1737"/>
    <cellStyle name="Saída 46" xfId="1738"/>
    <cellStyle name="Saída 47" xfId="1739"/>
    <cellStyle name="Saída 48" xfId="1740"/>
    <cellStyle name="Saída 5" xfId="1741"/>
    <cellStyle name="Saída 6" xfId="1742"/>
    <cellStyle name="Saída 7" xfId="1743"/>
    <cellStyle name="Saída 8" xfId="1744"/>
    <cellStyle name="Saída 9" xfId="1745"/>
    <cellStyle name="Texto de Aviso 10" xfId="1746"/>
    <cellStyle name="Texto de Aviso 11" xfId="1747"/>
    <cellStyle name="Texto de Aviso 12" xfId="1748"/>
    <cellStyle name="Texto de Aviso 13" xfId="1749"/>
    <cellStyle name="Texto de Aviso 14" xfId="1750"/>
    <cellStyle name="Texto de Aviso 15" xfId="1751"/>
    <cellStyle name="Texto de Aviso 16" xfId="1752"/>
    <cellStyle name="Texto de Aviso 17" xfId="1753"/>
    <cellStyle name="Texto de Aviso 18" xfId="1754"/>
    <cellStyle name="Texto de Aviso 19" xfId="1755"/>
    <cellStyle name="Texto de Aviso 2" xfId="1756"/>
    <cellStyle name="Texto de Aviso 20" xfId="1757"/>
    <cellStyle name="Texto de Aviso 21" xfId="1758"/>
    <cellStyle name="Texto de Aviso 22" xfId="1759"/>
    <cellStyle name="Texto de Aviso 23" xfId="1760"/>
    <cellStyle name="Texto de Aviso 24" xfId="1761"/>
    <cellStyle name="Texto de Aviso 25" xfId="1762"/>
    <cellStyle name="Texto de Aviso 26" xfId="1763"/>
    <cellStyle name="Texto de Aviso 27" xfId="1764"/>
    <cellStyle name="Texto de Aviso 28" xfId="1765"/>
    <cellStyle name="Texto de Aviso 29" xfId="1766"/>
    <cellStyle name="Texto de Aviso 3" xfId="1767"/>
    <cellStyle name="Texto de Aviso 30" xfId="1768"/>
    <cellStyle name="Texto de Aviso 31" xfId="1769"/>
    <cellStyle name="Texto de Aviso 32" xfId="1770"/>
    <cellStyle name="Texto de Aviso 33" xfId="1771"/>
    <cellStyle name="Texto de Aviso 34" xfId="1772"/>
    <cellStyle name="Texto de Aviso 35" xfId="1773"/>
    <cellStyle name="Texto de Aviso 36" xfId="1774"/>
    <cellStyle name="Texto de Aviso 37" xfId="1775"/>
    <cellStyle name="Texto de Aviso 38" xfId="1776"/>
    <cellStyle name="Texto de Aviso 39" xfId="1777"/>
    <cellStyle name="Texto de Aviso 4" xfId="1778"/>
    <cellStyle name="Texto de Aviso 40" xfId="1779"/>
    <cellStyle name="Texto de Aviso 41" xfId="1780"/>
    <cellStyle name="Texto de Aviso 42" xfId="1781"/>
    <cellStyle name="Texto de Aviso 43" xfId="1782"/>
    <cellStyle name="Texto de Aviso 44" xfId="1783"/>
    <cellStyle name="Texto de Aviso 45" xfId="1784"/>
    <cellStyle name="Texto de Aviso 46" xfId="1785"/>
    <cellStyle name="Texto de Aviso 47" xfId="1786"/>
    <cellStyle name="Texto de Aviso 48" xfId="1787"/>
    <cellStyle name="Texto de Aviso 5" xfId="1788"/>
    <cellStyle name="Texto de Aviso 6" xfId="1789"/>
    <cellStyle name="Texto de Aviso 7" xfId="1790"/>
    <cellStyle name="Texto de Aviso 8" xfId="1791"/>
    <cellStyle name="Texto de Aviso 9" xfId="1792"/>
    <cellStyle name="Texto Explicativo 10" xfId="1793"/>
    <cellStyle name="Texto Explicativo 11" xfId="1794"/>
    <cellStyle name="Texto Explicativo 12" xfId="1795"/>
    <cellStyle name="Texto Explicativo 13" xfId="1796"/>
    <cellStyle name="Texto Explicativo 14" xfId="1797"/>
    <cellStyle name="Texto Explicativo 15" xfId="1798"/>
    <cellStyle name="Texto Explicativo 16" xfId="1799"/>
    <cellStyle name="Texto Explicativo 17" xfId="1800"/>
    <cellStyle name="Texto Explicativo 18" xfId="1801"/>
    <cellStyle name="Texto Explicativo 19" xfId="1802"/>
    <cellStyle name="Texto Explicativo 2" xfId="1803"/>
    <cellStyle name="Texto Explicativo 20" xfId="1804"/>
    <cellStyle name="Texto Explicativo 21" xfId="1805"/>
    <cellStyle name="Texto Explicativo 22" xfId="1806"/>
    <cellStyle name="Texto Explicativo 23" xfId="1807"/>
    <cellStyle name="Texto Explicativo 24" xfId="1808"/>
    <cellStyle name="Texto Explicativo 25" xfId="1809"/>
    <cellStyle name="Texto Explicativo 26" xfId="1810"/>
    <cellStyle name="Texto Explicativo 27" xfId="1811"/>
    <cellStyle name="Texto Explicativo 28" xfId="1812"/>
    <cellStyle name="Texto Explicativo 29" xfId="1813"/>
    <cellStyle name="Texto Explicativo 3" xfId="1814"/>
    <cellStyle name="Texto Explicativo 30" xfId="1815"/>
    <cellStyle name="Texto Explicativo 31" xfId="1816"/>
    <cellStyle name="Texto Explicativo 32" xfId="1817"/>
    <cellStyle name="Texto Explicativo 33" xfId="1818"/>
    <cellStyle name="Texto Explicativo 34" xfId="1819"/>
    <cellStyle name="Texto Explicativo 35" xfId="1820"/>
    <cellStyle name="Texto Explicativo 36" xfId="1821"/>
    <cellStyle name="Texto Explicativo 37" xfId="1822"/>
    <cellStyle name="Texto Explicativo 38" xfId="1823"/>
    <cellStyle name="Texto Explicativo 39" xfId="1824"/>
    <cellStyle name="Texto Explicativo 4" xfId="1825"/>
    <cellStyle name="Texto Explicativo 40" xfId="1826"/>
    <cellStyle name="Texto Explicativo 41" xfId="1827"/>
    <cellStyle name="Texto Explicativo 42" xfId="1828"/>
    <cellStyle name="Texto Explicativo 43" xfId="1829"/>
    <cellStyle name="Texto Explicativo 44" xfId="1830"/>
    <cellStyle name="Texto Explicativo 45" xfId="1831"/>
    <cellStyle name="Texto Explicativo 46" xfId="1832"/>
    <cellStyle name="Texto Explicativo 47" xfId="1833"/>
    <cellStyle name="Texto Explicativo 48" xfId="1834"/>
    <cellStyle name="Texto Explicativo 5" xfId="1835"/>
    <cellStyle name="Texto Explicativo 6" xfId="1836"/>
    <cellStyle name="Texto Explicativo 7" xfId="1837"/>
    <cellStyle name="Texto Explicativo 8" xfId="1838"/>
    <cellStyle name="Texto Explicativo 9" xfId="1839"/>
    <cellStyle name="Título 10" xfId="1840"/>
    <cellStyle name="Título 11" xfId="1841"/>
    <cellStyle name="Título 12" xfId="1842"/>
    <cellStyle name="Título 13" xfId="1843"/>
    <cellStyle name="Título 14" xfId="1844"/>
    <cellStyle name="Título 15" xfId="1845"/>
    <cellStyle name="Título 16" xfId="1846"/>
    <cellStyle name="Título 17" xfId="1847"/>
    <cellStyle name="Título 18" xfId="1848"/>
    <cellStyle name="Título 19" xfId="1849"/>
    <cellStyle name="Título 20" xfId="1850"/>
    <cellStyle name="Título 21" xfId="1851"/>
    <cellStyle name="Título 22" xfId="1852"/>
    <cellStyle name="Título 23" xfId="1853"/>
    <cellStyle name="Título 24" xfId="1854"/>
    <cellStyle name="Título 25" xfId="1855"/>
    <cellStyle name="Título 26" xfId="1856"/>
    <cellStyle name="Título 27" xfId="1857"/>
    <cellStyle name="Título 28" xfId="1858"/>
    <cellStyle name="Título 29" xfId="1859"/>
    <cellStyle name="Título 30" xfId="1860"/>
    <cellStyle name="Título 31" xfId="1861"/>
    <cellStyle name="Título 32" xfId="1862"/>
    <cellStyle name="Título 33" xfId="1863"/>
    <cellStyle name="Título 34" xfId="1864"/>
    <cellStyle name="Título 35" xfId="1865"/>
    <cellStyle name="Título 36" xfId="1866"/>
    <cellStyle name="Título 37" xfId="1867"/>
    <cellStyle name="Título 38" xfId="1868"/>
    <cellStyle name="Título 39" xfId="1869"/>
    <cellStyle name="Título 40" xfId="1870"/>
    <cellStyle name="Título 41" xfId="1871"/>
    <cellStyle name="Título 42" xfId="1872"/>
    <cellStyle name="Título 43" xfId="1873"/>
    <cellStyle name="Título 44" xfId="1874"/>
    <cellStyle name="Título 45" xfId="1875"/>
    <cellStyle name="Título 46" xfId="1876"/>
    <cellStyle name="Título 47" xfId="1877"/>
    <cellStyle name="Título 48" xfId="1878"/>
    <cellStyle name="Título 5" xfId="1879"/>
    <cellStyle name="Título 6" xfId="1880"/>
    <cellStyle name="Título 7" xfId="1881"/>
    <cellStyle name="Título 8" xfId="1882"/>
    <cellStyle name="Título 9" xfId="1883"/>
    <cellStyle name="Título do Assistente de Dados" xfId="1884"/>
    <cellStyle name="Total 10" xfId="1885"/>
    <cellStyle name="Total 11" xfId="1886"/>
    <cellStyle name="Total 12" xfId="1887"/>
    <cellStyle name="Total 13" xfId="1888"/>
    <cellStyle name="Total 14" xfId="1889"/>
    <cellStyle name="Total 15" xfId="1890"/>
    <cellStyle name="Total 16" xfId="1891"/>
    <cellStyle name="Total 17" xfId="1892"/>
    <cellStyle name="Total 18" xfId="1893"/>
    <cellStyle name="Total 19" xfId="1894"/>
    <cellStyle name="Total 2" xfId="1895"/>
    <cellStyle name="Total 20" xfId="1896"/>
    <cellStyle name="Total 21" xfId="1897"/>
    <cellStyle name="Total 22" xfId="1898"/>
    <cellStyle name="Total 23" xfId="1899"/>
    <cellStyle name="Total 24" xfId="1900"/>
    <cellStyle name="Total 25" xfId="1901"/>
    <cellStyle name="Total 26" xfId="1902"/>
    <cellStyle name="Total 27" xfId="1903"/>
    <cellStyle name="Total 28" xfId="1904"/>
    <cellStyle name="Total 29" xfId="1905"/>
    <cellStyle name="Total 3" xfId="1906"/>
    <cellStyle name="Total 30" xfId="1907"/>
    <cellStyle name="Total 31" xfId="1908"/>
    <cellStyle name="Total 32" xfId="1909"/>
    <cellStyle name="Total 33" xfId="1910"/>
    <cellStyle name="Total 34" xfId="1911"/>
    <cellStyle name="Total 35" xfId="1912"/>
    <cellStyle name="Total 36" xfId="1913"/>
    <cellStyle name="Total 37" xfId="1914"/>
    <cellStyle name="Total 38" xfId="1915"/>
    <cellStyle name="Total 39" xfId="1916"/>
    <cellStyle name="Total 4" xfId="1917"/>
    <cellStyle name="Total 40" xfId="1918"/>
    <cellStyle name="Total 41" xfId="1919"/>
    <cellStyle name="Total 42" xfId="1920"/>
    <cellStyle name="Total 43" xfId="1921"/>
    <cellStyle name="Total 44" xfId="1922"/>
    <cellStyle name="Total 45" xfId="1923"/>
    <cellStyle name="Total 46" xfId="1924"/>
    <cellStyle name="Total 47" xfId="1925"/>
    <cellStyle name="Total 48" xfId="1926"/>
    <cellStyle name="Total 5" xfId="1927"/>
    <cellStyle name="Total 6" xfId="1928"/>
    <cellStyle name="Total 7" xfId="1929"/>
    <cellStyle name="Total 8" xfId="1930"/>
    <cellStyle name="Total 9" xfId="1931"/>
    <cellStyle name="Valor do Assistente de Dados" xfId="1932"/>
    <cellStyle name="Verificar Célula 10" xfId="1933"/>
    <cellStyle name="Verificar Célula 11" xfId="1934"/>
    <cellStyle name="Verificar Célula 12" xfId="1935"/>
    <cellStyle name="Verificar Célula 13" xfId="1936"/>
    <cellStyle name="Verificar Célula 14" xfId="1937"/>
    <cellStyle name="Verificar Célula 15" xfId="1938"/>
    <cellStyle name="Verificar Célula 16" xfId="1939"/>
    <cellStyle name="Verificar Célula 17" xfId="1940"/>
    <cellStyle name="Verificar Célula 18" xfId="1941"/>
    <cellStyle name="Verificar Célula 19" xfId="1942"/>
    <cellStyle name="Verificar Célula 2" xfId="1943"/>
    <cellStyle name="Verificar Célula 20" xfId="1944"/>
    <cellStyle name="Verificar Célula 21" xfId="1945"/>
    <cellStyle name="Verificar Célula 22" xfId="1946"/>
    <cellStyle name="Verificar Célula 23" xfId="1947"/>
    <cellStyle name="Verificar Célula 24" xfId="1948"/>
    <cellStyle name="Verificar Célula 25" xfId="1949"/>
    <cellStyle name="Verificar Célula 26" xfId="1950"/>
    <cellStyle name="Verificar Célula 27" xfId="1951"/>
    <cellStyle name="Verificar Célula 28" xfId="1952"/>
    <cellStyle name="Verificar Célula 29" xfId="1953"/>
    <cellStyle name="Verificar Célula 3" xfId="1954"/>
    <cellStyle name="Verificar Célula 30" xfId="1955"/>
    <cellStyle name="Verificar Célula 31" xfId="1956"/>
    <cellStyle name="Verificar Célula 32" xfId="1957"/>
    <cellStyle name="Verificar Célula 33" xfId="1958"/>
    <cellStyle name="Verificar Célula 34" xfId="1959"/>
    <cellStyle name="Verificar Célula 35" xfId="1960"/>
    <cellStyle name="Verificar Célula 36" xfId="1961"/>
    <cellStyle name="Verificar Célula 37" xfId="1962"/>
    <cellStyle name="Verificar Célula 38" xfId="1963"/>
    <cellStyle name="Verificar Célula 39" xfId="1964"/>
    <cellStyle name="Verificar Célula 4" xfId="1965"/>
    <cellStyle name="Verificar Célula 40" xfId="1966"/>
    <cellStyle name="Verificar Célula 41" xfId="1967"/>
    <cellStyle name="Verificar Célula 42" xfId="1968"/>
    <cellStyle name="Verificar Célula 43" xfId="1969"/>
    <cellStyle name="Verificar Célula 44" xfId="1970"/>
    <cellStyle name="Verificar Célula 45" xfId="1971"/>
    <cellStyle name="Verificar Célula 46" xfId="1972"/>
    <cellStyle name="Verificar Célula 47" xfId="1973"/>
    <cellStyle name="Verificar Célula 48" xfId="1974"/>
    <cellStyle name="Verificar Célula 5" xfId="1975"/>
    <cellStyle name="Verificar Célula 6" xfId="1976"/>
    <cellStyle name="Verificar Célula 7" xfId="1977"/>
    <cellStyle name="Verificar Célula 8" xfId="1978"/>
    <cellStyle name="Verificar Célula 9" xfId="1979"/>
    <cellStyle name="Vírgula 2" xfId="198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A:\Site%20da%20Igreja%20Metodista%20Central%20em%20S&#227;o%20Paulo%20-%20Cruz%20e%20Chama%20-%20S&#236;mbolo%20conhecido%20ao%20redor%20do%20mundo_ficheiros\cruz.gif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1990725</xdr:colOff>
      <xdr:row>0</xdr:row>
      <xdr:rowOff>57150</xdr:rowOff>
    </xdr:from>
    <xdr:to>
      <xdr:col>3</xdr:col>
      <xdr:colOff>561975</xdr:colOff>
      <xdr:row>0</xdr:row>
      <xdr:rowOff>57150</xdr:rowOff>
    </xdr:to>
    <xdr:pic>
      <xdr:nvPicPr>
        <xdr:cNvPr id="1256" name="Picture 1">
          <a:extLst>
            <a:ext uri="{FF2B5EF4-FFF2-40B4-BE49-F238E27FC236}">
              <a16:creationId xmlns:a16="http://schemas.microsoft.com/office/drawing/2014/main" xmlns="" id="{9A396323-7D93-4C9F-BFE5-4ABB69165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150"/>
          <a:ext cx="2514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971550</xdr:colOff>
      <xdr:row>0</xdr:row>
      <xdr:rowOff>0</xdr:rowOff>
    </xdr:from>
    <xdr:to>
      <xdr:col>1</xdr:col>
      <xdr:colOff>1685925</xdr:colOff>
      <xdr:row>3</xdr:row>
      <xdr:rowOff>171450</xdr:rowOff>
    </xdr:to>
    <xdr:pic>
      <xdr:nvPicPr>
        <xdr:cNvPr id="1257" name="Imagem 2" descr="A:\Site da Igreja Metodista Central em São Paulo - Cruz e Chama - Sìmbolo conhecido ao redor do mundo_ficheiros\cruz.gif">
          <a:extLst>
            <a:ext uri="{FF2B5EF4-FFF2-40B4-BE49-F238E27FC236}">
              <a16:creationId xmlns:a16="http://schemas.microsoft.com/office/drawing/2014/main" xmlns="" id="{3E278BFF-2389-4D13-8411-22210015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7143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MM\Dropbox\RDP\PLANILHA-AUTOGERENCIAMENTO\_exemplo\RDP0029-planejamento-de-carreira-e-metas-pessoais-de-vi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"/>
      <sheetName val="ÁREAS"/>
      <sheetName val="METAS DE VIDA"/>
      <sheetName val="ACOMPANHAMENTO"/>
    </sheetNames>
    <sheetDataSet>
      <sheetData sheetId="0"/>
      <sheetData sheetId="1" refreshError="1"/>
      <sheetData sheetId="2">
        <row r="5">
          <cell r="D5" t="str">
            <v>Ser uma referência em minha região na área de consultoria de Recursos Humanos, com foco em dimensionamento de quadro e seleção de pessoas, a partir dos próximos 10 anos.</v>
          </cell>
          <cell r="E5" t="str">
            <v>Assumir cargo de superintendência ou superior na Área de Recursos Humanos.</v>
          </cell>
          <cell r="H5" t="str">
            <v>Assumir cargo de gerência ou superior na Área de Recursos Humanos.</v>
          </cell>
          <cell r="K5" t="str">
            <v>Iniciar pós-graduação cujo plano de curso contemple as principais competências requeridas para assumir cargo de gestão na Área de Recursos Humanos.</v>
          </cell>
        </row>
        <row r="6">
          <cell r="D6" t="str">
            <v>Garantir o preparo físico necessário para participar de eventos de corrida de longa distância (acima de 10km) e participar de pelo menos duas corridas desse tipo todos os anos a partir dos próximos 5 anos.</v>
          </cell>
          <cell r="E6" t="str">
            <v>Concluir uma prova oficial de pelo menos 20km (meia maratona).</v>
          </cell>
          <cell r="H6" t="str">
            <v>Participar de pelo menos duas corridas oficiais de 10km.</v>
          </cell>
          <cell r="K6" t="str">
            <v>Participar de pelo menos duas corridas oficiais de 5km.</v>
          </cell>
        </row>
        <row r="7">
          <cell r="D7" t="str">
            <v>Aplicar até, no máximo, 20% de minha renda em opções de investimento racionalmente estudadas para garantir um padrão de vida igual ou superior ao atual.</v>
          </cell>
          <cell r="E7" t="str">
            <v>Montar carteira de investimento com, no mínimo, R$ 50 mil para aplicar no longo prazo com base nos conhecimentos adquiridos em torno das opções  disponíveis.</v>
          </cell>
          <cell r="H7" t="str">
            <v>Ultrapassar marca dos R$ 25 mil em opções de investimento conservadoras e de alta liquidez (poupança, CDB etc.)</v>
          </cell>
          <cell r="K7" t="str">
            <v>Poupar pelo menos R$ 12 mil em opções de investimento conservadoras e de alta liquidez (poupança, CDB etc.)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Y1127"/>
  <sheetViews>
    <sheetView zoomScaleNormal="100" workbookViewId="0">
      <pane xSplit="2" ySplit="8" topLeftCell="H29" activePane="bottomRight" state="frozen"/>
      <selection pane="topRight" activeCell="C1" sqref="C1"/>
      <selection pane="bottomLeft" activeCell="A9" sqref="A9"/>
      <selection pane="bottomRight" activeCell="N34" sqref="N34"/>
    </sheetView>
  </sheetViews>
  <sheetFormatPr defaultRowHeight="12.75"/>
  <cols>
    <col min="1" max="1" width="5.28515625" style="2" customWidth="1"/>
    <col min="2" max="2" width="42.140625" style="2" customWidth="1"/>
    <col min="3" max="3" width="17" style="2" customWidth="1"/>
    <col min="4" max="4" width="11.85546875" style="30" customWidth="1"/>
    <col min="5" max="5" width="10.5703125" style="2" customWidth="1"/>
    <col min="6" max="6" width="10.7109375" style="2" customWidth="1"/>
    <col min="7" max="7" width="70.42578125" style="2" customWidth="1"/>
    <col min="8" max="8" width="9.42578125" style="2" customWidth="1"/>
    <col min="9" max="10" width="14.85546875" style="2" customWidth="1"/>
    <col min="11" max="11" width="13.140625" style="2" customWidth="1"/>
    <col min="12" max="12" width="14.5703125" style="2" customWidth="1"/>
    <col min="13" max="13" width="15.5703125" style="30" customWidth="1"/>
    <col min="14" max="14" width="12.85546875" style="30" customWidth="1"/>
    <col min="15" max="15" width="12.42578125" style="30" customWidth="1"/>
    <col min="16" max="16" width="14" style="2" customWidth="1"/>
    <col min="17" max="19" width="14.85546875" style="2" customWidth="1"/>
    <col min="20" max="20" width="12" style="2" customWidth="1"/>
    <col min="21" max="21" width="12.7109375" style="2" customWidth="1"/>
    <col min="22" max="22" width="8" style="2" customWidth="1"/>
    <col min="23" max="23" width="18.42578125" style="2" customWidth="1"/>
    <col min="24" max="24" width="15.42578125" style="2" customWidth="1"/>
    <col min="25" max="25" width="12.42578125" style="2" customWidth="1"/>
    <col min="26" max="16384" width="9.140625" style="2"/>
  </cols>
  <sheetData>
    <row r="1" spans="1:25" ht="18.7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5" ht="18.7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5" ht="18.75">
      <c r="A3" s="107" t="s">
        <v>1141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5" ht="18.75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4"/>
      <c r="N4" s="4"/>
      <c r="O4" s="4"/>
      <c r="P4" s="3"/>
      <c r="Q4" s="3"/>
      <c r="R4" s="3"/>
      <c r="S4" s="3"/>
      <c r="T4" s="3"/>
      <c r="U4" s="3"/>
      <c r="V4" s="3"/>
    </row>
    <row r="5" spans="1:25" ht="27.75" customHeight="1">
      <c r="A5" s="78" t="s">
        <v>1140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112"/>
      <c r="X5" s="112"/>
      <c r="Y5" s="112"/>
    </row>
    <row r="6" spans="1:25" ht="6" customHeight="1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5"/>
      <c r="M6" s="6"/>
      <c r="N6" s="6"/>
      <c r="O6" s="6"/>
      <c r="P6" s="5"/>
      <c r="Q6" s="5"/>
      <c r="R6" s="5"/>
      <c r="S6" s="5"/>
      <c r="T6" s="5"/>
      <c r="U6" s="5"/>
      <c r="V6" s="5"/>
    </row>
    <row r="7" spans="1:25" ht="28.5" customHeight="1">
      <c r="A7" s="108" t="s">
        <v>2</v>
      </c>
      <c r="B7" s="110" t="s">
        <v>3</v>
      </c>
      <c r="C7" s="110" t="s">
        <v>4</v>
      </c>
      <c r="D7" s="110" t="s">
        <v>5</v>
      </c>
      <c r="E7" s="110" t="s">
        <v>6</v>
      </c>
      <c r="F7" s="110" t="s">
        <v>7</v>
      </c>
      <c r="G7" s="110" t="s">
        <v>8</v>
      </c>
      <c r="H7" s="110" t="s">
        <v>9</v>
      </c>
      <c r="I7" s="110" t="s">
        <v>10</v>
      </c>
      <c r="J7" s="32" t="s">
        <v>1142</v>
      </c>
      <c r="K7" s="110" t="s">
        <v>11</v>
      </c>
      <c r="L7" s="110"/>
      <c r="M7" s="110" t="s">
        <v>12</v>
      </c>
      <c r="N7" s="110"/>
      <c r="O7" s="110"/>
      <c r="P7" s="110" t="s">
        <v>13</v>
      </c>
      <c r="Q7" s="110"/>
      <c r="R7" s="110"/>
      <c r="S7" s="110"/>
      <c r="T7" s="110" t="s">
        <v>14</v>
      </c>
      <c r="U7" s="110" t="s">
        <v>15</v>
      </c>
      <c r="V7" s="110" t="s">
        <v>16</v>
      </c>
      <c r="W7" s="110" t="s">
        <v>1352</v>
      </c>
      <c r="X7" s="110" t="s">
        <v>1379</v>
      </c>
      <c r="Y7" s="110" t="s">
        <v>1380</v>
      </c>
    </row>
    <row r="8" spans="1:25" s="8" customFormat="1" ht="15" customHeight="1" thickBot="1">
      <c r="A8" s="109"/>
      <c r="B8" s="111"/>
      <c r="C8" s="111"/>
      <c r="D8" s="111"/>
      <c r="E8" s="111"/>
      <c r="F8" s="111"/>
      <c r="G8" s="111"/>
      <c r="H8" s="111"/>
      <c r="I8" s="111"/>
      <c r="J8" s="31" t="s">
        <v>1143</v>
      </c>
      <c r="K8" s="7" t="s">
        <v>17</v>
      </c>
      <c r="L8" s="7" t="s">
        <v>18</v>
      </c>
      <c r="M8" s="7" t="s">
        <v>19</v>
      </c>
      <c r="N8" s="7" t="s">
        <v>20</v>
      </c>
      <c r="O8" s="7" t="s">
        <v>21</v>
      </c>
      <c r="P8" s="7" t="s">
        <v>22</v>
      </c>
      <c r="Q8" s="7" t="s">
        <v>23</v>
      </c>
      <c r="R8" s="7" t="s">
        <v>24</v>
      </c>
      <c r="S8" s="7" t="s">
        <v>25</v>
      </c>
      <c r="T8" s="111"/>
      <c r="U8" s="111"/>
      <c r="V8" s="111"/>
      <c r="W8" s="111"/>
      <c r="X8" s="111"/>
      <c r="Y8" s="111"/>
    </row>
    <row r="9" spans="1:25" ht="20.100000000000001" customHeight="1" thickTop="1" thickBot="1">
      <c r="A9" s="9" t="s">
        <v>26</v>
      </c>
      <c r="B9" s="34" t="s">
        <v>1144</v>
      </c>
      <c r="C9" s="79" t="s">
        <v>1354</v>
      </c>
      <c r="D9" s="35">
        <v>35727</v>
      </c>
      <c r="E9" s="10" t="s">
        <v>1158</v>
      </c>
      <c r="F9" s="10" t="s">
        <v>1158</v>
      </c>
      <c r="G9" s="36" t="s">
        <v>1145</v>
      </c>
      <c r="H9" s="37" t="s">
        <v>1146</v>
      </c>
      <c r="I9" s="37" t="s">
        <v>1147</v>
      </c>
      <c r="J9" s="37"/>
      <c r="K9" s="11" t="s">
        <v>1148</v>
      </c>
      <c r="L9" s="11"/>
      <c r="M9" s="38"/>
      <c r="N9" s="39" t="s">
        <v>1148</v>
      </c>
      <c r="O9" s="37"/>
      <c r="P9" s="40"/>
      <c r="Q9" s="40"/>
      <c r="R9" s="11"/>
      <c r="S9" s="11"/>
      <c r="T9" s="41"/>
      <c r="U9" s="12">
        <f ca="1">TODAY()</f>
        <v>44493</v>
      </c>
      <c r="V9" s="13">
        <f ca="1">+(U9-D9)/365</f>
        <v>24.016438356164382</v>
      </c>
      <c r="W9" s="79"/>
      <c r="X9" s="79"/>
      <c r="Y9" s="83">
        <v>937542383</v>
      </c>
    </row>
    <row r="10" spans="1:25" ht="20.100000000000001" customHeight="1" thickTop="1" thickBot="1">
      <c r="A10" s="14" t="s">
        <v>27</v>
      </c>
      <c r="B10" s="33" t="s">
        <v>1149</v>
      </c>
      <c r="C10" s="79" t="s">
        <v>1275</v>
      </c>
      <c r="D10" s="42">
        <v>35253</v>
      </c>
      <c r="E10" s="15" t="s">
        <v>1158</v>
      </c>
      <c r="F10" s="15" t="s">
        <v>1158</v>
      </c>
      <c r="G10" s="43" t="s">
        <v>1150</v>
      </c>
      <c r="H10" s="44" t="s">
        <v>1146</v>
      </c>
      <c r="I10" s="44" t="s">
        <v>1351</v>
      </c>
      <c r="J10" s="44"/>
      <c r="K10" s="16" t="s">
        <v>1148</v>
      </c>
      <c r="L10" s="16"/>
      <c r="M10" s="45"/>
      <c r="N10" s="45" t="s">
        <v>1148</v>
      </c>
      <c r="O10" s="44"/>
      <c r="P10" s="46"/>
      <c r="Q10" s="46"/>
      <c r="R10" s="16"/>
      <c r="S10" s="16"/>
      <c r="T10" s="47"/>
      <c r="U10" s="17">
        <f t="shared" ref="U10:U240" ca="1" si="0">TODAY()</f>
        <v>44493</v>
      </c>
      <c r="V10" s="18">
        <f t="shared" ref="V10:V40" ca="1" si="1">+(U10-D10)/365</f>
        <v>25.315068493150687</v>
      </c>
      <c r="W10" s="79"/>
      <c r="X10" s="79"/>
      <c r="Y10" s="82"/>
    </row>
    <row r="11" spans="1:25" ht="20.100000000000001" customHeight="1" thickTop="1" thickBot="1">
      <c r="A11" s="14" t="s">
        <v>28</v>
      </c>
      <c r="B11" s="33" t="s">
        <v>1152</v>
      </c>
      <c r="C11" s="79" t="s">
        <v>1284</v>
      </c>
      <c r="D11" s="42">
        <v>35988</v>
      </c>
      <c r="E11" s="15" t="s">
        <v>1158</v>
      </c>
      <c r="F11" s="15" t="s">
        <v>1158</v>
      </c>
      <c r="G11" s="43" t="s">
        <v>1151</v>
      </c>
      <c r="H11" s="44" t="s">
        <v>1146</v>
      </c>
      <c r="I11" s="44" t="s">
        <v>1147</v>
      </c>
      <c r="J11" s="44"/>
      <c r="K11" s="16"/>
      <c r="L11" s="16"/>
      <c r="M11" s="45"/>
      <c r="N11" s="45" t="s">
        <v>1148</v>
      </c>
      <c r="O11" s="44"/>
      <c r="P11" s="46"/>
      <c r="Q11" s="46"/>
      <c r="R11" s="16"/>
      <c r="S11" s="16"/>
      <c r="T11" s="47"/>
      <c r="U11" s="17">
        <f t="shared" ca="1" si="0"/>
        <v>44493</v>
      </c>
      <c r="V11" s="18">
        <f t="shared" ca="1" si="1"/>
        <v>23.301369863013697</v>
      </c>
      <c r="W11" s="79"/>
      <c r="X11" s="79"/>
      <c r="Y11" s="82"/>
    </row>
    <row r="12" spans="1:25" ht="20.100000000000001" customHeight="1" thickTop="1" thickBot="1">
      <c r="A12" s="14" t="s">
        <v>29</v>
      </c>
      <c r="B12" s="33" t="s">
        <v>1153</v>
      </c>
      <c r="C12" s="79" t="s">
        <v>1364</v>
      </c>
      <c r="D12" s="42">
        <v>36338</v>
      </c>
      <c r="E12" s="15" t="s">
        <v>1158</v>
      </c>
      <c r="F12" s="15" t="s">
        <v>1158</v>
      </c>
      <c r="G12" s="43" t="s">
        <v>1154</v>
      </c>
      <c r="H12" s="44" t="s">
        <v>1146</v>
      </c>
      <c r="I12" s="44" t="s">
        <v>1147</v>
      </c>
      <c r="J12" s="44"/>
      <c r="K12" s="16"/>
      <c r="L12" s="16"/>
      <c r="M12" s="45"/>
      <c r="N12" s="45" t="s">
        <v>1148</v>
      </c>
      <c r="O12" s="48"/>
      <c r="P12" s="46"/>
      <c r="Q12" s="46"/>
      <c r="R12" s="16"/>
      <c r="S12" s="16"/>
      <c r="T12" s="47"/>
      <c r="U12" s="17">
        <f t="shared" ca="1" si="0"/>
        <v>44493</v>
      </c>
      <c r="V12" s="18">
        <f t="shared" ca="1" si="1"/>
        <v>22.342465753424658</v>
      </c>
      <c r="W12" s="79"/>
      <c r="X12" s="79"/>
      <c r="Y12" s="82"/>
    </row>
    <row r="13" spans="1:25" ht="20.100000000000001" customHeight="1" thickTop="1" thickBot="1">
      <c r="A13" s="14" t="s">
        <v>30</v>
      </c>
      <c r="B13" s="33" t="s">
        <v>1156</v>
      </c>
      <c r="C13" s="79" t="s">
        <v>1311</v>
      </c>
      <c r="D13" s="42">
        <v>36707</v>
      </c>
      <c r="E13" s="15" t="s">
        <v>1158</v>
      </c>
      <c r="F13" s="15" t="s">
        <v>1158</v>
      </c>
      <c r="G13" s="43" t="s">
        <v>1155</v>
      </c>
      <c r="H13" s="44" t="s">
        <v>1146</v>
      </c>
      <c r="I13" s="44" t="s">
        <v>1147</v>
      </c>
      <c r="J13" s="44"/>
      <c r="K13" s="16"/>
      <c r="L13" s="16"/>
      <c r="M13" s="44"/>
      <c r="N13" s="45" t="s">
        <v>1148</v>
      </c>
      <c r="O13" s="49"/>
      <c r="P13" s="46"/>
      <c r="Q13" s="46"/>
      <c r="R13" s="16"/>
      <c r="S13" s="16"/>
      <c r="T13" s="47"/>
      <c r="U13" s="17">
        <f t="shared" ca="1" si="0"/>
        <v>44493</v>
      </c>
      <c r="V13" s="18">
        <f t="shared" ca="1" si="1"/>
        <v>21.331506849315069</v>
      </c>
      <c r="W13" s="79"/>
      <c r="X13" s="79"/>
      <c r="Y13" s="82"/>
    </row>
    <row r="14" spans="1:25" ht="20.100000000000001" customHeight="1" thickTop="1" thickBot="1">
      <c r="A14" s="14" t="s">
        <v>31</v>
      </c>
      <c r="B14" s="33" t="s">
        <v>1157</v>
      </c>
      <c r="C14" s="79" t="s">
        <v>1358</v>
      </c>
      <c r="D14" s="42">
        <v>36268</v>
      </c>
      <c r="E14" s="15" t="s">
        <v>1158</v>
      </c>
      <c r="F14" s="15" t="s">
        <v>1158</v>
      </c>
      <c r="G14" s="43" t="s">
        <v>1159</v>
      </c>
      <c r="H14" s="44" t="s">
        <v>1146</v>
      </c>
      <c r="I14" s="44" t="s">
        <v>1147</v>
      </c>
      <c r="J14" s="44"/>
      <c r="K14" s="16"/>
      <c r="L14" s="16"/>
      <c r="M14" s="45"/>
      <c r="N14" s="45" t="s">
        <v>1148</v>
      </c>
      <c r="O14" s="48"/>
      <c r="P14" s="46"/>
      <c r="Q14" s="46"/>
      <c r="R14" s="16"/>
      <c r="S14" s="16"/>
      <c r="T14" s="47"/>
      <c r="U14" s="17">
        <f t="shared" ca="1" si="0"/>
        <v>44493</v>
      </c>
      <c r="V14" s="18">
        <f t="shared" ca="1" si="1"/>
        <v>22.534246575342465</v>
      </c>
      <c r="W14" s="79"/>
      <c r="X14" s="79"/>
      <c r="Y14" s="82"/>
    </row>
    <row r="15" spans="1:25" ht="20.100000000000001" customHeight="1" thickTop="1" thickBot="1">
      <c r="A15" s="14" t="s">
        <v>32</v>
      </c>
      <c r="B15" s="33" t="s">
        <v>1160</v>
      </c>
      <c r="C15" s="79" t="s">
        <v>1362</v>
      </c>
      <c r="D15" s="42">
        <v>36713</v>
      </c>
      <c r="E15" s="15" t="s">
        <v>1158</v>
      </c>
      <c r="F15" s="15" t="s">
        <v>1158</v>
      </c>
      <c r="G15" s="43" t="s">
        <v>1161</v>
      </c>
      <c r="H15" s="44" t="s">
        <v>1146</v>
      </c>
      <c r="I15" s="44" t="s">
        <v>1147</v>
      </c>
      <c r="J15" s="44"/>
      <c r="K15" s="16"/>
      <c r="L15" s="16"/>
      <c r="M15" s="49"/>
      <c r="N15" s="45" t="s">
        <v>1148</v>
      </c>
      <c r="O15" s="49"/>
      <c r="P15" s="46"/>
      <c r="Q15" s="46"/>
      <c r="R15" s="16"/>
      <c r="S15" s="16"/>
      <c r="T15" s="47"/>
      <c r="U15" s="17">
        <f t="shared" ca="1" si="0"/>
        <v>44493</v>
      </c>
      <c r="V15" s="18">
        <f t="shared" ca="1" si="1"/>
        <v>21.315068493150687</v>
      </c>
      <c r="W15" s="79"/>
      <c r="X15" s="79"/>
      <c r="Y15" s="82"/>
    </row>
    <row r="16" spans="1:25" ht="20.100000000000001" customHeight="1" thickTop="1" thickBot="1">
      <c r="A16" s="14" t="s">
        <v>33</v>
      </c>
      <c r="B16" s="33" t="s">
        <v>1162</v>
      </c>
      <c r="C16" s="79" t="s">
        <v>1303</v>
      </c>
      <c r="D16" s="42">
        <v>36443</v>
      </c>
      <c r="E16" s="15" t="s">
        <v>1158</v>
      </c>
      <c r="F16" s="15" t="s">
        <v>1158</v>
      </c>
      <c r="G16" s="43" t="s">
        <v>1151</v>
      </c>
      <c r="H16" s="44" t="s">
        <v>1146</v>
      </c>
      <c r="I16" s="44" t="s">
        <v>1147</v>
      </c>
      <c r="J16" s="44"/>
      <c r="K16" s="16"/>
      <c r="L16" s="16"/>
      <c r="M16" s="49"/>
      <c r="N16" s="45" t="s">
        <v>1148</v>
      </c>
      <c r="O16" s="49"/>
      <c r="P16" s="46"/>
      <c r="Q16" s="46"/>
      <c r="R16" s="16"/>
      <c r="S16" s="16"/>
      <c r="T16" s="47"/>
      <c r="U16" s="17">
        <f t="shared" ca="1" si="0"/>
        <v>44493</v>
      </c>
      <c r="V16" s="18">
        <f t="shared" ca="1" si="1"/>
        <v>22.054794520547944</v>
      </c>
      <c r="W16" s="79"/>
      <c r="X16" s="79"/>
      <c r="Y16" s="82"/>
    </row>
    <row r="17" spans="1:25" ht="20.100000000000001" customHeight="1" thickTop="1" thickBot="1">
      <c r="A17" s="14" t="s">
        <v>34</v>
      </c>
      <c r="B17" s="33" t="s">
        <v>1163</v>
      </c>
      <c r="C17" s="79" t="s">
        <v>1284</v>
      </c>
      <c r="D17" s="42">
        <v>35686</v>
      </c>
      <c r="E17" s="15" t="s">
        <v>1158</v>
      </c>
      <c r="F17" s="15" t="s">
        <v>1158</v>
      </c>
      <c r="G17" s="43" t="s">
        <v>1164</v>
      </c>
      <c r="H17" s="44" t="s">
        <v>1146</v>
      </c>
      <c r="I17" s="44" t="s">
        <v>1147</v>
      </c>
      <c r="J17" s="44"/>
      <c r="K17" s="16"/>
      <c r="L17" s="16"/>
      <c r="M17" s="45"/>
      <c r="N17" s="45" t="s">
        <v>1148</v>
      </c>
      <c r="O17" s="48"/>
      <c r="P17" s="46"/>
      <c r="Q17" s="46"/>
      <c r="R17" s="16"/>
      <c r="S17" s="16"/>
      <c r="T17" s="47"/>
      <c r="U17" s="17">
        <f t="shared" ca="1" si="0"/>
        <v>44493</v>
      </c>
      <c r="V17" s="18">
        <f t="shared" ca="1" si="1"/>
        <v>24.12876712328767</v>
      </c>
      <c r="W17" s="79"/>
      <c r="X17" s="79"/>
      <c r="Y17" s="82"/>
    </row>
    <row r="18" spans="1:25" ht="20.100000000000001" customHeight="1" thickTop="1" thickBot="1">
      <c r="A18" s="14" t="s">
        <v>35</v>
      </c>
      <c r="B18" s="33" t="s">
        <v>1165</v>
      </c>
      <c r="C18" s="79" t="s">
        <v>1358</v>
      </c>
      <c r="D18" s="42">
        <v>36004</v>
      </c>
      <c r="E18" s="15" t="s">
        <v>1158</v>
      </c>
      <c r="F18" s="15" t="s">
        <v>1158</v>
      </c>
      <c r="G18" s="43" t="s">
        <v>1166</v>
      </c>
      <c r="H18" s="44" t="s">
        <v>1146</v>
      </c>
      <c r="I18" s="44" t="s">
        <v>1147</v>
      </c>
      <c r="J18" s="44"/>
      <c r="K18" s="16"/>
      <c r="L18" s="16"/>
      <c r="M18" s="45"/>
      <c r="N18" s="45" t="s">
        <v>1148</v>
      </c>
      <c r="O18" s="48"/>
      <c r="P18" s="46"/>
      <c r="Q18" s="46"/>
      <c r="R18" s="16"/>
      <c r="S18" s="16"/>
      <c r="T18" s="47"/>
      <c r="U18" s="17">
        <f t="shared" ca="1" si="0"/>
        <v>44493</v>
      </c>
      <c r="V18" s="18">
        <f t="shared" ca="1" si="1"/>
        <v>23.257534246575343</v>
      </c>
      <c r="W18" s="79"/>
      <c r="X18" s="79"/>
      <c r="Y18" s="82"/>
    </row>
    <row r="19" spans="1:25" ht="20.100000000000001" customHeight="1" thickTop="1" thickBot="1">
      <c r="A19" s="14" t="s">
        <v>36</v>
      </c>
      <c r="B19" s="33" t="s">
        <v>1167</v>
      </c>
      <c r="C19" s="79" t="s">
        <v>1359</v>
      </c>
      <c r="D19" s="42">
        <v>35374</v>
      </c>
      <c r="E19" s="15" t="s">
        <v>1158</v>
      </c>
      <c r="F19" s="15" t="s">
        <v>1158</v>
      </c>
      <c r="G19" s="43" t="s">
        <v>1168</v>
      </c>
      <c r="H19" s="44" t="s">
        <v>1146</v>
      </c>
      <c r="I19" s="44" t="s">
        <v>1147</v>
      </c>
      <c r="J19" s="44"/>
      <c r="K19" s="16"/>
      <c r="L19" s="16"/>
      <c r="M19" s="45"/>
      <c r="N19" s="45" t="s">
        <v>1148</v>
      </c>
      <c r="O19" s="48"/>
      <c r="P19" s="46"/>
      <c r="Q19" s="46"/>
      <c r="R19" s="16"/>
      <c r="S19" s="16"/>
      <c r="T19" s="47"/>
      <c r="U19" s="17">
        <f t="shared" ca="1" si="0"/>
        <v>44493</v>
      </c>
      <c r="V19" s="18">
        <f t="shared" ca="1" si="1"/>
        <v>24.983561643835618</v>
      </c>
      <c r="W19" s="79"/>
      <c r="X19" s="79"/>
      <c r="Y19" s="82"/>
    </row>
    <row r="20" spans="1:25" ht="20.100000000000001" customHeight="1" thickTop="1" thickBot="1">
      <c r="A20" s="14" t="s">
        <v>37</v>
      </c>
      <c r="B20" s="33" t="s">
        <v>1169</v>
      </c>
      <c r="C20" s="79" t="s">
        <v>1284</v>
      </c>
      <c r="D20" s="42">
        <v>35988</v>
      </c>
      <c r="E20" s="15" t="s">
        <v>1158</v>
      </c>
      <c r="F20" s="15" t="s">
        <v>1158</v>
      </c>
      <c r="G20" s="43" t="s">
        <v>1151</v>
      </c>
      <c r="H20" s="44" t="s">
        <v>1146</v>
      </c>
      <c r="I20" s="44" t="s">
        <v>1147</v>
      </c>
      <c r="J20" s="44"/>
      <c r="K20" s="16"/>
      <c r="L20" s="16"/>
      <c r="M20" s="49"/>
      <c r="N20" s="45" t="s">
        <v>1148</v>
      </c>
      <c r="O20" s="49"/>
      <c r="P20" s="46"/>
      <c r="Q20" s="46"/>
      <c r="R20" s="16"/>
      <c r="S20" s="16"/>
      <c r="T20" s="47"/>
      <c r="U20" s="17">
        <f t="shared" ca="1" si="0"/>
        <v>44493</v>
      </c>
      <c r="V20" s="18">
        <f t="shared" ca="1" si="1"/>
        <v>23.301369863013697</v>
      </c>
      <c r="W20" s="79"/>
      <c r="X20" s="79"/>
      <c r="Y20" s="82"/>
    </row>
    <row r="21" spans="1:25" ht="20.100000000000001" customHeight="1" thickTop="1" thickBot="1">
      <c r="A21" s="14" t="s">
        <v>38</v>
      </c>
      <c r="B21" s="33" t="s">
        <v>1170</v>
      </c>
      <c r="C21" s="79" t="s">
        <v>1364</v>
      </c>
      <c r="D21" s="42">
        <v>36225</v>
      </c>
      <c r="E21" s="15" t="s">
        <v>1158</v>
      </c>
      <c r="F21" s="15" t="s">
        <v>1158</v>
      </c>
      <c r="G21" s="43" t="s">
        <v>1171</v>
      </c>
      <c r="H21" s="44" t="s">
        <v>1146</v>
      </c>
      <c r="I21" s="44" t="s">
        <v>1147</v>
      </c>
      <c r="J21" s="44"/>
      <c r="K21" s="16"/>
      <c r="L21" s="16"/>
      <c r="M21" s="45"/>
      <c r="N21" s="45" t="s">
        <v>1148</v>
      </c>
      <c r="O21" s="48"/>
      <c r="P21" s="46"/>
      <c r="Q21" s="46"/>
      <c r="R21" s="16"/>
      <c r="S21" s="16"/>
      <c r="T21" s="47"/>
      <c r="U21" s="17">
        <f t="shared" ca="1" si="0"/>
        <v>44493</v>
      </c>
      <c r="V21" s="18">
        <f t="shared" ca="1" si="1"/>
        <v>22.652054794520549</v>
      </c>
      <c r="W21" s="79"/>
      <c r="X21" s="79"/>
      <c r="Y21" s="82"/>
    </row>
    <row r="22" spans="1:25" ht="20.100000000000001" customHeight="1" thickTop="1" thickBot="1">
      <c r="A22" s="14" t="s">
        <v>39</v>
      </c>
      <c r="B22" s="33" t="s">
        <v>1172</v>
      </c>
      <c r="C22" s="79" t="s">
        <v>1254</v>
      </c>
      <c r="D22" s="42"/>
      <c r="E22" s="15" t="s">
        <v>1173</v>
      </c>
      <c r="F22" s="15"/>
      <c r="G22" s="43" t="s">
        <v>1174</v>
      </c>
      <c r="H22" s="44" t="s">
        <v>1146</v>
      </c>
      <c r="I22" s="44" t="s">
        <v>1147</v>
      </c>
      <c r="J22" s="44"/>
      <c r="K22" s="16"/>
      <c r="L22" s="16"/>
      <c r="M22" s="45"/>
      <c r="N22" s="45" t="s">
        <v>1148</v>
      </c>
      <c r="O22" s="48"/>
      <c r="P22" s="46"/>
      <c r="Q22" s="46"/>
      <c r="R22" s="16"/>
      <c r="S22" s="16"/>
      <c r="T22" s="47"/>
      <c r="U22" s="17">
        <f t="shared" ca="1" si="0"/>
        <v>44493</v>
      </c>
      <c r="V22" s="18">
        <f t="shared" ca="1" si="1"/>
        <v>121.8986301369863</v>
      </c>
      <c r="W22" s="79"/>
      <c r="X22" s="79"/>
      <c r="Y22" s="82"/>
    </row>
    <row r="23" spans="1:25" ht="20.100000000000001" customHeight="1" thickTop="1" thickBot="1">
      <c r="A23" s="14" t="s">
        <v>40</v>
      </c>
      <c r="B23" s="33" t="s">
        <v>1175</v>
      </c>
      <c r="C23" s="79" t="s">
        <v>1284</v>
      </c>
      <c r="D23" s="42"/>
      <c r="E23" s="15" t="s">
        <v>1158</v>
      </c>
      <c r="F23" s="15" t="s">
        <v>1158</v>
      </c>
      <c r="G23" s="43" t="s">
        <v>1176</v>
      </c>
      <c r="H23" s="44" t="s">
        <v>1146</v>
      </c>
      <c r="I23" s="44" t="s">
        <v>1147</v>
      </c>
      <c r="J23" s="44"/>
      <c r="K23" s="16"/>
      <c r="L23" s="16"/>
      <c r="M23" s="49"/>
      <c r="N23" s="45" t="s">
        <v>1148</v>
      </c>
      <c r="O23" s="49"/>
      <c r="P23" s="46"/>
      <c r="Q23" s="46"/>
      <c r="R23" s="16"/>
      <c r="S23" s="16"/>
      <c r="T23" s="47"/>
      <c r="U23" s="17">
        <f t="shared" ca="1" si="0"/>
        <v>44493</v>
      </c>
      <c r="V23" s="18">
        <f t="shared" ca="1" si="1"/>
        <v>121.8986301369863</v>
      </c>
      <c r="W23" s="79"/>
      <c r="X23" s="79"/>
      <c r="Y23" s="82"/>
    </row>
    <row r="24" spans="1:25" ht="20.100000000000001" customHeight="1" thickTop="1" thickBot="1">
      <c r="A24" s="14" t="s">
        <v>41</v>
      </c>
      <c r="B24" s="33" t="s">
        <v>1179</v>
      </c>
      <c r="C24" s="79" t="s">
        <v>1360</v>
      </c>
      <c r="D24" s="42">
        <v>35187</v>
      </c>
      <c r="E24" s="15" t="s">
        <v>1158</v>
      </c>
      <c r="F24" s="15" t="s">
        <v>1158</v>
      </c>
      <c r="G24" s="43" t="s">
        <v>1178</v>
      </c>
      <c r="H24" s="44" t="s">
        <v>1177</v>
      </c>
      <c r="I24" s="44" t="s">
        <v>1147</v>
      </c>
      <c r="J24" s="44"/>
      <c r="K24" s="16"/>
      <c r="L24" s="16"/>
      <c r="M24" s="45"/>
      <c r="N24" s="45" t="s">
        <v>1148</v>
      </c>
      <c r="O24" s="48"/>
      <c r="P24" s="46"/>
      <c r="Q24" s="46"/>
      <c r="R24" s="16"/>
      <c r="S24" s="16"/>
      <c r="T24" s="47"/>
      <c r="U24" s="17">
        <f t="shared" ca="1" si="0"/>
        <v>44493</v>
      </c>
      <c r="V24" s="18">
        <f t="shared" ca="1" si="1"/>
        <v>25.495890410958904</v>
      </c>
      <c r="W24" s="79"/>
      <c r="X24" s="79"/>
      <c r="Y24" s="82"/>
    </row>
    <row r="25" spans="1:25" ht="20.100000000000001" customHeight="1" thickTop="1" thickBot="1">
      <c r="A25" s="14" t="s">
        <v>42</v>
      </c>
      <c r="B25" s="33" t="s">
        <v>1180</v>
      </c>
      <c r="C25" s="79" t="s">
        <v>1275</v>
      </c>
      <c r="D25" s="42"/>
      <c r="E25" s="15" t="s">
        <v>1158</v>
      </c>
      <c r="F25" s="15" t="s">
        <v>1158</v>
      </c>
      <c r="G25" s="43" t="s">
        <v>1181</v>
      </c>
      <c r="H25" s="44" t="s">
        <v>1177</v>
      </c>
      <c r="I25" s="44" t="s">
        <v>1147</v>
      </c>
      <c r="J25" s="44"/>
      <c r="K25" s="16"/>
      <c r="L25" s="16"/>
      <c r="M25" s="45"/>
      <c r="N25" s="45" t="s">
        <v>1148</v>
      </c>
      <c r="O25" s="48"/>
      <c r="P25" s="46"/>
      <c r="Q25" s="46"/>
      <c r="R25" s="16"/>
      <c r="S25" s="16"/>
      <c r="T25" s="47"/>
      <c r="U25" s="17">
        <f t="shared" ca="1" si="0"/>
        <v>44493</v>
      </c>
      <c r="V25" s="18">
        <f t="shared" ca="1" si="1"/>
        <v>121.8986301369863</v>
      </c>
      <c r="W25" s="79"/>
      <c r="X25" s="79"/>
      <c r="Y25" s="82"/>
    </row>
    <row r="26" spans="1:25" ht="20.100000000000001" customHeight="1" thickTop="1" thickBot="1">
      <c r="A26" s="14" t="s">
        <v>43</v>
      </c>
      <c r="B26" s="33" t="s">
        <v>1182</v>
      </c>
      <c r="C26" s="79" t="s">
        <v>1275</v>
      </c>
      <c r="D26" s="42">
        <v>37821</v>
      </c>
      <c r="E26" s="15" t="s">
        <v>1158</v>
      </c>
      <c r="F26" s="15" t="s">
        <v>1158</v>
      </c>
      <c r="G26" s="43" t="s">
        <v>1183</v>
      </c>
      <c r="H26" s="44" t="s">
        <v>1177</v>
      </c>
      <c r="I26" s="44" t="s">
        <v>1147</v>
      </c>
      <c r="J26" s="44"/>
      <c r="K26" s="16"/>
      <c r="L26" s="16"/>
      <c r="M26" s="45"/>
      <c r="N26" s="45" t="s">
        <v>1148</v>
      </c>
      <c r="O26" s="45"/>
      <c r="P26" s="46"/>
      <c r="Q26" s="46"/>
      <c r="R26" s="16"/>
      <c r="S26" s="16"/>
      <c r="T26" s="47"/>
      <c r="U26" s="17">
        <f t="shared" ca="1" si="0"/>
        <v>44493</v>
      </c>
      <c r="V26" s="18">
        <f t="shared" ca="1" si="1"/>
        <v>18.279452054794522</v>
      </c>
      <c r="W26" s="79"/>
      <c r="X26" s="79"/>
      <c r="Y26" s="82"/>
    </row>
    <row r="27" spans="1:25" ht="20.100000000000001" customHeight="1" thickTop="1" thickBot="1">
      <c r="A27" s="14" t="s">
        <v>44</v>
      </c>
      <c r="B27" s="33" t="s">
        <v>1185</v>
      </c>
      <c r="C27" s="79" t="s">
        <v>1358</v>
      </c>
      <c r="D27" s="59">
        <v>36204</v>
      </c>
      <c r="E27" s="15" t="s">
        <v>1158</v>
      </c>
      <c r="F27" s="15" t="s">
        <v>1158</v>
      </c>
      <c r="G27" s="43" t="s">
        <v>1184</v>
      </c>
      <c r="H27" s="44" t="s">
        <v>1177</v>
      </c>
      <c r="I27" s="44" t="s">
        <v>1147</v>
      </c>
      <c r="J27" s="44"/>
      <c r="K27" s="16"/>
      <c r="L27" s="16"/>
      <c r="M27" s="45"/>
      <c r="N27" s="45" t="s">
        <v>1148</v>
      </c>
      <c r="O27" s="45"/>
      <c r="P27" s="46"/>
      <c r="Q27" s="46"/>
      <c r="R27" s="16"/>
      <c r="S27" s="16"/>
      <c r="T27" s="47"/>
      <c r="U27" s="17">
        <f t="shared" ca="1" si="0"/>
        <v>44493</v>
      </c>
      <c r="V27" s="18">
        <f t="shared" ca="1" si="1"/>
        <v>22.709589041095889</v>
      </c>
      <c r="W27" s="79"/>
      <c r="X27" s="79"/>
      <c r="Y27" s="82"/>
    </row>
    <row r="28" spans="1:25" ht="20.100000000000001" customHeight="1" thickTop="1" thickBot="1">
      <c r="A28" s="14" t="s">
        <v>45</v>
      </c>
      <c r="B28" s="33" t="s">
        <v>1186</v>
      </c>
      <c r="C28" s="79"/>
      <c r="D28" s="42">
        <v>37727</v>
      </c>
      <c r="E28" s="15" t="s">
        <v>1187</v>
      </c>
      <c r="F28" s="15"/>
      <c r="G28" s="43" t="s">
        <v>1181</v>
      </c>
      <c r="H28" s="44" t="s">
        <v>1177</v>
      </c>
      <c r="I28" s="44" t="s">
        <v>1147</v>
      </c>
      <c r="J28" s="44"/>
      <c r="K28" s="16"/>
      <c r="L28" s="16"/>
      <c r="M28" s="45"/>
      <c r="N28" s="45" t="s">
        <v>1148</v>
      </c>
      <c r="O28" s="44"/>
      <c r="P28" s="46"/>
      <c r="Q28" s="46"/>
      <c r="R28" s="16"/>
      <c r="S28" s="16"/>
      <c r="T28" s="47"/>
      <c r="U28" s="17">
        <f t="shared" ca="1" si="0"/>
        <v>44493</v>
      </c>
      <c r="V28" s="18">
        <f t="shared" ca="1" si="1"/>
        <v>18.536986301369861</v>
      </c>
      <c r="W28" s="79"/>
      <c r="X28" s="79"/>
      <c r="Y28" s="82"/>
    </row>
    <row r="29" spans="1:25" ht="20.100000000000001" customHeight="1" thickTop="1" thickBot="1">
      <c r="A29" s="14" t="s">
        <v>46</v>
      </c>
      <c r="B29" s="33" t="s">
        <v>1188</v>
      </c>
      <c r="C29" s="79" t="s">
        <v>1354</v>
      </c>
      <c r="D29" s="76">
        <v>36675</v>
      </c>
      <c r="E29" s="15" t="s">
        <v>1158</v>
      </c>
      <c r="F29" s="15" t="s">
        <v>1158</v>
      </c>
      <c r="G29" s="43" t="s">
        <v>1145</v>
      </c>
      <c r="H29" s="44" t="s">
        <v>1177</v>
      </c>
      <c r="I29" s="44" t="s">
        <v>1147</v>
      </c>
      <c r="J29" s="44"/>
      <c r="K29" s="16"/>
      <c r="L29" s="16"/>
      <c r="M29" s="49"/>
      <c r="N29" s="45" t="s">
        <v>1148</v>
      </c>
      <c r="O29" s="45"/>
      <c r="P29" s="46"/>
      <c r="Q29" s="46"/>
      <c r="R29" s="16"/>
      <c r="S29" s="16"/>
      <c r="T29" s="47"/>
      <c r="U29" s="17">
        <f t="shared" ca="1" si="0"/>
        <v>44493</v>
      </c>
      <c r="V29" s="18">
        <f t="shared" ca="1" si="1"/>
        <v>21.419178082191781</v>
      </c>
      <c r="W29" s="79"/>
      <c r="X29" s="79"/>
      <c r="Y29" s="82"/>
    </row>
    <row r="30" spans="1:25" ht="20.100000000000001" customHeight="1" thickTop="1" thickBot="1">
      <c r="A30" s="14" t="s">
        <v>47</v>
      </c>
      <c r="B30" s="33" t="s">
        <v>1189</v>
      </c>
      <c r="C30" s="79" t="s">
        <v>1364</v>
      </c>
      <c r="D30" s="42">
        <v>37390</v>
      </c>
      <c r="E30" s="15" t="s">
        <v>1190</v>
      </c>
      <c r="F30" s="15"/>
      <c r="G30" s="43" t="s">
        <v>1191</v>
      </c>
      <c r="H30" s="44" t="s">
        <v>1177</v>
      </c>
      <c r="I30" s="44" t="s">
        <v>1147</v>
      </c>
      <c r="J30" s="44"/>
      <c r="K30" s="16"/>
      <c r="L30" s="16"/>
      <c r="M30" s="45"/>
      <c r="N30" s="45" t="s">
        <v>1148</v>
      </c>
      <c r="O30" s="44"/>
      <c r="P30" s="46"/>
      <c r="Q30" s="46"/>
      <c r="R30" s="16"/>
      <c r="S30" s="16"/>
      <c r="T30" s="47"/>
      <c r="U30" s="17">
        <f t="shared" ca="1" si="0"/>
        <v>44493</v>
      </c>
      <c r="V30" s="18">
        <f t="shared" ca="1" si="1"/>
        <v>19.460273972602739</v>
      </c>
      <c r="W30" s="79"/>
      <c r="X30" s="79"/>
      <c r="Y30" s="82"/>
    </row>
    <row r="31" spans="1:25" ht="20.100000000000001" customHeight="1" thickTop="1" thickBot="1">
      <c r="A31" s="14" t="s">
        <v>48</v>
      </c>
      <c r="B31" s="33" t="s">
        <v>1192</v>
      </c>
      <c r="C31" s="79" t="s">
        <v>1354</v>
      </c>
      <c r="D31" s="42">
        <v>37647</v>
      </c>
      <c r="E31" s="15" t="s">
        <v>1158</v>
      </c>
      <c r="F31" s="15" t="s">
        <v>1158</v>
      </c>
      <c r="G31" s="43" t="s">
        <v>1161</v>
      </c>
      <c r="H31" s="44" t="s">
        <v>1177</v>
      </c>
      <c r="I31" s="44" t="s">
        <v>1147</v>
      </c>
      <c r="J31" s="44"/>
      <c r="K31" s="16"/>
      <c r="L31" s="16"/>
      <c r="M31" s="45"/>
      <c r="N31" s="45" t="s">
        <v>1148</v>
      </c>
      <c r="O31" s="44"/>
      <c r="P31" s="46"/>
      <c r="Q31" s="46"/>
      <c r="R31" s="16"/>
      <c r="S31" s="16"/>
      <c r="T31" s="47"/>
      <c r="U31" s="17">
        <f t="shared" ca="1" si="0"/>
        <v>44493</v>
      </c>
      <c r="V31" s="18">
        <f t="shared" ca="1" si="1"/>
        <v>18.756164383561643</v>
      </c>
      <c r="W31" s="79"/>
      <c r="X31" s="79"/>
      <c r="Y31" s="82"/>
    </row>
    <row r="32" spans="1:25" ht="20.100000000000001" customHeight="1" thickTop="1" thickBot="1">
      <c r="A32" s="14" t="s">
        <v>49</v>
      </c>
      <c r="B32" s="33" t="s">
        <v>1193</v>
      </c>
      <c r="C32" s="79"/>
      <c r="D32" s="42">
        <v>37841</v>
      </c>
      <c r="E32" s="15" t="s">
        <v>1158</v>
      </c>
      <c r="F32" s="15" t="s">
        <v>1158</v>
      </c>
      <c r="G32" s="43" t="s">
        <v>1145</v>
      </c>
      <c r="H32" s="44" t="s">
        <v>1177</v>
      </c>
      <c r="I32" s="44" t="s">
        <v>1147</v>
      </c>
      <c r="J32" s="44"/>
      <c r="K32" s="16"/>
      <c r="L32" s="16"/>
      <c r="M32" s="45"/>
      <c r="N32" s="45" t="s">
        <v>1148</v>
      </c>
      <c r="O32" s="44"/>
      <c r="P32" s="46"/>
      <c r="Q32" s="46"/>
      <c r="R32" s="16"/>
      <c r="S32" s="16"/>
      <c r="T32" s="47"/>
      <c r="U32" s="17">
        <f t="shared" ca="1" si="0"/>
        <v>44493</v>
      </c>
      <c r="V32" s="18">
        <f t="shared" ca="1" si="1"/>
        <v>18.224657534246575</v>
      </c>
      <c r="W32" s="79"/>
      <c r="X32" s="79"/>
      <c r="Y32" s="82"/>
    </row>
    <row r="33" spans="1:25" ht="20.100000000000001" customHeight="1" thickTop="1" thickBot="1">
      <c r="A33" s="14" t="s">
        <v>50</v>
      </c>
      <c r="B33" s="33" t="s">
        <v>1195</v>
      </c>
      <c r="C33" s="79" t="s">
        <v>1284</v>
      </c>
      <c r="D33" s="42"/>
      <c r="E33" s="15" t="s">
        <v>1158</v>
      </c>
      <c r="F33" s="15" t="s">
        <v>1158</v>
      </c>
      <c r="G33" s="43" t="s">
        <v>1194</v>
      </c>
      <c r="H33" s="44" t="s">
        <v>1177</v>
      </c>
      <c r="I33" s="44" t="s">
        <v>1147</v>
      </c>
      <c r="J33" s="44"/>
      <c r="K33" s="16"/>
      <c r="L33" s="16"/>
      <c r="M33" s="49"/>
      <c r="N33" s="45" t="s">
        <v>1148</v>
      </c>
      <c r="O33" s="44"/>
      <c r="P33" s="46"/>
      <c r="Q33" s="46"/>
      <c r="R33" s="16"/>
      <c r="S33" s="16"/>
      <c r="T33" s="47"/>
      <c r="U33" s="17">
        <f t="shared" ca="1" si="0"/>
        <v>44493</v>
      </c>
      <c r="V33" s="18">
        <f t="shared" ca="1" si="1"/>
        <v>121.8986301369863</v>
      </c>
      <c r="W33" s="79"/>
      <c r="X33" s="79"/>
      <c r="Y33" s="82"/>
    </row>
    <row r="34" spans="1:25" ht="20.100000000000001" customHeight="1" thickTop="1" thickBot="1">
      <c r="A34" s="14" t="s">
        <v>51</v>
      </c>
      <c r="B34" s="33" t="s">
        <v>1196</v>
      </c>
      <c r="C34" s="79" t="s">
        <v>1359</v>
      </c>
      <c r="D34" s="42">
        <v>35359</v>
      </c>
      <c r="E34" s="15" t="s">
        <v>1158</v>
      </c>
      <c r="F34" s="15" t="s">
        <v>1158</v>
      </c>
      <c r="G34" s="43" t="s">
        <v>1145</v>
      </c>
      <c r="H34" s="44" t="s">
        <v>1177</v>
      </c>
      <c r="I34" s="44" t="s">
        <v>1351</v>
      </c>
      <c r="J34" s="44"/>
      <c r="K34" s="16"/>
      <c r="L34" s="16"/>
      <c r="M34" s="45"/>
      <c r="N34" s="45" t="s">
        <v>1148</v>
      </c>
      <c r="O34" s="49"/>
      <c r="P34" s="46"/>
      <c r="Q34" s="46"/>
      <c r="R34" s="16"/>
      <c r="S34" s="16"/>
      <c r="T34" s="47"/>
      <c r="U34" s="17">
        <f t="shared" ca="1" si="0"/>
        <v>44493</v>
      </c>
      <c r="V34" s="18">
        <f t="shared" ca="1" si="1"/>
        <v>25.024657534246575</v>
      </c>
      <c r="W34" s="79" t="s">
        <v>1366</v>
      </c>
      <c r="X34" s="79" t="s">
        <v>1375</v>
      </c>
      <c r="Y34" s="82"/>
    </row>
    <row r="35" spans="1:25" ht="20.100000000000001" customHeight="1" thickTop="1" thickBot="1">
      <c r="A35" s="14" t="s">
        <v>52</v>
      </c>
      <c r="B35" s="33" t="s">
        <v>1198</v>
      </c>
      <c r="C35" s="79" t="s">
        <v>1356</v>
      </c>
      <c r="D35" s="42">
        <v>35947</v>
      </c>
      <c r="E35" s="15" t="s">
        <v>1158</v>
      </c>
      <c r="F35" s="15" t="s">
        <v>1158</v>
      </c>
      <c r="G35" s="43" t="s">
        <v>1197</v>
      </c>
      <c r="H35" s="44" t="s">
        <v>1177</v>
      </c>
      <c r="I35" s="44" t="s">
        <v>1147</v>
      </c>
      <c r="J35" s="44"/>
      <c r="K35" s="16"/>
      <c r="L35" s="16"/>
      <c r="M35" s="45"/>
      <c r="N35" s="45" t="s">
        <v>1148</v>
      </c>
      <c r="O35" s="45"/>
      <c r="P35" s="46"/>
      <c r="Q35" s="46"/>
      <c r="R35" s="16"/>
      <c r="S35" s="16"/>
      <c r="T35" s="47"/>
      <c r="U35" s="17">
        <f t="shared" ca="1" si="0"/>
        <v>44493</v>
      </c>
      <c r="V35" s="18">
        <f t="shared" ca="1" si="1"/>
        <v>23.413698630136988</v>
      </c>
      <c r="W35" s="79"/>
      <c r="X35" s="79"/>
      <c r="Y35" s="82"/>
    </row>
    <row r="36" spans="1:25" ht="20.100000000000001" customHeight="1" thickTop="1" thickBot="1">
      <c r="A36" s="14" t="s">
        <v>53</v>
      </c>
      <c r="B36" s="33" t="s">
        <v>1199</v>
      </c>
      <c r="C36" s="79" t="s">
        <v>1354</v>
      </c>
      <c r="D36" s="42">
        <v>34674</v>
      </c>
      <c r="E36" s="15" t="s">
        <v>1158</v>
      </c>
      <c r="F36" s="15" t="s">
        <v>1158</v>
      </c>
      <c r="G36" s="43" t="s">
        <v>1200</v>
      </c>
      <c r="H36" s="44" t="s">
        <v>1177</v>
      </c>
      <c r="I36" s="44" t="s">
        <v>1147</v>
      </c>
      <c r="J36" s="44"/>
      <c r="K36" s="16"/>
      <c r="L36" s="16"/>
      <c r="M36" s="45"/>
      <c r="N36" s="45" t="s">
        <v>1148</v>
      </c>
      <c r="O36" s="44"/>
      <c r="P36" s="46"/>
      <c r="Q36" s="46"/>
      <c r="R36" s="16"/>
      <c r="S36" s="16"/>
      <c r="T36" s="47"/>
      <c r="U36" s="17">
        <f t="shared" ca="1" si="0"/>
        <v>44493</v>
      </c>
      <c r="V36" s="18">
        <f t="shared" ca="1" si="1"/>
        <v>26.901369863013699</v>
      </c>
      <c r="W36" s="79"/>
      <c r="X36" s="79"/>
      <c r="Y36" s="82"/>
    </row>
    <row r="37" spans="1:25" ht="20.100000000000001" customHeight="1" thickTop="1" thickBot="1">
      <c r="A37" s="14" t="s">
        <v>54</v>
      </c>
      <c r="B37" s="33" t="s">
        <v>1202</v>
      </c>
      <c r="C37" s="79" t="s">
        <v>1254</v>
      </c>
      <c r="D37" s="42">
        <v>34777</v>
      </c>
      <c r="E37" s="15" t="s">
        <v>1158</v>
      </c>
      <c r="F37" s="15" t="s">
        <v>1158</v>
      </c>
      <c r="G37" s="43" t="s">
        <v>1201</v>
      </c>
      <c r="H37" s="44" t="s">
        <v>1177</v>
      </c>
      <c r="I37" s="44" t="s">
        <v>1147</v>
      </c>
      <c r="J37" s="44"/>
      <c r="K37" s="16"/>
      <c r="L37" s="16"/>
      <c r="M37" s="45"/>
      <c r="N37" s="45" t="s">
        <v>1148</v>
      </c>
      <c r="O37" s="44"/>
      <c r="P37" s="46"/>
      <c r="Q37" s="46"/>
      <c r="R37" s="16"/>
      <c r="S37" s="16"/>
      <c r="T37" s="47"/>
      <c r="U37" s="17">
        <f t="shared" ca="1" si="0"/>
        <v>44493</v>
      </c>
      <c r="V37" s="18">
        <f t="shared" ca="1" si="1"/>
        <v>26.61917808219178</v>
      </c>
      <c r="W37" s="79" t="s">
        <v>1370</v>
      </c>
      <c r="X37" s="79" t="s">
        <v>1377</v>
      </c>
      <c r="Y37" s="82"/>
    </row>
    <row r="38" spans="1:25" ht="20.100000000000001" customHeight="1" thickTop="1" thickBot="1">
      <c r="A38" s="14" t="s">
        <v>55</v>
      </c>
      <c r="B38" s="33" t="s">
        <v>1203</v>
      </c>
      <c r="C38" s="79" t="s">
        <v>1360</v>
      </c>
      <c r="D38" s="42">
        <v>34961</v>
      </c>
      <c r="E38" s="15" t="s">
        <v>1204</v>
      </c>
      <c r="F38" s="15" t="s">
        <v>1204</v>
      </c>
      <c r="G38" s="43" t="s">
        <v>1205</v>
      </c>
      <c r="H38" s="44" t="s">
        <v>1177</v>
      </c>
      <c r="I38" s="44" t="s">
        <v>1147</v>
      </c>
      <c r="J38" s="44"/>
      <c r="K38" s="16"/>
      <c r="L38" s="16"/>
      <c r="M38" s="45"/>
      <c r="N38" s="45" t="s">
        <v>1148</v>
      </c>
      <c r="O38" s="45"/>
      <c r="P38" s="46"/>
      <c r="Q38" s="46"/>
      <c r="R38" s="16"/>
      <c r="S38" s="16"/>
      <c r="T38" s="47"/>
      <c r="U38" s="17">
        <f t="shared" ca="1" si="0"/>
        <v>44493</v>
      </c>
      <c r="V38" s="18">
        <f t="shared" ca="1" si="1"/>
        <v>26.115068493150684</v>
      </c>
      <c r="W38" s="79"/>
      <c r="X38" s="79"/>
      <c r="Y38" s="82"/>
    </row>
    <row r="39" spans="1:25" ht="20.100000000000001" customHeight="1" thickTop="1" thickBot="1">
      <c r="A39" s="14" t="s">
        <v>56</v>
      </c>
      <c r="B39" s="33" t="s">
        <v>1206</v>
      </c>
      <c r="C39" s="79" t="s">
        <v>1358</v>
      </c>
      <c r="D39" s="42">
        <v>35599</v>
      </c>
      <c r="E39" s="15" t="s">
        <v>1158</v>
      </c>
      <c r="F39" s="15" t="s">
        <v>1158</v>
      </c>
      <c r="G39" s="43" t="s">
        <v>1145</v>
      </c>
      <c r="H39" s="44" t="s">
        <v>1177</v>
      </c>
      <c r="I39" s="44" t="s">
        <v>1147</v>
      </c>
      <c r="J39" s="44"/>
      <c r="K39" s="16"/>
      <c r="L39" s="16"/>
      <c r="M39" s="45"/>
      <c r="N39" s="45" t="s">
        <v>1148</v>
      </c>
      <c r="O39" s="44"/>
      <c r="P39" s="46"/>
      <c r="Q39" s="46"/>
      <c r="R39" s="16"/>
      <c r="S39" s="16"/>
      <c r="T39" s="47"/>
      <c r="U39" s="17">
        <f t="shared" ca="1" si="0"/>
        <v>44493</v>
      </c>
      <c r="V39" s="18">
        <f t="shared" ca="1" si="1"/>
        <v>24.367123287671234</v>
      </c>
      <c r="W39" s="79"/>
      <c r="X39" s="79"/>
      <c r="Y39" s="82"/>
    </row>
    <row r="40" spans="1:25" ht="20.100000000000001" customHeight="1" thickTop="1" thickBot="1">
      <c r="A40" s="14" t="s">
        <v>57</v>
      </c>
      <c r="B40" s="33" t="s">
        <v>1208</v>
      </c>
      <c r="C40" s="79" t="s">
        <v>1287</v>
      </c>
      <c r="D40" s="42">
        <v>37274</v>
      </c>
      <c r="E40" s="15" t="s">
        <v>1158</v>
      </c>
      <c r="F40" s="15" t="s">
        <v>1158</v>
      </c>
      <c r="G40" s="43" t="s">
        <v>1207</v>
      </c>
      <c r="H40" s="44" t="s">
        <v>1177</v>
      </c>
      <c r="I40" s="44" t="s">
        <v>1147</v>
      </c>
      <c r="J40" s="44"/>
      <c r="K40" s="16"/>
      <c r="L40" s="16"/>
      <c r="M40" s="45"/>
      <c r="N40" s="45" t="s">
        <v>1148</v>
      </c>
      <c r="O40" s="50"/>
      <c r="P40" s="46"/>
      <c r="Q40" s="46"/>
      <c r="R40" s="16"/>
      <c r="S40" s="16"/>
      <c r="T40" s="47"/>
      <c r="U40" s="17">
        <f t="shared" ca="1" si="0"/>
        <v>44493</v>
      </c>
      <c r="V40" s="18">
        <f t="shared" ca="1" si="1"/>
        <v>19.778082191780822</v>
      </c>
      <c r="W40" s="79"/>
      <c r="X40" s="79"/>
      <c r="Y40" s="82"/>
    </row>
    <row r="41" spans="1:25" ht="20.100000000000001" customHeight="1" thickTop="1" thickBot="1">
      <c r="A41" s="14" t="s">
        <v>58</v>
      </c>
      <c r="B41" s="33" t="s">
        <v>1209</v>
      </c>
      <c r="C41" s="79" t="s">
        <v>1287</v>
      </c>
      <c r="D41" s="42">
        <v>35746</v>
      </c>
      <c r="E41" s="15" t="s">
        <v>1158</v>
      </c>
      <c r="F41" s="15" t="s">
        <v>1158</v>
      </c>
      <c r="G41" s="43" t="s">
        <v>1210</v>
      </c>
      <c r="H41" s="44" t="s">
        <v>1177</v>
      </c>
      <c r="I41" s="44" t="s">
        <v>1147</v>
      </c>
      <c r="J41" s="44"/>
      <c r="K41" s="16"/>
      <c r="L41" s="16"/>
      <c r="M41" s="45"/>
      <c r="N41" s="45" t="s">
        <v>1148</v>
      </c>
      <c r="O41" s="44"/>
      <c r="P41" s="46"/>
      <c r="Q41" s="46"/>
      <c r="R41" s="16"/>
      <c r="S41" s="16"/>
      <c r="T41" s="47"/>
      <c r="U41" s="17">
        <f t="shared" ca="1" si="0"/>
        <v>44493</v>
      </c>
      <c r="V41" s="18">
        <f t="shared" ref="V41:V64" ca="1" si="2">+(U41-D41)/365</f>
        <v>23.964383561643835</v>
      </c>
      <c r="W41" s="79"/>
      <c r="X41" s="79"/>
      <c r="Y41" s="82"/>
    </row>
    <row r="42" spans="1:25" ht="20.100000000000001" customHeight="1" thickTop="1" thickBot="1">
      <c r="A42" s="14" t="s">
        <v>59</v>
      </c>
      <c r="B42" s="33" t="s">
        <v>1212</v>
      </c>
      <c r="C42" s="79" t="s">
        <v>1364</v>
      </c>
      <c r="D42" s="42">
        <v>37095</v>
      </c>
      <c r="E42" s="15" t="s">
        <v>1158</v>
      </c>
      <c r="F42" s="15" t="s">
        <v>1158</v>
      </c>
      <c r="G42" s="43" t="s">
        <v>1211</v>
      </c>
      <c r="H42" s="44" t="s">
        <v>1177</v>
      </c>
      <c r="I42" s="44" t="s">
        <v>1147</v>
      </c>
      <c r="J42" s="44"/>
      <c r="K42" s="16"/>
      <c r="L42" s="16"/>
      <c r="M42" s="45"/>
      <c r="N42" s="45" t="s">
        <v>1148</v>
      </c>
      <c r="O42" s="45"/>
      <c r="P42" s="46"/>
      <c r="Q42" s="46"/>
      <c r="R42" s="16"/>
      <c r="S42" s="16"/>
      <c r="T42" s="47"/>
      <c r="U42" s="17">
        <f t="shared" ca="1" si="0"/>
        <v>44493</v>
      </c>
      <c r="V42" s="18">
        <f t="shared" ca="1" si="2"/>
        <v>20.268493150684932</v>
      </c>
      <c r="W42" s="79"/>
      <c r="X42" s="79"/>
      <c r="Y42" s="82"/>
    </row>
    <row r="43" spans="1:25" ht="20.100000000000001" customHeight="1" thickTop="1" thickBot="1">
      <c r="A43" s="14" t="s">
        <v>60</v>
      </c>
      <c r="B43" s="33" t="s">
        <v>1213</v>
      </c>
      <c r="C43" s="79" t="s">
        <v>1303</v>
      </c>
      <c r="D43" s="42">
        <v>37168</v>
      </c>
      <c r="E43" s="15" t="s">
        <v>1158</v>
      </c>
      <c r="F43" s="15" t="s">
        <v>1158</v>
      </c>
      <c r="G43" s="43" t="s">
        <v>1214</v>
      </c>
      <c r="H43" s="44" t="s">
        <v>1177</v>
      </c>
      <c r="I43" s="44" t="s">
        <v>1147</v>
      </c>
      <c r="J43" s="44"/>
      <c r="K43" s="16"/>
      <c r="L43" s="16"/>
      <c r="M43" s="49"/>
      <c r="N43" s="45" t="s">
        <v>1148</v>
      </c>
      <c r="O43" s="45"/>
      <c r="P43" s="46"/>
      <c r="Q43" s="46"/>
      <c r="R43" s="16"/>
      <c r="S43" s="16"/>
      <c r="T43" s="47"/>
      <c r="U43" s="17">
        <f t="shared" ca="1" si="0"/>
        <v>44493</v>
      </c>
      <c r="V43" s="18">
        <f t="shared" ca="1" si="2"/>
        <v>20.068493150684933</v>
      </c>
      <c r="W43" s="79"/>
      <c r="X43" s="79"/>
      <c r="Y43" s="82"/>
    </row>
    <row r="44" spans="1:25" ht="20.100000000000001" customHeight="1" thickTop="1" thickBot="1">
      <c r="A44" s="14" t="s">
        <v>61</v>
      </c>
      <c r="B44" s="33" t="s">
        <v>1216</v>
      </c>
      <c r="C44" s="79" t="s">
        <v>1303</v>
      </c>
      <c r="D44" s="42">
        <v>35919</v>
      </c>
      <c r="E44" s="15" t="s">
        <v>1158</v>
      </c>
      <c r="F44" s="15" t="s">
        <v>1158</v>
      </c>
      <c r="G44" s="43" t="s">
        <v>1215</v>
      </c>
      <c r="H44" s="44" t="s">
        <v>1177</v>
      </c>
      <c r="I44" s="44" t="s">
        <v>1147</v>
      </c>
      <c r="J44" s="44"/>
      <c r="K44" s="16"/>
      <c r="L44" s="16"/>
      <c r="M44" s="45"/>
      <c r="N44" s="45" t="s">
        <v>1148</v>
      </c>
      <c r="O44" s="45"/>
      <c r="P44" s="46"/>
      <c r="Q44" s="46"/>
      <c r="R44" s="16"/>
      <c r="S44" s="16"/>
      <c r="T44" s="47"/>
      <c r="U44" s="17">
        <f t="shared" ca="1" si="0"/>
        <v>44493</v>
      </c>
      <c r="V44" s="18">
        <f t="shared" ca="1" si="2"/>
        <v>23.490410958904111</v>
      </c>
      <c r="W44" s="79"/>
      <c r="X44" s="79"/>
      <c r="Y44" s="82"/>
    </row>
    <row r="45" spans="1:25" ht="20.100000000000001" customHeight="1" thickTop="1" thickBot="1">
      <c r="A45" s="14" t="s">
        <v>62</v>
      </c>
      <c r="B45" s="33" t="s">
        <v>1217</v>
      </c>
      <c r="C45" s="79" t="s">
        <v>1354</v>
      </c>
      <c r="D45" s="42">
        <v>37174</v>
      </c>
      <c r="E45" s="15"/>
      <c r="F45" s="15" t="s">
        <v>1158</v>
      </c>
      <c r="G45" s="43" t="s">
        <v>1218</v>
      </c>
      <c r="H45" s="44" t="s">
        <v>1177</v>
      </c>
      <c r="I45" s="44" t="s">
        <v>1147</v>
      </c>
      <c r="J45" s="44"/>
      <c r="K45" s="16"/>
      <c r="L45" s="16"/>
      <c r="M45" s="45"/>
      <c r="N45" s="51" t="s">
        <v>1148</v>
      </c>
      <c r="O45" s="45"/>
      <c r="P45" s="46"/>
      <c r="Q45" s="46"/>
      <c r="R45" s="16"/>
      <c r="S45" s="16"/>
      <c r="T45" s="47"/>
      <c r="U45" s="17">
        <f t="shared" ca="1" si="0"/>
        <v>44493</v>
      </c>
      <c r="V45" s="18">
        <f t="shared" ca="1" si="2"/>
        <v>20.052054794520547</v>
      </c>
      <c r="W45" s="79"/>
      <c r="X45" s="79"/>
      <c r="Y45" s="82"/>
    </row>
    <row r="46" spans="1:25" ht="20.100000000000001" customHeight="1" thickTop="1" thickBot="1">
      <c r="A46" s="14" t="s">
        <v>63</v>
      </c>
      <c r="B46" s="33" t="s">
        <v>1220</v>
      </c>
      <c r="C46" s="79" t="s">
        <v>1358</v>
      </c>
      <c r="D46" s="42">
        <v>36962</v>
      </c>
      <c r="E46" s="15" t="s">
        <v>1158</v>
      </c>
      <c r="F46" s="15" t="s">
        <v>1158</v>
      </c>
      <c r="G46" s="43" t="s">
        <v>1219</v>
      </c>
      <c r="H46" s="44" t="s">
        <v>1177</v>
      </c>
      <c r="I46" s="44" t="s">
        <v>1147</v>
      </c>
      <c r="J46" s="44"/>
      <c r="K46" s="16"/>
      <c r="L46" s="16"/>
      <c r="M46" s="44"/>
      <c r="N46" s="45" t="s">
        <v>1148</v>
      </c>
      <c r="O46" s="45"/>
      <c r="P46" s="46"/>
      <c r="Q46" s="46"/>
      <c r="R46" s="16"/>
      <c r="S46" s="16"/>
      <c r="T46" s="47"/>
      <c r="U46" s="17">
        <f t="shared" ca="1" si="0"/>
        <v>44493</v>
      </c>
      <c r="V46" s="18">
        <f t="shared" ca="1" si="2"/>
        <v>20.632876712328766</v>
      </c>
      <c r="W46" s="79"/>
      <c r="X46" s="79"/>
      <c r="Y46" s="82"/>
    </row>
    <row r="47" spans="1:25" ht="20.100000000000001" customHeight="1" thickTop="1" thickBot="1">
      <c r="A47" s="14" t="s">
        <v>64</v>
      </c>
      <c r="B47" s="33" t="s">
        <v>1221</v>
      </c>
      <c r="C47" s="79" t="s">
        <v>1354</v>
      </c>
      <c r="D47" s="77">
        <v>35685</v>
      </c>
      <c r="E47" s="15" t="s">
        <v>1158</v>
      </c>
      <c r="F47" s="15" t="s">
        <v>1158</v>
      </c>
      <c r="G47" s="43" t="s">
        <v>1222</v>
      </c>
      <c r="H47" s="44" t="s">
        <v>1177</v>
      </c>
      <c r="I47" s="44" t="s">
        <v>1147</v>
      </c>
      <c r="J47" s="44"/>
      <c r="K47" s="16"/>
      <c r="L47" s="16"/>
      <c r="M47" s="45"/>
      <c r="N47" s="45" t="s">
        <v>1148</v>
      </c>
      <c r="O47" s="44"/>
      <c r="P47" s="46"/>
      <c r="Q47" s="46"/>
      <c r="R47" s="16"/>
      <c r="S47" s="16"/>
      <c r="T47" s="47"/>
      <c r="U47" s="17">
        <f t="shared" ca="1" si="0"/>
        <v>44493</v>
      </c>
      <c r="V47" s="18">
        <f t="shared" ca="1" si="2"/>
        <v>24.13150684931507</v>
      </c>
      <c r="W47" s="79"/>
      <c r="X47" s="79"/>
      <c r="Y47" s="82"/>
    </row>
    <row r="48" spans="1:25" ht="20.100000000000001" customHeight="1" thickTop="1" thickBot="1">
      <c r="A48" s="14" t="s">
        <v>65</v>
      </c>
      <c r="B48" s="33" t="s">
        <v>1224</v>
      </c>
      <c r="C48" s="79" t="s">
        <v>1303</v>
      </c>
      <c r="D48" s="42"/>
      <c r="E48" s="15" t="s">
        <v>1158</v>
      </c>
      <c r="F48" s="15" t="s">
        <v>1158</v>
      </c>
      <c r="G48" s="43" t="s">
        <v>1223</v>
      </c>
      <c r="H48" s="44" t="s">
        <v>1177</v>
      </c>
      <c r="I48" s="44" t="s">
        <v>1147</v>
      </c>
      <c r="J48" s="44"/>
      <c r="K48" s="16"/>
      <c r="L48" s="16"/>
      <c r="M48" s="49"/>
      <c r="N48" s="45" t="s">
        <v>1148</v>
      </c>
      <c r="O48" s="45"/>
      <c r="P48" s="46"/>
      <c r="Q48" s="46"/>
      <c r="R48" s="16"/>
      <c r="S48" s="16"/>
      <c r="T48" s="47"/>
      <c r="U48" s="17">
        <f t="shared" ca="1" si="0"/>
        <v>44493</v>
      </c>
      <c r="V48" s="18">
        <f t="shared" ca="1" si="2"/>
        <v>121.8986301369863</v>
      </c>
      <c r="W48" s="79"/>
      <c r="X48" s="79"/>
      <c r="Y48" s="82"/>
    </row>
    <row r="49" spans="1:25" ht="20.100000000000001" customHeight="1" thickTop="1" thickBot="1">
      <c r="A49" s="14" t="s">
        <v>66</v>
      </c>
      <c r="B49" s="33" t="s">
        <v>1225</v>
      </c>
      <c r="C49" s="79" t="s">
        <v>1275</v>
      </c>
      <c r="D49" s="42">
        <v>37727</v>
      </c>
      <c r="E49" s="15" t="s">
        <v>1158</v>
      </c>
      <c r="F49" s="15" t="s">
        <v>1158</v>
      </c>
      <c r="G49" s="43" t="s">
        <v>1226</v>
      </c>
      <c r="H49" s="44" t="s">
        <v>1177</v>
      </c>
      <c r="I49" s="44" t="s">
        <v>1147</v>
      </c>
      <c r="J49" s="44"/>
      <c r="K49" s="16"/>
      <c r="L49" s="16"/>
      <c r="M49" s="49"/>
      <c r="N49" s="45"/>
      <c r="O49" s="44"/>
      <c r="P49" s="46"/>
      <c r="Q49" s="46"/>
      <c r="R49" s="16"/>
      <c r="S49" s="16"/>
      <c r="T49" s="47"/>
      <c r="U49" s="17">
        <f t="shared" ca="1" si="0"/>
        <v>44493</v>
      </c>
      <c r="V49" s="18">
        <f t="shared" ca="1" si="2"/>
        <v>18.536986301369861</v>
      </c>
      <c r="W49" s="79"/>
      <c r="X49" s="79"/>
      <c r="Y49" s="82"/>
    </row>
    <row r="50" spans="1:25" ht="20.100000000000001" customHeight="1" thickTop="1" thickBot="1">
      <c r="A50" s="14" t="s">
        <v>67</v>
      </c>
      <c r="B50" s="33" t="s">
        <v>1230</v>
      </c>
      <c r="C50" s="79" t="s">
        <v>1356</v>
      </c>
      <c r="D50" s="42">
        <v>35913</v>
      </c>
      <c r="E50" s="15" t="s">
        <v>1158</v>
      </c>
      <c r="F50" s="15" t="s">
        <v>1158</v>
      </c>
      <c r="G50" s="43" t="s">
        <v>1228</v>
      </c>
      <c r="H50" s="44" t="s">
        <v>1146</v>
      </c>
      <c r="I50" s="44" t="s">
        <v>1147</v>
      </c>
      <c r="J50" s="44"/>
      <c r="K50" s="16"/>
      <c r="L50" s="16"/>
      <c r="M50" s="45"/>
      <c r="N50" s="45"/>
      <c r="O50" s="44" t="s">
        <v>1148</v>
      </c>
      <c r="P50" s="46"/>
      <c r="Q50" s="46"/>
      <c r="R50" s="16"/>
      <c r="S50" s="16"/>
      <c r="T50" s="47"/>
      <c r="U50" s="17">
        <f t="shared" ca="1" si="0"/>
        <v>44493</v>
      </c>
      <c r="V50" s="18">
        <f t="shared" ca="1" si="2"/>
        <v>23.506849315068493</v>
      </c>
      <c r="W50" s="79"/>
      <c r="X50" s="79"/>
      <c r="Y50" s="82"/>
    </row>
    <row r="51" spans="1:25" ht="20.100000000000001" customHeight="1" thickTop="1" thickBot="1">
      <c r="A51" s="14" t="s">
        <v>68</v>
      </c>
      <c r="B51" s="33" t="s">
        <v>1227</v>
      </c>
      <c r="C51" s="79" t="s">
        <v>1362</v>
      </c>
      <c r="D51" s="42">
        <v>36487</v>
      </c>
      <c r="E51" s="15" t="s">
        <v>1158</v>
      </c>
      <c r="F51" s="15" t="s">
        <v>1158</v>
      </c>
      <c r="G51" s="43" t="s">
        <v>1181</v>
      </c>
      <c r="H51" s="44" t="s">
        <v>1177</v>
      </c>
      <c r="I51" s="44" t="s">
        <v>1147</v>
      </c>
      <c r="J51" s="44"/>
      <c r="K51" s="16"/>
      <c r="L51" s="16"/>
      <c r="M51" s="45"/>
      <c r="N51" s="45"/>
      <c r="O51" s="45"/>
      <c r="P51" s="46"/>
      <c r="Q51" s="46"/>
      <c r="R51" s="16"/>
      <c r="S51" s="16"/>
      <c r="T51" s="47"/>
      <c r="U51" s="17">
        <f t="shared" ca="1" si="0"/>
        <v>44493</v>
      </c>
      <c r="V51" s="18">
        <f t="shared" ca="1" si="2"/>
        <v>21.934246575342467</v>
      </c>
      <c r="W51" s="79"/>
      <c r="X51" s="79"/>
      <c r="Y51" s="82"/>
    </row>
    <row r="52" spans="1:25" ht="20.100000000000001" customHeight="1" thickTop="1" thickBot="1">
      <c r="A52" s="14" t="s">
        <v>69</v>
      </c>
      <c r="B52" s="33" t="s">
        <v>1229</v>
      </c>
      <c r="C52" s="79"/>
      <c r="D52" s="42">
        <v>38085</v>
      </c>
      <c r="E52" s="15" t="s">
        <v>1158</v>
      </c>
      <c r="F52" s="15" t="s">
        <v>1158</v>
      </c>
      <c r="G52" s="43" t="s">
        <v>1228</v>
      </c>
      <c r="H52" s="44" t="s">
        <v>1177</v>
      </c>
      <c r="I52" s="44" t="s">
        <v>1147</v>
      </c>
      <c r="J52" s="44"/>
      <c r="K52" s="16"/>
      <c r="L52" s="16"/>
      <c r="M52" s="45"/>
      <c r="N52" s="45"/>
      <c r="O52" s="50"/>
      <c r="P52" s="46"/>
      <c r="Q52" s="46"/>
      <c r="R52" s="16"/>
      <c r="S52" s="16"/>
      <c r="T52" s="47"/>
      <c r="U52" s="17">
        <f t="shared" ca="1" si="0"/>
        <v>44493</v>
      </c>
      <c r="V52" s="18">
        <f t="shared" ca="1" si="2"/>
        <v>17.556164383561644</v>
      </c>
      <c r="W52" s="79"/>
      <c r="X52" s="79"/>
      <c r="Y52" s="82"/>
    </row>
    <row r="53" spans="1:25" ht="20.100000000000001" customHeight="1" thickTop="1" thickBot="1">
      <c r="A53" s="14" t="s">
        <v>70</v>
      </c>
      <c r="B53" s="33" t="s">
        <v>1231</v>
      </c>
      <c r="C53" s="79" t="s">
        <v>1354</v>
      </c>
      <c r="D53" s="42">
        <v>36582</v>
      </c>
      <c r="E53" s="15" t="s">
        <v>1158</v>
      </c>
      <c r="F53" s="15" t="s">
        <v>1158</v>
      </c>
      <c r="G53" s="43"/>
      <c r="H53" s="44" t="s">
        <v>1146</v>
      </c>
      <c r="I53" s="44" t="s">
        <v>1147</v>
      </c>
      <c r="J53" s="44"/>
      <c r="K53" s="16"/>
      <c r="L53" s="16"/>
      <c r="M53" s="45"/>
      <c r="N53" s="45"/>
      <c r="O53" s="44"/>
      <c r="P53" s="46"/>
      <c r="Q53" s="46"/>
      <c r="R53" s="16"/>
      <c r="S53" s="16"/>
      <c r="T53" s="47"/>
      <c r="U53" s="17">
        <f t="shared" ca="1" si="0"/>
        <v>44493</v>
      </c>
      <c r="V53" s="18">
        <f t="shared" ca="1" si="2"/>
        <v>21.673972602739727</v>
      </c>
      <c r="W53" s="79"/>
      <c r="X53" s="79"/>
      <c r="Y53" s="82"/>
    </row>
    <row r="54" spans="1:25" ht="20.100000000000001" customHeight="1" thickTop="1" thickBot="1">
      <c r="A54" s="14" t="s">
        <v>71</v>
      </c>
      <c r="B54" s="33" t="s">
        <v>1232</v>
      </c>
      <c r="C54" s="79" t="s">
        <v>1303</v>
      </c>
      <c r="D54" s="42">
        <v>34569</v>
      </c>
      <c r="E54" s="15"/>
      <c r="F54" s="15"/>
      <c r="G54" s="43" t="s">
        <v>1228</v>
      </c>
      <c r="H54" s="44" t="s">
        <v>1146</v>
      </c>
      <c r="I54" s="44" t="s">
        <v>1147</v>
      </c>
      <c r="J54" s="44"/>
      <c r="K54" s="16"/>
      <c r="L54" s="16"/>
      <c r="M54" s="45"/>
      <c r="N54" s="45"/>
      <c r="O54" s="45" t="s">
        <v>1148</v>
      </c>
      <c r="P54" s="46"/>
      <c r="Q54" s="46"/>
      <c r="R54" s="16"/>
      <c r="S54" s="16"/>
      <c r="T54" s="47"/>
      <c r="U54" s="17">
        <f t="shared" ca="1" si="0"/>
        <v>44493</v>
      </c>
      <c r="V54" s="18">
        <f t="shared" ca="1" si="2"/>
        <v>27.18904109589041</v>
      </c>
      <c r="W54" s="79"/>
      <c r="X54" s="79"/>
      <c r="Y54" s="82"/>
    </row>
    <row r="55" spans="1:25" ht="20.100000000000001" customHeight="1" thickTop="1" thickBot="1">
      <c r="A55" s="14" t="s">
        <v>72</v>
      </c>
      <c r="B55" s="33" t="s">
        <v>1234</v>
      </c>
      <c r="C55" s="79" t="s">
        <v>1254</v>
      </c>
      <c r="D55" s="42">
        <v>34935</v>
      </c>
      <c r="E55" s="15" t="s">
        <v>1158</v>
      </c>
      <c r="F55" s="15" t="s">
        <v>1158</v>
      </c>
      <c r="G55" s="43" t="s">
        <v>1233</v>
      </c>
      <c r="H55" s="44" t="s">
        <v>1146</v>
      </c>
      <c r="I55" s="44" t="s">
        <v>1147</v>
      </c>
      <c r="J55" s="44"/>
      <c r="K55" s="16"/>
      <c r="L55" s="16"/>
      <c r="M55" s="45" t="s">
        <v>1148</v>
      </c>
      <c r="N55" s="45"/>
      <c r="O55" s="44"/>
      <c r="P55" s="46"/>
      <c r="Q55" s="46"/>
      <c r="R55" s="16"/>
      <c r="S55" s="16"/>
      <c r="T55" s="47"/>
      <c r="U55" s="17">
        <f t="shared" ca="1" si="0"/>
        <v>44493</v>
      </c>
      <c r="V55" s="18">
        <f t="shared" ca="1" si="2"/>
        <v>26.186301369863013</v>
      </c>
      <c r="W55" s="79"/>
      <c r="X55" s="79"/>
      <c r="Y55" s="82"/>
    </row>
    <row r="56" spans="1:25" ht="20.100000000000001" customHeight="1" thickTop="1" thickBot="1">
      <c r="A56" s="14" t="s">
        <v>73</v>
      </c>
      <c r="B56" s="33" t="s">
        <v>1235</v>
      </c>
      <c r="C56" s="79" t="s">
        <v>1284</v>
      </c>
      <c r="D56" s="42">
        <v>35736</v>
      </c>
      <c r="E56" s="15" t="s">
        <v>1158</v>
      </c>
      <c r="F56" s="15" t="s">
        <v>1158</v>
      </c>
      <c r="G56" s="43" t="s">
        <v>1176</v>
      </c>
      <c r="H56" s="44" t="s">
        <v>1146</v>
      </c>
      <c r="I56" s="44" t="s">
        <v>1147</v>
      </c>
      <c r="J56" s="44"/>
      <c r="K56" s="16"/>
      <c r="L56" s="16"/>
      <c r="M56" s="45"/>
      <c r="N56" s="45"/>
      <c r="O56" s="45"/>
      <c r="P56" s="46"/>
      <c r="Q56" s="46"/>
      <c r="R56" s="16"/>
      <c r="S56" s="16"/>
      <c r="T56" s="47"/>
      <c r="U56" s="17">
        <f t="shared" ca="1" si="0"/>
        <v>44493</v>
      </c>
      <c r="V56" s="18">
        <f t="shared" ca="1" si="2"/>
        <v>23.991780821917807</v>
      </c>
      <c r="W56" s="79"/>
      <c r="X56" s="79"/>
      <c r="Y56" s="82"/>
    </row>
    <row r="57" spans="1:25" ht="20.100000000000001" customHeight="1" thickTop="1" thickBot="1">
      <c r="A57" s="14" t="s">
        <v>74</v>
      </c>
      <c r="B57" s="62" t="s">
        <v>1236</v>
      </c>
      <c r="C57" s="79" t="s">
        <v>1360</v>
      </c>
      <c r="D57" s="35">
        <v>33836</v>
      </c>
      <c r="E57" s="10" t="s">
        <v>1237</v>
      </c>
      <c r="F57" s="10" t="s">
        <v>1238</v>
      </c>
      <c r="G57" s="36" t="s">
        <v>1239</v>
      </c>
      <c r="H57" s="63" t="s">
        <v>1146</v>
      </c>
      <c r="I57" s="63" t="s">
        <v>1147</v>
      </c>
      <c r="J57" s="63"/>
      <c r="K57" s="11"/>
      <c r="L57" s="11"/>
      <c r="M57" s="64" t="s">
        <v>1148</v>
      </c>
      <c r="N57" s="65"/>
      <c r="O57" s="63"/>
      <c r="P57" s="66"/>
      <c r="Q57" s="66"/>
      <c r="R57" s="11"/>
      <c r="S57" s="11"/>
      <c r="T57" s="41"/>
      <c r="U57" s="12">
        <f ca="1">TODAY()</f>
        <v>44493</v>
      </c>
      <c r="V57" s="13">
        <f t="shared" ca="1" si="2"/>
        <v>29.197260273972603</v>
      </c>
      <c r="W57" s="79"/>
      <c r="X57" s="79"/>
      <c r="Y57" s="82"/>
    </row>
    <row r="58" spans="1:25" ht="20.100000000000001" customHeight="1" thickTop="1" thickBot="1">
      <c r="A58" s="14" t="s">
        <v>75</v>
      </c>
      <c r="B58" s="67" t="s">
        <v>1240</v>
      </c>
      <c r="C58" s="79" t="s">
        <v>1358</v>
      </c>
      <c r="D58" s="42">
        <v>34467</v>
      </c>
      <c r="E58" s="15" t="s">
        <v>1237</v>
      </c>
      <c r="F58" s="15" t="s">
        <v>1238</v>
      </c>
      <c r="G58" s="43" t="s">
        <v>1241</v>
      </c>
      <c r="H58" s="68" t="s">
        <v>1146</v>
      </c>
      <c r="I58" s="68" t="s">
        <v>1147</v>
      </c>
      <c r="J58" s="68"/>
      <c r="K58" s="16"/>
      <c r="L58" s="16"/>
      <c r="M58" s="69" t="s">
        <v>1148</v>
      </c>
      <c r="N58" s="69"/>
      <c r="O58" s="68"/>
      <c r="P58" s="70"/>
      <c r="Q58" s="70"/>
      <c r="R58" s="16"/>
      <c r="S58" s="16"/>
      <c r="T58" s="47"/>
      <c r="U58" s="17">
        <f t="shared" ref="U58:U128" ca="1" si="3">TODAY()</f>
        <v>44493</v>
      </c>
      <c r="V58" s="18">
        <f t="shared" ca="1" si="2"/>
        <v>27.468493150684932</v>
      </c>
      <c r="W58" s="79"/>
      <c r="X58" s="79"/>
      <c r="Y58" s="82"/>
    </row>
    <row r="59" spans="1:25" ht="20.100000000000001" customHeight="1" thickTop="1" thickBot="1">
      <c r="A59" s="14" t="s">
        <v>76</v>
      </c>
      <c r="B59" s="67" t="s">
        <v>1242</v>
      </c>
      <c r="C59" s="79"/>
      <c r="D59" s="42">
        <v>35340</v>
      </c>
      <c r="E59" s="15" t="s">
        <v>1237</v>
      </c>
      <c r="F59" s="15" t="s">
        <v>1238</v>
      </c>
      <c r="G59" s="43" t="s">
        <v>1243</v>
      </c>
      <c r="H59" s="68" t="s">
        <v>1146</v>
      </c>
      <c r="I59" s="68" t="s">
        <v>1147</v>
      </c>
      <c r="J59" s="68"/>
      <c r="K59" s="16"/>
      <c r="L59" s="16"/>
      <c r="M59" s="69" t="s">
        <v>1148</v>
      </c>
      <c r="N59" s="69"/>
      <c r="O59" s="68"/>
      <c r="P59" s="70"/>
      <c r="Q59" s="70"/>
      <c r="R59" s="16"/>
      <c r="S59" s="16"/>
      <c r="T59" s="47"/>
      <c r="U59" s="17">
        <f t="shared" ca="1" si="3"/>
        <v>44493</v>
      </c>
      <c r="V59" s="18">
        <f t="shared" ca="1" si="2"/>
        <v>25.076712328767123</v>
      </c>
      <c r="W59" s="79"/>
      <c r="X59" s="79"/>
      <c r="Y59" s="82"/>
    </row>
    <row r="60" spans="1:25" ht="20.100000000000001" customHeight="1" thickTop="1" thickBot="1">
      <c r="A60" s="14" t="s">
        <v>77</v>
      </c>
      <c r="B60" s="67" t="s">
        <v>1244</v>
      </c>
      <c r="C60" s="79"/>
      <c r="D60" s="42">
        <v>36349</v>
      </c>
      <c r="E60" s="15" t="s">
        <v>1237</v>
      </c>
      <c r="F60" s="15" t="s">
        <v>1238</v>
      </c>
      <c r="G60" s="43" t="s">
        <v>1245</v>
      </c>
      <c r="H60" s="68" t="s">
        <v>1146</v>
      </c>
      <c r="I60" s="68" t="s">
        <v>1147</v>
      </c>
      <c r="J60" s="68"/>
      <c r="K60" s="16"/>
      <c r="L60" s="16"/>
      <c r="M60" s="69" t="s">
        <v>1148</v>
      </c>
      <c r="N60" s="69"/>
      <c r="O60" s="71"/>
      <c r="P60" s="70"/>
      <c r="Q60" s="70"/>
      <c r="R60" s="16"/>
      <c r="S60" s="16"/>
      <c r="T60" s="47"/>
      <c r="U60" s="17">
        <f t="shared" ca="1" si="3"/>
        <v>44493</v>
      </c>
      <c r="V60" s="18">
        <f t="shared" ca="1" si="2"/>
        <v>22.312328767123287</v>
      </c>
      <c r="W60" s="79"/>
      <c r="X60" s="79"/>
      <c r="Y60" s="82"/>
    </row>
    <row r="61" spans="1:25" ht="20.100000000000001" customHeight="1" thickTop="1" thickBot="1">
      <c r="A61" s="14" t="s">
        <v>78</v>
      </c>
      <c r="B61" s="67" t="s">
        <v>1246</v>
      </c>
      <c r="C61" s="79"/>
      <c r="D61" s="42">
        <v>36070</v>
      </c>
      <c r="E61" s="15" t="s">
        <v>1237</v>
      </c>
      <c r="F61" s="15" t="s">
        <v>1238</v>
      </c>
      <c r="G61" s="43" t="s">
        <v>1247</v>
      </c>
      <c r="H61" s="68" t="s">
        <v>1146</v>
      </c>
      <c r="I61" s="68" t="s">
        <v>1147</v>
      </c>
      <c r="J61" s="68"/>
      <c r="K61" s="16"/>
      <c r="L61" s="16"/>
      <c r="M61" s="68" t="s">
        <v>1148</v>
      </c>
      <c r="N61" s="69"/>
      <c r="O61" s="72"/>
      <c r="P61" s="70"/>
      <c r="Q61" s="70"/>
      <c r="R61" s="16"/>
      <c r="S61" s="16"/>
      <c r="T61" s="47"/>
      <c r="U61" s="17">
        <f t="shared" ca="1" si="3"/>
        <v>44493</v>
      </c>
      <c r="V61" s="18">
        <f t="shared" ca="1" si="2"/>
        <v>23.076712328767123</v>
      </c>
      <c r="W61" s="79"/>
      <c r="X61" s="79"/>
      <c r="Y61" s="82"/>
    </row>
    <row r="62" spans="1:25" ht="20.100000000000001" customHeight="1" thickTop="1" thickBot="1">
      <c r="A62" s="14" t="s">
        <v>79</v>
      </c>
      <c r="B62" s="67" t="s">
        <v>1248</v>
      </c>
      <c r="C62" s="79"/>
      <c r="D62" s="42"/>
      <c r="E62" s="15" t="s">
        <v>1237</v>
      </c>
      <c r="F62" s="15" t="s">
        <v>1238</v>
      </c>
      <c r="G62" s="43" t="s">
        <v>1249</v>
      </c>
      <c r="H62" s="68" t="s">
        <v>1146</v>
      </c>
      <c r="I62" s="68" t="s">
        <v>1147</v>
      </c>
      <c r="J62" s="68"/>
      <c r="K62" s="16"/>
      <c r="L62" s="16"/>
      <c r="M62" s="69" t="s">
        <v>1148</v>
      </c>
      <c r="N62" s="69"/>
      <c r="O62" s="71"/>
      <c r="P62" s="70"/>
      <c r="Q62" s="70"/>
      <c r="R62" s="16"/>
      <c r="S62" s="16"/>
      <c r="T62" s="47"/>
      <c r="U62" s="17">
        <f t="shared" ca="1" si="3"/>
        <v>44493</v>
      </c>
      <c r="V62" s="18">
        <f t="shared" ca="1" si="2"/>
        <v>121.8986301369863</v>
      </c>
      <c r="W62" s="79"/>
      <c r="X62" s="79"/>
      <c r="Y62" s="82"/>
    </row>
    <row r="63" spans="1:25" ht="20.100000000000001" customHeight="1" thickTop="1" thickBot="1">
      <c r="A63" s="14" t="s">
        <v>80</v>
      </c>
      <c r="B63" s="67" t="s">
        <v>1250</v>
      </c>
      <c r="C63" s="79"/>
      <c r="D63" s="42">
        <v>37019</v>
      </c>
      <c r="E63" s="15" t="s">
        <v>1237</v>
      </c>
      <c r="F63" s="15" t="s">
        <v>1251</v>
      </c>
      <c r="G63" s="43" t="s">
        <v>1252</v>
      </c>
      <c r="H63" s="68" t="s">
        <v>1146</v>
      </c>
      <c r="I63" s="68" t="s">
        <v>1147</v>
      </c>
      <c r="J63" s="68"/>
      <c r="K63" s="16"/>
      <c r="L63" s="16"/>
      <c r="M63" s="72" t="s">
        <v>1148</v>
      </c>
      <c r="N63" s="69"/>
      <c r="O63" s="72"/>
      <c r="P63" s="70"/>
      <c r="Q63" s="70"/>
      <c r="R63" s="16"/>
      <c r="S63" s="16"/>
      <c r="T63" s="47"/>
      <c r="U63" s="17">
        <f t="shared" ca="1" si="3"/>
        <v>44493</v>
      </c>
      <c r="V63" s="18">
        <f t="shared" ca="1" si="2"/>
        <v>20.476712328767125</v>
      </c>
      <c r="W63" s="79"/>
      <c r="X63" s="79"/>
      <c r="Y63" s="82"/>
    </row>
    <row r="64" spans="1:25" ht="20.100000000000001" customHeight="1" thickTop="1" thickBot="1">
      <c r="A64" s="14" t="s">
        <v>81</v>
      </c>
      <c r="B64" s="67" t="s">
        <v>1253</v>
      </c>
      <c r="C64" s="79" t="s">
        <v>1362</v>
      </c>
      <c r="D64" s="42">
        <v>36070</v>
      </c>
      <c r="E64" s="15" t="s">
        <v>1237</v>
      </c>
      <c r="F64" s="15" t="s">
        <v>1238</v>
      </c>
      <c r="G64" s="43" t="s">
        <v>1247</v>
      </c>
      <c r="H64" s="68" t="s">
        <v>1146</v>
      </c>
      <c r="I64" s="68" t="s">
        <v>1147</v>
      </c>
      <c r="J64" s="68"/>
      <c r="K64" s="16"/>
      <c r="L64" s="16"/>
      <c r="M64" s="72" t="s">
        <v>1148</v>
      </c>
      <c r="N64" s="69"/>
      <c r="O64" s="72"/>
      <c r="P64" s="70"/>
      <c r="Q64" s="70"/>
      <c r="R64" s="16"/>
      <c r="S64" s="16"/>
      <c r="T64" s="47"/>
      <c r="U64" s="17">
        <f t="shared" ca="1" si="3"/>
        <v>44493</v>
      </c>
      <c r="V64" s="18">
        <f t="shared" ca="1" si="2"/>
        <v>23.076712328767123</v>
      </c>
      <c r="W64" s="79"/>
      <c r="X64" s="79"/>
      <c r="Y64" s="82"/>
    </row>
    <row r="65" spans="1:25" ht="20.100000000000001" customHeight="1" thickTop="1" thickBot="1">
      <c r="A65" s="14">
        <v>57</v>
      </c>
      <c r="B65" s="67"/>
      <c r="C65" s="79"/>
      <c r="D65" s="42"/>
      <c r="E65" s="15"/>
      <c r="F65" s="15"/>
      <c r="G65" s="43"/>
      <c r="H65" s="68"/>
      <c r="I65" s="68"/>
      <c r="J65" s="68"/>
      <c r="K65" s="16"/>
      <c r="L65" s="16"/>
      <c r="M65" s="69"/>
      <c r="N65" s="69"/>
      <c r="O65" s="71"/>
      <c r="P65" s="70"/>
      <c r="Q65" s="70"/>
      <c r="R65" s="16"/>
      <c r="S65" s="16"/>
      <c r="T65" s="47"/>
      <c r="U65" s="17"/>
      <c r="V65" s="18"/>
      <c r="W65" s="79"/>
      <c r="X65" s="79"/>
      <c r="Y65" s="82"/>
    </row>
    <row r="66" spans="1:25" ht="20.100000000000001" customHeight="1" thickTop="1" thickBot="1">
      <c r="A66" s="14" t="s">
        <v>82</v>
      </c>
      <c r="B66" s="67" t="s">
        <v>1255</v>
      </c>
      <c r="C66" s="79"/>
      <c r="D66" s="42"/>
      <c r="E66" s="15" t="s">
        <v>1237</v>
      </c>
      <c r="F66" s="15" t="s">
        <v>1238</v>
      </c>
      <c r="G66" s="43" t="s">
        <v>1243</v>
      </c>
      <c r="H66" s="68" t="s">
        <v>1146</v>
      </c>
      <c r="I66" s="68" t="s">
        <v>1147</v>
      </c>
      <c r="J66" s="68"/>
      <c r="K66" s="16"/>
      <c r="L66" s="16"/>
      <c r="M66" s="69" t="s">
        <v>1148</v>
      </c>
      <c r="N66" s="69"/>
      <c r="O66" s="71"/>
      <c r="P66" s="70"/>
      <c r="Q66" s="70"/>
      <c r="R66" s="16"/>
      <c r="S66" s="16"/>
      <c r="T66" s="47"/>
      <c r="U66" s="17">
        <f t="shared" ca="1" si="3"/>
        <v>44493</v>
      </c>
      <c r="V66" s="18">
        <f t="shared" ref="V66:V72" ca="1" si="4">+(U66-D66)/365</f>
        <v>121.8986301369863</v>
      </c>
      <c r="W66" s="79"/>
      <c r="X66" s="79"/>
      <c r="Y66" s="82"/>
    </row>
    <row r="67" spans="1:25" ht="20.100000000000001" customHeight="1" thickTop="1" thickBot="1">
      <c r="A67" s="14" t="s">
        <v>83</v>
      </c>
      <c r="B67" s="67" t="s">
        <v>1256</v>
      </c>
      <c r="C67" s="79" t="s">
        <v>1360</v>
      </c>
      <c r="D67" s="42">
        <v>35334</v>
      </c>
      <c r="E67" s="15" t="s">
        <v>1237</v>
      </c>
      <c r="F67" s="15" t="s">
        <v>1238</v>
      </c>
      <c r="G67" s="43" t="s">
        <v>1241</v>
      </c>
      <c r="H67" s="68" t="s">
        <v>1146</v>
      </c>
      <c r="I67" s="68" t="s">
        <v>1147</v>
      </c>
      <c r="J67" s="68"/>
      <c r="K67" s="16"/>
      <c r="L67" s="16"/>
      <c r="M67" s="69" t="s">
        <v>1148</v>
      </c>
      <c r="N67" s="69"/>
      <c r="O67" s="71"/>
      <c r="P67" s="70"/>
      <c r="Q67" s="70"/>
      <c r="R67" s="16"/>
      <c r="S67" s="16"/>
      <c r="T67" s="47"/>
      <c r="U67" s="17">
        <f t="shared" ca="1" si="3"/>
        <v>44493</v>
      </c>
      <c r="V67" s="18">
        <f t="shared" ca="1" si="4"/>
        <v>25.093150684931508</v>
      </c>
      <c r="W67" s="79"/>
      <c r="X67" s="79"/>
      <c r="Y67" s="82"/>
    </row>
    <row r="68" spans="1:25" ht="20.100000000000001" customHeight="1" thickTop="1" thickBot="1">
      <c r="A68" s="14" t="s">
        <v>84</v>
      </c>
      <c r="B68" s="67" t="s">
        <v>1257</v>
      </c>
      <c r="C68" s="79"/>
      <c r="D68" s="42">
        <v>36480</v>
      </c>
      <c r="E68" s="15" t="s">
        <v>1237</v>
      </c>
      <c r="F68" s="15" t="s">
        <v>1238</v>
      </c>
      <c r="G68" s="43" t="s">
        <v>1241</v>
      </c>
      <c r="H68" s="68" t="s">
        <v>1146</v>
      </c>
      <c r="I68" s="68" t="s">
        <v>1147</v>
      </c>
      <c r="J68" s="68"/>
      <c r="K68" s="16"/>
      <c r="L68" s="16"/>
      <c r="M68" s="72" t="s">
        <v>1148</v>
      </c>
      <c r="N68" s="69"/>
      <c r="O68" s="72"/>
      <c r="P68" s="70"/>
      <c r="Q68" s="70"/>
      <c r="R68" s="16"/>
      <c r="S68" s="16"/>
      <c r="T68" s="47"/>
      <c r="U68" s="17">
        <f t="shared" ca="1" si="3"/>
        <v>44493</v>
      </c>
      <c r="V68" s="18">
        <f t="shared" ca="1" si="4"/>
        <v>21.953424657534246</v>
      </c>
      <c r="W68" s="79"/>
      <c r="X68" s="79"/>
      <c r="Y68" s="82"/>
    </row>
    <row r="69" spans="1:25" ht="20.100000000000001" customHeight="1" thickTop="1" thickBot="1">
      <c r="A69" s="14" t="s">
        <v>85</v>
      </c>
      <c r="B69" s="67" t="s">
        <v>1258</v>
      </c>
      <c r="C69" s="79" t="s">
        <v>1362</v>
      </c>
      <c r="D69" s="42">
        <v>37046</v>
      </c>
      <c r="E69" s="15" t="s">
        <v>1237</v>
      </c>
      <c r="F69" s="15" t="s">
        <v>1238</v>
      </c>
      <c r="G69" s="43" t="s">
        <v>1259</v>
      </c>
      <c r="H69" s="68" t="s">
        <v>1146</v>
      </c>
      <c r="I69" s="68" t="s">
        <v>1147</v>
      </c>
      <c r="J69" s="68"/>
      <c r="K69" s="16"/>
      <c r="L69" s="16"/>
      <c r="M69" s="69" t="s">
        <v>1148</v>
      </c>
      <c r="N69" s="69"/>
      <c r="O69" s="71"/>
      <c r="P69" s="70"/>
      <c r="Q69" s="70"/>
      <c r="R69" s="16"/>
      <c r="S69" s="16"/>
      <c r="T69" s="47"/>
      <c r="U69" s="17">
        <f t="shared" ca="1" si="3"/>
        <v>44493</v>
      </c>
      <c r="V69" s="18">
        <f t="shared" ca="1" si="4"/>
        <v>20.402739726027399</v>
      </c>
      <c r="W69" s="79"/>
      <c r="X69" s="79"/>
      <c r="Y69" s="82"/>
    </row>
    <row r="70" spans="1:25" ht="20.100000000000001" customHeight="1" thickTop="1" thickBot="1">
      <c r="A70" s="14" t="s">
        <v>86</v>
      </c>
      <c r="B70" s="67" t="s">
        <v>1260</v>
      </c>
      <c r="C70" s="79" t="s">
        <v>1254</v>
      </c>
      <c r="D70" s="77">
        <v>36527</v>
      </c>
      <c r="E70" s="15" t="s">
        <v>1237</v>
      </c>
      <c r="F70" s="15" t="s">
        <v>1238</v>
      </c>
      <c r="G70" s="43" t="s">
        <v>1241</v>
      </c>
      <c r="H70" s="68" t="s">
        <v>1146</v>
      </c>
      <c r="I70" s="68" t="s">
        <v>1147</v>
      </c>
      <c r="J70" s="68"/>
      <c r="K70" s="16"/>
      <c r="L70" s="16"/>
      <c r="M70" s="69" t="s">
        <v>1148</v>
      </c>
      <c r="N70" s="69"/>
      <c r="O70" s="71"/>
      <c r="P70" s="70"/>
      <c r="Q70" s="70"/>
      <c r="R70" s="16"/>
      <c r="S70" s="16"/>
      <c r="T70" s="47"/>
      <c r="U70" s="17">
        <f t="shared" ca="1" si="3"/>
        <v>44493</v>
      </c>
      <c r="V70" s="18">
        <f t="shared" ca="1" si="4"/>
        <v>21.824657534246576</v>
      </c>
      <c r="W70" s="79"/>
      <c r="X70" s="79"/>
      <c r="Y70" s="82"/>
    </row>
    <row r="71" spans="1:25" ht="20.100000000000001" customHeight="1" thickTop="1" thickBot="1">
      <c r="A71" s="14" t="s">
        <v>87</v>
      </c>
      <c r="B71" s="67" t="s">
        <v>1261</v>
      </c>
      <c r="C71" s="79" t="s">
        <v>1360</v>
      </c>
      <c r="D71" s="42"/>
      <c r="E71" s="15" t="s">
        <v>1237</v>
      </c>
      <c r="F71" s="15" t="s">
        <v>1238</v>
      </c>
      <c r="G71" s="43" t="s">
        <v>1241</v>
      </c>
      <c r="H71" s="68" t="s">
        <v>1146</v>
      </c>
      <c r="I71" s="68" t="s">
        <v>1147</v>
      </c>
      <c r="J71" s="68"/>
      <c r="K71" s="16"/>
      <c r="L71" s="16"/>
      <c r="M71" s="72" t="s">
        <v>1148</v>
      </c>
      <c r="N71" s="69"/>
      <c r="O71" s="72"/>
      <c r="P71" s="70"/>
      <c r="Q71" s="70"/>
      <c r="R71" s="16"/>
      <c r="S71" s="16"/>
      <c r="T71" s="47"/>
      <c r="U71" s="17">
        <f t="shared" ca="1" si="3"/>
        <v>44493</v>
      </c>
      <c r="V71" s="18">
        <f t="shared" ca="1" si="4"/>
        <v>121.8986301369863</v>
      </c>
      <c r="W71" s="79"/>
      <c r="X71" s="79"/>
      <c r="Y71" s="82"/>
    </row>
    <row r="72" spans="1:25" ht="20.100000000000001" customHeight="1" thickTop="1" thickBot="1">
      <c r="A72" s="14" t="s">
        <v>88</v>
      </c>
      <c r="B72" s="67" t="s">
        <v>1262</v>
      </c>
      <c r="C72" s="79"/>
      <c r="D72" s="42">
        <v>37420</v>
      </c>
      <c r="E72" s="15" t="s">
        <v>1237</v>
      </c>
      <c r="F72" s="15" t="s">
        <v>1263</v>
      </c>
      <c r="G72" s="43" t="s">
        <v>1243</v>
      </c>
      <c r="H72" s="68" t="s">
        <v>1146</v>
      </c>
      <c r="I72" s="68" t="s">
        <v>1147</v>
      </c>
      <c r="J72" s="68"/>
      <c r="K72" s="16"/>
      <c r="L72" s="16"/>
      <c r="M72" s="69" t="s">
        <v>1148</v>
      </c>
      <c r="N72" s="69"/>
      <c r="O72" s="71"/>
      <c r="P72" s="70"/>
      <c r="Q72" s="70"/>
      <c r="R72" s="16"/>
      <c r="S72" s="16"/>
      <c r="T72" s="47"/>
      <c r="U72" s="17">
        <f t="shared" ca="1" si="3"/>
        <v>44493</v>
      </c>
      <c r="V72" s="18">
        <f t="shared" ca="1" si="4"/>
        <v>19.378082191780823</v>
      </c>
      <c r="W72" s="79"/>
      <c r="X72" s="79"/>
      <c r="Y72" s="82"/>
    </row>
    <row r="73" spans="1:25" ht="20.100000000000001" customHeight="1" thickTop="1" thickBot="1">
      <c r="A73" s="14" t="s">
        <v>89</v>
      </c>
      <c r="B73" s="67" t="s">
        <v>1264</v>
      </c>
      <c r="C73" s="79" t="s">
        <v>1354</v>
      </c>
      <c r="D73" s="42">
        <v>35462</v>
      </c>
      <c r="E73" s="15" t="s">
        <v>1237</v>
      </c>
      <c r="F73" s="15" t="s">
        <v>1238</v>
      </c>
      <c r="G73" s="43" t="s">
        <v>1249</v>
      </c>
      <c r="H73" s="68" t="s">
        <v>1177</v>
      </c>
      <c r="I73" s="68" t="s">
        <v>1147</v>
      </c>
      <c r="J73" s="68"/>
      <c r="K73" s="16"/>
      <c r="L73" s="16"/>
      <c r="M73" s="69" t="s">
        <v>1148</v>
      </c>
      <c r="N73" s="69"/>
      <c r="O73" s="71"/>
      <c r="P73" s="70"/>
      <c r="Q73" s="70"/>
      <c r="R73" s="16"/>
      <c r="S73" s="16"/>
      <c r="T73" s="47"/>
      <c r="U73" s="17">
        <f t="shared" ca="1" si="3"/>
        <v>44493</v>
      </c>
      <c r="V73" s="18">
        <f t="shared" ref="V73:V128" ca="1" si="5">+(U73-D73)/365</f>
        <v>24.742465753424657</v>
      </c>
      <c r="W73" s="79"/>
      <c r="X73" s="79"/>
      <c r="Y73" s="82"/>
    </row>
    <row r="74" spans="1:25" ht="20.100000000000001" customHeight="1" thickTop="1" thickBot="1">
      <c r="A74" s="14" t="s">
        <v>90</v>
      </c>
      <c r="B74" s="67" t="s">
        <v>1265</v>
      </c>
      <c r="C74" s="79" t="s">
        <v>1360</v>
      </c>
      <c r="D74" s="47"/>
      <c r="E74" s="15" t="s">
        <v>1237</v>
      </c>
      <c r="F74" s="15" t="s">
        <v>1266</v>
      </c>
      <c r="G74" s="43" t="s">
        <v>1252</v>
      </c>
      <c r="H74" s="68" t="s">
        <v>1177</v>
      </c>
      <c r="I74" s="68" t="s">
        <v>1147</v>
      </c>
      <c r="J74" s="68"/>
      <c r="K74" s="16"/>
      <c r="L74" s="16"/>
      <c r="M74" s="69" t="s">
        <v>1148</v>
      </c>
      <c r="N74" s="69"/>
      <c r="O74" s="69"/>
      <c r="P74" s="70"/>
      <c r="Q74" s="70"/>
      <c r="R74" s="16"/>
      <c r="S74" s="16"/>
      <c r="T74" s="47"/>
      <c r="U74" s="17">
        <f t="shared" ca="1" si="3"/>
        <v>44493</v>
      </c>
      <c r="V74" s="18">
        <f t="shared" ca="1" si="5"/>
        <v>121.8986301369863</v>
      </c>
      <c r="W74" s="79"/>
      <c r="X74" s="79"/>
      <c r="Y74" s="82"/>
    </row>
    <row r="75" spans="1:25" ht="20.100000000000001" customHeight="1" thickTop="1" thickBot="1">
      <c r="A75" s="14" t="s">
        <v>91</v>
      </c>
      <c r="B75" s="67" t="s">
        <v>1267</v>
      </c>
      <c r="C75" s="79" t="s">
        <v>1363</v>
      </c>
      <c r="D75" s="47"/>
      <c r="E75" s="15" t="s">
        <v>1237</v>
      </c>
      <c r="F75" s="15" t="s">
        <v>1238</v>
      </c>
      <c r="G75" s="43" t="s">
        <v>1268</v>
      </c>
      <c r="H75" s="68" t="s">
        <v>1177</v>
      </c>
      <c r="I75" s="68" t="s">
        <v>1147</v>
      </c>
      <c r="J75" s="68"/>
      <c r="K75" s="16"/>
      <c r="L75" s="16"/>
      <c r="M75" s="69" t="s">
        <v>1148</v>
      </c>
      <c r="N75" s="69"/>
      <c r="O75" s="69"/>
      <c r="P75" s="70"/>
      <c r="Q75" s="70"/>
      <c r="R75" s="16"/>
      <c r="S75" s="16"/>
      <c r="T75" s="47"/>
      <c r="U75" s="17">
        <f t="shared" ca="1" si="3"/>
        <v>44493</v>
      </c>
      <c r="V75" s="18">
        <f t="shared" ca="1" si="5"/>
        <v>121.8986301369863</v>
      </c>
      <c r="W75" s="79"/>
      <c r="X75" s="79"/>
      <c r="Y75" s="82"/>
    </row>
    <row r="76" spans="1:25" ht="20.100000000000001" customHeight="1" thickTop="1" thickBot="1">
      <c r="A76" s="14" t="s">
        <v>92</v>
      </c>
      <c r="B76" s="67" t="s">
        <v>1269</v>
      </c>
      <c r="C76" s="79" t="s">
        <v>1362</v>
      </c>
      <c r="D76" s="47"/>
      <c r="E76" s="15" t="s">
        <v>1237</v>
      </c>
      <c r="F76" s="15" t="s">
        <v>1238</v>
      </c>
      <c r="G76" s="43" t="s">
        <v>1241</v>
      </c>
      <c r="H76" s="68" t="s">
        <v>1177</v>
      </c>
      <c r="I76" s="68" t="s">
        <v>1147</v>
      </c>
      <c r="J76" s="68"/>
      <c r="K76" s="16"/>
      <c r="L76" s="16"/>
      <c r="M76" s="69" t="s">
        <v>1148</v>
      </c>
      <c r="N76" s="69"/>
      <c r="O76" s="68"/>
      <c r="P76" s="70"/>
      <c r="Q76" s="70"/>
      <c r="R76" s="16"/>
      <c r="S76" s="16"/>
      <c r="T76" s="47"/>
      <c r="U76" s="17">
        <f t="shared" ca="1" si="3"/>
        <v>44493</v>
      </c>
      <c r="V76" s="18">
        <f t="shared" ca="1" si="5"/>
        <v>121.8986301369863</v>
      </c>
      <c r="W76" s="79"/>
      <c r="X76" s="79"/>
      <c r="Y76" s="82"/>
    </row>
    <row r="77" spans="1:25" ht="20.100000000000001" customHeight="1" thickTop="1" thickBot="1">
      <c r="A77" s="14" t="s">
        <v>93</v>
      </c>
      <c r="B77" s="67" t="s">
        <v>1270</v>
      </c>
      <c r="C77" s="79" t="s">
        <v>1271</v>
      </c>
      <c r="D77" s="42">
        <v>36891</v>
      </c>
      <c r="E77" s="15" t="s">
        <v>1237</v>
      </c>
      <c r="F77" s="15" t="s">
        <v>1238</v>
      </c>
      <c r="G77" s="43" t="s">
        <v>1241</v>
      </c>
      <c r="H77" s="68" t="s">
        <v>1177</v>
      </c>
      <c r="I77" s="68" t="s">
        <v>1147</v>
      </c>
      <c r="J77" s="68"/>
      <c r="K77" s="16"/>
      <c r="L77" s="16"/>
      <c r="M77" s="72" t="s">
        <v>1148</v>
      </c>
      <c r="N77" s="69"/>
      <c r="O77" s="69"/>
      <c r="P77" s="70"/>
      <c r="Q77" s="70"/>
      <c r="R77" s="16"/>
      <c r="S77" s="16"/>
      <c r="T77" s="47"/>
      <c r="U77" s="17">
        <f t="shared" ca="1" si="3"/>
        <v>44493</v>
      </c>
      <c r="V77" s="18">
        <f t="shared" ca="1" si="5"/>
        <v>20.827397260273973</v>
      </c>
      <c r="W77" s="79"/>
      <c r="X77" s="79"/>
      <c r="Y77" s="82"/>
    </row>
    <row r="78" spans="1:25" ht="20.100000000000001" customHeight="1" thickTop="1" thickBot="1">
      <c r="A78" s="14" t="s">
        <v>94</v>
      </c>
      <c r="B78" s="67" t="s">
        <v>1272</v>
      </c>
      <c r="C78" s="79" t="s">
        <v>1358</v>
      </c>
      <c r="D78" s="42">
        <v>36125</v>
      </c>
      <c r="E78" s="15" t="s">
        <v>1237</v>
      </c>
      <c r="F78" s="15" t="s">
        <v>1238</v>
      </c>
      <c r="G78" s="43" t="s">
        <v>1273</v>
      </c>
      <c r="H78" s="68" t="s">
        <v>1177</v>
      </c>
      <c r="I78" s="68" t="s">
        <v>1147</v>
      </c>
      <c r="J78" s="68"/>
      <c r="K78" s="16"/>
      <c r="L78" s="16"/>
      <c r="M78" s="69" t="s">
        <v>1148</v>
      </c>
      <c r="N78" s="69"/>
      <c r="O78" s="68"/>
      <c r="P78" s="70"/>
      <c r="Q78" s="70"/>
      <c r="R78" s="16"/>
      <c r="S78" s="16"/>
      <c r="T78" s="47"/>
      <c r="U78" s="17">
        <f t="shared" ca="1" si="3"/>
        <v>44493</v>
      </c>
      <c r="V78" s="18">
        <f t="shared" ca="1" si="5"/>
        <v>22.926027397260274</v>
      </c>
      <c r="W78" s="79"/>
      <c r="X78" s="79"/>
      <c r="Y78" s="82"/>
    </row>
    <row r="79" spans="1:25" ht="20.100000000000001" customHeight="1" thickTop="1" thickBot="1">
      <c r="A79" s="14" t="s">
        <v>95</v>
      </c>
      <c r="B79" s="67" t="s">
        <v>1274</v>
      </c>
      <c r="C79" s="79" t="s">
        <v>1275</v>
      </c>
      <c r="D79" s="42">
        <v>37727</v>
      </c>
      <c r="E79" s="15" t="s">
        <v>1237</v>
      </c>
      <c r="F79" s="15" t="s">
        <v>1238</v>
      </c>
      <c r="G79" s="43" t="s">
        <v>1276</v>
      </c>
      <c r="H79" s="68" t="s">
        <v>1177</v>
      </c>
      <c r="I79" s="68" t="s">
        <v>1147</v>
      </c>
      <c r="J79" s="68"/>
      <c r="K79" s="16"/>
      <c r="L79" s="16"/>
      <c r="M79" s="69" t="s">
        <v>1148</v>
      </c>
      <c r="N79" s="69"/>
      <c r="O79" s="68"/>
      <c r="P79" s="70"/>
      <c r="Q79" s="70"/>
      <c r="R79" s="16"/>
      <c r="S79" s="16"/>
      <c r="T79" s="47"/>
      <c r="U79" s="17">
        <f t="shared" ca="1" si="3"/>
        <v>44493</v>
      </c>
      <c r="V79" s="18">
        <f t="shared" ca="1" si="5"/>
        <v>18.536986301369861</v>
      </c>
      <c r="W79" s="79"/>
      <c r="X79" s="79"/>
      <c r="Y79" s="82"/>
    </row>
    <row r="80" spans="1:25" ht="20.100000000000001" customHeight="1" thickTop="1" thickBot="1">
      <c r="A80" s="14" t="s">
        <v>96</v>
      </c>
      <c r="B80" s="67" t="s">
        <v>1277</v>
      </c>
      <c r="C80" s="79" t="s">
        <v>1360</v>
      </c>
      <c r="D80" s="42">
        <v>38210</v>
      </c>
      <c r="E80" s="15" t="s">
        <v>1237</v>
      </c>
      <c r="F80" s="15" t="s">
        <v>1238</v>
      </c>
      <c r="G80" s="43" t="s">
        <v>1252</v>
      </c>
      <c r="H80" s="68" t="s">
        <v>1177</v>
      </c>
      <c r="I80" s="68" t="s">
        <v>1147</v>
      </c>
      <c r="J80" s="68"/>
      <c r="K80" s="16"/>
      <c r="L80" s="16"/>
      <c r="M80" s="69" t="s">
        <v>1148</v>
      </c>
      <c r="N80" s="69"/>
      <c r="O80" s="68"/>
      <c r="P80" s="70"/>
      <c r="Q80" s="70"/>
      <c r="R80" s="16"/>
      <c r="S80" s="16"/>
      <c r="T80" s="47"/>
      <c r="U80" s="17">
        <f t="shared" ca="1" si="3"/>
        <v>44493</v>
      </c>
      <c r="V80" s="18">
        <f t="shared" ca="1" si="5"/>
        <v>17.213698630136985</v>
      </c>
      <c r="W80" s="79"/>
      <c r="X80" s="79"/>
      <c r="Y80" s="82"/>
    </row>
    <row r="81" spans="1:25" ht="20.100000000000001" customHeight="1" thickTop="1" thickBot="1">
      <c r="A81" s="14" t="s">
        <v>97</v>
      </c>
      <c r="B81" s="67" t="s">
        <v>1278</v>
      </c>
      <c r="C81" s="79" t="s">
        <v>1362</v>
      </c>
      <c r="D81" s="42">
        <v>37582</v>
      </c>
      <c r="E81" s="15" t="s">
        <v>1237</v>
      </c>
      <c r="F81" s="15" t="s">
        <v>1238</v>
      </c>
      <c r="G81" s="43" t="s">
        <v>1241</v>
      </c>
      <c r="H81" s="68" t="s">
        <v>1177</v>
      </c>
      <c r="I81" s="68" t="s">
        <v>1147</v>
      </c>
      <c r="J81" s="68"/>
      <c r="K81" s="16"/>
      <c r="L81" s="16"/>
      <c r="M81" s="72" t="s">
        <v>1148</v>
      </c>
      <c r="N81" s="69"/>
      <c r="O81" s="68"/>
      <c r="P81" s="70"/>
      <c r="Q81" s="70"/>
      <c r="R81" s="16"/>
      <c r="S81" s="16"/>
      <c r="T81" s="47"/>
      <c r="U81" s="17">
        <f t="shared" ca="1" si="3"/>
        <v>44493</v>
      </c>
      <c r="V81" s="18">
        <f t="shared" ca="1" si="5"/>
        <v>18.934246575342467</v>
      </c>
      <c r="W81" s="79"/>
      <c r="X81" s="79"/>
      <c r="Y81" s="82"/>
    </row>
    <row r="82" spans="1:25" ht="20.100000000000001" customHeight="1" thickTop="1" thickBot="1">
      <c r="A82" s="14" t="s">
        <v>98</v>
      </c>
      <c r="B82" s="67" t="s">
        <v>1279</v>
      </c>
      <c r="C82" s="79" t="s">
        <v>1360</v>
      </c>
      <c r="D82" s="77">
        <v>36643</v>
      </c>
      <c r="E82" s="15" t="s">
        <v>1237</v>
      </c>
      <c r="F82" s="15" t="s">
        <v>1238</v>
      </c>
      <c r="G82" s="43" t="s">
        <v>1280</v>
      </c>
      <c r="H82" s="68" t="s">
        <v>1177</v>
      </c>
      <c r="I82" s="68" t="s">
        <v>1147</v>
      </c>
      <c r="J82" s="68"/>
      <c r="K82" s="16"/>
      <c r="L82" s="16"/>
      <c r="M82" s="69" t="s">
        <v>1148</v>
      </c>
      <c r="N82" s="69"/>
      <c r="O82" s="72"/>
      <c r="P82" s="70"/>
      <c r="Q82" s="70"/>
      <c r="R82" s="16"/>
      <c r="S82" s="16"/>
      <c r="T82" s="47"/>
      <c r="U82" s="17">
        <f t="shared" ca="1" si="3"/>
        <v>44493</v>
      </c>
      <c r="V82" s="18">
        <f t="shared" ca="1" si="5"/>
        <v>21.506849315068493</v>
      </c>
      <c r="W82" s="79"/>
      <c r="X82" s="79"/>
      <c r="Y82" s="82"/>
    </row>
    <row r="83" spans="1:25" ht="20.100000000000001" customHeight="1" thickTop="1" thickBot="1">
      <c r="A83" s="14" t="s">
        <v>99</v>
      </c>
      <c r="B83" s="67" t="s">
        <v>1281</v>
      </c>
      <c r="C83" s="79" t="s">
        <v>1254</v>
      </c>
      <c r="D83" s="42">
        <v>37751</v>
      </c>
      <c r="E83" s="15" t="s">
        <v>1237</v>
      </c>
      <c r="F83" s="15" t="s">
        <v>1238</v>
      </c>
      <c r="G83" s="43" t="s">
        <v>1282</v>
      </c>
      <c r="H83" s="68" t="s">
        <v>1177</v>
      </c>
      <c r="I83" s="68" t="s">
        <v>1147</v>
      </c>
      <c r="J83" s="68"/>
      <c r="K83" s="16"/>
      <c r="L83" s="16"/>
      <c r="M83" s="69" t="s">
        <v>1148</v>
      </c>
      <c r="N83" s="69"/>
      <c r="O83" s="69"/>
      <c r="P83" s="70"/>
      <c r="Q83" s="70"/>
      <c r="R83" s="16"/>
      <c r="S83" s="16"/>
      <c r="T83" s="47"/>
      <c r="U83" s="17">
        <f t="shared" ca="1" si="3"/>
        <v>44493</v>
      </c>
      <c r="V83" s="18">
        <f t="shared" ca="1" si="5"/>
        <v>18.471232876712328</v>
      </c>
      <c r="W83" s="79"/>
      <c r="X83" s="79"/>
      <c r="Y83" s="82"/>
    </row>
    <row r="84" spans="1:25" ht="20.100000000000001" customHeight="1" thickTop="1" thickBot="1">
      <c r="A84" s="14" t="s">
        <v>100</v>
      </c>
      <c r="B84" s="67" t="s">
        <v>1283</v>
      </c>
      <c r="C84" s="79" t="s">
        <v>1284</v>
      </c>
      <c r="D84" s="77">
        <v>37492</v>
      </c>
      <c r="E84" s="15" t="s">
        <v>1237</v>
      </c>
      <c r="F84" s="15" t="s">
        <v>1238</v>
      </c>
      <c r="G84" s="43" t="s">
        <v>1241</v>
      </c>
      <c r="H84" s="68" t="s">
        <v>1177</v>
      </c>
      <c r="I84" s="68" t="s">
        <v>1147</v>
      </c>
      <c r="J84" s="68"/>
      <c r="K84" s="16"/>
      <c r="L84" s="16"/>
      <c r="M84" s="69" t="s">
        <v>1148</v>
      </c>
      <c r="N84" s="69"/>
      <c r="O84" s="68"/>
      <c r="P84" s="70"/>
      <c r="Q84" s="70"/>
      <c r="R84" s="16"/>
      <c r="S84" s="16"/>
      <c r="T84" s="47"/>
      <c r="U84" s="17">
        <f t="shared" ca="1" si="3"/>
        <v>44493</v>
      </c>
      <c r="V84" s="18">
        <f t="shared" ca="1" si="5"/>
        <v>19.18082191780822</v>
      </c>
      <c r="W84" s="79"/>
      <c r="X84" s="79"/>
      <c r="Y84" s="82"/>
    </row>
    <row r="85" spans="1:25" ht="20.100000000000001" customHeight="1" thickTop="1" thickBot="1">
      <c r="A85" s="14" t="s">
        <v>101</v>
      </c>
      <c r="B85" s="67" t="s">
        <v>1285</v>
      </c>
      <c r="C85" s="79" t="s">
        <v>1362</v>
      </c>
      <c r="D85" s="42">
        <v>37320</v>
      </c>
      <c r="E85" s="15" t="s">
        <v>1237</v>
      </c>
      <c r="F85" s="15" t="s">
        <v>1238</v>
      </c>
      <c r="G85" s="43" t="s">
        <v>1241</v>
      </c>
      <c r="H85" s="68" t="s">
        <v>1177</v>
      </c>
      <c r="I85" s="68" t="s">
        <v>1147</v>
      </c>
      <c r="J85" s="68"/>
      <c r="K85" s="16"/>
      <c r="L85" s="16"/>
      <c r="M85" s="69" t="s">
        <v>1148</v>
      </c>
      <c r="N85" s="69"/>
      <c r="O85" s="68"/>
      <c r="P85" s="70"/>
      <c r="Q85" s="70"/>
      <c r="R85" s="16"/>
      <c r="S85" s="16"/>
      <c r="T85" s="47"/>
      <c r="U85" s="17">
        <f t="shared" ca="1" si="3"/>
        <v>44493</v>
      </c>
      <c r="V85" s="18">
        <f t="shared" ca="1" si="5"/>
        <v>19.652054794520549</v>
      </c>
      <c r="W85" s="79"/>
      <c r="X85" s="79"/>
      <c r="Y85" s="82"/>
    </row>
    <row r="86" spans="1:25" ht="20.100000000000001" customHeight="1" thickTop="1" thickBot="1">
      <c r="A86" s="14" t="s">
        <v>102</v>
      </c>
      <c r="B86" s="67" t="s">
        <v>1286</v>
      </c>
      <c r="C86" s="79" t="s">
        <v>1287</v>
      </c>
      <c r="D86" s="42"/>
      <c r="E86" s="15" t="s">
        <v>1237</v>
      </c>
      <c r="F86" s="15" t="s">
        <v>1238</v>
      </c>
      <c r="G86" s="43" t="s">
        <v>1288</v>
      </c>
      <c r="H86" s="68" t="s">
        <v>1177</v>
      </c>
      <c r="I86" s="68" t="s">
        <v>1147</v>
      </c>
      <c r="J86" s="68"/>
      <c r="K86" s="16"/>
      <c r="L86" s="16"/>
      <c r="M86" s="69" t="s">
        <v>1148</v>
      </c>
      <c r="N86" s="69"/>
      <c r="O86" s="69"/>
      <c r="P86" s="70"/>
      <c r="Q86" s="70"/>
      <c r="R86" s="16"/>
      <c r="S86" s="16"/>
      <c r="T86" s="47"/>
      <c r="U86" s="17">
        <f t="shared" ca="1" si="3"/>
        <v>44493</v>
      </c>
      <c r="V86" s="18">
        <f t="shared" ca="1" si="5"/>
        <v>121.8986301369863</v>
      </c>
      <c r="W86" s="79"/>
      <c r="X86" s="79"/>
      <c r="Y86" s="82"/>
    </row>
    <row r="87" spans="1:25" ht="20.100000000000001" customHeight="1" thickTop="1" thickBot="1">
      <c r="A87" s="14" t="s">
        <v>103</v>
      </c>
      <c r="B87" s="67" t="s">
        <v>1289</v>
      </c>
      <c r="C87" s="79"/>
      <c r="D87" s="42"/>
      <c r="E87" s="15" t="s">
        <v>1237</v>
      </c>
      <c r="F87" s="15" t="s">
        <v>1290</v>
      </c>
      <c r="G87" s="43" t="s">
        <v>1252</v>
      </c>
      <c r="H87" s="68" t="s">
        <v>1177</v>
      </c>
      <c r="I87" s="68" t="s">
        <v>1147</v>
      </c>
      <c r="J87" s="68"/>
      <c r="K87" s="16"/>
      <c r="L87" s="16"/>
      <c r="M87" s="69" t="s">
        <v>1148</v>
      </c>
      <c r="N87" s="69"/>
      <c r="O87" s="68"/>
      <c r="P87" s="70"/>
      <c r="Q87" s="70"/>
      <c r="R87" s="16"/>
      <c r="S87" s="16"/>
      <c r="T87" s="47"/>
      <c r="U87" s="17">
        <f t="shared" ca="1" si="3"/>
        <v>44493</v>
      </c>
      <c r="V87" s="18">
        <f t="shared" ca="1" si="5"/>
        <v>121.8986301369863</v>
      </c>
      <c r="W87" s="79"/>
      <c r="X87" s="79"/>
      <c r="Y87" s="82"/>
    </row>
    <row r="88" spans="1:25" ht="20.100000000000001" customHeight="1" thickTop="1" thickBot="1">
      <c r="A88" s="14" t="s">
        <v>104</v>
      </c>
      <c r="B88" s="73" t="s">
        <v>1291</v>
      </c>
      <c r="C88" s="79" t="s">
        <v>1271</v>
      </c>
      <c r="D88" s="42">
        <v>34820</v>
      </c>
      <c r="E88" s="15" t="s">
        <v>1237</v>
      </c>
      <c r="F88" s="15" t="s">
        <v>1238</v>
      </c>
      <c r="G88" s="43" t="s">
        <v>1241</v>
      </c>
      <c r="H88" s="68" t="s">
        <v>1177</v>
      </c>
      <c r="I88" s="68" t="s">
        <v>1147</v>
      </c>
      <c r="J88" s="68"/>
      <c r="K88" s="16"/>
      <c r="L88" s="16"/>
      <c r="M88" s="69" t="s">
        <v>1148</v>
      </c>
      <c r="N88" s="69"/>
      <c r="O88" s="74"/>
      <c r="P88" s="70"/>
      <c r="Q88" s="70"/>
      <c r="R88" s="16"/>
      <c r="S88" s="16"/>
      <c r="T88" s="47"/>
      <c r="U88" s="17">
        <f t="shared" ca="1" si="3"/>
        <v>44493</v>
      </c>
      <c r="V88" s="18">
        <f t="shared" ca="1" si="5"/>
        <v>26.5013698630137</v>
      </c>
      <c r="W88" s="79"/>
      <c r="X88" s="79"/>
      <c r="Y88" s="82"/>
    </row>
    <row r="89" spans="1:25" ht="20.100000000000001" customHeight="1" thickTop="1" thickBot="1">
      <c r="A89" s="14" t="s">
        <v>105</v>
      </c>
      <c r="B89" s="67" t="s">
        <v>1292</v>
      </c>
      <c r="C89" s="79" t="s">
        <v>1362</v>
      </c>
      <c r="D89" s="42">
        <v>36487</v>
      </c>
      <c r="E89" s="15" t="s">
        <v>1237</v>
      </c>
      <c r="F89" s="15" t="s">
        <v>1238</v>
      </c>
      <c r="G89" s="43" t="s">
        <v>1241</v>
      </c>
      <c r="H89" s="68" t="s">
        <v>1177</v>
      </c>
      <c r="I89" s="68" t="s">
        <v>1147</v>
      </c>
      <c r="J89" s="68"/>
      <c r="K89" s="16"/>
      <c r="L89" s="16"/>
      <c r="M89" s="69" t="s">
        <v>1148</v>
      </c>
      <c r="N89" s="69"/>
      <c r="O89" s="68"/>
      <c r="P89" s="70"/>
      <c r="Q89" s="70"/>
      <c r="R89" s="16"/>
      <c r="S89" s="16"/>
      <c r="T89" s="47"/>
      <c r="U89" s="17">
        <f t="shared" ca="1" si="3"/>
        <v>44493</v>
      </c>
      <c r="V89" s="18">
        <f t="shared" ca="1" si="5"/>
        <v>21.934246575342467</v>
      </c>
      <c r="W89" s="79"/>
      <c r="X89" s="79"/>
      <c r="Y89" s="82"/>
    </row>
    <row r="90" spans="1:25" ht="20.100000000000001" customHeight="1" thickTop="1" thickBot="1">
      <c r="A90" s="14" t="s">
        <v>106</v>
      </c>
      <c r="B90" s="67" t="s">
        <v>1293</v>
      </c>
      <c r="C90" s="79" t="s">
        <v>1284</v>
      </c>
      <c r="D90" s="42">
        <v>37130</v>
      </c>
      <c r="E90" s="15" t="s">
        <v>1237</v>
      </c>
      <c r="F90" s="15" t="s">
        <v>1238</v>
      </c>
      <c r="G90" s="43" t="s">
        <v>1294</v>
      </c>
      <c r="H90" s="68" t="s">
        <v>1177</v>
      </c>
      <c r="I90" s="68" t="s">
        <v>1147</v>
      </c>
      <c r="J90" s="68"/>
      <c r="K90" s="16"/>
      <c r="L90" s="16"/>
      <c r="M90" s="69" t="s">
        <v>1148</v>
      </c>
      <c r="N90" s="69"/>
      <c r="O90" s="69"/>
      <c r="P90" s="70"/>
      <c r="Q90" s="70"/>
      <c r="R90" s="16"/>
      <c r="S90" s="16"/>
      <c r="T90" s="47"/>
      <c r="U90" s="17">
        <f t="shared" ca="1" si="3"/>
        <v>44493</v>
      </c>
      <c r="V90" s="18">
        <f t="shared" ca="1" si="5"/>
        <v>20.172602739726027</v>
      </c>
      <c r="W90" s="79"/>
      <c r="X90" s="79"/>
      <c r="Y90" s="82"/>
    </row>
    <row r="91" spans="1:25" ht="20.100000000000001" customHeight="1" thickTop="1" thickBot="1">
      <c r="A91" s="14" t="s">
        <v>107</v>
      </c>
      <c r="B91" s="67" t="s">
        <v>1295</v>
      </c>
      <c r="C91" s="79"/>
      <c r="D91" s="42">
        <v>35244</v>
      </c>
      <c r="E91" s="15" t="s">
        <v>1237</v>
      </c>
      <c r="F91" s="15" t="s">
        <v>1238</v>
      </c>
      <c r="G91" s="43" t="s">
        <v>1296</v>
      </c>
      <c r="H91" s="68" t="s">
        <v>1177</v>
      </c>
      <c r="I91" s="68" t="s">
        <v>1147</v>
      </c>
      <c r="J91" s="68"/>
      <c r="K91" s="16"/>
      <c r="L91" s="16"/>
      <c r="M91" s="72" t="s">
        <v>1148</v>
      </c>
      <c r="N91" s="69"/>
      <c r="O91" s="69"/>
      <c r="P91" s="70"/>
      <c r="Q91" s="70"/>
      <c r="R91" s="16"/>
      <c r="S91" s="16"/>
      <c r="T91" s="47"/>
      <c r="U91" s="17">
        <f t="shared" ca="1" si="3"/>
        <v>44493</v>
      </c>
      <c r="V91" s="18">
        <f t="shared" ca="1" si="5"/>
        <v>25.339726027397262</v>
      </c>
      <c r="W91" s="79"/>
      <c r="X91" s="79"/>
      <c r="Y91" s="82"/>
    </row>
    <row r="92" spans="1:25" ht="20.100000000000001" customHeight="1" thickTop="1" thickBot="1">
      <c r="A92" s="14" t="s">
        <v>108</v>
      </c>
      <c r="B92" s="67" t="s">
        <v>1297</v>
      </c>
      <c r="C92" s="79"/>
      <c r="D92" s="42">
        <v>37703</v>
      </c>
      <c r="E92" s="15" t="s">
        <v>1237</v>
      </c>
      <c r="F92" s="15" t="s">
        <v>1238</v>
      </c>
      <c r="G92" s="43" t="s">
        <v>1241</v>
      </c>
      <c r="H92" s="68" t="s">
        <v>1177</v>
      </c>
      <c r="I92" s="68" t="s">
        <v>1147</v>
      </c>
      <c r="J92" s="68"/>
      <c r="K92" s="16"/>
      <c r="L92" s="16"/>
      <c r="M92" s="69" t="s">
        <v>1148</v>
      </c>
      <c r="N92" s="69"/>
      <c r="O92" s="69"/>
      <c r="P92" s="70"/>
      <c r="Q92" s="70"/>
      <c r="R92" s="16"/>
      <c r="S92" s="16"/>
      <c r="T92" s="47"/>
      <c r="U92" s="17">
        <f t="shared" ca="1" si="3"/>
        <v>44493</v>
      </c>
      <c r="V92" s="18">
        <f t="shared" ca="1" si="5"/>
        <v>18.602739726027398</v>
      </c>
      <c r="W92" s="79"/>
      <c r="X92" s="79"/>
      <c r="Y92" s="82"/>
    </row>
    <row r="93" spans="1:25" ht="20.100000000000001" customHeight="1" thickTop="1" thickBot="1">
      <c r="A93" s="14" t="s">
        <v>109</v>
      </c>
      <c r="B93" s="67" t="s">
        <v>1298</v>
      </c>
      <c r="C93" s="79"/>
      <c r="D93" s="42">
        <v>38085</v>
      </c>
      <c r="E93" s="15" t="s">
        <v>1237</v>
      </c>
      <c r="F93" s="15" t="s">
        <v>1238</v>
      </c>
      <c r="G93" s="43" t="s">
        <v>1241</v>
      </c>
      <c r="H93" s="68" t="s">
        <v>1177</v>
      </c>
      <c r="I93" s="68" t="s">
        <v>1147</v>
      </c>
      <c r="J93" s="68"/>
      <c r="K93" s="16"/>
      <c r="L93" s="16"/>
      <c r="M93" s="69" t="s">
        <v>1148</v>
      </c>
      <c r="N93" s="75"/>
      <c r="O93" s="69"/>
      <c r="P93" s="70"/>
      <c r="Q93" s="70"/>
      <c r="R93" s="16"/>
      <c r="S93" s="16"/>
      <c r="T93" s="47"/>
      <c r="U93" s="17">
        <f t="shared" ca="1" si="3"/>
        <v>44493</v>
      </c>
      <c r="V93" s="18">
        <f t="shared" ca="1" si="5"/>
        <v>17.556164383561644</v>
      </c>
      <c r="W93" s="79"/>
      <c r="X93" s="79"/>
      <c r="Y93" s="82"/>
    </row>
    <row r="94" spans="1:25" ht="20.100000000000001" customHeight="1" thickTop="1" thickBot="1">
      <c r="A94" s="14" t="s">
        <v>110</v>
      </c>
      <c r="B94" s="67" t="s">
        <v>1299</v>
      </c>
      <c r="C94" s="79" t="s">
        <v>1284</v>
      </c>
      <c r="D94" s="42">
        <v>37442</v>
      </c>
      <c r="E94" s="15" t="s">
        <v>1237</v>
      </c>
      <c r="F94" s="15" t="s">
        <v>1300</v>
      </c>
      <c r="G94" s="43" t="s">
        <v>1294</v>
      </c>
      <c r="H94" s="68" t="s">
        <v>1177</v>
      </c>
      <c r="I94" s="68" t="s">
        <v>1147</v>
      </c>
      <c r="J94" s="68"/>
      <c r="K94" s="16"/>
      <c r="L94" s="16"/>
      <c r="M94" s="68" t="s">
        <v>1148</v>
      </c>
      <c r="N94" s="69"/>
      <c r="O94" s="69"/>
      <c r="P94" s="70"/>
      <c r="Q94" s="70"/>
      <c r="R94" s="16"/>
      <c r="S94" s="16"/>
      <c r="T94" s="47"/>
      <c r="U94" s="17">
        <f t="shared" ca="1" si="3"/>
        <v>44493</v>
      </c>
      <c r="V94" s="18">
        <f t="shared" ca="1" si="5"/>
        <v>19.317808219178083</v>
      </c>
      <c r="W94" s="79"/>
      <c r="X94" s="79"/>
      <c r="Y94" s="82"/>
    </row>
    <row r="95" spans="1:25" ht="20.100000000000001" customHeight="1" thickTop="1" thickBot="1">
      <c r="A95" s="14" t="s">
        <v>111</v>
      </c>
      <c r="B95" s="67" t="s">
        <v>1301</v>
      </c>
      <c r="C95" s="79" t="s">
        <v>1275</v>
      </c>
      <c r="D95" s="42">
        <v>37431</v>
      </c>
      <c r="E95" s="15" t="s">
        <v>1237</v>
      </c>
      <c r="F95" s="15" t="s">
        <v>1238</v>
      </c>
      <c r="G95" s="43" t="s">
        <v>1294</v>
      </c>
      <c r="H95" s="68" t="s">
        <v>1177</v>
      </c>
      <c r="I95" s="68" t="s">
        <v>1147</v>
      </c>
      <c r="J95" s="68"/>
      <c r="K95" s="16"/>
      <c r="L95" s="16"/>
      <c r="M95" s="69" t="s">
        <v>1148</v>
      </c>
      <c r="N95" s="69"/>
      <c r="O95" s="68"/>
      <c r="P95" s="70"/>
      <c r="Q95" s="70"/>
      <c r="R95" s="16"/>
      <c r="S95" s="16"/>
      <c r="T95" s="47"/>
      <c r="U95" s="17">
        <f t="shared" ca="1" si="3"/>
        <v>44493</v>
      </c>
      <c r="V95" s="18">
        <f t="shared" ca="1" si="5"/>
        <v>19.347945205479451</v>
      </c>
      <c r="W95" s="79"/>
      <c r="X95" s="79"/>
      <c r="Y95" s="82"/>
    </row>
    <row r="96" spans="1:25" ht="20.100000000000001" customHeight="1" thickTop="1" thickBot="1">
      <c r="A96" s="14" t="s">
        <v>112</v>
      </c>
      <c r="B96" s="67" t="s">
        <v>1302</v>
      </c>
      <c r="C96" s="79" t="s">
        <v>1303</v>
      </c>
      <c r="D96" s="42">
        <v>37446</v>
      </c>
      <c r="E96" s="15" t="s">
        <v>1237</v>
      </c>
      <c r="F96" s="15" t="s">
        <v>1238</v>
      </c>
      <c r="G96" s="43" t="s">
        <v>1304</v>
      </c>
      <c r="H96" s="68" t="s">
        <v>1177</v>
      </c>
      <c r="I96" s="68" t="s">
        <v>1147</v>
      </c>
      <c r="J96" s="68"/>
      <c r="K96" s="16"/>
      <c r="L96" s="16"/>
      <c r="M96" s="72" t="s">
        <v>1148</v>
      </c>
      <c r="N96" s="69"/>
      <c r="O96" s="69"/>
      <c r="P96" s="70"/>
      <c r="Q96" s="70"/>
      <c r="R96" s="16"/>
      <c r="S96" s="16"/>
      <c r="T96" s="47"/>
      <c r="U96" s="17">
        <f t="shared" ca="1" si="3"/>
        <v>44493</v>
      </c>
      <c r="V96" s="18">
        <f t="shared" ca="1" si="5"/>
        <v>19.306849315068494</v>
      </c>
      <c r="W96" s="79"/>
      <c r="X96" s="79"/>
      <c r="Y96" s="82"/>
    </row>
    <row r="97" spans="1:25" ht="20.100000000000001" customHeight="1" thickTop="1" thickBot="1">
      <c r="A97" s="14" t="s">
        <v>113</v>
      </c>
      <c r="B97" s="67" t="s">
        <v>1305</v>
      </c>
      <c r="C97" s="79" t="s">
        <v>1303</v>
      </c>
      <c r="D97" s="42"/>
      <c r="E97" s="15" t="s">
        <v>1237</v>
      </c>
      <c r="F97" s="15" t="s">
        <v>1238</v>
      </c>
      <c r="G97" s="43" t="s">
        <v>1241</v>
      </c>
      <c r="H97" s="68" t="s">
        <v>1177</v>
      </c>
      <c r="I97" s="68" t="s">
        <v>1147</v>
      </c>
      <c r="J97" s="68"/>
      <c r="K97" s="16"/>
      <c r="L97" s="16"/>
      <c r="M97" s="72" t="s">
        <v>1148</v>
      </c>
      <c r="N97" s="69"/>
      <c r="O97" s="68"/>
      <c r="P97" s="70"/>
      <c r="Q97" s="70"/>
      <c r="R97" s="16"/>
      <c r="S97" s="16"/>
      <c r="T97" s="47"/>
      <c r="U97" s="17">
        <f t="shared" ca="1" si="3"/>
        <v>44493</v>
      </c>
      <c r="V97" s="18">
        <f t="shared" ca="1" si="5"/>
        <v>121.8986301369863</v>
      </c>
      <c r="W97" s="79"/>
      <c r="X97" s="79"/>
      <c r="Y97" s="82"/>
    </row>
    <row r="98" spans="1:25" ht="20.100000000000001" customHeight="1" thickTop="1" thickBot="1">
      <c r="A98" s="14" t="s">
        <v>114</v>
      </c>
      <c r="B98" s="67" t="s">
        <v>1306</v>
      </c>
      <c r="C98" s="79" t="s">
        <v>1362</v>
      </c>
      <c r="D98" s="42"/>
      <c r="E98" s="15" t="s">
        <v>1237</v>
      </c>
      <c r="F98" s="15" t="s">
        <v>1238</v>
      </c>
      <c r="G98" s="43" t="s">
        <v>1241</v>
      </c>
      <c r="H98" s="68" t="s">
        <v>1177</v>
      </c>
      <c r="I98" s="68" t="s">
        <v>1147</v>
      </c>
      <c r="J98" s="68"/>
      <c r="K98" s="16"/>
      <c r="L98" s="16"/>
      <c r="M98" s="69" t="s">
        <v>1148</v>
      </c>
      <c r="N98" s="69"/>
      <c r="O98" s="68"/>
      <c r="P98" s="70"/>
      <c r="Q98" s="70"/>
      <c r="R98" s="16"/>
      <c r="S98" s="16"/>
      <c r="T98" s="47"/>
      <c r="U98" s="17">
        <f t="shared" ca="1" si="3"/>
        <v>44493</v>
      </c>
      <c r="V98" s="18">
        <f t="shared" ca="1" si="5"/>
        <v>121.8986301369863</v>
      </c>
      <c r="W98" s="79"/>
      <c r="X98" s="79"/>
      <c r="Y98" s="82"/>
    </row>
    <row r="99" spans="1:25" ht="20.100000000000001" customHeight="1" thickTop="1" thickBot="1">
      <c r="A99" s="14" t="s">
        <v>115</v>
      </c>
      <c r="B99" s="67" t="s">
        <v>1307</v>
      </c>
      <c r="C99" s="79"/>
      <c r="D99" s="47"/>
      <c r="E99" s="15" t="s">
        <v>1237</v>
      </c>
      <c r="F99" s="15" t="s">
        <v>1308</v>
      </c>
      <c r="G99" s="43" t="s">
        <v>1309</v>
      </c>
      <c r="H99" s="68" t="s">
        <v>1177</v>
      </c>
      <c r="I99" s="68" t="s">
        <v>1147</v>
      </c>
      <c r="J99" s="68"/>
      <c r="K99" s="16"/>
      <c r="L99" s="16"/>
      <c r="M99" s="69" t="s">
        <v>1148</v>
      </c>
      <c r="N99" s="69"/>
      <c r="O99" s="69"/>
      <c r="P99" s="70"/>
      <c r="Q99" s="70"/>
      <c r="R99" s="16"/>
      <c r="S99" s="16"/>
      <c r="T99" s="47"/>
      <c r="U99" s="17">
        <f t="shared" ca="1" si="3"/>
        <v>44493</v>
      </c>
      <c r="V99" s="18">
        <f t="shared" ca="1" si="5"/>
        <v>121.8986301369863</v>
      </c>
      <c r="W99" s="79"/>
      <c r="X99" s="79"/>
      <c r="Y99" s="82"/>
    </row>
    <row r="100" spans="1:25" ht="20.100000000000001" customHeight="1" thickTop="1" thickBot="1">
      <c r="A100" s="14" t="s">
        <v>116</v>
      </c>
      <c r="B100" s="73" t="s">
        <v>1310</v>
      </c>
      <c r="C100" s="79" t="s">
        <v>1311</v>
      </c>
      <c r="D100" s="42">
        <v>34577</v>
      </c>
      <c r="E100" s="15" t="s">
        <v>1237</v>
      </c>
      <c r="F100" s="15" t="s">
        <v>1238</v>
      </c>
      <c r="G100" s="43" t="s">
        <v>1312</v>
      </c>
      <c r="H100" s="68" t="s">
        <v>1146</v>
      </c>
      <c r="I100" s="68" t="s">
        <v>1147</v>
      </c>
      <c r="J100" s="68"/>
      <c r="K100" s="16"/>
      <c r="L100" s="16"/>
      <c r="M100" s="69"/>
      <c r="N100" s="69"/>
      <c r="O100" s="74" t="s">
        <v>1148</v>
      </c>
      <c r="P100" s="70"/>
      <c r="Q100" s="70"/>
      <c r="R100" s="16"/>
      <c r="S100" s="16"/>
      <c r="T100" s="47"/>
      <c r="U100" s="17">
        <f t="shared" ca="1" si="3"/>
        <v>44493</v>
      </c>
      <c r="V100" s="18">
        <f t="shared" ca="1" si="5"/>
        <v>27.167123287671235</v>
      </c>
      <c r="W100" s="79"/>
      <c r="X100" s="79"/>
      <c r="Y100" s="82"/>
    </row>
    <row r="101" spans="1:25" ht="20.100000000000001" customHeight="1" thickTop="1" thickBot="1">
      <c r="A101" s="14" t="s">
        <v>117</v>
      </c>
      <c r="B101" s="33" t="s">
        <v>1313</v>
      </c>
      <c r="C101" s="79" t="s">
        <v>1360</v>
      </c>
      <c r="D101" s="42">
        <v>35870</v>
      </c>
      <c r="E101" s="15" t="s">
        <v>1237</v>
      </c>
      <c r="F101" s="15" t="s">
        <v>1238</v>
      </c>
      <c r="G101" s="43" t="s">
        <v>1241</v>
      </c>
      <c r="H101" s="68" t="s">
        <v>1146</v>
      </c>
      <c r="I101" s="68" t="s">
        <v>1147</v>
      </c>
      <c r="J101" s="68"/>
      <c r="K101" s="16"/>
      <c r="L101" s="16"/>
      <c r="M101" s="69"/>
      <c r="N101" s="69"/>
      <c r="O101" s="68" t="s">
        <v>1148</v>
      </c>
      <c r="P101" s="70"/>
      <c r="Q101" s="70"/>
      <c r="R101" s="16"/>
      <c r="S101" s="16"/>
      <c r="T101" s="47"/>
      <c r="U101" s="17">
        <f t="shared" ca="1" si="3"/>
        <v>44493</v>
      </c>
      <c r="V101" s="18">
        <f t="shared" ca="1" si="5"/>
        <v>23.624657534246577</v>
      </c>
      <c r="W101" s="79"/>
      <c r="X101" s="79"/>
      <c r="Y101" s="82"/>
    </row>
    <row r="102" spans="1:25" ht="20.100000000000001" customHeight="1" thickTop="1" thickBot="1">
      <c r="A102" s="14" t="s">
        <v>118</v>
      </c>
      <c r="B102" s="33" t="s">
        <v>1314</v>
      </c>
      <c r="C102" s="79" t="s">
        <v>1303</v>
      </c>
      <c r="D102" s="42"/>
      <c r="E102" s="15" t="s">
        <v>1237</v>
      </c>
      <c r="F102" s="15" t="s">
        <v>1238</v>
      </c>
      <c r="G102" s="43" t="s">
        <v>1241</v>
      </c>
      <c r="H102" s="68" t="s">
        <v>1146</v>
      </c>
      <c r="I102" s="68" t="s">
        <v>1147</v>
      </c>
      <c r="J102" s="68"/>
      <c r="K102" s="16"/>
      <c r="L102" s="16"/>
      <c r="M102" s="69"/>
      <c r="N102" s="69"/>
      <c r="O102" s="69" t="s">
        <v>1148</v>
      </c>
      <c r="P102" s="70"/>
      <c r="Q102" s="70"/>
      <c r="R102" s="16"/>
      <c r="S102" s="16"/>
      <c r="T102" s="47"/>
      <c r="U102" s="17">
        <f t="shared" ca="1" si="3"/>
        <v>44493</v>
      </c>
      <c r="V102" s="18">
        <f t="shared" ca="1" si="5"/>
        <v>121.8986301369863</v>
      </c>
      <c r="W102" s="79"/>
      <c r="X102" s="79"/>
      <c r="Y102" s="82"/>
    </row>
    <row r="103" spans="1:25" ht="20.100000000000001" customHeight="1" thickTop="1" thickBot="1">
      <c r="A103" s="14" t="s">
        <v>119</v>
      </c>
      <c r="B103" s="67" t="s">
        <v>1315</v>
      </c>
      <c r="C103" s="79" t="s">
        <v>1303</v>
      </c>
      <c r="D103" s="42">
        <v>37484</v>
      </c>
      <c r="E103" s="15" t="s">
        <v>1237</v>
      </c>
      <c r="F103" s="15" t="s">
        <v>1238</v>
      </c>
      <c r="G103" s="43" t="s">
        <v>1241</v>
      </c>
      <c r="H103" s="68" t="s">
        <v>1146</v>
      </c>
      <c r="I103" s="68" t="s">
        <v>1147</v>
      </c>
      <c r="J103" s="68"/>
      <c r="K103" s="16"/>
      <c r="L103" s="16"/>
      <c r="M103" s="69"/>
      <c r="N103" s="69"/>
      <c r="O103" s="68" t="s">
        <v>1148</v>
      </c>
      <c r="P103" s="70"/>
      <c r="Q103" s="70"/>
      <c r="R103" s="16"/>
      <c r="S103" s="16"/>
      <c r="T103" s="47"/>
      <c r="U103" s="17">
        <f t="shared" ca="1" si="3"/>
        <v>44493</v>
      </c>
      <c r="V103" s="18">
        <f t="shared" ca="1" si="5"/>
        <v>19.202739726027396</v>
      </c>
      <c r="W103" s="79"/>
      <c r="X103" s="79"/>
      <c r="Y103" s="82"/>
    </row>
    <row r="104" spans="1:25" ht="20.100000000000001" customHeight="1" thickTop="1" thickBot="1">
      <c r="A104" s="14" t="s">
        <v>120</v>
      </c>
      <c r="B104" s="67" t="s">
        <v>1316</v>
      </c>
      <c r="C104" s="79" t="s">
        <v>1287</v>
      </c>
      <c r="D104" s="42">
        <v>34495</v>
      </c>
      <c r="E104" s="15" t="s">
        <v>1237</v>
      </c>
      <c r="F104" s="15" t="s">
        <v>1238</v>
      </c>
      <c r="G104" s="43" t="s">
        <v>1317</v>
      </c>
      <c r="H104" s="68" t="s">
        <v>1146</v>
      </c>
      <c r="I104" s="68" t="s">
        <v>1147</v>
      </c>
      <c r="J104" s="68"/>
      <c r="K104" s="16"/>
      <c r="L104" s="16"/>
      <c r="M104" s="69"/>
      <c r="N104" s="69"/>
      <c r="O104" s="69" t="s">
        <v>1148</v>
      </c>
      <c r="P104" s="70"/>
      <c r="Q104" s="70"/>
      <c r="R104" s="16"/>
      <c r="S104" s="16"/>
      <c r="T104" s="47"/>
      <c r="U104" s="17">
        <f t="shared" ca="1" si="3"/>
        <v>44493</v>
      </c>
      <c r="V104" s="18">
        <f t="shared" ca="1" si="5"/>
        <v>27.391780821917809</v>
      </c>
      <c r="W104" s="79"/>
      <c r="X104" s="79"/>
      <c r="Y104" s="82"/>
    </row>
    <row r="105" spans="1:25" ht="20.100000000000001" customHeight="1" thickTop="1" thickBot="1">
      <c r="A105" s="14" t="s">
        <v>121</v>
      </c>
      <c r="B105" s="67" t="s">
        <v>1318</v>
      </c>
      <c r="C105" s="79" t="s">
        <v>1275</v>
      </c>
      <c r="D105" s="42">
        <v>34579</v>
      </c>
      <c r="E105" s="15" t="s">
        <v>1237</v>
      </c>
      <c r="F105" s="15" t="s">
        <v>1238</v>
      </c>
      <c r="G105" s="43" t="s">
        <v>1241</v>
      </c>
      <c r="H105" s="68" t="s">
        <v>1146</v>
      </c>
      <c r="I105" s="68" t="s">
        <v>1147</v>
      </c>
      <c r="J105" s="68"/>
      <c r="K105" s="16"/>
      <c r="L105" s="16"/>
      <c r="M105" s="69"/>
      <c r="N105" s="69"/>
      <c r="O105" s="69" t="s">
        <v>1148</v>
      </c>
      <c r="P105" s="70"/>
      <c r="Q105" s="70"/>
      <c r="R105" s="16"/>
      <c r="S105" s="16"/>
      <c r="T105" s="47"/>
      <c r="U105" s="17">
        <f t="shared" ca="1" si="3"/>
        <v>44493</v>
      </c>
      <c r="V105" s="18">
        <f t="shared" ca="1" si="5"/>
        <v>27.161643835616438</v>
      </c>
      <c r="W105" s="79"/>
      <c r="X105" s="79"/>
      <c r="Y105" s="82"/>
    </row>
    <row r="106" spans="1:25" ht="20.100000000000001" customHeight="1" thickTop="1" thickBot="1">
      <c r="A106" s="14" t="s">
        <v>122</v>
      </c>
      <c r="B106" s="67" t="s">
        <v>1319</v>
      </c>
      <c r="C106" s="79"/>
      <c r="D106" s="42">
        <v>36229</v>
      </c>
      <c r="E106" s="15" t="s">
        <v>1237</v>
      </c>
      <c r="F106" s="15" t="s">
        <v>1238</v>
      </c>
      <c r="G106" s="43" t="s">
        <v>1243</v>
      </c>
      <c r="H106" s="68" t="s">
        <v>1146</v>
      </c>
      <c r="I106" s="68" t="s">
        <v>1147</v>
      </c>
      <c r="J106" s="68"/>
      <c r="K106" s="16"/>
      <c r="L106" s="16"/>
      <c r="M106" s="69"/>
      <c r="N106" s="69"/>
      <c r="O106" s="68" t="s">
        <v>1148</v>
      </c>
      <c r="P106" s="70"/>
      <c r="Q106" s="70"/>
      <c r="R106" s="16"/>
      <c r="S106" s="16"/>
      <c r="T106" s="47"/>
      <c r="U106" s="17">
        <f t="shared" ca="1" si="3"/>
        <v>44493</v>
      </c>
      <c r="V106" s="18">
        <f t="shared" ca="1" si="5"/>
        <v>22.641095890410959</v>
      </c>
      <c r="W106" s="79"/>
      <c r="X106" s="79"/>
      <c r="Y106" s="82"/>
    </row>
    <row r="107" spans="1:25" ht="20.100000000000001" customHeight="1" thickTop="1" thickBot="1">
      <c r="A107" s="14" t="s">
        <v>123</v>
      </c>
      <c r="B107" s="67" t="s">
        <v>1320</v>
      </c>
      <c r="C107" s="79" t="s">
        <v>1354</v>
      </c>
      <c r="D107" s="42">
        <v>36582</v>
      </c>
      <c r="E107" s="15" t="s">
        <v>1237</v>
      </c>
      <c r="F107" s="15" t="s">
        <v>1238</v>
      </c>
      <c r="G107" s="43" t="s">
        <v>1309</v>
      </c>
      <c r="H107" s="68" t="s">
        <v>1146</v>
      </c>
      <c r="I107" s="68" t="s">
        <v>1147</v>
      </c>
      <c r="J107" s="68"/>
      <c r="K107" s="16"/>
      <c r="L107" s="16"/>
      <c r="M107" s="69"/>
      <c r="N107" s="69"/>
      <c r="O107" s="69" t="s">
        <v>1148</v>
      </c>
      <c r="P107" s="70"/>
      <c r="Q107" s="70"/>
      <c r="R107" s="16"/>
      <c r="S107" s="16"/>
      <c r="T107" s="47"/>
      <c r="U107" s="17">
        <f t="shared" ca="1" si="3"/>
        <v>44493</v>
      </c>
      <c r="V107" s="18">
        <f t="shared" ca="1" si="5"/>
        <v>21.673972602739727</v>
      </c>
      <c r="W107" s="79"/>
      <c r="X107" s="79"/>
      <c r="Y107" s="82"/>
    </row>
    <row r="108" spans="1:25" ht="20.100000000000001" customHeight="1" thickTop="1" thickBot="1">
      <c r="A108" s="14" t="s">
        <v>124</v>
      </c>
      <c r="B108" s="67" t="s">
        <v>1321</v>
      </c>
      <c r="C108" s="79" t="s">
        <v>1358</v>
      </c>
      <c r="D108" s="42">
        <v>36200</v>
      </c>
      <c r="E108" s="15" t="s">
        <v>1237</v>
      </c>
      <c r="F108" s="15" t="s">
        <v>1238</v>
      </c>
      <c r="G108" s="43" t="s">
        <v>1241</v>
      </c>
      <c r="H108" s="68" t="s">
        <v>1146</v>
      </c>
      <c r="I108" s="68" t="s">
        <v>1147</v>
      </c>
      <c r="J108" s="68"/>
      <c r="K108" s="16"/>
      <c r="L108" s="16"/>
      <c r="M108" s="72"/>
      <c r="N108" s="72"/>
      <c r="O108" s="69" t="s">
        <v>1148</v>
      </c>
      <c r="P108" s="70"/>
      <c r="Q108" s="70"/>
      <c r="R108" s="16"/>
      <c r="S108" s="16"/>
      <c r="T108" s="47"/>
      <c r="U108" s="17">
        <f t="shared" ca="1" si="3"/>
        <v>44493</v>
      </c>
      <c r="V108" s="18">
        <f t="shared" ca="1" si="5"/>
        <v>22.720547945205478</v>
      </c>
      <c r="W108" s="79"/>
      <c r="X108" s="79"/>
      <c r="Y108" s="82"/>
    </row>
    <row r="109" spans="1:25" ht="20.100000000000001" customHeight="1" thickTop="1" thickBot="1">
      <c r="A109" s="14" t="s">
        <v>125</v>
      </c>
      <c r="B109" s="67" t="s">
        <v>1322</v>
      </c>
      <c r="C109" s="79" t="s">
        <v>1275</v>
      </c>
      <c r="D109" s="42">
        <v>35627</v>
      </c>
      <c r="E109" s="15" t="s">
        <v>1237</v>
      </c>
      <c r="F109" s="15" t="s">
        <v>1238</v>
      </c>
      <c r="G109" s="43" t="s">
        <v>1323</v>
      </c>
      <c r="H109" s="68" t="s">
        <v>1146</v>
      </c>
      <c r="I109" s="68" t="s">
        <v>1147</v>
      </c>
      <c r="J109" s="68"/>
      <c r="K109" s="16"/>
      <c r="L109" s="16"/>
      <c r="M109" s="72"/>
      <c r="N109" s="69"/>
      <c r="O109" s="69" t="s">
        <v>1148</v>
      </c>
      <c r="P109" s="70"/>
      <c r="Q109" s="70"/>
      <c r="R109" s="16"/>
      <c r="S109" s="16"/>
      <c r="T109" s="47"/>
      <c r="U109" s="17">
        <f t="shared" ca="1" si="3"/>
        <v>44493</v>
      </c>
      <c r="V109" s="18">
        <f t="shared" ca="1" si="5"/>
        <v>24.290410958904111</v>
      </c>
      <c r="W109" s="79"/>
      <c r="X109" s="79"/>
      <c r="Y109" s="82"/>
    </row>
    <row r="110" spans="1:25" ht="20.100000000000001" customHeight="1" thickTop="1" thickBot="1">
      <c r="A110" s="14" t="s">
        <v>126</v>
      </c>
      <c r="B110" s="67" t="s">
        <v>1387</v>
      </c>
      <c r="C110" s="79" t="s">
        <v>1354</v>
      </c>
      <c r="D110" s="42">
        <v>34600</v>
      </c>
      <c r="E110" s="15" t="s">
        <v>1237</v>
      </c>
      <c r="F110" s="15" t="s">
        <v>1238</v>
      </c>
      <c r="G110" s="43" t="s">
        <v>1252</v>
      </c>
      <c r="H110" s="68" t="s">
        <v>1146</v>
      </c>
      <c r="I110" s="68" t="s">
        <v>1147</v>
      </c>
      <c r="J110" s="68"/>
      <c r="K110" s="16"/>
      <c r="L110" s="16"/>
      <c r="M110" s="72"/>
      <c r="N110" s="69"/>
      <c r="O110" s="74" t="s">
        <v>1148</v>
      </c>
      <c r="P110" s="70"/>
      <c r="Q110" s="70"/>
      <c r="R110" s="16"/>
      <c r="S110" s="16"/>
      <c r="T110" s="47"/>
      <c r="U110" s="17">
        <f t="shared" ca="1" si="3"/>
        <v>44493</v>
      </c>
      <c r="V110" s="18">
        <f t="shared" ca="1" si="5"/>
        <v>27.104109589041094</v>
      </c>
      <c r="W110" s="79"/>
      <c r="X110" s="79"/>
      <c r="Y110" s="82"/>
    </row>
    <row r="111" spans="1:25" ht="20.100000000000001" customHeight="1" thickTop="1" thickBot="1">
      <c r="A111" s="14" t="s">
        <v>127</v>
      </c>
      <c r="B111" s="67" t="s">
        <v>1324</v>
      </c>
      <c r="C111" s="79" t="s">
        <v>1356</v>
      </c>
      <c r="D111" s="42">
        <v>35186</v>
      </c>
      <c r="E111" s="15" t="s">
        <v>1237</v>
      </c>
      <c r="F111" s="15" t="s">
        <v>1238</v>
      </c>
      <c r="G111" s="43" t="s">
        <v>1325</v>
      </c>
      <c r="H111" s="68" t="s">
        <v>1146</v>
      </c>
      <c r="I111" s="68" t="s">
        <v>1147</v>
      </c>
      <c r="J111" s="68"/>
      <c r="K111" s="16"/>
      <c r="L111" s="16"/>
      <c r="M111" s="69"/>
      <c r="N111" s="69"/>
      <c r="O111" s="68" t="s">
        <v>1148</v>
      </c>
      <c r="P111" s="70"/>
      <c r="Q111" s="70"/>
      <c r="R111" s="16"/>
      <c r="S111" s="16"/>
      <c r="T111" s="47"/>
      <c r="U111" s="17">
        <f t="shared" ca="1" si="3"/>
        <v>44493</v>
      </c>
      <c r="V111" s="18">
        <f t="shared" ca="1" si="5"/>
        <v>25.4986301369863</v>
      </c>
      <c r="W111" s="79"/>
      <c r="X111" s="79"/>
      <c r="Y111" s="82"/>
    </row>
    <row r="112" spans="1:25" ht="20.100000000000001" customHeight="1" thickTop="1" thickBot="1">
      <c r="A112" s="14" t="s">
        <v>128</v>
      </c>
      <c r="B112" s="73" t="s">
        <v>1326</v>
      </c>
      <c r="C112" s="79" t="s">
        <v>1356</v>
      </c>
      <c r="D112" s="42">
        <v>35913</v>
      </c>
      <c r="E112" s="15" t="s">
        <v>1237</v>
      </c>
      <c r="F112" s="15" t="s">
        <v>1238</v>
      </c>
      <c r="G112" s="43" t="s">
        <v>1327</v>
      </c>
      <c r="H112" s="68" t="s">
        <v>1146</v>
      </c>
      <c r="I112" s="68" t="s">
        <v>1147</v>
      </c>
      <c r="J112" s="68"/>
      <c r="K112" s="16"/>
      <c r="L112" s="16"/>
      <c r="M112" s="69"/>
      <c r="N112" s="75"/>
      <c r="O112" s="69" t="s">
        <v>1148</v>
      </c>
      <c r="P112" s="70"/>
      <c r="Q112" s="70"/>
      <c r="R112" s="16"/>
      <c r="S112" s="16"/>
      <c r="T112" s="47"/>
      <c r="U112" s="17">
        <f t="shared" ca="1" si="3"/>
        <v>44493</v>
      </c>
      <c r="V112" s="18">
        <f t="shared" ca="1" si="5"/>
        <v>23.506849315068493</v>
      </c>
      <c r="W112" s="79"/>
      <c r="X112" s="79"/>
      <c r="Y112" s="82"/>
    </row>
    <row r="113" spans="1:25" ht="20.100000000000001" customHeight="1" thickTop="1" thickBot="1">
      <c r="A113" s="14" t="s">
        <v>129</v>
      </c>
      <c r="B113" s="33" t="s">
        <v>1328</v>
      </c>
      <c r="C113" s="79" t="s">
        <v>1358</v>
      </c>
      <c r="D113" s="42">
        <v>36002</v>
      </c>
      <c r="E113" s="15" t="s">
        <v>1237</v>
      </c>
      <c r="F113" s="15" t="s">
        <v>1238</v>
      </c>
      <c r="G113" s="43" t="s">
        <v>1329</v>
      </c>
      <c r="H113" s="68" t="s">
        <v>1146</v>
      </c>
      <c r="I113" s="68" t="s">
        <v>1147</v>
      </c>
      <c r="J113" s="68"/>
      <c r="K113" s="16"/>
      <c r="L113" s="16"/>
      <c r="M113" s="69"/>
      <c r="N113" s="69"/>
      <c r="O113" s="69" t="s">
        <v>1148</v>
      </c>
      <c r="P113" s="70"/>
      <c r="Q113" s="70"/>
      <c r="R113" s="16"/>
      <c r="S113" s="16"/>
      <c r="T113" s="47"/>
      <c r="U113" s="17">
        <f t="shared" ca="1" si="3"/>
        <v>44493</v>
      </c>
      <c r="V113" s="18">
        <f t="shared" ca="1" si="5"/>
        <v>23.263013698630136</v>
      </c>
      <c r="W113" s="79"/>
      <c r="X113" s="79"/>
      <c r="Y113" s="82"/>
    </row>
    <row r="114" spans="1:25" ht="20.100000000000001" customHeight="1" thickTop="1" thickBot="1">
      <c r="A114" s="14" t="s">
        <v>130</v>
      </c>
      <c r="B114" s="67" t="s">
        <v>1330</v>
      </c>
      <c r="C114" s="79" t="s">
        <v>1358</v>
      </c>
      <c r="D114" s="42">
        <v>34547</v>
      </c>
      <c r="E114" s="15" t="s">
        <v>1237</v>
      </c>
      <c r="F114" s="15" t="s">
        <v>1238</v>
      </c>
      <c r="G114" s="43" t="s">
        <v>1331</v>
      </c>
      <c r="H114" s="68" t="s">
        <v>1146</v>
      </c>
      <c r="I114" s="68" t="s">
        <v>1147</v>
      </c>
      <c r="J114" s="68"/>
      <c r="K114" s="16"/>
      <c r="L114" s="16"/>
      <c r="M114" s="69"/>
      <c r="N114" s="69"/>
      <c r="O114" s="69" t="s">
        <v>1148</v>
      </c>
      <c r="P114" s="70"/>
      <c r="Q114" s="70"/>
      <c r="R114" s="16"/>
      <c r="S114" s="16"/>
      <c r="T114" s="47"/>
      <c r="U114" s="17">
        <f t="shared" ca="1" si="3"/>
        <v>44493</v>
      </c>
      <c r="V114" s="18">
        <f t="shared" ca="1" si="5"/>
        <v>27.24931506849315</v>
      </c>
      <c r="W114" s="79"/>
      <c r="X114" s="79"/>
      <c r="Y114" s="82"/>
    </row>
    <row r="115" spans="1:25" ht="20.100000000000001" customHeight="1" thickTop="1" thickBot="1">
      <c r="A115" s="14" t="s">
        <v>131</v>
      </c>
      <c r="B115" s="67" t="s">
        <v>1332</v>
      </c>
      <c r="C115" s="79" t="s">
        <v>1362</v>
      </c>
      <c r="D115" s="77">
        <v>34937</v>
      </c>
      <c r="E115" s="15" t="s">
        <v>1237</v>
      </c>
      <c r="F115" s="15" t="s">
        <v>1238</v>
      </c>
      <c r="G115" s="43" t="s">
        <v>1333</v>
      </c>
      <c r="H115" s="68" t="s">
        <v>1146</v>
      </c>
      <c r="I115" s="68" t="s">
        <v>1147</v>
      </c>
      <c r="J115" s="68"/>
      <c r="K115" s="16"/>
      <c r="L115" s="16"/>
      <c r="M115" s="72"/>
      <c r="N115" s="69"/>
      <c r="O115" s="69" t="s">
        <v>1148</v>
      </c>
      <c r="P115" s="70"/>
      <c r="Q115" s="70"/>
      <c r="R115" s="16"/>
      <c r="S115" s="16"/>
      <c r="T115" s="47"/>
      <c r="U115" s="17">
        <f t="shared" ca="1" si="3"/>
        <v>44493</v>
      </c>
      <c r="V115" s="18">
        <f t="shared" ca="1" si="5"/>
        <v>26.18082191780822</v>
      </c>
      <c r="W115" s="79"/>
      <c r="X115" s="79"/>
      <c r="Y115" s="82"/>
    </row>
    <row r="116" spans="1:25" ht="20.100000000000001" customHeight="1" thickTop="1" thickBot="1">
      <c r="A116" s="14" t="s">
        <v>132</v>
      </c>
      <c r="B116" s="73" t="s">
        <v>1334</v>
      </c>
      <c r="C116" s="79" t="s">
        <v>1284</v>
      </c>
      <c r="D116" s="59">
        <v>35736</v>
      </c>
      <c r="E116" s="15" t="s">
        <v>1237</v>
      </c>
      <c r="F116" s="15" t="s">
        <v>1238</v>
      </c>
      <c r="G116" s="43" t="s">
        <v>1335</v>
      </c>
      <c r="H116" s="68" t="s">
        <v>1146</v>
      </c>
      <c r="I116" s="68" t="s">
        <v>1147</v>
      </c>
      <c r="J116" s="68"/>
      <c r="K116" s="16"/>
      <c r="L116" s="16"/>
      <c r="M116" s="69"/>
      <c r="N116" s="69"/>
      <c r="O116" s="74" t="s">
        <v>1148</v>
      </c>
      <c r="P116" s="70"/>
      <c r="Q116" s="70"/>
      <c r="R116" s="16"/>
      <c r="S116" s="16"/>
      <c r="T116" s="47"/>
      <c r="U116" s="17">
        <f t="shared" ca="1" si="3"/>
        <v>44493</v>
      </c>
      <c r="V116" s="18">
        <f t="shared" ca="1" si="5"/>
        <v>23.991780821917807</v>
      </c>
      <c r="W116" s="79"/>
      <c r="X116" s="79"/>
      <c r="Y116" s="82"/>
    </row>
    <row r="117" spans="1:25" ht="20.100000000000001" customHeight="1" thickTop="1" thickBot="1">
      <c r="A117" s="14" t="s">
        <v>133</v>
      </c>
      <c r="B117" s="73" t="s">
        <v>1336</v>
      </c>
      <c r="C117" s="79" t="s">
        <v>1364</v>
      </c>
      <c r="D117" s="42">
        <v>35254</v>
      </c>
      <c r="E117" s="15" t="s">
        <v>1237</v>
      </c>
      <c r="F117" s="15" t="s">
        <v>1238</v>
      </c>
      <c r="G117" s="43" t="s">
        <v>1280</v>
      </c>
      <c r="H117" s="68" t="s">
        <v>1146</v>
      </c>
      <c r="I117" s="68" t="s">
        <v>1147</v>
      </c>
      <c r="J117" s="68"/>
      <c r="K117" s="16"/>
      <c r="L117" s="16"/>
      <c r="M117" s="74"/>
      <c r="N117" s="69"/>
      <c r="O117" s="69" t="s">
        <v>1148</v>
      </c>
      <c r="P117" s="70"/>
      <c r="Q117" s="70"/>
      <c r="R117" s="16"/>
      <c r="S117" s="16"/>
      <c r="T117" s="47"/>
      <c r="U117" s="17">
        <f t="shared" ca="1" si="3"/>
        <v>44493</v>
      </c>
      <c r="V117" s="18">
        <f t="shared" ca="1" si="5"/>
        <v>25.312328767123287</v>
      </c>
      <c r="W117" s="79"/>
      <c r="X117" s="79"/>
      <c r="Y117" s="82"/>
    </row>
    <row r="118" spans="1:25" ht="20.100000000000001" customHeight="1" thickTop="1" thickBot="1">
      <c r="A118" s="14" t="s">
        <v>134</v>
      </c>
      <c r="B118" s="33" t="s">
        <v>1337</v>
      </c>
      <c r="C118" s="79" t="s">
        <v>1287</v>
      </c>
      <c r="D118" s="42">
        <v>35525</v>
      </c>
      <c r="E118" s="15" t="s">
        <v>1237</v>
      </c>
      <c r="F118" s="15" t="s">
        <v>1238</v>
      </c>
      <c r="G118" s="43" t="s">
        <v>1241</v>
      </c>
      <c r="H118" s="68" t="s">
        <v>1177</v>
      </c>
      <c r="I118" s="68" t="s">
        <v>1147</v>
      </c>
      <c r="J118" s="68"/>
      <c r="K118" s="16"/>
      <c r="L118" s="16"/>
      <c r="M118" s="69"/>
      <c r="N118" s="69"/>
      <c r="O118" s="69" t="s">
        <v>1148</v>
      </c>
      <c r="P118" s="70"/>
      <c r="Q118" s="70"/>
      <c r="R118" s="16"/>
      <c r="S118" s="16"/>
      <c r="T118" s="47"/>
      <c r="U118" s="17">
        <f t="shared" ca="1" si="3"/>
        <v>44493</v>
      </c>
      <c r="V118" s="18">
        <f t="shared" ca="1" si="5"/>
        <v>24.56986301369863</v>
      </c>
      <c r="W118" s="79"/>
      <c r="X118" s="79"/>
      <c r="Y118" s="82"/>
    </row>
    <row r="119" spans="1:25" ht="20.100000000000001" customHeight="1" thickTop="1" thickBot="1">
      <c r="A119" s="14" t="s">
        <v>135</v>
      </c>
      <c r="B119" s="33" t="s">
        <v>1338</v>
      </c>
      <c r="C119" s="79" t="s">
        <v>1358</v>
      </c>
      <c r="D119" s="42">
        <v>35951</v>
      </c>
      <c r="E119" s="15" t="s">
        <v>1237</v>
      </c>
      <c r="F119" s="15" t="s">
        <v>1238</v>
      </c>
      <c r="G119" s="43" t="s">
        <v>1241</v>
      </c>
      <c r="H119" s="68" t="s">
        <v>1177</v>
      </c>
      <c r="I119" s="68" t="s">
        <v>1147</v>
      </c>
      <c r="J119" s="68"/>
      <c r="K119" s="16"/>
      <c r="L119" s="16"/>
      <c r="M119" s="69"/>
      <c r="N119" s="69"/>
      <c r="O119" s="69" t="s">
        <v>1148</v>
      </c>
      <c r="P119" s="70"/>
      <c r="Q119" s="70"/>
      <c r="R119" s="16"/>
      <c r="S119" s="16"/>
      <c r="T119" s="47"/>
      <c r="U119" s="17">
        <f t="shared" ca="1" si="3"/>
        <v>44493</v>
      </c>
      <c r="V119" s="18">
        <f t="shared" ca="1" si="5"/>
        <v>23.402739726027399</v>
      </c>
      <c r="W119" s="79"/>
      <c r="X119" s="79"/>
      <c r="Y119" s="82"/>
    </row>
    <row r="120" spans="1:25" ht="20.100000000000001" customHeight="1" thickTop="1" thickBot="1">
      <c r="A120" s="14" t="s">
        <v>136</v>
      </c>
      <c r="B120" s="33" t="s">
        <v>1339</v>
      </c>
      <c r="C120" s="79" t="s">
        <v>1354</v>
      </c>
      <c r="D120" s="42">
        <v>35784</v>
      </c>
      <c r="E120" s="15" t="s">
        <v>1237</v>
      </c>
      <c r="F120" s="15" t="s">
        <v>1238</v>
      </c>
      <c r="G120" s="43" t="s">
        <v>1333</v>
      </c>
      <c r="H120" s="68" t="s">
        <v>1177</v>
      </c>
      <c r="I120" s="68" t="s">
        <v>1147</v>
      </c>
      <c r="J120" s="68"/>
      <c r="K120" s="16"/>
      <c r="L120" s="16"/>
      <c r="M120" s="69"/>
      <c r="N120" s="69"/>
      <c r="O120" s="68" t="s">
        <v>1148</v>
      </c>
      <c r="P120" s="70"/>
      <c r="Q120" s="70"/>
      <c r="R120" s="16"/>
      <c r="S120" s="16"/>
      <c r="T120" s="47"/>
      <c r="U120" s="17">
        <f t="shared" ca="1" si="3"/>
        <v>44493</v>
      </c>
      <c r="V120" s="18">
        <f t="shared" ca="1" si="5"/>
        <v>23.860273972602741</v>
      </c>
      <c r="W120" s="79"/>
      <c r="X120" s="79"/>
      <c r="Y120" s="82"/>
    </row>
    <row r="121" spans="1:25" ht="20.100000000000001" customHeight="1" thickTop="1" thickBot="1">
      <c r="A121" s="14" t="s">
        <v>137</v>
      </c>
      <c r="B121" s="33" t="s">
        <v>1340</v>
      </c>
      <c r="C121" s="79" t="s">
        <v>1354</v>
      </c>
      <c r="D121" s="42">
        <v>34271</v>
      </c>
      <c r="E121" s="15" t="s">
        <v>1237</v>
      </c>
      <c r="F121" s="15" t="s">
        <v>1238</v>
      </c>
      <c r="G121" s="43" t="s">
        <v>1294</v>
      </c>
      <c r="H121" s="68" t="s">
        <v>1177</v>
      </c>
      <c r="I121" s="68" t="s">
        <v>1147</v>
      </c>
      <c r="J121" s="68"/>
      <c r="K121" s="16"/>
      <c r="L121" s="16"/>
      <c r="M121" s="69"/>
      <c r="N121" s="69"/>
      <c r="O121" s="68" t="s">
        <v>1148</v>
      </c>
      <c r="P121" s="70"/>
      <c r="Q121" s="70"/>
      <c r="R121" s="16"/>
      <c r="S121" s="16"/>
      <c r="T121" s="47"/>
      <c r="U121" s="17">
        <f t="shared" ca="1" si="3"/>
        <v>44493</v>
      </c>
      <c r="V121" s="18">
        <f t="shared" ca="1" si="5"/>
        <v>28.005479452054793</v>
      </c>
      <c r="W121" s="79"/>
      <c r="X121" s="79"/>
      <c r="Y121" s="82"/>
    </row>
    <row r="122" spans="1:25" ht="20.100000000000001" customHeight="1" thickTop="1" thickBot="1">
      <c r="A122" s="14" t="s">
        <v>138</v>
      </c>
      <c r="B122" s="73" t="s">
        <v>1341</v>
      </c>
      <c r="C122" s="79" t="s">
        <v>1362</v>
      </c>
      <c r="D122" s="42">
        <v>36816</v>
      </c>
      <c r="E122" s="15" t="s">
        <v>1237</v>
      </c>
      <c r="F122" s="15" t="s">
        <v>1238</v>
      </c>
      <c r="G122" s="43" t="s">
        <v>1309</v>
      </c>
      <c r="H122" s="68" t="s">
        <v>1177</v>
      </c>
      <c r="I122" s="68" t="s">
        <v>1147</v>
      </c>
      <c r="J122" s="68"/>
      <c r="K122" s="16"/>
      <c r="L122" s="16"/>
      <c r="M122" s="69"/>
      <c r="N122" s="69"/>
      <c r="O122" s="74" t="s">
        <v>1148</v>
      </c>
      <c r="P122" s="70"/>
      <c r="Q122" s="70"/>
      <c r="R122" s="16"/>
      <c r="S122" s="16"/>
      <c r="T122" s="47"/>
      <c r="U122" s="17">
        <f t="shared" ca="1" si="3"/>
        <v>44493</v>
      </c>
      <c r="V122" s="18">
        <f t="shared" ca="1" si="5"/>
        <v>21.032876712328768</v>
      </c>
      <c r="W122" s="79"/>
      <c r="X122" s="79"/>
      <c r="Y122" s="82"/>
    </row>
    <row r="123" spans="1:25" ht="20.100000000000001" customHeight="1" thickTop="1" thickBot="1">
      <c r="A123" s="14" t="s">
        <v>139</v>
      </c>
      <c r="B123" s="33" t="s">
        <v>1342</v>
      </c>
      <c r="C123" s="79" t="s">
        <v>1275</v>
      </c>
      <c r="D123" s="42">
        <v>37377</v>
      </c>
      <c r="E123" s="15" t="s">
        <v>1237</v>
      </c>
      <c r="F123" s="15" t="s">
        <v>1238</v>
      </c>
      <c r="G123" s="43" t="s">
        <v>1241</v>
      </c>
      <c r="H123" s="68" t="s">
        <v>1177</v>
      </c>
      <c r="I123" s="68" t="s">
        <v>1147</v>
      </c>
      <c r="J123" s="68"/>
      <c r="K123" s="16"/>
      <c r="L123" s="16"/>
      <c r="M123" s="68"/>
      <c r="N123" s="69"/>
      <c r="O123" s="69" t="s">
        <v>1148</v>
      </c>
      <c r="P123" s="70"/>
      <c r="Q123" s="70"/>
      <c r="R123" s="16"/>
      <c r="S123" s="16"/>
      <c r="T123" s="47"/>
      <c r="U123" s="17">
        <f t="shared" ca="1" si="3"/>
        <v>44493</v>
      </c>
      <c r="V123" s="18">
        <f t="shared" ca="1" si="5"/>
        <v>19.495890410958904</v>
      </c>
      <c r="W123" s="79"/>
      <c r="X123" s="79"/>
      <c r="Y123" s="82"/>
    </row>
    <row r="124" spans="1:25" ht="20.100000000000001" customHeight="1" thickTop="1" thickBot="1">
      <c r="A124" s="14" t="s">
        <v>140</v>
      </c>
      <c r="B124" s="33" t="s">
        <v>1343</v>
      </c>
      <c r="C124" s="79" t="s">
        <v>1303</v>
      </c>
      <c r="D124" s="42">
        <v>33899</v>
      </c>
      <c r="E124" s="15" t="s">
        <v>1237</v>
      </c>
      <c r="F124" s="15" t="s">
        <v>1238</v>
      </c>
      <c r="G124" s="43" t="s">
        <v>1241</v>
      </c>
      <c r="H124" s="68" t="s">
        <v>1177</v>
      </c>
      <c r="I124" s="68" t="s">
        <v>1147</v>
      </c>
      <c r="J124" s="68"/>
      <c r="K124" s="16"/>
      <c r="L124" s="16"/>
      <c r="M124" s="68"/>
      <c r="N124" s="69"/>
      <c r="O124" s="69" t="s">
        <v>1148</v>
      </c>
      <c r="P124" s="70"/>
      <c r="Q124" s="70"/>
      <c r="R124" s="16"/>
      <c r="S124" s="16"/>
      <c r="T124" s="47"/>
      <c r="U124" s="17">
        <f t="shared" ca="1" si="3"/>
        <v>44493</v>
      </c>
      <c r="V124" s="18">
        <f t="shared" ca="1" si="5"/>
        <v>29.024657534246575</v>
      </c>
      <c r="W124" s="79"/>
      <c r="X124" s="79"/>
      <c r="Y124" s="82"/>
    </row>
    <row r="125" spans="1:25" ht="20.100000000000001" customHeight="1" thickTop="1" thickBot="1">
      <c r="A125" s="14" t="s">
        <v>141</v>
      </c>
      <c r="B125" s="67" t="s">
        <v>1344</v>
      </c>
      <c r="C125" s="79" t="s">
        <v>1364</v>
      </c>
      <c r="D125" s="77">
        <v>35749</v>
      </c>
      <c r="E125" s="15" t="s">
        <v>1237</v>
      </c>
      <c r="F125" s="15" t="s">
        <v>1238</v>
      </c>
      <c r="G125" s="43" t="s">
        <v>1252</v>
      </c>
      <c r="H125" s="68" t="s">
        <v>1177</v>
      </c>
      <c r="I125" s="68" t="s">
        <v>1147</v>
      </c>
      <c r="J125" s="68"/>
      <c r="K125" s="16"/>
      <c r="L125" s="16"/>
      <c r="M125" s="69"/>
      <c r="N125" s="69"/>
      <c r="O125" s="68" t="s">
        <v>1148</v>
      </c>
      <c r="P125" s="70"/>
      <c r="Q125" s="70"/>
      <c r="R125" s="16"/>
      <c r="S125" s="16"/>
      <c r="T125" s="47"/>
      <c r="U125" s="17">
        <f t="shared" ca="1" si="3"/>
        <v>44493</v>
      </c>
      <c r="V125" s="18">
        <f t="shared" ca="1" si="5"/>
        <v>23.956164383561642</v>
      </c>
      <c r="W125" s="79"/>
      <c r="X125" s="79"/>
      <c r="Y125" s="82"/>
    </row>
    <row r="126" spans="1:25" ht="20.100000000000001" customHeight="1" thickTop="1" thickBot="1">
      <c r="A126" s="14" t="s">
        <v>142</v>
      </c>
      <c r="B126" s="67" t="s">
        <v>1345</v>
      </c>
      <c r="C126" s="79"/>
      <c r="D126" s="42">
        <v>37922</v>
      </c>
      <c r="E126" s="15" t="s">
        <v>1237</v>
      </c>
      <c r="F126" s="15" t="s">
        <v>1238</v>
      </c>
      <c r="G126" s="43" t="s">
        <v>1346</v>
      </c>
      <c r="H126" s="68" t="s">
        <v>1177</v>
      </c>
      <c r="I126" s="68" t="s">
        <v>1147</v>
      </c>
      <c r="J126" s="68"/>
      <c r="K126" s="16"/>
      <c r="L126" s="16"/>
      <c r="M126" s="69"/>
      <c r="N126" s="69"/>
      <c r="O126" s="68" t="s">
        <v>1148</v>
      </c>
      <c r="P126" s="70"/>
      <c r="Q126" s="70"/>
      <c r="R126" s="16"/>
      <c r="S126" s="16"/>
      <c r="T126" s="47"/>
      <c r="U126" s="17">
        <f t="shared" ca="1" si="3"/>
        <v>44493</v>
      </c>
      <c r="V126" s="18">
        <f t="shared" ca="1" si="5"/>
        <v>18.002739726027396</v>
      </c>
      <c r="W126" s="79"/>
      <c r="X126" s="79"/>
      <c r="Y126" s="82"/>
    </row>
    <row r="127" spans="1:25" ht="20.100000000000001" customHeight="1" thickTop="1" thickBot="1">
      <c r="A127" s="14" t="s">
        <v>143</v>
      </c>
      <c r="B127" s="67" t="s">
        <v>1347</v>
      </c>
      <c r="C127" s="79" t="s">
        <v>1275</v>
      </c>
      <c r="D127" s="42">
        <v>37177</v>
      </c>
      <c r="E127" s="15" t="s">
        <v>1237</v>
      </c>
      <c r="F127" s="15" t="s">
        <v>1238</v>
      </c>
      <c r="G127" s="43" t="s">
        <v>1294</v>
      </c>
      <c r="H127" s="68" t="s">
        <v>1177</v>
      </c>
      <c r="I127" s="68" t="s">
        <v>1147</v>
      </c>
      <c r="J127" s="68"/>
      <c r="K127" s="16"/>
      <c r="L127" s="16"/>
      <c r="M127" s="69"/>
      <c r="N127" s="69"/>
      <c r="O127" s="68" t="s">
        <v>1148</v>
      </c>
      <c r="P127" s="70"/>
      <c r="Q127" s="70"/>
      <c r="R127" s="16"/>
      <c r="S127" s="16"/>
      <c r="T127" s="47"/>
      <c r="U127" s="17">
        <f t="shared" ca="1" si="3"/>
        <v>44493</v>
      </c>
      <c r="V127" s="18">
        <f t="shared" ca="1" si="5"/>
        <v>20.043835616438358</v>
      </c>
      <c r="W127" s="79"/>
      <c r="X127" s="79"/>
      <c r="Y127" s="82"/>
    </row>
    <row r="128" spans="1:25" ht="20.100000000000001" customHeight="1" thickTop="1" thickBot="1">
      <c r="A128" s="14" t="s">
        <v>144</v>
      </c>
      <c r="B128" s="67" t="s">
        <v>1348</v>
      </c>
      <c r="C128" s="79" t="s">
        <v>1362</v>
      </c>
      <c r="D128" s="42">
        <v>36816</v>
      </c>
      <c r="E128" s="15" t="s">
        <v>1237</v>
      </c>
      <c r="F128" s="15" t="s">
        <v>1238</v>
      </c>
      <c r="G128" s="43" t="s">
        <v>1241</v>
      </c>
      <c r="H128" s="68" t="s">
        <v>1177</v>
      </c>
      <c r="I128" s="68" t="s">
        <v>1147</v>
      </c>
      <c r="J128" s="68"/>
      <c r="K128" s="16"/>
      <c r="L128" s="16"/>
      <c r="M128" s="68"/>
      <c r="N128" s="69"/>
      <c r="O128" s="69" t="s">
        <v>1148</v>
      </c>
      <c r="P128" s="70"/>
      <c r="Q128" s="70"/>
      <c r="R128" s="16"/>
      <c r="S128" s="16"/>
      <c r="T128" s="47"/>
      <c r="U128" s="17">
        <f t="shared" ca="1" si="3"/>
        <v>44493</v>
      </c>
      <c r="V128" s="18">
        <f t="shared" ca="1" si="5"/>
        <v>21.032876712328768</v>
      </c>
      <c r="W128" s="79"/>
      <c r="X128" s="79"/>
      <c r="Y128" s="82"/>
    </row>
    <row r="129" spans="1:25" ht="20.100000000000001" customHeight="1" thickTop="1" thickBot="1">
      <c r="A129" s="14" t="s">
        <v>145</v>
      </c>
      <c r="B129" s="33" t="s">
        <v>1349</v>
      </c>
      <c r="C129" s="79" t="s">
        <v>1359</v>
      </c>
      <c r="D129" s="42">
        <v>33662</v>
      </c>
      <c r="E129" s="15" t="s">
        <v>1237</v>
      </c>
      <c r="F129" s="15" t="s">
        <v>1238</v>
      </c>
      <c r="G129" s="43" t="s">
        <v>1350</v>
      </c>
      <c r="H129" s="44" t="s">
        <v>1146</v>
      </c>
      <c r="I129" s="44" t="s">
        <v>1351</v>
      </c>
      <c r="J129" s="44" t="s">
        <v>1148</v>
      </c>
      <c r="K129" s="16">
        <v>1998</v>
      </c>
      <c r="L129" s="16" t="s">
        <v>1148</v>
      </c>
      <c r="M129" s="49"/>
      <c r="N129" s="45"/>
      <c r="O129" s="44" t="s">
        <v>1148</v>
      </c>
      <c r="P129" s="46"/>
      <c r="Q129" s="46"/>
      <c r="R129" s="16"/>
      <c r="S129" s="16"/>
      <c r="T129" s="47"/>
      <c r="U129" s="17">
        <f t="shared" ca="1" si="0"/>
        <v>44493</v>
      </c>
      <c r="V129" s="18">
        <f t="shared" ref="V129:V136" ca="1" si="6">+(U129-D129)/365</f>
        <v>29.673972602739727</v>
      </c>
      <c r="W129" s="79"/>
      <c r="X129" s="79"/>
      <c r="Y129" s="82"/>
    </row>
    <row r="130" spans="1:25" ht="20.100000000000001" customHeight="1" thickTop="1" thickBot="1">
      <c r="A130" s="14" t="s">
        <v>146</v>
      </c>
      <c r="B130" s="33"/>
      <c r="C130" s="10"/>
      <c r="D130" s="42"/>
      <c r="E130" s="15"/>
      <c r="F130" s="15"/>
      <c r="G130" s="43"/>
      <c r="H130" s="44"/>
      <c r="I130" s="44"/>
      <c r="J130" s="44"/>
      <c r="K130" s="16"/>
      <c r="L130" s="16"/>
      <c r="M130" s="49"/>
      <c r="N130" s="45"/>
      <c r="O130" s="50"/>
      <c r="P130" s="46"/>
      <c r="Q130" s="46"/>
      <c r="R130" s="16"/>
      <c r="S130" s="16"/>
      <c r="T130" s="47"/>
      <c r="U130" s="17">
        <f t="shared" ca="1" si="0"/>
        <v>44493</v>
      </c>
      <c r="V130" s="18">
        <f t="shared" ca="1" si="6"/>
        <v>121.8986301369863</v>
      </c>
      <c r="W130" s="79"/>
      <c r="X130" s="79"/>
      <c r="Y130" s="82"/>
    </row>
    <row r="131" spans="1:25" ht="20.100000000000001" customHeight="1" thickTop="1" thickBot="1">
      <c r="A131" s="14" t="s">
        <v>147</v>
      </c>
      <c r="B131" s="33"/>
      <c r="C131" s="10"/>
      <c r="D131" s="42"/>
      <c r="E131" s="15"/>
      <c r="F131" s="15"/>
      <c r="G131" s="43"/>
      <c r="H131" s="44"/>
      <c r="I131" s="44"/>
      <c r="J131" s="44"/>
      <c r="K131" s="16"/>
      <c r="L131" s="16"/>
      <c r="M131" s="49"/>
      <c r="N131" s="45"/>
      <c r="O131" s="44"/>
      <c r="P131" s="46"/>
      <c r="Q131" s="46"/>
      <c r="R131" s="16"/>
      <c r="S131" s="16"/>
      <c r="T131" s="47"/>
      <c r="U131" s="17">
        <f t="shared" ca="1" si="0"/>
        <v>44493</v>
      </c>
      <c r="V131" s="18">
        <f t="shared" ca="1" si="6"/>
        <v>121.8986301369863</v>
      </c>
      <c r="W131" s="79"/>
      <c r="X131" s="79"/>
      <c r="Y131" s="82"/>
    </row>
    <row r="132" spans="1:25" ht="20.100000000000001" customHeight="1" thickTop="1" thickBot="1">
      <c r="A132" s="14" t="s">
        <v>148</v>
      </c>
      <c r="B132" s="33"/>
      <c r="C132" s="10"/>
      <c r="D132" s="42"/>
      <c r="E132" s="15"/>
      <c r="F132" s="15"/>
      <c r="G132" s="43"/>
      <c r="H132" s="44"/>
      <c r="I132" s="44"/>
      <c r="J132" s="44"/>
      <c r="K132" s="16"/>
      <c r="L132" s="16"/>
      <c r="M132" s="49"/>
      <c r="N132" s="45"/>
      <c r="O132" s="48"/>
      <c r="P132" s="46"/>
      <c r="Q132" s="46"/>
      <c r="R132" s="16"/>
      <c r="S132" s="16"/>
      <c r="T132" s="47"/>
      <c r="U132" s="17">
        <f t="shared" ca="1" si="0"/>
        <v>44493</v>
      </c>
      <c r="V132" s="18">
        <f t="shared" ca="1" si="6"/>
        <v>121.8986301369863</v>
      </c>
      <c r="W132" s="79"/>
      <c r="X132" s="79"/>
      <c r="Y132" s="82"/>
    </row>
    <row r="133" spans="1:25" ht="20.100000000000001" customHeight="1" thickTop="1" thickBot="1">
      <c r="A133" s="14" t="s">
        <v>149</v>
      </c>
      <c r="B133" s="33"/>
      <c r="C133" s="10"/>
      <c r="D133" s="42"/>
      <c r="E133" s="15"/>
      <c r="F133" s="15"/>
      <c r="G133" s="43"/>
      <c r="H133" s="44"/>
      <c r="I133" s="44"/>
      <c r="J133" s="44"/>
      <c r="K133" s="16"/>
      <c r="L133" s="16"/>
      <c r="M133" s="49"/>
      <c r="N133" s="54"/>
      <c r="O133" s="49"/>
      <c r="P133" s="46"/>
      <c r="Q133" s="46"/>
      <c r="R133" s="16"/>
      <c r="S133" s="16"/>
      <c r="T133" s="47"/>
      <c r="U133" s="17">
        <f t="shared" ca="1" si="0"/>
        <v>44493</v>
      </c>
      <c r="V133" s="18">
        <f t="shared" ca="1" si="6"/>
        <v>121.8986301369863</v>
      </c>
      <c r="W133" s="79"/>
      <c r="X133" s="79"/>
      <c r="Y133" s="82"/>
    </row>
    <row r="134" spans="1:25" ht="20.100000000000001" customHeight="1" thickTop="1" thickBot="1">
      <c r="A134" s="14" t="s">
        <v>150</v>
      </c>
      <c r="B134" s="33"/>
      <c r="C134" s="10"/>
      <c r="D134" s="42"/>
      <c r="E134" s="15"/>
      <c r="F134" s="15"/>
      <c r="G134" s="43"/>
      <c r="H134" s="44"/>
      <c r="I134" s="44"/>
      <c r="J134" s="44"/>
      <c r="K134" s="16"/>
      <c r="L134" s="16"/>
      <c r="M134" s="44"/>
      <c r="N134" s="49"/>
      <c r="O134" s="49"/>
      <c r="P134" s="46"/>
      <c r="Q134" s="46"/>
      <c r="R134" s="16"/>
      <c r="S134" s="16"/>
      <c r="T134" s="47"/>
      <c r="U134" s="17">
        <f t="shared" ca="1" si="0"/>
        <v>44493</v>
      </c>
      <c r="V134" s="18">
        <f t="shared" ca="1" si="6"/>
        <v>121.8986301369863</v>
      </c>
      <c r="W134" s="79"/>
      <c r="X134" s="79"/>
      <c r="Y134" s="82"/>
    </row>
    <row r="135" spans="1:25" ht="20.100000000000001" customHeight="1" thickTop="1" thickBot="1">
      <c r="A135" s="14" t="s">
        <v>151</v>
      </c>
      <c r="B135" s="33"/>
      <c r="C135" s="10"/>
      <c r="D135" s="42"/>
      <c r="E135" s="15"/>
      <c r="F135" s="15"/>
      <c r="G135" s="43"/>
      <c r="H135" s="44"/>
      <c r="I135" s="44"/>
      <c r="J135" s="44"/>
      <c r="K135" s="16"/>
      <c r="L135" s="16"/>
      <c r="M135" s="45"/>
      <c r="N135" s="49"/>
      <c r="O135" s="45"/>
      <c r="P135" s="46"/>
      <c r="Q135" s="46"/>
      <c r="R135" s="16"/>
      <c r="S135" s="16"/>
      <c r="T135" s="47"/>
      <c r="U135" s="17">
        <f t="shared" ca="1" si="0"/>
        <v>44493</v>
      </c>
      <c r="V135" s="18">
        <f t="shared" ca="1" si="6"/>
        <v>121.8986301369863</v>
      </c>
      <c r="W135" s="79"/>
      <c r="X135" s="79"/>
      <c r="Y135" s="82"/>
    </row>
    <row r="136" spans="1:25" ht="20.100000000000001" customHeight="1" thickTop="1" thickBot="1">
      <c r="A136" s="14" t="s">
        <v>152</v>
      </c>
      <c r="B136" s="33"/>
      <c r="C136" s="10"/>
      <c r="D136" s="42"/>
      <c r="E136" s="15"/>
      <c r="F136" s="15"/>
      <c r="G136" s="43"/>
      <c r="H136" s="44"/>
      <c r="I136" s="44"/>
      <c r="J136" s="44"/>
      <c r="K136" s="16"/>
      <c r="L136" s="16"/>
      <c r="M136" s="45"/>
      <c r="N136" s="49"/>
      <c r="O136" s="44"/>
      <c r="P136" s="46"/>
      <c r="Q136" s="46"/>
      <c r="R136" s="16"/>
      <c r="S136" s="16"/>
      <c r="T136" s="47"/>
      <c r="U136" s="17">
        <f t="shared" ca="1" si="0"/>
        <v>44493</v>
      </c>
      <c r="V136" s="18">
        <f t="shared" ca="1" si="6"/>
        <v>121.8986301369863</v>
      </c>
      <c r="W136" s="79"/>
      <c r="X136" s="79"/>
      <c r="Y136" s="82"/>
    </row>
    <row r="137" spans="1:25" ht="20.100000000000001" customHeight="1" thickTop="1" thickBot="1">
      <c r="A137" s="14" t="s">
        <v>153</v>
      </c>
      <c r="B137" s="33"/>
      <c r="C137" s="10"/>
      <c r="D137" s="42"/>
      <c r="E137" s="15"/>
      <c r="F137" s="15"/>
      <c r="G137" s="43"/>
      <c r="H137" s="44"/>
      <c r="I137" s="44"/>
      <c r="J137" s="44"/>
      <c r="K137" s="16"/>
      <c r="L137" s="16"/>
      <c r="M137" s="45"/>
      <c r="N137" s="49"/>
      <c r="O137" s="44"/>
      <c r="P137" s="46"/>
      <c r="Q137" s="46"/>
      <c r="R137" s="16"/>
      <c r="S137" s="16"/>
      <c r="T137" s="47"/>
      <c r="U137" s="17">
        <f t="shared" ca="1" si="0"/>
        <v>44493</v>
      </c>
      <c r="V137" s="18">
        <f t="shared" ref="V137:V200" ca="1" si="7">+(U137-D137)/365</f>
        <v>121.8986301369863</v>
      </c>
      <c r="W137" s="79"/>
      <c r="X137" s="79"/>
      <c r="Y137" s="82"/>
    </row>
    <row r="138" spans="1:25" ht="20.100000000000001" customHeight="1" thickTop="1" thickBot="1">
      <c r="A138" s="14" t="s">
        <v>154</v>
      </c>
      <c r="B138" s="33"/>
      <c r="C138" s="10"/>
      <c r="D138" s="42"/>
      <c r="E138" s="15"/>
      <c r="F138" s="15"/>
      <c r="G138" s="43"/>
      <c r="H138" s="44"/>
      <c r="I138" s="44"/>
      <c r="J138" s="44"/>
      <c r="K138" s="16"/>
      <c r="L138" s="16"/>
      <c r="M138" s="45"/>
      <c r="N138" s="49"/>
      <c r="O138" s="44"/>
      <c r="P138" s="46"/>
      <c r="Q138" s="46"/>
      <c r="R138" s="16"/>
      <c r="S138" s="16"/>
      <c r="T138" s="47"/>
      <c r="U138" s="17">
        <f t="shared" ca="1" si="0"/>
        <v>44493</v>
      </c>
      <c r="V138" s="18">
        <f t="shared" ca="1" si="7"/>
        <v>121.8986301369863</v>
      </c>
      <c r="W138" s="79"/>
      <c r="X138" s="79"/>
      <c r="Y138" s="82"/>
    </row>
    <row r="139" spans="1:25" ht="20.100000000000001" customHeight="1" thickTop="1" thickBot="1">
      <c r="A139" s="14" t="s">
        <v>155</v>
      </c>
      <c r="B139" s="33"/>
      <c r="C139" s="10"/>
      <c r="D139" s="42"/>
      <c r="E139" s="15"/>
      <c r="F139" s="15"/>
      <c r="G139" s="43"/>
      <c r="H139" s="44"/>
      <c r="I139" s="44"/>
      <c r="J139" s="44"/>
      <c r="K139" s="16"/>
      <c r="L139" s="16"/>
      <c r="M139" s="45"/>
      <c r="N139" s="49"/>
      <c r="O139" s="45"/>
      <c r="P139" s="46"/>
      <c r="Q139" s="46"/>
      <c r="R139" s="16"/>
      <c r="S139" s="16"/>
      <c r="T139" s="47"/>
      <c r="U139" s="17">
        <f t="shared" ca="1" si="0"/>
        <v>44493</v>
      </c>
      <c r="V139" s="18">
        <f t="shared" ca="1" si="7"/>
        <v>121.8986301369863</v>
      </c>
      <c r="W139" s="79"/>
      <c r="X139" s="79"/>
      <c r="Y139" s="82"/>
    </row>
    <row r="140" spans="1:25" ht="20.100000000000001" customHeight="1" thickTop="1" thickBot="1">
      <c r="A140" s="14" t="s">
        <v>156</v>
      </c>
      <c r="B140" s="33"/>
      <c r="C140" s="10"/>
      <c r="D140" s="47"/>
      <c r="E140" s="15"/>
      <c r="F140" s="15"/>
      <c r="G140" s="43"/>
      <c r="H140" s="44"/>
      <c r="I140" s="44"/>
      <c r="J140" s="44"/>
      <c r="K140" s="16"/>
      <c r="L140" s="16"/>
      <c r="M140" s="45"/>
      <c r="N140" s="45"/>
      <c r="O140" s="45"/>
      <c r="P140" s="46"/>
      <c r="Q140" s="46"/>
      <c r="R140" s="16"/>
      <c r="S140" s="16"/>
      <c r="T140" s="47"/>
      <c r="U140" s="17">
        <f t="shared" ca="1" si="0"/>
        <v>44493</v>
      </c>
      <c r="V140" s="18">
        <f t="shared" ca="1" si="7"/>
        <v>121.8986301369863</v>
      </c>
      <c r="W140" s="79"/>
      <c r="X140" s="79"/>
      <c r="Y140" s="82"/>
    </row>
    <row r="141" spans="1:25" ht="20.100000000000001" customHeight="1" thickTop="1" thickBot="1">
      <c r="A141" s="14" t="s">
        <v>157</v>
      </c>
      <c r="B141" s="33"/>
      <c r="C141" s="10"/>
      <c r="D141" s="42"/>
      <c r="E141" s="15"/>
      <c r="F141" s="15"/>
      <c r="G141" s="43"/>
      <c r="H141" s="44"/>
      <c r="I141" s="44"/>
      <c r="J141" s="44"/>
      <c r="K141" s="16"/>
      <c r="L141" s="16"/>
      <c r="M141" s="45"/>
      <c r="N141" s="45"/>
      <c r="O141" s="44"/>
      <c r="P141" s="46"/>
      <c r="Q141" s="46"/>
      <c r="R141" s="16"/>
      <c r="S141" s="16"/>
      <c r="T141" s="47"/>
      <c r="U141" s="17">
        <f t="shared" ca="1" si="0"/>
        <v>44493</v>
      </c>
      <c r="V141" s="18">
        <f t="shared" ca="1" si="7"/>
        <v>121.8986301369863</v>
      </c>
      <c r="W141" s="79"/>
      <c r="X141" s="79"/>
      <c r="Y141" s="82"/>
    </row>
    <row r="142" spans="1:25" ht="20.100000000000001" customHeight="1" thickTop="1" thickBot="1">
      <c r="A142" s="14" t="s">
        <v>158</v>
      </c>
      <c r="B142" s="33"/>
      <c r="C142" s="10"/>
      <c r="D142" s="42"/>
      <c r="E142" s="15"/>
      <c r="F142" s="15"/>
      <c r="G142" s="43"/>
      <c r="H142" s="44"/>
      <c r="I142" s="44"/>
      <c r="J142" s="44"/>
      <c r="K142" s="16"/>
      <c r="L142" s="16"/>
      <c r="M142" s="45"/>
      <c r="N142" s="45"/>
      <c r="O142" s="44"/>
      <c r="P142" s="46"/>
      <c r="Q142" s="46"/>
      <c r="R142" s="16"/>
      <c r="S142" s="16"/>
      <c r="T142" s="47"/>
      <c r="U142" s="17">
        <f t="shared" ca="1" si="0"/>
        <v>44493</v>
      </c>
      <c r="V142" s="18">
        <f t="shared" ca="1" si="7"/>
        <v>121.8986301369863</v>
      </c>
      <c r="W142" s="79"/>
      <c r="X142" s="79"/>
      <c r="Y142" s="82"/>
    </row>
    <row r="143" spans="1:25" ht="20.100000000000001" customHeight="1" thickTop="1" thickBot="1">
      <c r="A143" s="14" t="s">
        <v>159</v>
      </c>
      <c r="B143" s="33"/>
      <c r="C143" s="10"/>
      <c r="D143" s="42"/>
      <c r="E143" s="15"/>
      <c r="F143" s="15"/>
      <c r="G143" s="43"/>
      <c r="H143" s="44"/>
      <c r="I143" s="44"/>
      <c r="J143" s="44"/>
      <c r="K143" s="16"/>
      <c r="L143" s="16"/>
      <c r="M143" s="44"/>
      <c r="N143" s="45"/>
      <c r="O143" s="45"/>
      <c r="P143" s="46"/>
      <c r="Q143" s="46"/>
      <c r="R143" s="16"/>
      <c r="S143" s="16"/>
      <c r="T143" s="47"/>
      <c r="U143" s="17">
        <f t="shared" ca="1" si="0"/>
        <v>44493</v>
      </c>
      <c r="V143" s="18">
        <f t="shared" ca="1" si="7"/>
        <v>121.8986301369863</v>
      </c>
      <c r="W143" s="79"/>
      <c r="X143" s="79"/>
      <c r="Y143" s="82"/>
    </row>
    <row r="144" spans="1:25" ht="20.100000000000001" customHeight="1" thickTop="1" thickBot="1">
      <c r="A144" s="14" t="s">
        <v>160</v>
      </c>
      <c r="B144" s="33"/>
      <c r="C144" s="10"/>
      <c r="D144" s="42"/>
      <c r="E144" s="15"/>
      <c r="F144" s="15"/>
      <c r="G144" s="43"/>
      <c r="H144" s="44"/>
      <c r="I144" s="44"/>
      <c r="J144" s="44"/>
      <c r="K144" s="16"/>
      <c r="L144" s="16"/>
      <c r="M144" s="45"/>
      <c r="N144" s="45"/>
      <c r="O144" s="44"/>
      <c r="P144" s="46"/>
      <c r="Q144" s="46"/>
      <c r="R144" s="16"/>
      <c r="S144" s="16"/>
      <c r="T144" s="47"/>
      <c r="U144" s="17">
        <f t="shared" ca="1" si="0"/>
        <v>44493</v>
      </c>
      <c r="V144" s="18">
        <f t="shared" ca="1" si="7"/>
        <v>121.8986301369863</v>
      </c>
      <c r="W144" s="79"/>
      <c r="X144" s="79"/>
      <c r="Y144" s="82"/>
    </row>
    <row r="145" spans="1:25" ht="20.100000000000001" customHeight="1" thickTop="1" thickBot="1">
      <c r="A145" s="14" t="s">
        <v>161</v>
      </c>
      <c r="B145" s="33"/>
      <c r="C145" s="10"/>
      <c r="D145" s="42"/>
      <c r="E145" s="15"/>
      <c r="F145" s="15"/>
      <c r="G145" s="43"/>
      <c r="H145" s="44"/>
      <c r="I145" s="44"/>
      <c r="J145" s="44"/>
      <c r="K145" s="16"/>
      <c r="L145" s="16"/>
      <c r="M145" s="45"/>
      <c r="N145" s="45"/>
      <c r="O145" s="44"/>
      <c r="P145" s="46"/>
      <c r="Q145" s="46"/>
      <c r="R145" s="16"/>
      <c r="S145" s="16"/>
      <c r="T145" s="47"/>
      <c r="U145" s="17">
        <f t="shared" ca="1" si="0"/>
        <v>44493</v>
      </c>
      <c r="V145" s="18">
        <f t="shared" ca="1" si="7"/>
        <v>121.8986301369863</v>
      </c>
      <c r="W145" s="79"/>
      <c r="X145" s="79"/>
      <c r="Y145" s="82"/>
    </row>
    <row r="146" spans="1:25" ht="20.100000000000001" customHeight="1" thickTop="1" thickBot="1">
      <c r="A146" s="14" t="s">
        <v>162</v>
      </c>
      <c r="B146" s="33"/>
      <c r="C146" s="10"/>
      <c r="D146" s="42"/>
      <c r="E146" s="15"/>
      <c r="F146" s="15"/>
      <c r="G146" s="43"/>
      <c r="H146" s="44"/>
      <c r="I146" s="44"/>
      <c r="J146" s="44"/>
      <c r="K146" s="16"/>
      <c r="L146" s="16"/>
      <c r="M146" s="45"/>
      <c r="N146" s="45"/>
      <c r="O146" s="44"/>
      <c r="P146" s="46"/>
      <c r="Q146" s="46"/>
      <c r="R146" s="16"/>
      <c r="S146" s="16"/>
      <c r="T146" s="47"/>
      <c r="U146" s="17">
        <f t="shared" ca="1" si="0"/>
        <v>44493</v>
      </c>
      <c r="V146" s="18">
        <f t="shared" ca="1" si="7"/>
        <v>121.8986301369863</v>
      </c>
      <c r="W146" s="79"/>
      <c r="X146" s="79"/>
      <c r="Y146" s="82"/>
    </row>
    <row r="147" spans="1:25" ht="20.100000000000001" customHeight="1" thickTop="1" thickBot="1">
      <c r="A147" s="14" t="s">
        <v>163</v>
      </c>
      <c r="B147" s="33"/>
      <c r="C147" s="10"/>
      <c r="D147" s="42"/>
      <c r="E147" s="15"/>
      <c r="F147" s="15"/>
      <c r="G147" s="43"/>
      <c r="H147" s="44"/>
      <c r="I147" s="44"/>
      <c r="J147" s="44"/>
      <c r="K147" s="16"/>
      <c r="L147" s="16"/>
      <c r="M147" s="45"/>
      <c r="N147" s="45"/>
      <c r="O147" s="44"/>
      <c r="P147" s="46"/>
      <c r="Q147" s="46"/>
      <c r="R147" s="16"/>
      <c r="S147" s="16"/>
      <c r="T147" s="47"/>
      <c r="U147" s="17">
        <f t="shared" ca="1" si="0"/>
        <v>44493</v>
      </c>
      <c r="V147" s="18">
        <f t="shared" ca="1" si="7"/>
        <v>121.8986301369863</v>
      </c>
      <c r="W147" s="79"/>
      <c r="X147" s="79"/>
      <c r="Y147" s="82"/>
    </row>
    <row r="148" spans="1:25" ht="20.100000000000001" customHeight="1" thickTop="1" thickBot="1">
      <c r="A148" s="14" t="s">
        <v>164</v>
      </c>
      <c r="B148" s="33"/>
      <c r="C148" s="10"/>
      <c r="D148" s="42"/>
      <c r="E148" s="15"/>
      <c r="F148" s="15"/>
      <c r="G148" s="43"/>
      <c r="H148" s="44"/>
      <c r="I148" s="44"/>
      <c r="J148" s="44"/>
      <c r="K148" s="16"/>
      <c r="L148" s="16"/>
      <c r="M148" s="49"/>
      <c r="N148" s="45"/>
      <c r="O148" s="45"/>
      <c r="P148" s="46"/>
      <c r="Q148" s="46"/>
      <c r="R148" s="16"/>
      <c r="S148" s="16"/>
      <c r="T148" s="47"/>
      <c r="U148" s="17">
        <f t="shared" ca="1" si="0"/>
        <v>44493</v>
      </c>
      <c r="V148" s="18">
        <f t="shared" ca="1" si="7"/>
        <v>121.8986301369863</v>
      </c>
      <c r="W148" s="79"/>
      <c r="X148" s="79"/>
      <c r="Y148" s="82"/>
    </row>
    <row r="149" spans="1:25" ht="20.100000000000001" customHeight="1" thickTop="1" thickBot="1">
      <c r="A149" s="14" t="s">
        <v>165</v>
      </c>
      <c r="B149" s="33"/>
      <c r="C149" s="10"/>
      <c r="D149" s="42"/>
      <c r="E149" s="15"/>
      <c r="F149" s="15"/>
      <c r="G149" s="43"/>
      <c r="H149" s="44"/>
      <c r="I149" s="44"/>
      <c r="J149" s="44"/>
      <c r="K149" s="16"/>
      <c r="L149" s="16"/>
      <c r="M149" s="49"/>
      <c r="N149" s="49"/>
      <c r="O149" s="45"/>
      <c r="P149" s="46"/>
      <c r="Q149" s="46"/>
      <c r="R149" s="16"/>
      <c r="S149" s="16"/>
      <c r="T149" s="47"/>
      <c r="U149" s="17">
        <f t="shared" ca="1" si="0"/>
        <v>44493</v>
      </c>
      <c r="V149" s="18">
        <f t="shared" ca="1" si="7"/>
        <v>121.8986301369863</v>
      </c>
      <c r="W149" s="79"/>
      <c r="X149" s="79"/>
      <c r="Y149" s="82"/>
    </row>
    <row r="150" spans="1:25" ht="20.100000000000001" customHeight="1" thickTop="1" thickBot="1">
      <c r="A150" s="14" t="s">
        <v>166</v>
      </c>
      <c r="B150" s="33"/>
      <c r="C150" s="10"/>
      <c r="D150" s="42"/>
      <c r="E150" s="15"/>
      <c r="F150" s="15"/>
      <c r="G150" s="43"/>
      <c r="H150" s="44"/>
      <c r="I150" s="44"/>
      <c r="J150" s="44"/>
      <c r="K150" s="16"/>
      <c r="L150" s="16"/>
      <c r="M150" s="49"/>
      <c r="N150" s="49"/>
      <c r="O150" s="45"/>
      <c r="P150" s="46"/>
      <c r="Q150" s="46"/>
      <c r="R150" s="16"/>
      <c r="S150" s="16"/>
      <c r="T150" s="47"/>
      <c r="U150" s="17">
        <f t="shared" ca="1" si="0"/>
        <v>44493</v>
      </c>
      <c r="V150" s="18">
        <f t="shared" ca="1" si="7"/>
        <v>121.8986301369863</v>
      </c>
      <c r="W150" s="79"/>
      <c r="X150" s="79"/>
      <c r="Y150" s="82"/>
    </row>
    <row r="151" spans="1:25" ht="20.100000000000001" customHeight="1" thickTop="1" thickBot="1">
      <c r="A151" s="14" t="s">
        <v>167</v>
      </c>
      <c r="B151" s="33"/>
      <c r="C151" s="10"/>
      <c r="D151" s="42"/>
      <c r="E151" s="15"/>
      <c r="F151" s="15"/>
      <c r="G151" s="43"/>
      <c r="H151" s="44"/>
      <c r="I151" s="44"/>
      <c r="J151" s="44"/>
      <c r="K151" s="16"/>
      <c r="L151" s="16"/>
      <c r="M151" s="49"/>
      <c r="N151" s="49"/>
      <c r="O151" s="44"/>
      <c r="P151" s="46"/>
      <c r="Q151" s="46"/>
      <c r="R151" s="16"/>
      <c r="S151" s="16"/>
      <c r="T151" s="47"/>
      <c r="U151" s="17">
        <f t="shared" ca="1" si="0"/>
        <v>44493</v>
      </c>
      <c r="V151" s="18">
        <f t="shared" ca="1" si="7"/>
        <v>121.8986301369863</v>
      </c>
      <c r="W151" s="79"/>
      <c r="X151" s="79"/>
      <c r="Y151" s="82"/>
    </row>
    <row r="152" spans="1:25" ht="20.100000000000001" customHeight="1" thickTop="1" thickBot="1">
      <c r="A152" s="14" t="s">
        <v>168</v>
      </c>
      <c r="B152" s="33"/>
      <c r="C152" s="10"/>
      <c r="D152" s="42"/>
      <c r="E152" s="15"/>
      <c r="F152" s="15"/>
      <c r="G152" s="43"/>
      <c r="H152" s="44"/>
      <c r="I152" s="44"/>
      <c r="J152" s="44"/>
      <c r="K152" s="16"/>
      <c r="L152" s="16"/>
      <c r="M152" s="49"/>
      <c r="N152" s="49"/>
      <c r="O152" s="45"/>
      <c r="P152" s="46"/>
      <c r="Q152" s="46"/>
      <c r="R152" s="16"/>
      <c r="S152" s="16"/>
      <c r="T152" s="47"/>
      <c r="U152" s="17">
        <f t="shared" ca="1" si="0"/>
        <v>44493</v>
      </c>
      <c r="V152" s="18">
        <f t="shared" ca="1" si="7"/>
        <v>121.8986301369863</v>
      </c>
      <c r="W152" s="79"/>
      <c r="X152" s="79"/>
      <c r="Y152" s="82"/>
    </row>
    <row r="153" spans="1:25" ht="20.100000000000001" customHeight="1" thickTop="1" thickBot="1">
      <c r="A153" s="14" t="s">
        <v>169</v>
      </c>
      <c r="B153" s="33"/>
      <c r="C153" s="10"/>
      <c r="D153" s="42"/>
      <c r="E153" s="15"/>
      <c r="F153" s="15"/>
      <c r="G153" s="43"/>
      <c r="H153" s="44"/>
      <c r="I153" s="44"/>
      <c r="J153" s="44"/>
      <c r="K153" s="16"/>
      <c r="L153" s="16"/>
      <c r="M153" s="49"/>
      <c r="N153" s="49"/>
      <c r="O153" s="44"/>
      <c r="P153" s="46"/>
      <c r="Q153" s="46"/>
      <c r="R153" s="16"/>
      <c r="S153" s="16"/>
      <c r="T153" s="47"/>
      <c r="U153" s="17">
        <f t="shared" ca="1" si="0"/>
        <v>44493</v>
      </c>
      <c r="V153" s="18">
        <f t="shared" ca="1" si="7"/>
        <v>121.8986301369863</v>
      </c>
      <c r="W153" s="79"/>
      <c r="X153" s="79"/>
      <c r="Y153" s="82"/>
    </row>
    <row r="154" spans="1:25" ht="20.100000000000001" customHeight="1" thickTop="1" thickBot="1">
      <c r="A154" s="14" t="s">
        <v>170</v>
      </c>
      <c r="B154" s="33"/>
      <c r="C154" s="10"/>
      <c r="D154" s="47"/>
      <c r="E154" s="15"/>
      <c r="F154" s="15"/>
      <c r="G154" s="43"/>
      <c r="H154" s="44"/>
      <c r="I154" s="44"/>
      <c r="J154" s="44"/>
      <c r="K154" s="16"/>
      <c r="L154" s="16"/>
      <c r="M154" s="45"/>
      <c r="N154" s="45"/>
      <c r="O154" s="50"/>
      <c r="P154" s="46"/>
      <c r="Q154" s="46"/>
      <c r="R154" s="16"/>
      <c r="S154" s="16"/>
      <c r="T154" s="47"/>
      <c r="U154" s="17">
        <f t="shared" ca="1" si="0"/>
        <v>44493</v>
      </c>
      <c r="V154" s="18">
        <f t="shared" ca="1" si="7"/>
        <v>121.8986301369863</v>
      </c>
      <c r="W154" s="79"/>
      <c r="X154" s="79"/>
      <c r="Y154" s="82"/>
    </row>
    <row r="155" spans="1:25" ht="20.100000000000001" customHeight="1" thickTop="1" thickBot="1">
      <c r="A155" s="14" t="s">
        <v>171</v>
      </c>
      <c r="B155" s="33"/>
      <c r="C155" s="10"/>
      <c r="D155" s="42"/>
      <c r="E155" s="15"/>
      <c r="F155" s="15"/>
      <c r="G155" s="43"/>
      <c r="H155" s="44"/>
      <c r="I155" s="44"/>
      <c r="J155" s="44"/>
      <c r="K155" s="16"/>
      <c r="L155" s="16"/>
      <c r="M155" s="49"/>
      <c r="N155" s="45"/>
      <c r="O155" s="45"/>
      <c r="P155" s="46"/>
      <c r="Q155" s="46"/>
      <c r="R155" s="16"/>
      <c r="S155" s="16"/>
      <c r="T155" s="47"/>
      <c r="U155" s="17">
        <f t="shared" ca="1" si="0"/>
        <v>44493</v>
      </c>
      <c r="V155" s="18">
        <f t="shared" ca="1" si="7"/>
        <v>121.8986301369863</v>
      </c>
      <c r="W155" s="79"/>
      <c r="X155" s="79"/>
      <c r="Y155" s="82"/>
    </row>
    <row r="156" spans="1:25" ht="20.100000000000001" customHeight="1" thickTop="1" thickBot="1">
      <c r="A156" s="14" t="s">
        <v>172</v>
      </c>
      <c r="B156" s="33"/>
      <c r="C156" s="10"/>
      <c r="D156" s="42"/>
      <c r="E156" s="15"/>
      <c r="F156" s="15"/>
      <c r="G156" s="43"/>
      <c r="H156" s="44"/>
      <c r="I156" s="44"/>
      <c r="J156" s="44"/>
      <c r="K156" s="16"/>
      <c r="L156" s="16"/>
      <c r="M156" s="45"/>
      <c r="N156" s="45"/>
      <c r="O156" s="50"/>
      <c r="P156" s="46"/>
      <c r="Q156" s="46"/>
      <c r="R156" s="16"/>
      <c r="S156" s="16"/>
      <c r="T156" s="47"/>
      <c r="U156" s="17">
        <f t="shared" ca="1" si="0"/>
        <v>44493</v>
      </c>
      <c r="V156" s="18">
        <f t="shared" ca="1" si="7"/>
        <v>121.8986301369863</v>
      </c>
      <c r="W156" s="79"/>
      <c r="X156" s="79"/>
      <c r="Y156" s="82"/>
    </row>
    <row r="157" spans="1:25" ht="20.100000000000001" customHeight="1" thickTop="1" thickBot="1">
      <c r="A157" s="14" t="s">
        <v>173</v>
      </c>
      <c r="B157" s="33"/>
      <c r="C157" s="10"/>
      <c r="D157" s="42"/>
      <c r="E157" s="15"/>
      <c r="F157" s="15"/>
      <c r="G157" s="43"/>
      <c r="H157" s="44"/>
      <c r="I157" s="44"/>
      <c r="J157" s="44"/>
      <c r="K157" s="16"/>
      <c r="L157" s="16"/>
      <c r="M157" s="45"/>
      <c r="N157" s="45"/>
      <c r="O157" s="44"/>
      <c r="P157" s="46"/>
      <c r="Q157" s="46"/>
      <c r="R157" s="16"/>
      <c r="S157" s="16"/>
      <c r="T157" s="47"/>
      <c r="U157" s="17">
        <f t="shared" ca="1" si="0"/>
        <v>44493</v>
      </c>
      <c r="V157" s="18">
        <f t="shared" ca="1" si="7"/>
        <v>121.8986301369863</v>
      </c>
      <c r="W157" s="79"/>
      <c r="X157" s="79"/>
      <c r="Y157" s="82"/>
    </row>
    <row r="158" spans="1:25" ht="20.100000000000001" customHeight="1" thickTop="1" thickBot="1">
      <c r="A158" s="14" t="s">
        <v>174</v>
      </c>
      <c r="B158" s="33"/>
      <c r="C158" s="10"/>
      <c r="D158" s="42"/>
      <c r="E158" s="15"/>
      <c r="F158" s="15"/>
      <c r="G158" s="43"/>
      <c r="H158" s="44"/>
      <c r="I158" s="44"/>
      <c r="J158" s="44"/>
      <c r="K158" s="16"/>
      <c r="L158" s="16"/>
      <c r="M158" s="45"/>
      <c r="N158" s="45"/>
      <c r="O158" s="45"/>
      <c r="P158" s="46"/>
      <c r="Q158" s="46"/>
      <c r="R158" s="16"/>
      <c r="S158" s="16"/>
      <c r="T158" s="47"/>
      <c r="U158" s="17">
        <f t="shared" ca="1" si="0"/>
        <v>44493</v>
      </c>
      <c r="V158" s="18">
        <f t="shared" ca="1" si="7"/>
        <v>121.8986301369863</v>
      </c>
      <c r="W158" s="79"/>
      <c r="X158" s="79"/>
      <c r="Y158" s="82"/>
    </row>
    <row r="159" spans="1:25" ht="20.100000000000001" customHeight="1" thickTop="1" thickBot="1">
      <c r="A159" s="14" t="s">
        <v>175</v>
      </c>
      <c r="B159" s="33"/>
      <c r="C159" s="10"/>
      <c r="D159" s="42"/>
      <c r="E159" s="15"/>
      <c r="F159" s="15"/>
      <c r="G159" s="43"/>
      <c r="H159" s="44"/>
      <c r="I159" s="44"/>
      <c r="J159" s="44"/>
      <c r="K159" s="16"/>
      <c r="L159" s="16"/>
      <c r="M159" s="45"/>
      <c r="N159" s="45"/>
      <c r="O159" s="45"/>
      <c r="P159" s="46"/>
      <c r="Q159" s="46"/>
      <c r="R159" s="16"/>
      <c r="S159" s="16"/>
      <c r="T159" s="47"/>
      <c r="U159" s="17">
        <f t="shared" ca="1" si="0"/>
        <v>44493</v>
      </c>
      <c r="V159" s="18">
        <f t="shared" ca="1" si="7"/>
        <v>121.8986301369863</v>
      </c>
      <c r="W159" s="79"/>
      <c r="X159" s="79"/>
      <c r="Y159" s="82"/>
    </row>
    <row r="160" spans="1:25" ht="20.100000000000001" customHeight="1" thickTop="1" thickBot="1">
      <c r="A160" s="14" t="s">
        <v>176</v>
      </c>
      <c r="B160" s="33"/>
      <c r="C160" s="10"/>
      <c r="D160" s="47"/>
      <c r="E160" s="15"/>
      <c r="F160" s="15"/>
      <c r="G160" s="43"/>
      <c r="H160" s="44"/>
      <c r="I160" s="44"/>
      <c r="J160" s="44"/>
      <c r="K160" s="16"/>
      <c r="L160" s="16"/>
      <c r="M160" s="45"/>
      <c r="N160" s="45"/>
      <c r="O160" s="45"/>
      <c r="P160" s="46"/>
      <c r="Q160" s="46"/>
      <c r="R160" s="16"/>
      <c r="S160" s="16"/>
      <c r="T160" s="47"/>
      <c r="U160" s="17">
        <f t="shared" ca="1" si="0"/>
        <v>44493</v>
      </c>
      <c r="V160" s="18">
        <f t="shared" ca="1" si="7"/>
        <v>121.8986301369863</v>
      </c>
      <c r="W160" s="79"/>
      <c r="X160" s="79"/>
      <c r="Y160" s="82"/>
    </row>
    <row r="161" spans="1:25" ht="20.100000000000001" customHeight="1" thickTop="1" thickBot="1">
      <c r="A161" s="14" t="s">
        <v>177</v>
      </c>
      <c r="B161" s="33"/>
      <c r="C161" s="10"/>
      <c r="D161" s="42"/>
      <c r="E161" s="15"/>
      <c r="F161" s="15"/>
      <c r="G161" s="43"/>
      <c r="H161" s="44"/>
      <c r="I161" s="44"/>
      <c r="J161" s="44"/>
      <c r="K161" s="16"/>
      <c r="L161" s="16"/>
      <c r="M161" s="45"/>
      <c r="N161" s="45"/>
      <c r="O161" s="44"/>
      <c r="P161" s="46"/>
      <c r="Q161" s="46"/>
      <c r="R161" s="16"/>
      <c r="S161" s="16"/>
      <c r="T161" s="47"/>
      <c r="U161" s="17">
        <f t="shared" ca="1" si="0"/>
        <v>44493</v>
      </c>
      <c r="V161" s="18">
        <f t="shared" ca="1" si="7"/>
        <v>121.8986301369863</v>
      </c>
      <c r="W161" s="79"/>
      <c r="X161" s="79"/>
      <c r="Y161" s="82"/>
    </row>
    <row r="162" spans="1:25" ht="20.100000000000001" customHeight="1" thickTop="1" thickBot="1">
      <c r="A162" s="14" t="s">
        <v>178</v>
      </c>
      <c r="B162" s="33"/>
      <c r="C162" s="10"/>
      <c r="D162" s="42"/>
      <c r="E162" s="15"/>
      <c r="F162" s="15"/>
      <c r="G162" s="43"/>
      <c r="H162" s="44"/>
      <c r="I162" s="44"/>
      <c r="J162" s="44"/>
      <c r="K162" s="16"/>
      <c r="L162" s="16"/>
      <c r="M162" s="45"/>
      <c r="N162" s="45"/>
      <c r="O162" s="44"/>
      <c r="P162" s="46"/>
      <c r="Q162" s="46"/>
      <c r="R162" s="16"/>
      <c r="S162" s="16"/>
      <c r="T162" s="47"/>
      <c r="U162" s="17">
        <f t="shared" ca="1" si="0"/>
        <v>44493</v>
      </c>
      <c r="V162" s="18">
        <f t="shared" ca="1" si="7"/>
        <v>121.8986301369863</v>
      </c>
      <c r="W162" s="79"/>
      <c r="X162" s="79"/>
      <c r="Y162" s="82"/>
    </row>
    <row r="163" spans="1:25" ht="20.100000000000001" customHeight="1" thickTop="1" thickBot="1">
      <c r="A163" s="14" t="s">
        <v>179</v>
      </c>
      <c r="B163" s="33"/>
      <c r="C163" s="10"/>
      <c r="D163" s="42"/>
      <c r="E163" s="15"/>
      <c r="F163" s="15"/>
      <c r="G163" s="43"/>
      <c r="H163" s="44"/>
      <c r="I163" s="44"/>
      <c r="J163" s="44"/>
      <c r="K163" s="16"/>
      <c r="L163" s="16"/>
      <c r="M163" s="45"/>
      <c r="N163" s="45"/>
      <c r="O163" s="44"/>
      <c r="P163" s="46"/>
      <c r="Q163" s="46"/>
      <c r="R163" s="16"/>
      <c r="S163" s="16"/>
      <c r="T163" s="47"/>
      <c r="U163" s="17">
        <f t="shared" ca="1" si="0"/>
        <v>44493</v>
      </c>
      <c r="V163" s="18">
        <f t="shared" ca="1" si="7"/>
        <v>121.8986301369863</v>
      </c>
      <c r="W163" s="79"/>
      <c r="X163" s="79"/>
      <c r="Y163" s="82"/>
    </row>
    <row r="164" spans="1:25" ht="20.100000000000001" customHeight="1" thickTop="1" thickBot="1">
      <c r="A164" s="14" t="s">
        <v>180</v>
      </c>
      <c r="B164" s="33"/>
      <c r="C164" s="10"/>
      <c r="D164" s="42"/>
      <c r="E164" s="15"/>
      <c r="F164" s="15"/>
      <c r="G164" s="43"/>
      <c r="H164" s="44"/>
      <c r="I164" s="44"/>
      <c r="J164" s="44"/>
      <c r="K164" s="16"/>
      <c r="L164" s="16"/>
      <c r="M164" s="45"/>
      <c r="N164" s="45"/>
      <c r="O164" s="50"/>
      <c r="P164" s="46"/>
      <c r="Q164" s="46"/>
      <c r="R164" s="16"/>
      <c r="S164" s="16"/>
      <c r="T164" s="47"/>
      <c r="U164" s="17">
        <f t="shared" ca="1" si="0"/>
        <v>44493</v>
      </c>
      <c r="V164" s="18">
        <f t="shared" ca="1" si="7"/>
        <v>121.8986301369863</v>
      </c>
      <c r="W164" s="79"/>
      <c r="X164" s="79"/>
      <c r="Y164" s="82"/>
    </row>
    <row r="165" spans="1:25" ht="20.100000000000001" customHeight="1" thickTop="1" thickBot="1">
      <c r="A165" s="14" t="s">
        <v>181</v>
      </c>
      <c r="B165" s="33"/>
      <c r="C165" s="10"/>
      <c r="D165" s="42"/>
      <c r="E165" s="15"/>
      <c r="F165" s="15"/>
      <c r="G165" s="43"/>
      <c r="H165" s="44"/>
      <c r="I165" s="44"/>
      <c r="J165" s="44"/>
      <c r="K165" s="16"/>
      <c r="L165" s="16"/>
      <c r="M165" s="49"/>
      <c r="N165" s="45"/>
      <c r="O165" s="45"/>
      <c r="P165" s="46"/>
      <c r="Q165" s="46"/>
      <c r="R165" s="16"/>
      <c r="S165" s="16"/>
      <c r="T165" s="47"/>
      <c r="U165" s="17">
        <f t="shared" ca="1" si="0"/>
        <v>44493</v>
      </c>
      <c r="V165" s="18">
        <f t="shared" ca="1" si="7"/>
        <v>121.8986301369863</v>
      </c>
      <c r="W165" s="79"/>
      <c r="X165" s="79"/>
      <c r="Y165" s="82"/>
    </row>
    <row r="166" spans="1:25" ht="20.100000000000001" customHeight="1" thickTop="1" thickBot="1">
      <c r="A166" s="14" t="s">
        <v>182</v>
      </c>
      <c r="B166" s="33"/>
      <c r="C166" s="10"/>
      <c r="D166" s="42"/>
      <c r="E166" s="15"/>
      <c r="F166" s="15"/>
      <c r="G166" s="43"/>
      <c r="H166" s="44"/>
      <c r="I166" s="44"/>
      <c r="J166" s="44"/>
      <c r="K166" s="16"/>
      <c r="L166" s="16"/>
      <c r="M166" s="45"/>
      <c r="N166" s="45"/>
      <c r="O166" s="45"/>
      <c r="P166" s="46"/>
      <c r="Q166" s="46"/>
      <c r="R166" s="16"/>
      <c r="S166" s="16"/>
      <c r="T166" s="47"/>
      <c r="U166" s="17">
        <f t="shared" ca="1" si="0"/>
        <v>44493</v>
      </c>
      <c r="V166" s="18">
        <f t="shared" ca="1" si="7"/>
        <v>121.8986301369863</v>
      </c>
      <c r="W166" s="79"/>
      <c r="X166" s="79"/>
      <c r="Y166" s="82"/>
    </row>
    <row r="167" spans="1:25" ht="20.100000000000001" customHeight="1" thickTop="1" thickBot="1">
      <c r="A167" s="14" t="s">
        <v>183</v>
      </c>
      <c r="B167" s="33"/>
      <c r="C167" s="10"/>
      <c r="D167" s="42"/>
      <c r="E167" s="15"/>
      <c r="F167" s="15"/>
      <c r="G167" s="43"/>
      <c r="H167" s="44"/>
      <c r="I167" s="44"/>
      <c r="J167" s="44"/>
      <c r="K167" s="16"/>
      <c r="L167" s="16"/>
      <c r="M167" s="45"/>
      <c r="N167" s="45"/>
      <c r="O167" s="44"/>
      <c r="P167" s="46"/>
      <c r="Q167" s="46"/>
      <c r="R167" s="16"/>
      <c r="S167" s="16"/>
      <c r="T167" s="47"/>
      <c r="U167" s="17">
        <f t="shared" ca="1" si="0"/>
        <v>44493</v>
      </c>
      <c r="V167" s="18">
        <f t="shared" ca="1" si="7"/>
        <v>121.8986301369863</v>
      </c>
      <c r="W167" s="79"/>
      <c r="X167" s="79"/>
      <c r="Y167" s="82"/>
    </row>
    <row r="168" spans="1:25" ht="20.100000000000001" customHeight="1" thickTop="1" thickBot="1">
      <c r="A168" s="14" t="s">
        <v>184</v>
      </c>
      <c r="B168" s="33"/>
      <c r="C168" s="10"/>
      <c r="D168" s="47"/>
      <c r="E168" s="15"/>
      <c r="F168" s="15"/>
      <c r="G168" s="43"/>
      <c r="H168" s="44"/>
      <c r="I168" s="44"/>
      <c r="J168" s="44"/>
      <c r="K168" s="16"/>
      <c r="L168" s="16"/>
      <c r="M168" s="45"/>
      <c r="N168" s="45"/>
      <c r="O168" s="45"/>
      <c r="P168" s="46"/>
      <c r="Q168" s="46"/>
      <c r="R168" s="16"/>
      <c r="S168" s="16"/>
      <c r="T168" s="47"/>
      <c r="U168" s="17">
        <f t="shared" ca="1" si="0"/>
        <v>44493</v>
      </c>
      <c r="V168" s="18">
        <f t="shared" ca="1" si="7"/>
        <v>121.8986301369863</v>
      </c>
      <c r="W168" s="79"/>
      <c r="X168" s="79"/>
      <c r="Y168" s="82"/>
    </row>
    <row r="169" spans="1:25" ht="20.100000000000001" customHeight="1" thickTop="1" thickBot="1">
      <c r="A169" s="14" t="s">
        <v>185</v>
      </c>
      <c r="B169" s="33"/>
      <c r="C169" s="10"/>
      <c r="D169" s="47"/>
      <c r="E169" s="15"/>
      <c r="F169" s="15"/>
      <c r="G169" s="43"/>
      <c r="H169" s="44"/>
      <c r="I169" s="44"/>
      <c r="J169" s="44"/>
      <c r="K169" s="16"/>
      <c r="L169" s="16"/>
      <c r="M169" s="45"/>
      <c r="N169" s="45"/>
      <c r="O169" s="45"/>
      <c r="P169" s="46"/>
      <c r="Q169" s="46"/>
      <c r="R169" s="16"/>
      <c r="S169" s="16"/>
      <c r="T169" s="47"/>
      <c r="U169" s="17">
        <f t="shared" ca="1" si="0"/>
        <v>44493</v>
      </c>
      <c r="V169" s="18">
        <f t="shared" ca="1" si="7"/>
        <v>121.8986301369863</v>
      </c>
      <c r="W169" s="79"/>
      <c r="X169" s="79"/>
      <c r="Y169" s="82"/>
    </row>
    <row r="170" spans="1:25" ht="20.100000000000001" customHeight="1" thickTop="1" thickBot="1">
      <c r="A170" s="14" t="s">
        <v>186</v>
      </c>
      <c r="B170" s="33"/>
      <c r="C170" s="10"/>
      <c r="D170" s="47"/>
      <c r="E170" s="15"/>
      <c r="F170" s="15"/>
      <c r="G170" s="43"/>
      <c r="H170" s="44"/>
      <c r="I170" s="44"/>
      <c r="J170" s="44"/>
      <c r="K170" s="16"/>
      <c r="L170" s="16"/>
      <c r="M170" s="45"/>
      <c r="N170" s="45"/>
      <c r="O170" s="45"/>
      <c r="P170" s="46"/>
      <c r="Q170" s="46"/>
      <c r="R170" s="16"/>
      <c r="S170" s="16"/>
      <c r="T170" s="47"/>
      <c r="U170" s="17">
        <f t="shared" ca="1" si="0"/>
        <v>44493</v>
      </c>
      <c r="V170" s="18">
        <f t="shared" ca="1" si="7"/>
        <v>121.8986301369863</v>
      </c>
      <c r="W170" s="79"/>
      <c r="X170" s="79"/>
      <c r="Y170" s="82"/>
    </row>
    <row r="171" spans="1:25" ht="20.100000000000001" customHeight="1" thickTop="1" thickBot="1">
      <c r="A171" s="14" t="s">
        <v>187</v>
      </c>
      <c r="B171" s="33"/>
      <c r="C171" s="10"/>
      <c r="D171" s="42"/>
      <c r="E171" s="15"/>
      <c r="F171" s="15"/>
      <c r="G171" s="43"/>
      <c r="H171" s="44"/>
      <c r="I171" s="44"/>
      <c r="J171" s="44"/>
      <c r="K171" s="16"/>
      <c r="L171" s="16"/>
      <c r="M171" s="49"/>
      <c r="N171" s="45"/>
      <c r="O171" s="45"/>
      <c r="P171" s="46"/>
      <c r="Q171" s="46"/>
      <c r="R171" s="16"/>
      <c r="S171" s="16"/>
      <c r="T171" s="47"/>
      <c r="U171" s="17">
        <f t="shared" ca="1" si="0"/>
        <v>44493</v>
      </c>
      <c r="V171" s="18">
        <f t="shared" ca="1" si="7"/>
        <v>121.8986301369863</v>
      </c>
      <c r="W171" s="79"/>
      <c r="X171" s="79"/>
      <c r="Y171" s="82"/>
    </row>
    <row r="172" spans="1:25" ht="20.100000000000001" customHeight="1" thickTop="1" thickBot="1">
      <c r="A172" s="14" t="s">
        <v>188</v>
      </c>
      <c r="B172" s="33"/>
      <c r="C172" s="10"/>
      <c r="D172" s="47"/>
      <c r="E172" s="15"/>
      <c r="F172" s="15"/>
      <c r="G172" s="43"/>
      <c r="H172" s="44"/>
      <c r="I172" s="44"/>
      <c r="J172" s="44"/>
      <c r="K172" s="16"/>
      <c r="L172" s="16"/>
      <c r="M172" s="49"/>
      <c r="N172" s="45"/>
      <c r="O172" s="45"/>
      <c r="P172" s="46"/>
      <c r="Q172" s="46"/>
      <c r="R172" s="16"/>
      <c r="S172" s="16"/>
      <c r="T172" s="47"/>
      <c r="U172" s="17">
        <f t="shared" ca="1" si="0"/>
        <v>44493</v>
      </c>
      <c r="V172" s="18">
        <f t="shared" ca="1" si="7"/>
        <v>121.8986301369863</v>
      </c>
      <c r="W172" s="79"/>
      <c r="X172" s="79"/>
      <c r="Y172" s="82"/>
    </row>
    <row r="173" spans="1:25" ht="20.100000000000001" customHeight="1" thickTop="1" thickBot="1">
      <c r="A173" s="14" t="s">
        <v>189</v>
      </c>
      <c r="B173" s="33"/>
      <c r="C173" s="10"/>
      <c r="D173" s="42"/>
      <c r="E173" s="15"/>
      <c r="F173" s="15"/>
      <c r="G173" s="43"/>
      <c r="H173" s="44"/>
      <c r="I173" s="44"/>
      <c r="J173" s="44"/>
      <c r="K173" s="16"/>
      <c r="L173" s="16"/>
      <c r="M173" s="45"/>
      <c r="N173" s="45"/>
      <c r="O173" s="44"/>
      <c r="P173" s="46"/>
      <c r="Q173" s="46"/>
      <c r="R173" s="16"/>
      <c r="S173" s="16"/>
      <c r="T173" s="47"/>
      <c r="U173" s="17">
        <f t="shared" ca="1" si="0"/>
        <v>44493</v>
      </c>
      <c r="V173" s="18">
        <f t="shared" ca="1" si="7"/>
        <v>121.8986301369863</v>
      </c>
      <c r="W173" s="79"/>
      <c r="X173" s="79"/>
      <c r="Y173" s="82"/>
    </row>
    <row r="174" spans="1:25" ht="20.100000000000001" customHeight="1" thickTop="1" thickBot="1">
      <c r="A174" s="14" t="s">
        <v>190</v>
      </c>
      <c r="B174" s="33"/>
      <c r="C174" s="10"/>
      <c r="D174" s="42"/>
      <c r="E174" s="15"/>
      <c r="F174" s="15"/>
      <c r="G174" s="43"/>
      <c r="H174" s="44"/>
      <c r="I174" s="44"/>
      <c r="J174" s="44"/>
      <c r="K174" s="16"/>
      <c r="L174" s="16"/>
      <c r="M174" s="44"/>
      <c r="N174" s="45"/>
      <c r="O174" s="45"/>
      <c r="P174" s="46"/>
      <c r="Q174" s="46"/>
      <c r="R174" s="16"/>
      <c r="S174" s="16"/>
      <c r="T174" s="47"/>
      <c r="U174" s="17">
        <f t="shared" ca="1" si="0"/>
        <v>44493</v>
      </c>
      <c r="V174" s="18">
        <f t="shared" ca="1" si="7"/>
        <v>121.8986301369863</v>
      </c>
      <c r="W174" s="79"/>
      <c r="X174" s="79"/>
      <c r="Y174" s="82"/>
    </row>
    <row r="175" spans="1:25" ht="20.100000000000001" customHeight="1" thickTop="1" thickBot="1">
      <c r="A175" s="14" t="s">
        <v>191</v>
      </c>
      <c r="B175" s="33"/>
      <c r="C175" s="10"/>
      <c r="D175" s="42"/>
      <c r="E175" s="15"/>
      <c r="F175" s="15"/>
      <c r="G175" s="43"/>
      <c r="H175" s="44"/>
      <c r="I175" s="44"/>
      <c r="J175" s="44"/>
      <c r="K175" s="16"/>
      <c r="L175" s="16"/>
      <c r="M175" s="49"/>
      <c r="N175" s="45"/>
      <c r="O175" s="45"/>
      <c r="P175" s="46"/>
      <c r="Q175" s="46"/>
      <c r="R175" s="16"/>
      <c r="S175" s="16"/>
      <c r="T175" s="47"/>
      <c r="U175" s="17">
        <f t="shared" ca="1" si="0"/>
        <v>44493</v>
      </c>
      <c r="V175" s="18">
        <f t="shared" ca="1" si="7"/>
        <v>121.8986301369863</v>
      </c>
      <c r="W175" s="79"/>
      <c r="X175" s="79"/>
      <c r="Y175" s="82"/>
    </row>
    <row r="176" spans="1:25" ht="20.100000000000001" customHeight="1" thickTop="1" thickBot="1">
      <c r="A176" s="14" t="s">
        <v>192</v>
      </c>
      <c r="B176" s="33"/>
      <c r="C176" s="10"/>
      <c r="D176" s="47"/>
      <c r="E176" s="15"/>
      <c r="F176" s="15"/>
      <c r="G176" s="43"/>
      <c r="H176" s="44"/>
      <c r="I176" s="44"/>
      <c r="J176" s="44"/>
      <c r="K176" s="16"/>
      <c r="L176" s="16"/>
      <c r="M176" s="45"/>
      <c r="N176" s="45"/>
      <c r="O176" s="44"/>
      <c r="P176" s="46"/>
      <c r="Q176" s="46"/>
      <c r="R176" s="16"/>
      <c r="S176" s="16"/>
      <c r="T176" s="47"/>
      <c r="U176" s="17">
        <f t="shared" ca="1" si="0"/>
        <v>44493</v>
      </c>
      <c r="V176" s="18">
        <f t="shared" ca="1" si="7"/>
        <v>121.8986301369863</v>
      </c>
      <c r="W176" s="79"/>
      <c r="X176" s="79"/>
      <c r="Y176" s="82"/>
    </row>
    <row r="177" spans="1:25" ht="20.100000000000001" customHeight="1" thickTop="1" thickBot="1">
      <c r="A177" s="14" t="s">
        <v>193</v>
      </c>
      <c r="B177" s="33"/>
      <c r="C177" s="10"/>
      <c r="D177" s="42"/>
      <c r="E177" s="15"/>
      <c r="F177" s="15"/>
      <c r="G177" s="43"/>
      <c r="H177" s="44"/>
      <c r="I177" s="44"/>
      <c r="J177" s="44"/>
      <c r="K177" s="16"/>
      <c r="L177" s="16"/>
      <c r="M177" s="45"/>
      <c r="N177" s="45"/>
      <c r="O177" s="44"/>
      <c r="P177" s="46"/>
      <c r="Q177" s="46"/>
      <c r="R177" s="16"/>
      <c r="S177" s="16"/>
      <c r="T177" s="47"/>
      <c r="U177" s="17">
        <f t="shared" ca="1" si="0"/>
        <v>44493</v>
      </c>
      <c r="V177" s="18">
        <f t="shared" ca="1" si="7"/>
        <v>121.8986301369863</v>
      </c>
      <c r="W177" s="79"/>
      <c r="X177" s="79"/>
      <c r="Y177" s="82"/>
    </row>
    <row r="178" spans="1:25" ht="20.100000000000001" customHeight="1" thickTop="1" thickBot="1">
      <c r="A178" s="14" t="s">
        <v>194</v>
      </c>
      <c r="B178" s="33"/>
      <c r="C178" s="10"/>
      <c r="D178" s="47"/>
      <c r="E178" s="15"/>
      <c r="F178" s="15"/>
      <c r="G178" s="43"/>
      <c r="H178" s="44"/>
      <c r="I178" s="44"/>
      <c r="J178" s="44"/>
      <c r="K178" s="16"/>
      <c r="L178" s="16"/>
      <c r="M178" s="45"/>
      <c r="N178" s="45"/>
      <c r="O178" s="44"/>
      <c r="P178" s="46"/>
      <c r="Q178" s="46"/>
      <c r="R178" s="16"/>
      <c r="S178" s="16"/>
      <c r="T178" s="47"/>
      <c r="U178" s="17">
        <f t="shared" ca="1" si="0"/>
        <v>44493</v>
      </c>
      <c r="V178" s="18">
        <f t="shared" ca="1" si="7"/>
        <v>121.8986301369863</v>
      </c>
      <c r="W178" s="79"/>
      <c r="X178" s="79"/>
      <c r="Y178" s="82"/>
    </row>
    <row r="179" spans="1:25" ht="20.100000000000001" customHeight="1" thickTop="1" thickBot="1">
      <c r="A179" s="14" t="s">
        <v>195</v>
      </c>
      <c r="B179" s="33"/>
      <c r="C179" s="10"/>
      <c r="D179" s="47"/>
      <c r="E179" s="15"/>
      <c r="F179" s="15"/>
      <c r="G179" s="43"/>
      <c r="H179" s="44"/>
      <c r="I179" s="44"/>
      <c r="J179" s="44"/>
      <c r="K179" s="16"/>
      <c r="L179" s="16"/>
      <c r="M179" s="44"/>
      <c r="N179" s="45"/>
      <c r="O179" s="45"/>
      <c r="P179" s="46"/>
      <c r="Q179" s="46"/>
      <c r="R179" s="16"/>
      <c r="S179" s="16"/>
      <c r="T179" s="47"/>
      <c r="U179" s="17">
        <f t="shared" ca="1" si="0"/>
        <v>44493</v>
      </c>
      <c r="V179" s="18">
        <f t="shared" ca="1" si="7"/>
        <v>121.8986301369863</v>
      </c>
      <c r="W179" s="79"/>
      <c r="X179" s="79"/>
      <c r="Y179" s="82"/>
    </row>
    <row r="180" spans="1:25" ht="20.100000000000001" customHeight="1" thickTop="1" thickBot="1">
      <c r="A180" s="14" t="s">
        <v>196</v>
      </c>
      <c r="B180" s="33"/>
      <c r="C180" s="10"/>
      <c r="D180" s="42"/>
      <c r="E180" s="15"/>
      <c r="F180" s="15"/>
      <c r="G180" s="43"/>
      <c r="H180" s="44"/>
      <c r="I180" s="44"/>
      <c r="J180" s="44"/>
      <c r="K180" s="16"/>
      <c r="L180" s="16"/>
      <c r="M180" s="45"/>
      <c r="N180" s="45"/>
      <c r="O180" s="44"/>
      <c r="P180" s="46"/>
      <c r="Q180" s="46"/>
      <c r="R180" s="16"/>
      <c r="S180" s="16"/>
      <c r="T180" s="47"/>
      <c r="U180" s="17">
        <f t="shared" ca="1" si="0"/>
        <v>44493</v>
      </c>
      <c r="V180" s="18">
        <f t="shared" ca="1" si="7"/>
        <v>121.8986301369863</v>
      </c>
      <c r="W180" s="79"/>
      <c r="X180" s="79"/>
      <c r="Y180" s="82"/>
    </row>
    <row r="181" spans="1:25" ht="20.100000000000001" customHeight="1" thickTop="1" thickBot="1">
      <c r="A181" s="14" t="s">
        <v>197</v>
      </c>
      <c r="B181" s="33"/>
      <c r="C181" s="10"/>
      <c r="D181" s="42"/>
      <c r="E181" s="15"/>
      <c r="F181" s="15"/>
      <c r="G181" s="43"/>
      <c r="H181" s="44"/>
      <c r="I181" s="44"/>
      <c r="J181" s="44"/>
      <c r="K181" s="16"/>
      <c r="L181" s="16"/>
      <c r="M181" s="45"/>
      <c r="N181" s="45"/>
      <c r="O181" s="44"/>
      <c r="P181" s="46"/>
      <c r="Q181" s="46"/>
      <c r="R181" s="16"/>
      <c r="S181" s="16"/>
      <c r="T181" s="47"/>
      <c r="U181" s="17">
        <f t="shared" ca="1" si="0"/>
        <v>44493</v>
      </c>
      <c r="V181" s="18">
        <f t="shared" ca="1" si="7"/>
        <v>121.8986301369863</v>
      </c>
      <c r="W181" s="79"/>
      <c r="X181" s="79"/>
      <c r="Y181" s="82"/>
    </row>
    <row r="182" spans="1:25" ht="20.100000000000001" customHeight="1" thickTop="1" thickBot="1">
      <c r="A182" s="14" t="s">
        <v>198</v>
      </c>
      <c r="B182" s="33"/>
      <c r="C182" s="10"/>
      <c r="D182" s="42"/>
      <c r="E182" s="15"/>
      <c r="F182" s="15"/>
      <c r="G182" s="43"/>
      <c r="H182" s="44"/>
      <c r="I182" s="44"/>
      <c r="J182" s="44"/>
      <c r="K182" s="16"/>
      <c r="L182" s="16"/>
      <c r="M182" s="45"/>
      <c r="N182" s="45"/>
      <c r="O182" s="44"/>
      <c r="P182" s="46"/>
      <c r="Q182" s="46"/>
      <c r="R182" s="16"/>
      <c r="S182" s="16"/>
      <c r="T182" s="47"/>
      <c r="U182" s="17">
        <f t="shared" ca="1" si="0"/>
        <v>44493</v>
      </c>
      <c r="V182" s="18">
        <f t="shared" ca="1" si="7"/>
        <v>121.8986301369863</v>
      </c>
      <c r="W182" s="79"/>
      <c r="X182" s="79"/>
      <c r="Y182" s="82"/>
    </row>
    <row r="183" spans="1:25" ht="20.100000000000001" customHeight="1" thickTop="1" thickBot="1">
      <c r="A183" s="14" t="s">
        <v>199</v>
      </c>
      <c r="B183" s="33"/>
      <c r="C183" s="10"/>
      <c r="D183" s="42"/>
      <c r="E183" s="15"/>
      <c r="F183" s="15"/>
      <c r="G183" s="43"/>
      <c r="H183" s="44"/>
      <c r="I183" s="44"/>
      <c r="J183" s="44"/>
      <c r="K183" s="16"/>
      <c r="L183" s="16"/>
      <c r="M183" s="45"/>
      <c r="N183" s="45"/>
      <c r="O183" s="44"/>
      <c r="P183" s="46"/>
      <c r="Q183" s="46"/>
      <c r="R183" s="16"/>
      <c r="S183" s="16"/>
      <c r="T183" s="47"/>
      <c r="U183" s="17">
        <f t="shared" ca="1" si="0"/>
        <v>44493</v>
      </c>
      <c r="V183" s="18">
        <f t="shared" ca="1" si="7"/>
        <v>121.8986301369863</v>
      </c>
      <c r="W183" s="79"/>
      <c r="X183" s="79"/>
      <c r="Y183" s="82"/>
    </row>
    <row r="184" spans="1:25" ht="20.100000000000001" customHeight="1" thickTop="1" thickBot="1">
      <c r="A184" s="14" t="s">
        <v>200</v>
      </c>
      <c r="B184" s="33"/>
      <c r="C184" s="10"/>
      <c r="D184" s="42"/>
      <c r="E184" s="15"/>
      <c r="F184" s="15"/>
      <c r="G184" s="43"/>
      <c r="H184" s="44"/>
      <c r="I184" s="44"/>
      <c r="J184" s="44"/>
      <c r="K184" s="16"/>
      <c r="L184" s="16"/>
      <c r="M184" s="44"/>
      <c r="N184" s="45"/>
      <c r="O184" s="45"/>
      <c r="P184" s="46"/>
      <c r="Q184" s="46"/>
      <c r="R184" s="16"/>
      <c r="S184" s="16"/>
      <c r="T184" s="47"/>
      <c r="U184" s="17">
        <f t="shared" ca="1" si="0"/>
        <v>44493</v>
      </c>
      <c r="V184" s="18">
        <f t="shared" ca="1" si="7"/>
        <v>121.8986301369863</v>
      </c>
      <c r="W184" s="79"/>
      <c r="X184" s="79"/>
      <c r="Y184" s="82"/>
    </row>
    <row r="185" spans="1:25" ht="20.100000000000001" customHeight="1" thickTop="1" thickBot="1">
      <c r="A185" s="14" t="s">
        <v>201</v>
      </c>
      <c r="B185" s="33"/>
      <c r="C185" s="10"/>
      <c r="D185" s="42"/>
      <c r="E185" s="15"/>
      <c r="F185" s="15"/>
      <c r="G185" s="43"/>
      <c r="H185" s="44"/>
      <c r="I185" s="44"/>
      <c r="J185" s="44"/>
      <c r="K185" s="16"/>
      <c r="L185" s="16"/>
      <c r="M185" s="44"/>
      <c r="N185" s="45"/>
      <c r="O185" s="45"/>
      <c r="P185" s="46"/>
      <c r="Q185" s="46"/>
      <c r="R185" s="16"/>
      <c r="S185" s="16"/>
      <c r="T185" s="47"/>
      <c r="U185" s="17">
        <f t="shared" ca="1" si="0"/>
        <v>44493</v>
      </c>
      <c r="V185" s="18">
        <f t="shared" ca="1" si="7"/>
        <v>121.8986301369863</v>
      </c>
      <c r="W185" s="79"/>
      <c r="X185" s="79"/>
      <c r="Y185" s="82"/>
    </row>
    <row r="186" spans="1:25" ht="20.100000000000001" customHeight="1" thickTop="1" thickBot="1">
      <c r="A186" s="14" t="s">
        <v>202</v>
      </c>
      <c r="B186" s="33"/>
      <c r="C186" s="10"/>
      <c r="D186" s="42"/>
      <c r="E186" s="15"/>
      <c r="F186" s="15"/>
      <c r="G186" s="43"/>
      <c r="H186" s="44"/>
      <c r="I186" s="44"/>
      <c r="J186" s="44"/>
      <c r="K186" s="16"/>
      <c r="L186" s="16"/>
      <c r="M186" s="45"/>
      <c r="N186" s="45"/>
      <c r="O186" s="44"/>
      <c r="P186" s="46"/>
      <c r="Q186" s="46"/>
      <c r="R186" s="16"/>
      <c r="S186" s="16"/>
      <c r="T186" s="47"/>
      <c r="U186" s="17">
        <f t="shared" ca="1" si="0"/>
        <v>44493</v>
      </c>
      <c r="V186" s="18">
        <f t="shared" ca="1" si="7"/>
        <v>121.8986301369863</v>
      </c>
      <c r="W186" s="79"/>
      <c r="X186" s="79"/>
      <c r="Y186" s="82"/>
    </row>
    <row r="187" spans="1:25" ht="20.100000000000001" customHeight="1" thickTop="1" thickBot="1">
      <c r="A187" s="14" t="s">
        <v>203</v>
      </c>
      <c r="B187" s="33"/>
      <c r="C187" s="10"/>
      <c r="D187" s="42"/>
      <c r="E187" s="15"/>
      <c r="F187" s="15"/>
      <c r="G187" s="43"/>
      <c r="H187" s="44"/>
      <c r="I187" s="44"/>
      <c r="J187" s="44"/>
      <c r="K187" s="16"/>
      <c r="L187" s="16"/>
      <c r="M187" s="45"/>
      <c r="N187" s="45"/>
      <c r="O187" s="44"/>
      <c r="P187" s="46"/>
      <c r="Q187" s="46"/>
      <c r="R187" s="16"/>
      <c r="S187" s="16"/>
      <c r="T187" s="47"/>
      <c r="U187" s="17">
        <f t="shared" ca="1" si="0"/>
        <v>44493</v>
      </c>
      <c r="V187" s="18">
        <f t="shared" ca="1" si="7"/>
        <v>121.8986301369863</v>
      </c>
      <c r="W187" s="79"/>
      <c r="X187" s="79"/>
      <c r="Y187" s="82"/>
    </row>
    <row r="188" spans="1:25" ht="20.100000000000001" customHeight="1" thickTop="1" thickBot="1">
      <c r="A188" s="14" t="s">
        <v>204</v>
      </c>
      <c r="B188" s="33"/>
      <c r="C188" s="10"/>
      <c r="D188" s="42"/>
      <c r="E188" s="15"/>
      <c r="F188" s="15"/>
      <c r="G188" s="43"/>
      <c r="H188" s="44"/>
      <c r="I188" s="44"/>
      <c r="J188" s="44"/>
      <c r="K188" s="16"/>
      <c r="L188" s="16"/>
      <c r="M188" s="49"/>
      <c r="N188" s="45"/>
      <c r="O188" s="44"/>
      <c r="P188" s="46"/>
      <c r="Q188" s="46"/>
      <c r="R188" s="16"/>
      <c r="S188" s="16"/>
      <c r="T188" s="47"/>
      <c r="U188" s="17">
        <f t="shared" ca="1" si="0"/>
        <v>44493</v>
      </c>
      <c r="V188" s="18">
        <f t="shared" ca="1" si="7"/>
        <v>121.8986301369863</v>
      </c>
      <c r="W188" s="79"/>
      <c r="X188" s="79"/>
      <c r="Y188" s="82"/>
    </row>
    <row r="189" spans="1:25" ht="20.100000000000001" customHeight="1" thickTop="1" thickBot="1">
      <c r="A189" s="14" t="s">
        <v>205</v>
      </c>
      <c r="B189" s="33"/>
      <c r="C189" s="10"/>
      <c r="D189" s="42"/>
      <c r="E189" s="15"/>
      <c r="F189" s="15"/>
      <c r="G189" s="43"/>
      <c r="H189" s="44"/>
      <c r="I189" s="44"/>
      <c r="J189" s="44"/>
      <c r="K189" s="16"/>
      <c r="L189" s="16"/>
      <c r="M189" s="45"/>
      <c r="N189" s="45"/>
      <c r="O189" s="44"/>
      <c r="P189" s="46"/>
      <c r="Q189" s="46"/>
      <c r="R189" s="16"/>
      <c r="S189" s="16"/>
      <c r="T189" s="47"/>
      <c r="U189" s="17">
        <f t="shared" ca="1" si="0"/>
        <v>44493</v>
      </c>
      <c r="V189" s="18">
        <f t="shared" ca="1" si="7"/>
        <v>121.8986301369863</v>
      </c>
      <c r="W189" s="79"/>
      <c r="X189" s="79"/>
      <c r="Y189" s="82"/>
    </row>
    <row r="190" spans="1:25" ht="20.100000000000001" customHeight="1" thickTop="1" thickBot="1">
      <c r="A190" s="14" t="s">
        <v>206</v>
      </c>
      <c r="B190" s="33"/>
      <c r="C190" s="10"/>
      <c r="D190" s="42"/>
      <c r="E190" s="15"/>
      <c r="F190" s="15"/>
      <c r="G190" s="43"/>
      <c r="H190" s="44"/>
      <c r="I190" s="44"/>
      <c r="J190" s="44"/>
      <c r="K190" s="16"/>
      <c r="L190" s="16"/>
      <c r="M190" s="45"/>
      <c r="N190" s="45"/>
      <c r="O190" s="44"/>
      <c r="P190" s="46"/>
      <c r="Q190" s="46"/>
      <c r="R190" s="16"/>
      <c r="S190" s="16"/>
      <c r="T190" s="47"/>
      <c r="U190" s="17">
        <f t="shared" ca="1" si="0"/>
        <v>44493</v>
      </c>
      <c r="V190" s="18">
        <f t="shared" ca="1" si="7"/>
        <v>121.8986301369863</v>
      </c>
      <c r="W190" s="79"/>
      <c r="X190" s="79"/>
      <c r="Y190" s="82"/>
    </row>
    <row r="191" spans="1:25" ht="20.100000000000001" customHeight="1" thickTop="1" thickBot="1">
      <c r="A191" s="14" t="s">
        <v>207</v>
      </c>
      <c r="B191" s="33"/>
      <c r="C191" s="10"/>
      <c r="D191" s="42"/>
      <c r="E191" s="15"/>
      <c r="F191" s="15"/>
      <c r="G191" s="43"/>
      <c r="H191" s="44"/>
      <c r="I191" s="44"/>
      <c r="J191" s="44"/>
      <c r="K191" s="16"/>
      <c r="L191" s="16"/>
      <c r="M191" s="44"/>
      <c r="N191" s="45"/>
      <c r="O191" s="45"/>
      <c r="P191" s="46"/>
      <c r="Q191" s="46"/>
      <c r="R191" s="16"/>
      <c r="S191" s="16"/>
      <c r="T191" s="47"/>
      <c r="U191" s="17">
        <f t="shared" ca="1" si="0"/>
        <v>44493</v>
      </c>
      <c r="V191" s="18">
        <f t="shared" ca="1" si="7"/>
        <v>121.8986301369863</v>
      </c>
      <c r="W191" s="79"/>
      <c r="X191" s="79"/>
      <c r="Y191" s="82"/>
    </row>
    <row r="192" spans="1:25" ht="20.100000000000001" customHeight="1" thickTop="1" thickBot="1">
      <c r="A192" s="14" t="s">
        <v>208</v>
      </c>
      <c r="B192" s="33"/>
      <c r="C192" s="10"/>
      <c r="D192" s="42"/>
      <c r="E192" s="15"/>
      <c r="F192" s="15"/>
      <c r="G192" s="43"/>
      <c r="H192" s="44"/>
      <c r="I192" s="44"/>
      <c r="J192" s="44"/>
      <c r="K192" s="16"/>
      <c r="L192" s="16"/>
      <c r="M192" s="45"/>
      <c r="N192" s="45"/>
      <c r="O192" s="45"/>
      <c r="P192" s="46"/>
      <c r="Q192" s="46"/>
      <c r="R192" s="16"/>
      <c r="S192" s="16"/>
      <c r="T192" s="47"/>
      <c r="U192" s="17">
        <f t="shared" ca="1" si="0"/>
        <v>44493</v>
      </c>
      <c r="V192" s="18">
        <f t="shared" ca="1" si="7"/>
        <v>121.8986301369863</v>
      </c>
      <c r="W192" s="79"/>
      <c r="X192" s="79"/>
      <c r="Y192" s="82"/>
    </row>
    <row r="193" spans="1:25" ht="20.100000000000001" customHeight="1" thickTop="1" thickBot="1">
      <c r="A193" s="14" t="s">
        <v>209</v>
      </c>
      <c r="B193" s="33"/>
      <c r="C193" s="10"/>
      <c r="D193" s="42"/>
      <c r="E193" s="15"/>
      <c r="F193" s="15"/>
      <c r="G193" s="43"/>
      <c r="H193" s="44"/>
      <c r="I193" s="44"/>
      <c r="J193" s="44"/>
      <c r="K193" s="16"/>
      <c r="L193" s="16"/>
      <c r="M193" s="45"/>
      <c r="N193" s="45"/>
      <c r="O193" s="45"/>
      <c r="P193" s="46"/>
      <c r="Q193" s="46"/>
      <c r="R193" s="16"/>
      <c r="S193" s="16"/>
      <c r="T193" s="47"/>
      <c r="U193" s="17">
        <f t="shared" ca="1" si="0"/>
        <v>44493</v>
      </c>
      <c r="V193" s="18">
        <f t="shared" ca="1" si="7"/>
        <v>121.8986301369863</v>
      </c>
      <c r="W193" s="79"/>
      <c r="X193" s="79"/>
      <c r="Y193" s="82"/>
    </row>
    <row r="194" spans="1:25" ht="20.100000000000001" customHeight="1" thickTop="1" thickBot="1">
      <c r="A194" s="14" t="s">
        <v>210</v>
      </c>
      <c r="B194" s="33"/>
      <c r="C194" s="10"/>
      <c r="D194" s="42"/>
      <c r="E194" s="15"/>
      <c r="F194" s="15"/>
      <c r="G194" s="43"/>
      <c r="H194" s="44"/>
      <c r="I194" s="44"/>
      <c r="J194" s="44"/>
      <c r="K194" s="16"/>
      <c r="L194" s="16"/>
      <c r="M194" s="45"/>
      <c r="N194" s="45"/>
      <c r="O194" s="50"/>
      <c r="P194" s="48"/>
      <c r="Q194" s="46"/>
      <c r="R194" s="16"/>
      <c r="S194" s="16"/>
      <c r="T194" s="47"/>
      <c r="U194" s="17">
        <f t="shared" ca="1" si="0"/>
        <v>44493</v>
      </c>
      <c r="V194" s="18">
        <f t="shared" ca="1" si="7"/>
        <v>121.8986301369863</v>
      </c>
      <c r="W194" s="79"/>
      <c r="X194" s="79"/>
      <c r="Y194" s="82"/>
    </row>
    <row r="195" spans="1:25" ht="20.100000000000001" customHeight="1" thickTop="1" thickBot="1">
      <c r="A195" s="14" t="s">
        <v>211</v>
      </c>
      <c r="B195" s="33"/>
      <c r="C195" s="10"/>
      <c r="D195" s="47"/>
      <c r="E195" s="15"/>
      <c r="F195" s="15"/>
      <c r="G195" s="43"/>
      <c r="H195" s="44"/>
      <c r="I195" s="44"/>
      <c r="J195" s="44"/>
      <c r="K195" s="16"/>
      <c r="L195" s="16"/>
      <c r="M195" s="49"/>
      <c r="N195" s="45"/>
      <c r="O195" s="45"/>
      <c r="P195" s="46"/>
      <c r="Q195" s="46"/>
      <c r="R195" s="16"/>
      <c r="S195" s="16"/>
      <c r="T195" s="47"/>
      <c r="U195" s="17">
        <f t="shared" ca="1" si="0"/>
        <v>44493</v>
      </c>
      <c r="V195" s="18">
        <f t="shared" ca="1" si="7"/>
        <v>121.8986301369863</v>
      </c>
      <c r="W195" s="79"/>
      <c r="X195" s="79"/>
      <c r="Y195" s="82"/>
    </row>
    <row r="196" spans="1:25" ht="20.100000000000001" customHeight="1" thickTop="1" thickBot="1">
      <c r="A196" s="14" t="s">
        <v>212</v>
      </c>
      <c r="B196" s="33"/>
      <c r="C196" s="10"/>
      <c r="D196" s="42"/>
      <c r="E196" s="15"/>
      <c r="F196" s="15"/>
      <c r="G196" s="43"/>
      <c r="H196" s="44"/>
      <c r="I196" s="44"/>
      <c r="J196" s="44"/>
      <c r="K196" s="16"/>
      <c r="L196" s="16"/>
      <c r="M196" s="45"/>
      <c r="N196" s="45"/>
      <c r="O196" s="44"/>
      <c r="P196" s="46"/>
      <c r="Q196" s="46"/>
      <c r="R196" s="16"/>
      <c r="S196" s="16"/>
      <c r="T196" s="47"/>
      <c r="U196" s="17">
        <f t="shared" ca="1" si="0"/>
        <v>44493</v>
      </c>
      <c r="V196" s="18">
        <f t="shared" ca="1" si="7"/>
        <v>121.8986301369863</v>
      </c>
      <c r="W196" s="79"/>
      <c r="X196" s="79"/>
      <c r="Y196" s="82"/>
    </row>
    <row r="197" spans="1:25" ht="20.100000000000001" customHeight="1" thickTop="1" thickBot="1">
      <c r="A197" s="14" t="s">
        <v>213</v>
      </c>
      <c r="B197" s="33"/>
      <c r="C197" s="10"/>
      <c r="D197" s="42"/>
      <c r="E197" s="15"/>
      <c r="F197" s="15"/>
      <c r="G197" s="43"/>
      <c r="H197" s="44"/>
      <c r="I197" s="44"/>
      <c r="J197" s="44"/>
      <c r="K197" s="16"/>
      <c r="L197" s="16"/>
      <c r="M197" s="45"/>
      <c r="N197" s="45"/>
      <c r="O197" s="44"/>
      <c r="P197" s="46"/>
      <c r="Q197" s="46"/>
      <c r="R197" s="16"/>
      <c r="S197" s="16"/>
      <c r="T197" s="47"/>
      <c r="U197" s="17">
        <f t="shared" ca="1" si="0"/>
        <v>44493</v>
      </c>
      <c r="V197" s="18">
        <f t="shared" ca="1" si="7"/>
        <v>121.8986301369863</v>
      </c>
      <c r="W197" s="79"/>
      <c r="X197" s="79"/>
      <c r="Y197" s="82"/>
    </row>
    <row r="198" spans="1:25" ht="20.100000000000001" customHeight="1" thickTop="1" thickBot="1">
      <c r="A198" s="14" t="s">
        <v>214</v>
      </c>
      <c r="B198" s="33"/>
      <c r="C198" s="10"/>
      <c r="D198" s="42"/>
      <c r="E198" s="15"/>
      <c r="F198" s="15"/>
      <c r="G198" s="43"/>
      <c r="H198" s="44"/>
      <c r="I198" s="44"/>
      <c r="J198" s="44"/>
      <c r="K198" s="16"/>
      <c r="L198" s="16"/>
      <c r="M198" s="45"/>
      <c r="N198" s="45"/>
      <c r="O198" s="45"/>
      <c r="P198" s="46"/>
      <c r="Q198" s="46"/>
      <c r="R198" s="16"/>
      <c r="S198" s="16"/>
      <c r="T198" s="47"/>
      <c r="U198" s="17">
        <f t="shared" ca="1" si="0"/>
        <v>44493</v>
      </c>
      <c r="V198" s="18">
        <f t="shared" ca="1" si="7"/>
        <v>121.8986301369863</v>
      </c>
      <c r="W198" s="79"/>
      <c r="X198" s="79"/>
      <c r="Y198" s="82"/>
    </row>
    <row r="199" spans="1:25" ht="20.100000000000001" customHeight="1" thickTop="1" thickBot="1">
      <c r="A199" s="14" t="s">
        <v>215</v>
      </c>
      <c r="B199" s="33"/>
      <c r="C199" s="10"/>
      <c r="D199" s="47"/>
      <c r="E199" s="15"/>
      <c r="F199" s="15"/>
      <c r="G199" s="43"/>
      <c r="H199" s="44"/>
      <c r="I199" s="44"/>
      <c r="J199" s="44"/>
      <c r="K199" s="16"/>
      <c r="L199" s="16"/>
      <c r="M199" s="45"/>
      <c r="N199" s="45"/>
      <c r="O199" s="44"/>
      <c r="P199" s="46"/>
      <c r="Q199" s="46"/>
      <c r="R199" s="16"/>
      <c r="S199" s="16"/>
      <c r="T199" s="47"/>
      <c r="U199" s="17">
        <f t="shared" ca="1" si="0"/>
        <v>44493</v>
      </c>
      <c r="V199" s="18">
        <f t="shared" ca="1" si="7"/>
        <v>121.8986301369863</v>
      </c>
      <c r="W199" s="79"/>
      <c r="X199" s="79"/>
      <c r="Y199" s="82"/>
    </row>
    <row r="200" spans="1:25" ht="20.100000000000001" customHeight="1" thickTop="1" thickBot="1">
      <c r="A200" s="14" t="s">
        <v>216</v>
      </c>
      <c r="B200" s="33"/>
      <c r="C200" s="10"/>
      <c r="D200" s="42"/>
      <c r="E200" s="15"/>
      <c r="F200" s="15"/>
      <c r="G200" s="43"/>
      <c r="H200" s="44"/>
      <c r="I200" s="44"/>
      <c r="J200" s="44"/>
      <c r="K200" s="16"/>
      <c r="L200" s="16"/>
      <c r="M200" s="49"/>
      <c r="N200" s="45"/>
      <c r="O200" s="45"/>
      <c r="P200" s="46"/>
      <c r="Q200" s="46"/>
      <c r="R200" s="16"/>
      <c r="S200" s="16"/>
      <c r="T200" s="47"/>
      <c r="U200" s="17">
        <f t="shared" ca="1" si="0"/>
        <v>44493</v>
      </c>
      <c r="V200" s="18">
        <f t="shared" ca="1" si="7"/>
        <v>121.8986301369863</v>
      </c>
      <c r="W200" s="79"/>
      <c r="X200" s="79"/>
      <c r="Y200" s="82"/>
    </row>
    <row r="201" spans="1:25" ht="20.100000000000001" customHeight="1" thickTop="1" thickBot="1">
      <c r="A201" s="14" t="s">
        <v>217</v>
      </c>
      <c r="B201" s="33"/>
      <c r="C201" s="10"/>
      <c r="D201" s="42"/>
      <c r="E201" s="15"/>
      <c r="F201" s="15"/>
      <c r="G201" s="43"/>
      <c r="H201" s="44"/>
      <c r="I201" s="44"/>
      <c r="J201" s="44"/>
      <c r="K201" s="16"/>
      <c r="L201" s="16"/>
      <c r="M201" s="49"/>
      <c r="N201" s="45"/>
      <c r="O201" s="45"/>
      <c r="P201" s="46"/>
      <c r="Q201" s="46"/>
      <c r="R201" s="16"/>
      <c r="S201" s="16"/>
      <c r="T201" s="47"/>
      <c r="U201" s="17">
        <f t="shared" ca="1" si="0"/>
        <v>44493</v>
      </c>
      <c r="V201" s="18">
        <f t="shared" ref="V201:V264" ca="1" si="8">+(U201-D201)/365</f>
        <v>121.8986301369863</v>
      </c>
      <c r="W201" s="79"/>
      <c r="X201" s="79"/>
      <c r="Y201" s="82"/>
    </row>
    <row r="202" spans="1:25" ht="20.100000000000001" customHeight="1" thickTop="1" thickBot="1">
      <c r="A202" s="14" t="s">
        <v>218</v>
      </c>
      <c r="B202" s="33"/>
      <c r="C202" s="10"/>
      <c r="D202" s="47"/>
      <c r="E202" s="15"/>
      <c r="F202" s="15"/>
      <c r="G202" s="43"/>
      <c r="H202" s="44"/>
      <c r="I202" s="44"/>
      <c r="J202" s="44"/>
      <c r="K202" s="16"/>
      <c r="L202" s="16"/>
      <c r="M202" s="45"/>
      <c r="N202" s="45"/>
      <c r="O202" s="44"/>
      <c r="P202" s="46"/>
      <c r="Q202" s="46"/>
      <c r="R202" s="16"/>
      <c r="S202" s="16"/>
      <c r="T202" s="47"/>
      <c r="U202" s="17">
        <f t="shared" ca="1" si="0"/>
        <v>44493</v>
      </c>
      <c r="V202" s="18">
        <f t="shared" ca="1" si="8"/>
        <v>121.8986301369863</v>
      </c>
      <c r="W202" s="79"/>
      <c r="X202" s="79"/>
      <c r="Y202" s="82"/>
    </row>
    <row r="203" spans="1:25" ht="20.100000000000001" customHeight="1" thickTop="1" thickBot="1">
      <c r="A203" s="14" t="s">
        <v>219</v>
      </c>
      <c r="B203" s="33"/>
      <c r="C203" s="10"/>
      <c r="D203" s="42"/>
      <c r="E203" s="15"/>
      <c r="F203" s="15"/>
      <c r="G203" s="43"/>
      <c r="H203" s="44"/>
      <c r="I203" s="44"/>
      <c r="J203" s="44"/>
      <c r="K203" s="16"/>
      <c r="L203" s="16"/>
      <c r="M203" s="45"/>
      <c r="N203" s="45"/>
      <c r="O203" s="44"/>
      <c r="P203" s="46"/>
      <c r="Q203" s="46"/>
      <c r="R203" s="16"/>
      <c r="S203" s="16"/>
      <c r="T203" s="47"/>
      <c r="U203" s="17">
        <f t="shared" ca="1" si="0"/>
        <v>44493</v>
      </c>
      <c r="V203" s="18">
        <f t="shared" ca="1" si="8"/>
        <v>121.8986301369863</v>
      </c>
      <c r="W203" s="79"/>
      <c r="X203" s="79"/>
      <c r="Y203" s="82"/>
    </row>
    <row r="204" spans="1:25" ht="20.100000000000001" customHeight="1" thickTop="1" thickBot="1">
      <c r="A204" s="14" t="s">
        <v>220</v>
      </c>
      <c r="B204" s="33"/>
      <c r="C204" s="10"/>
      <c r="D204" s="42"/>
      <c r="E204" s="15"/>
      <c r="F204" s="15"/>
      <c r="G204" s="43"/>
      <c r="H204" s="44"/>
      <c r="I204" s="44"/>
      <c r="J204" s="44"/>
      <c r="K204" s="16"/>
      <c r="L204" s="16"/>
      <c r="M204" s="45"/>
      <c r="N204" s="45"/>
      <c r="O204" s="44"/>
      <c r="P204" s="46"/>
      <c r="Q204" s="46"/>
      <c r="R204" s="16"/>
      <c r="S204" s="16"/>
      <c r="T204" s="47"/>
      <c r="U204" s="17">
        <f t="shared" ca="1" si="0"/>
        <v>44493</v>
      </c>
      <c r="V204" s="18">
        <f t="shared" ca="1" si="8"/>
        <v>121.8986301369863</v>
      </c>
      <c r="W204" s="79"/>
      <c r="X204" s="79"/>
      <c r="Y204" s="82"/>
    </row>
    <row r="205" spans="1:25" ht="20.100000000000001" customHeight="1" thickTop="1" thickBot="1">
      <c r="A205" s="14" t="s">
        <v>221</v>
      </c>
      <c r="B205" s="33"/>
      <c r="C205" s="10"/>
      <c r="D205" s="42"/>
      <c r="E205" s="15"/>
      <c r="F205" s="15"/>
      <c r="G205" s="43"/>
      <c r="H205" s="44"/>
      <c r="I205" s="44"/>
      <c r="J205" s="44"/>
      <c r="K205" s="16"/>
      <c r="L205" s="16"/>
      <c r="M205" s="49"/>
      <c r="N205" s="49"/>
      <c r="O205" s="45"/>
      <c r="P205" s="46"/>
      <c r="Q205" s="46"/>
      <c r="R205" s="16"/>
      <c r="S205" s="16"/>
      <c r="T205" s="47"/>
      <c r="U205" s="17">
        <f t="shared" ca="1" si="0"/>
        <v>44493</v>
      </c>
      <c r="V205" s="18">
        <f t="shared" ca="1" si="8"/>
        <v>121.8986301369863</v>
      </c>
      <c r="W205" s="79"/>
      <c r="X205" s="79"/>
      <c r="Y205" s="82"/>
    </row>
    <row r="206" spans="1:25" ht="20.100000000000001" customHeight="1" thickTop="1" thickBot="1">
      <c r="A206" s="14" t="s">
        <v>222</v>
      </c>
      <c r="B206" s="33"/>
      <c r="C206" s="10"/>
      <c r="D206" s="42"/>
      <c r="E206" s="15"/>
      <c r="F206" s="15"/>
      <c r="G206" s="43"/>
      <c r="H206" s="44"/>
      <c r="I206" s="44"/>
      <c r="J206" s="44"/>
      <c r="K206" s="16"/>
      <c r="L206" s="16"/>
      <c r="M206" s="44"/>
      <c r="N206" s="49"/>
      <c r="O206" s="45"/>
      <c r="P206" s="46"/>
      <c r="Q206" s="46"/>
      <c r="R206" s="16"/>
      <c r="S206" s="16"/>
      <c r="T206" s="47"/>
      <c r="U206" s="17">
        <f t="shared" ca="1" si="0"/>
        <v>44493</v>
      </c>
      <c r="V206" s="18">
        <f t="shared" ca="1" si="8"/>
        <v>121.8986301369863</v>
      </c>
      <c r="W206" s="79"/>
      <c r="X206" s="79"/>
      <c r="Y206" s="82"/>
    </row>
    <row r="207" spans="1:25" ht="20.100000000000001" customHeight="1" thickTop="1" thickBot="1">
      <c r="A207" s="14" t="s">
        <v>223</v>
      </c>
      <c r="B207" s="33"/>
      <c r="C207" s="10"/>
      <c r="D207" s="42"/>
      <c r="E207" s="15"/>
      <c r="F207" s="15"/>
      <c r="G207" s="43"/>
      <c r="H207" s="44"/>
      <c r="I207" s="44"/>
      <c r="J207" s="44"/>
      <c r="K207" s="16"/>
      <c r="L207" s="16"/>
      <c r="M207" s="45"/>
      <c r="N207" s="45"/>
      <c r="O207" s="45"/>
      <c r="P207" s="46"/>
      <c r="Q207" s="46"/>
      <c r="R207" s="16"/>
      <c r="S207" s="16"/>
      <c r="T207" s="47"/>
      <c r="U207" s="17">
        <f t="shared" ca="1" si="0"/>
        <v>44493</v>
      </c>
      <c r="V207" s="18">
        <f t="shared" ca="1" si="8"/>
        <v>121.8986301369863</v>
      </c>
      <c r="W207" s="79"/>
      <c r="X207" s="79"/>
      <c r="Y207" s="82"/>
    </row>
    <row r="208" spans="1:25" ht="20.100000000000001" customHeight="1" thickTop="1" thickBot="1">
      <c r="A208" s="14" t="s">
        <v>224</v>
      </c>
      <c r="B208" s="33"/>
      <c r="C208" s="10"/>
      <c r="D208" s="42"/>
      <c r="E208" s="15"/>
      <c r="F208" s="15"/>
      <c r="G208" s="43"/>
      <c r="H208" s="44"/>
      <c r="I208" s="44"/>
      <c r="J208" s="44"/>
      <c r="K208" s="16"/>
      <c r="L208" s="16"/>
      <c r="M208" s="45"/>
      <c r="N208" s="45"/>
      <c r="O208" s="45"/>
      <c r="P208" s="46"/>
      <c r="Q208" s="46"/>
      <c r="R208" s="16"/>
      <c r="S208" s="16"/>
      <c r="T208" s="47"/>
      <c r="U208" s="17">
        <f t="shared" ca="1" si="0"/>
        <v>44493</v>
      </c>
      <c r="V208" s="18">
        <f t="shared" ca="1" si="8"/>
        <v>121.8986301369863</v>
      </c>
      <c r="W208" s="79"/>
      <c r="X208" s="79"/>
      <c r="Y208" s="82"/>
    </row>
    <row r="209" spans="1:25" ht="20.100000000000001" customHeight="1" thickTop="1" thickBot="1">
      <c r="A209" s="14" t="s">
        <v>225</v>
      </c>
      <c r="B209" s="33"/>
      <c r="C209" s="10"/>
      <c r="D209" s="42"/>
      <c r="E209" s="15"/>
      <c r="F209" s="15"/>
      <c r="G209" s="43"/>
      <c r="H209" s="44"/>
      <c r="I209" s="44"/>
      <c r="J209" s="44"/>
      <c r="K209" s="16"/>
      <c r="L209" s="16"/>
      <c r="M209" s="45"/>
      <c r="N209" s="45"/>
      <c r="O209" s="44"/>
      <c r="P209" s="46"/>
      <c r="Q209" s="46"/>
      <c r="R209" s="16"/>
      <c r="S209" s="16"/>
      <c r="T209" s="47"/>
      <c r="U209" s="17">
        <f t="shared" ca="1" si="0"/>
        <v>44493</v>
      </c>
      <c r="V209" s="18">
        <f t="shared" ca="1" si="8"/>
        <v>121.8986301369863</v>
      </c>
      <c r="W209" s="79"/>
      <c r="X209" s="79"/>
      <c r="Y209" s="82"/>
    </row>
    <row r="210" spans="1:25" ht="20.100000000000001" customHeight="1" thickTop="1" thickBot="1">
      <c r="A210" s="14" t="s">
        <v>226</v>
      </c>
      <c r="B210" s="33"/>
      <c r="C210" s="10"/>
      <c r="D210" s="42"/>
      <c r="E210" s="15"/>
      <c r="F210" s="15"/>
      <c r="G210" s="43"/>
      <c r="H210" s="44"/>
      <c r="I210" s="44"/>
      <c r="J210" s="44"/>
      <c r="K210" s="16"/>
      <c r="L210" s="16"/>
      <c r="M210" s="45"/>
      <c r="N210" s="45"/>
      <c r="O210" s="45"/>
      <c r="P210" s="46"/>
      <c r="Q210" s="46"/>
      <c r="R210" s="16"/>
      <c r="S210" s="16"/>
      <c r="T210" s="47"/>
      <c r="U210" s="17">
        <f t="shared" ca="1" si="0"/>
        <v>44493</v>
      </c>
      <c r="V210" s="18">
        <f t="shared" ca="1" si="8"/>
        <v>121.8986301369863</v>
      </c>
      <c r="W210" s="79"/>
      <c r="X210" s="79"/>
      <c r="Y210" s="82"/>
    </row>
    <row r="211" spans="1:25" ht="20.100000000000001" customHeight="1" thickTop="1" thickBot="1">
      <c r="A211" s="14" t="s">
        <v>227</v>
      </c>
      <c r="B211" s="33"/>
      <c r="C211" s="10"/>
      <c r="D211" s="42"/>
      <c r="E211" s="15"/>
      <c r="F211" s="15"/>
      <c r="G211" s="43"/>
      <c r="H211" s="44"/>
      <c r="I211" s="44"/>
      <c r="J211" s="44"/>
      <c r="K211" s="16"/>
      <c r="L211" s="16"/>
      <c r="M211" s="54"/>
      <c r="N211" s="45"/>
      <c r="O211" s="45"/>
      <c r="P211" s="46"/>
      <c r="Q211" s="46"/>
      <c r="R211" s="16"/>
      <c r="S211" s="16"/>
      <c r="T211" s="47"/>
      <c r="U211" s="17">
        <f t="shared" ca="1" si="0"/>
        <v>44493</v>
      </c>
      <c r="V211" s="18">
        <f t="shared" ca="1" si="8"/>
        <v>121.8986301369863</v>
      </c>
      <c r="W211" s="79"/>
      <c r="X211" s="79"/>
      <c r="Y211" s="82"/>
    </row>
    <row r="212" spans="1:25" ht="20.100000000000001" customHeight="1" thickTop="1" thickBot="1">
      <c r="A212" s="14" t="s">
        <v>228</v>
      </c>
      <c r="B212" s="33"/>
      <c r="C212" s="10"/>
      <c r="D212" s="47"/>
      <c r="E212" s="15"/>
      <c r="F212" s="15"/>
      <c r="G212" s="43"/>
      <c r="H212" s="44"/>
      <c r="I212" s="44"/>
      <c r="J212" s="44"/>
      <c r="K212" s="16"/>
      <c r="L212" s="16"/>
      <c r="M212" s="45"/>
      <c r="N212" s="45"/>
      <c r="O212" s="44"/>
      <c r="P212" s="46"/>
      <c r="Q212" s="46"/>
      <c r="R212" s="16"/>
      <c r="S212" s="16"/>
      <c r="T212" s="47"/>
      <c r="U212" s="17">
        <f t="shared" ca="1" si="0"/>
        <v>44493</v>
      </c>
      <c r="V212" s="18">
        <f t="shared" ca="1" si="8"/>
        <v>121.8986301369863</v>
      </c>
      <c r="W212" s="79"/>
      <c r="X212" s="79"/>
      <c r="Y212" s="82"/>
    </row>
    <row r="213" spans="1:25" ht="20.100000000000001" customHeight="1" thickTop="1" thickBot="1">
      <c r="A213" s="14" t="s">
        <v>229</v>
      </c>
      <c r="B213" s="33"/>
      <c r="C213" s="10"/>
      <c r="D213" s="47"/>
      <c r="E213" s="15"/>
      <c r="F213" s="15"/>
      <c r="G213" s="43"/>
      <c r="H213" s="44"/>
      <c r="I213" s="44"/>
      <c r="J213" s="44"/>
      <c r="K213" s="16"/>
      <c r="L213" s="16"/>
      <c r="M213" s="45"/>
      <c r="N213" s="45"/>
      <c r="O213" s="44"/>
      <c r="P213" s="46"/>
      <c r="Q213" s="46"/>
      <c r="R213" s="16"/>
      <c r="S213" s="16"/>
      <c r="T213" s="47"/>
      <c r="U213" s="17">
        <f t="shared" ca="1" si="0"/>
        <v>44493</v>
      </c>
      <c r="V213" s="18">
        <f t="shared" ca="1" si="8"/>
        <v>121.8986301369863</v>
      </c>
      <c r="W213" s="79"/>
      <c r="X213" s="79"/>
      <c r="Y213" s="82"/>
    </row>
    <row r="214" spans="1:25" ht="20.100000000000001" customHeight="1" thickTop="1" thickBot="1">
      <c r="A214" s="14" t="s">
        <v>230</v>
      </c>
      <c r="B214" s="33"/>
      <c r="C214" s="10"/>
      <c r="D214" s="42"/>
      <c r="E214" s="15"/>
      <c r="F214" s="15"/>
      <c r="G214" s="43"/>
      <c r="H214" s="44"/>
      <c r="I214" s="44"/>
      <c r="J214" s="44"/>
      <c r="K214" s="16"/>
      <c r="L214" s="16"/>
      <c r="M214" s="45"/>
      <c r="N214" s="45"/>
      <c r="O214" s="50"/>
      <c r="P214" s="46"/>
      <c r="Q214" s="46"/>
      <c r="R214" s="16"/>
      <c r="S214" s="16"/>
      <c r="T214" s="47"/>
      <c r="U214" s="17">
        <f t="shared" ca="1" si="0"/>
        <v>44493</v>
      </c>
      <c r="V214" s="18">
        <f t="shared" ca="1" si="8"/>
        <v>121.8986301369863</v>
      </c>
      <c r="W214" s="79"/>
      <c r="X214" s="79"/>
      <c r="Y214" s="82"/>
    </row>
    <row r="215" spans="1:25" ht="20.100000000000001" customHeight="1" thickTop="1" thickBot="1">
      <c r="A215" s="14" t="s">
        <v>231</v>
      </c>
      <c r="B215" s="33"/>
      <c r="C215" s="10"/>
      <c r="D215" s="42"/>
      <c r="E215" s="15"/>
      <c r="F215" s="15"/>
      <c r="G215" s="43"/>
      <c r="H215" s="44"/>
      <c r="I215" s="44"/>
      <c r="J215" s="44"/>
      <c r="K215" s="16"/>
      <c r="L215" s="16"/>
      <c r="M215" s="45"/>
      <c r="N215" s="45"/>
      <c r="O215" s="44"/>
      <c r="P215" s="46"/>
      <c r="Q215" s="46"/>
      <c r="R215" s="16"/>
      <c r="S215" s="16"/>
      <c r="T215" s="47"/>
      <c r="U215" s="17">
        <f t="shared" ca="1" si="0"/>
        <v>44493</v>
      </c>
      <c r="V215" s="18">
        <f t="shared" ca="1" si="8"/>
        <v>121.8986301369863</v>
      </c>
      <c r="W215" s="79"/>
      <c r="X215" s="79"/>
      <c r="Y215" s="82"/>
    </row>
    <row r="216" spans="1:25" ht="20.100000000000001" customHeight="1" thickTop="1" thickBot="1">
      <c r="A216" s="14" t="s">
        <v>232</v>
      </c>
      <c r="B216" s="33"/>
      <c r="C216" s="10"/>
      <c r="D216" s="42"/>
      <c r="E216" s="15"/>
      <c r="F216" s="15"/>
      <c r="G216" s="43"/>
      <c r="H216" s="44"/>
      <c r="I216" s="44"/>
      <c r="J216" s="44"/>
      <c r="K216" s="16"/>
      <c r="L216" s="16"/>
      <c r="M216" s="49"/>
      <c r="N216" s="54"/>
      <c r="O216" s="45"/>
      <c r="P216" s="46"/>
      <c r="Q216" s="46"/>
      <c r="R216" s="16"/>
      <c r="S216" s="16"/>
      <c r="T216" s="47"/>
      <c r="U216" s="17">
        <f t="shared" ca="1" si="0"/>
        <v>44493</v>
      </c>
      <c r="V216" s="18">
        <f t="shared" ca="1" si="8"/>
        <v>121.8986301369863</v>
      </c>
      <c r="W216" s="79"/>
      <c r="X216" s="79"/>
      <c r="Y216" s="82"/>
    </row>
    <row r="217" spans="1:25" ht="20.100000000000001" customHeight="1" thickTop="1" thickBot="1">
      <c r="A217" s="14" t="s">
        <v>233</v>
      </c>
      <c r="B217" s="33"/>
      <c r="C217" s="10"/>
      <c r="D217" s="42"/>
      <c r="E217" s="15"/>
      <c r="F217" s="15"/>
      <c r="G217" s="43"/>
      <c r="H217" s="44"/>
      <c r="I217" s="44"/>
      <c r="J217" s="44"/>
      <c r="K217" s="16"/>
      <c r="L217" s="16"/>
      <c r="M217" s="49"/>
      <c r="N217" s="49"/>
      <c r="O217" s="45"/>
      <c r="P217" s="46"/>
      <c r="Q217" s="46"/>
      <c r="R217" s="16"/>
      <c r="S217" s="16"/>
      <c r="T217" s="47"/>
      <c r="U217" s="17">
        <f t="shared" ca="1" si="0"/>
        <v>44493</v>
      </c>
      <c r="V217" s="18">
        <f t="shared" ca="1" si="8"/>
        <v>121.8986301369863</v>
      </c>
      <c r="W217" s="79"/>
      <c r="X217" s="79"/>
      <c r="Y217" s="82"/>
    </row>
    <row r="218" spans="1:25" ht="20.100000000000001" customHeight="1" thickTop="1" thickBot="1">
      <c r="A218" s="14" t="s">
        <v>234</v>
      </c>
      <c r="B218" s="33"/>
      <c r="C218" s="10"/>
      <c r="D218" s="42"/>
      <c r="E218" s="15"/>
      <c r="F218" s="15"/>
      <c r="G218" s="43"/>
      <c r="H218" s="44"/>
      <c r="I218" s="44"/>
      <c r="J218" s="44"/>
      <c r="K218" s="16"/>
      <c r="L218" s="16"/>
      <c r="M218" s="49"/>
      <c r="N218" s="49"/>
      <c r="O218" s="50"/>
      <c r="P218" s="46"/>
      <c r="Q218" s="46"/>
      <c r="R218" s="16"/>
      <c r="S218" s="16"/>
      <c r="T218" s="47"/>
      <c r="U218" s="17">
        <f t="shared" ca="1" si="0"/>
        <v>44493</v>
      </c>
      <c r="V218" s="18">
        <f t="shared" ca="1" si="8"/>
        <v>121.8986301369863</v>
      </c>
      <c r="W218" s="79"/>
      <c r="X218" s="79"/>
      <c r="Y218" s="82"/>
    </row>
    <row r="219" spans="1:25" ht="20.100000000000001" customHeight="1" thickTop="1" thickBot="1">
      <c r="A219" s="14" t="s">
        <v>235</v>
      </c>
      <c r="B219" s="33"/>
      <c r="C219" s="10"/>
      <c r="D219" s="42"/>
      <c r="E219" s="15"/>
      <c r="F219" s="15"/>
      <c r="G219" s="43"/>
      <c r="H219" s="44"/>
      <c r="I219" s="44"/>
      <c r="J219" s="44"/>
      <c r="K219" s="16"/>
      <c r="L219" s="16"/>
      <c r="M219" s="45"/>
      <c r="N219" s="45"/>
      <c r="O219" s="44"/>
      <c r="P219" s="46"/>
      <c r="Q219" s="46"/>
      <c r="R219" s="16"/>
      <c r="S219" s="16"/>
      <c r="T219" s="47"/>
      <c r="U219" s="17">
        <f t="shared" ca="1" si="0"/>
        <v>44493</v>
      </c>
      <c r="V219" s="18">
        <f t="shared" ca="1" si="8"/>
        <v>121.8986301369863</v>
      </c>
      <c r="W219" s="79"/>
      <c r="X219" s="79"/>
      <c r="Y219" s="82"/>
    </row>
    <row r="220" spans="1:25" ht="20.100000000000001" customHeight="1" thickTop="1" thickBot="1">
      <c r="A220" s="14" t="s">
        <v>236</v>
      </c>
      <c r="B220" s="33"/>
      <c r="C220" s="10"/>
      <c r="D220" s="42"/>
      <c r="E220" s="15"/>
      <c r="F220" s="15"/>
      <c r="G220" s="43"/>
      <c r="H220" s="44"/>
      <c r="I220" s="44"/>
      <c r="J220" s="44"/>
      <c r="K220" s="16"/>
      <c r="L220" s="16"/>
      <c r="M220" s="45"/>
      <c r="N220" s="45"/>
      <c r="O220" s="45"/>
      <c r="P220" s="46"/>
      <c r="Q220" s="46"/>
      <c r="R220" s="16"/>
      <c r="S220" s="16"/>
      <c r="T220" s="47"/>
      <c r="U220" s="17">
        <f t="shared" ca="1" si="0"/>
        <v>44493</v>
      </c>
      <c r="V220" s="18">
        <f t="shared" ca="1" si="8"/>
        <v>121.8986301369863</v>
      </c>
      <c r="W220" s="79"/>
      <c r="X220" s="79"/>
      <c r="Y220" s="82"/>
    </row>
    <row r="221" spans="1:25" ht="20.100000000000001" customHeight="1" thickTop="1" thickBot="1">
      <c r="A221" s="14" t="s">
        <v>237</v>
      </c>
      <c r="B221" s="33"/>
      <c r="C221" s="10"/>
      <c r="D221" s="42"/>
      <c r="E221" s="15"/>
      <c r="F221" s="15"/>
      <c r="G221" s="43"/>
      <c r="H221" s="44"/>
      <c r="I221" s="44"/>
      <c r="J221" s="44"/>
      <c r="K221" s="16"/>
      <c r="L221" s="16"/>
      <c r="M221" s="45"/>
      <c r="N221" s="51"/>
      <c r="O221" s="45"/>
      <c r="P221" s="46"/>
      <c r="Q221" s="46"/>
      <c r="R221" s="16"/>
      <c r="S221" s="16"/>
      <c r="T221" s="47"/>
      <c r="U221" s="17">
        <f t="shared" ca="1" si="0"/>
        <v>44493</v>
      </c>
      <c r="V221" s="18">
        <f t="shared" ca="1" si="8"/>
        <v>121.8986301369863</v>
      </c>
      <c r="W221" s="79"/>
      <c r="X221" s="79"/>
      <c r="Y221" s="82"/>
    </row>
    <row r="222" spans="1:25" ht="20.100000000000001" customHeight="1" thickTop="1" thickBot="1">
      <c r="A222" s="14" t="s">
        <v>238</v>
      </c>
      <c r="B222" s="33"/>
      <c r="C222" s="10"/>
      <c r="D222" s="42"/>
      <c r="E222" s="15"/>
      <c r="F222" s="15"/>
      <c r="G222" s="43"/>
      <c r="H222" s="44"/>
      <c r="I222" s="44"/>
      <c r="J222" s="44"/>
      <c r="K222" s="16"/>
      <c r="L222" s="16"/>
      <c r="M222" s="45"/>
      <c r="N222" s="45"/>
      <c r="O222" s="45"/>
      <c r="P222" s="46"/>
      <c r="Q222" s="46"/>
      <c r="R222" s="16"/>
      <c r="S222" s="16"/>
      <c r="T222" s="47"/>
      <c r="U222" s="17">
        <f t="shared" ca="1" si="0"/>
        <v>44493</v>
      </c>
      <c r="V222" s="18">
        <f t="shared" ca="1" si="8"/>
        <v>121.8986301369863</v>
      </c>
      <c r="W222" s="79"/>
      <c r="X222" s="79"/>
      <c r="Y222" s="82"/>
    </row>
    <row r="223" spans="1:25" ht="20.100000000000001" customHeight="1" thickTop="1" thickBot="1">
      <c r="A223" s="14" t="s">
        <v>239</v>
      </c>
      <c r="B223" s="33"/>
      <c r="C223" s="10"/>
      <c r="D223" s="42"/>
      <c r="E223" s="15"/>
      <c r="F223" s="15"/>
      <c r="G223" s="43"/>
      <c r="H223" s="44"/>
      <c r="I223" s="44"/>
      <c r="J223" s="44"/>
      <c r="K223" s="16"/>
      <c r="L223" s="16"/>
      <c r="M223" s="45"/>
      <c r="N223" s="45"/>
      <c r="O223" s="45"/>
      <c r="P223" s="46"/>
      <c r="Q223" s="46"/>
      <c r="R223" s="16"/>
      <c r="S223" s="16"/>
      <c r="T223" s="47"/>
      <c r="U223" s="17">
        <f t="shared" ca="1" si="0"/>
        <v>44493</v>
      </c>
      <c r="V223" s="18">
        <f t="shared" ca="1" si="8"/>
        <v>121.8986301369863</v>
      </c>
      <c r="W223" s="79"/>
      <c r="X223" s="79"/>
      <c r="Y223" s="82"/>
    </row>
    <row r="224" spans="1:25" ht="20.100000000000001" customHeight="1" thickTop="1" thickBot="1">
      <c r="A224" s="14" t="s">
        <v>240</v>
      </c>
      <c r="B224" s="33"/>
      <c r="C224" s="10"/>
      <c r="D224" s="42"/>
      <c r="E224" s="15"/>
      <c r="F224" s="15"/>
      <c r="G224" s="43"/>
      <c r="H224" s="44"/>
      <c r="I224" s="44"/>
      <c r="J224" s="44"/>
      <c r="K224" s="16"/>
      <c r="L224" s="16"/>
      <c r="M224" s="49"/>
      <c r="N224" s="45"/>
      <c r="O224" s="45"/>
      <c r="P224" s="46"/>
      <c r="Q224" s="46"/>
      <c r="R224" s="16"/>
      <c r="S224" s="16"/>
      <c r="T224" s="47"/>
      <c r="U224" s="17">
        <f t="shared" ca="1" si="0"/>
        <v>44493</v>
      </c>
      <c r="V224" s="18">
        <f t="shared" ca="1" si="8"/>
        <v>121.8986301369863</v>
      </c>
      <c r="W224" s="79"/>
      <c r="X224" s="79"/>
      <c r="Y224" s="82"/>
    </row>
    <row r="225" spans="1:25" ht="20.100000000000001" customHeight="1" thickTop="1" thickBot="1">
      <c r="A225" s="14" t="s">
        <v>241</v>
      </c>
      <c r="B225" s="33"/>
      <c r="C225" s="10"/>
      <c r="D225" s="42"/>
      <c r="E225" s="15"/>
      <c r="F225" s="15"/>
      <c r="G225" s="43"/>
      <c r="H225" s="44"/>
      <c r="I225" s="44"/>
      <c r="J225" s="44"/>
      <c r="K225" s="16"/>
      <c r="L225" s="16"/>
      <c r="M225" s="45"/>
      <c r="N225" s="45"/>
      <c r="O225" s="44"/>
      <c r="P225" s="46"/>
      <c r="Q225" s="46"/>
      <c r="R225" s="16"/>
      <c r="S225" s="16"/>
      <c r="T225" s="47"/>
      <c r="U225" s="17">
        <f t="shared" ca="1" si="0"/>
        <v>44493</v>
      </c>
      <c r="V225" s="18">
        <f t="shared" ca="1" si="8"/>
        <v>121.8986301369863</v>
      </c>
      <c r="W225" s="79"/>
      <c r="X225" s="79"/>
      <c r="Y225" s="82"/>
    </row>
    <row r="226" spans="1:25" ht="20.100000000000001" customHeight="1" thickTop="1" thickBot="1">
      <c r="A226" s="14" t="s">
        <v>242</v>
      </c>
      <c r="B226" s="33"/>
      <c r="C226" s="10"/>
      <c r="D226" s="42"/>
      <c r="E226" s="15"/>
      <c r="F226" s="15"/>
      <c r="G226" s="43"/>
      <c r="H226" s="44"/>
      <c r="I226" s="44"/>
      <c r="J226" s="44"/>
      <c r="K226" s="16"/>
      <c r="L226" s="16"/>
      <c r="M226" s="45"/>
      <c r="N226" s="45"/>
      <c r="O226" s="44"/>
      <c r="P226" s="46"/>
      <c r="Q226" s="46"/>
      <c r="R226" s="16"/>
      <c r="S226" s="16"/>
      <c r="T226" s="47"/>
      <c r="U226" s="17">
        <f t="shared" ca="1" si="0"/>
        <v>44493</v>
      </c>
      <c r="V226" s="18">
        <f t="shared" ca="1" si="8"/>
        <v>121.8986301369863</v>
      </c>
      <c r="W226" s="79"/>
      <c r="X226" s="79"/>
      <c r="Y226" s="82"/>
    </row>
    <row r="227" spans="1:25" ht="20.100000000000001" customHeight="1" thickTop="1" thickBot="1">
      <c r="A227" s="14" t="s">
        <v>243</v>
      </c>
      <c r="B227" s="33"/>
      <c r="C227" s="10"/>
      <c r="D227" s="47"/>
      <c r="E227" s="15"/>
      <c r="F227" s="15"/>
      <c r="G227" s="43"/>
      <c r="H227" s="44"/>
      <c r="I227" s="44"/>
      <c r="J227" s="44"/>
      <c r="K227" s="16"/>
      <c r="L227" s="16"/>
      <c r="M227" s="45"/>
      <c r="N227" s="45"/>
      <c r="O227" s="45"/>
      <c r="P227" s="46"/>
      <c r="Q227" s="46"/>
      <c r="R227" s="16"/>
      <c r="S227" s="16"/>
      <c r="T227" s="47"/>
      <c r="U227" s="17">
        <f t="shared" ca="1" si="0"/>
        <v>44493</v>
      </c>
      <c r="V227" s="18">
        <f t="shared" ca="1" si="8"/>
        <v>121.8986301369863</v>
      </c>
      <c r="W227" s="79"/>
      <c r="X227" s="79"/>
      <c r="Y227" s="82"/>
    </row>
    <row r="228" spans="1:25" ht="20.100000000000001" customHeight="1" thickTop="1" thickBot="1">
      <c r="A228" s="14" t="s">
        <v>244</v>
      </c>
      <c r="B228" s="33"/>
      <c r="C228" s="10"/>
      <c r="D228" s="42"/>
      <c r="E228" s="15"/>
      <c r="F228" s="15"/>
      <c r="G228" s="43"/>
      <c r="H228" s="44"/>
      <c r="I228" s="44"/>
      <c r="J228" s="44"/>
      <c r="K228" s="16"/>
      <c r="L228" s="16"/>
      <c r="M228" s="45"/>
      <c r="N228" s="45"/>
      <c r="O228" s="44"/>
      <c r="P228" s="46"/>
      <c r="Q228" s="46"/>
      <c r="R228" s="16"/>
      <c r="S228" s="16"/>
      <c r="T228" s="47"/>
      <c r="U228" s="17">
        <f t="shared" ca="1" si="0"/>
        <v>44493</v>
      </c>
      <c r="V228" s="18">
        <f t="shared" ca="1" si="8"/>
        <v>121.8986301369863</v>
      </c>
      <c r="W228" s="79"/>
      <c r="X228" s="79"/>
      <c r="Y228" s="82"/>
    </row>
    <row r="229" spans="1:25" ht="20.100000000000001" customHeight="1" thickTop="1" thickBot="1">
      <c r="A229" s="14" t="s">
        <v>245</v>
      </c>
      <c r="B229" s="33"/>
      <c r="C229" s="10"/>
      <c r="D229" s="42"/>
      <c r="E229" s="15"/>
      <c r="F229" s="15"/>
      <c r="G229" s="43"/>
      <c r="H229" s="44"/>
      <c r="I229" s="44"/>
      <c r="J229" s="44"/>
      <c r="K229" s="16"/>
      <c r="L229" s="16"/>
      <c r="M229" s="45"/>
      <c r="N229" s="45"/>
      <c r="O229" s="45"/>
      <c r="P229" s="46"/>
      <c r="Q229" s="46"/>
      <c r="R229" s="16"/>
      <c r="S229" s="16"/>
      <c r="T229" s="47"/>
      <c r="U229" s="17">
        <f t="shared" ca="1" si="0"/>
        <v>44493</v>
      </c>
      <c r="V229" s="18">
        <f t="shared" ca="1" si="8"/>
        <v>121.8986301369863</v>
      </c>
      <c r="W229" s="79"/>
      <c r="X229" s="79"/>
      <c r="Y229" s="82"/>
    </row>
    <row r="230" spans="1:25" ht="20.100000000000001" customHeight="1" thickTop="1" thickBot="1">
      <c r="A230" s="14" t="s">
        <v>246</v>
      </c>
      <c r="B230" s="33"/>
      <c r="C230" s="10"/>
      <c r="D230" s="47"/>
      <c r="E230" s="15"/>
      <c r="F230" s="15"/>
      <c r="G230" s="43"/>
      <c r="H230" s="44"/>
      <c r="I230" s="44"/>
      <c r="J230" s="44"/>
      <c r="K230" s="16"/>
      <c r="L230" s="16"/>
      <c r="M230" s="45"/>
      <c r="N230" s="45"/>
      <c r="O230" s="45"/>
      <c r="P230" s="46"/>
      <c r="Q230" s="46"/>
      <c r="R230" s="16"/>
      <c r="S230" s="16"/>
      <c r="T230" s="47"/>
      <c r="U230" s="17">
        <f t="shared" ca="1" si="0"/>
        <v>44493</v>
      </c>
      <c r="V230" s="18">
        <f t="shared" ca="1" si="8"/>
        <v>121.8986301369863</v>
      </c>
      <c r="W230" s="79"/>
      <c r="X230" s="79"/>
      <c r="Y230" s="82"/>
    </row>
    <row r="231" spans="1:25" ht="20.100000000000001" customHeight="1" thickTop="1" thickBot="1">
      <c r="A231" s="14" t="s">
        <v>247</v>
      </c>
      <c r="B231" s="33"/>
      <c r="C231" s="10"/>
      <c r="D231" s="47"/>
      <c r="E231" s="15"/>
      <c r="F231" s="15"/>
      <c r="G231" s="43"/>
      <c r="H231" s="44"/>
      <c r="I231" s="44"/>
      <c r="J231" s="44"/>
      <c r="K231" s="16"/>
      <c r="L231" s="16"/>
      <c r="M231" s="45"/>
      <c r="N231" s="45"/>
      <c r="O231" s="44"/>
      <c r="P231" s="46"/>
      <c r="Q231" s="46"/>
      <c r="R231" s="16"/>
      <c r="S231" s="16"/>
      <c r="T231" s="47"/>
      <c r="U231" s="17">
        <f t="shared" ca="1" si="0"/>
        <v>44493</v>
      </c>
      <c r="V231" s="18">
        <f t="shared" ca="1" si="8"/>
        <v>121.8986301369863</v>
      </c>
      <c r="W231" s="79"/>
      <c r="X231" s="79"/>
      <c r="Y231" s="82"/>
    </row>
    <row r="232" spans="1:25" ht="20.100000000000001" customHeight="1" thickTop="1" thickBot="1">
      <c r="A232" s="14" t="s">
        <v>248</v>
      </c>
      <c r="B232" s="33"/>
      <c r="C232" s="10"/>
      <c r="D232" s="47"/>
      <c r="E232" s="15"/>
      <c r="F232" s="15"/>
      <c r="G232" s="43"/>
      <c r="H232" s="44"/>
      <c r="I232" s="44"/>
      <c r="J232" s="44"/>
      <c r="K232" s="16"/>
      <c r="L232" s="16"/>
      <c r="M232" s="45"/>
      <c r="N232" s="45"/>
      <c r="O232" s="45"/>
      <c r="P232" s="46"/>
      <c r="Q232" s="46"/>
      <c r="R232" s="16"/>
      <c r="S232" s="16"/>
      <c r="T232" s="47"/>
      <c r="U232" s="17">
        <f t="shared" ca="1" si="0"/>
        <v>44493</v>
      </c>
      <c r="V232" s="18">
        <f t="shared" ca="1" si="8"/>
        <v>121.8986301369863</v>
      </c>
      <c r="W232" s="79"/>
      <c r="X232" s="79"/>
      <c r="Y232" s="82"/>
    </row>
    <row r="233" spans="1:25" ht="20.100000000000001" customHeight="1" thickTop="1" thickBot="1">
      <c r="A233" s="14" t="s">
        <v>249</v>
      </c>
      <c r="B233" s="52"/>
      <c r="C233" s="10"/>
      <c r="D233" s="55"/>
      <c r="E233" s="15"/>
      <c r="F233" s="15"/>
      <c r="G233" s="56"/>
      <c r="H233" s="44"/>
      <c r="I233" s="44"/>
      <c r="J233" s="44"/>
      <c r="K233" s="16"/>
      <c r="L233" s="16"/>
      <c r="M233" s="44"/>
      <c r="N233" s="44"/>
      <c r="O233" s="50"/>
      <c r="P233" s="46"/>
      <c r="Q233" s="46"/>
      <c r="R233" s="16"/>
      <c r="S233" s="16"/>
      <c r="T233" s="57"/>
      <c r="U233" s="17">
        <f t="shared" ca="1" si="0"/>
        <v>44493</v>
      </c>
      <c r="V233" s="18">
        <f t="shared" ca="1" si="8"/>
        <v>121.8986301369863</v>
      </c>
      <c r="W233" s="79"/>
      <c r="X233" s="79"/>
      <c r="Y233" s="82"/>
    </row>
    <row r="234" spans="1:25" ht="20.100000000000001" customHeight="1" thickTop="1" thickBot="1">
      <c r="A234" s="14" t="s">
        <v>250</v>
      </c>
      <c r="B234" s="33"/>
      <c r="C234" s="10"/>
      <c r="D234" s="42"/>
      <c r="E234" s="15"/>
      <c r="F234" s="15"/>
      <c r="G234" s="43"/>
      <c r="H234" s="44"/>
      <c r="I234" s="44"/>
      <c r="J234" s="44"/>
      <c r="K234" s="16"/>
      <c r="L234" s="16"/>
      <c r="M234" s="45"/>
      <c r="N234" s="45"/>
      <c r="O234" s="44"/>
      <c r="P234" s="46"/>
      <c r="Q234" s="46"/>
      <c r="R234" s="16"/>
      <c r="S234" s="16"/>
      <c r="T234" s="47"/>
      <c r="U234" s="17">
        <f t="shared" ca="1" si="0"/>
        <v>44493</v>
      </c>
      <c r="V234" s="18">
        <f t="shared" ca="1" si="8"/>
        <v>121.8986301369863</v>
      </c>
      <c r="W234" s="79"/>
      <c r="X234" s="79"/>
      <c r="Y234" s="82"/>
    </row>
    <row r="235" spans="1:25" ht="20.100000000000001" customHeight="1" thickTop="1" thickBot="1">
      <c r="A235" s="14" t="s">
        <v>251</v>
      </c>
      <c r="B235" s="33"/>
      <c r="C235" s="10"/>
      <c r="D235" s="42"/>
      <c r="E235" s="15"/>
      <c r="F235" s="15"/>
      <c r="G235" s="43"/>
      <c r="H235" s="44"/>
      <c r="I235" s="44"/>
      <c r="J235" s="44"/>
      <c r="K235" s="16"/>
      <c r="L235" s="16"/>
      <c r="M235" s="45"/>
      <c r="N235" s="45"/>
      <c r="O235" s="44"/>
      <c r="P235" s="46"/>
      <c r="Q235" s="46"/>
      <c r="R235" s="16"/>
      <c r="S235" s="16"/>
      <c r="T235" s="47"/>
      <c r="U235" s="17">
        <f t="shared" ca="1" si="0"/>
        <v>44493</v>
      </c>
      <c r="V235" s="18">
        <f t="shared" ca="1" si="8"/>
        <v>121.8986301369863</v>
      </c>
      <c r="W235" s="79"/>
      <c r="X235" s="79"/>
      <c r="Y235" s="82"/>
    </row>
    <row r="236" spans="1:25" ht="20.100000000000001" customHeight="1" thickTop="1" thickBot="1">
      <c r="A236" s="14" t="s">
        <v>252</v>
      </c>
      <c r="B236" s="33"/>
      <c r="C236" s="10"/>
      <c r="D236" s="47"/>
      <c r="E236" s="15"/>
      <c r="F236" s="15"/>
      <c r="G236" s="43"/>
      <c r="H236" s="44"/>
      <c r="I236" s="44"/>
      <c r="J236" s="44"/>
      <c r="K236" s="16"/>
      <c r="L236" s="16"/>
      <c r="M236" s="45"/>
      <c r="N236" s="45"/>
      <c r="O236" s="45"/>
      <c r="P236" s="46"/>
      <c r="Q236" s="46"/>
      <c r="R236" s="16"/>
      <c r="S236" s="16"/>
      <c r="T236" s="47"/>
      <c r="U236" s="17">
        <f t="shared" ca="1" si="0"/>
        <v>44493</v>
      </c>
      <c r="V236" s="18">
        <f t="shared" ca="1" si="8"/>
        <v>121.8986301369863</v>
      </c>
      <c r="W236" s="79"/>
      <c r="X236" s="79"/>
      <c r="Y236" s="82"/>
    </row>
    <row r="237" spans="1:25" ht="20.100000000000001" customHeight="1" thickTop="1" thickBot="1">
      <c r="A237" s="14" t="s">
        <v>253</v>
      </c>
      <c r="B237" s="33"/>
      <c r="C237" s="10"/>
      <c r="D237" s="47"/>
      <c r="E237" s="15"/>
      <c r="F237" s="15"/>
      <c r="G237" s="43"/>
      <c r="H237" s="44"/>
      <c r="I237" s="44"/>
      <c r="J237" s="44"/>
      <c r="K237" s="16"/>
      <c r="L237" s="16"/>
      <c r="M237" s="45"/>
      <c r="N237" s="45"/>
      <c r="O237" s="44"/>
      <c r="P237" s="46"/>
      <c r="Q237" s="46"/>
      <c r="R237" s="16"/>
      <c r="S237" s="16"/>
      <c r="T237" s="47"/>
      <c r="U237" s="17">
        <f t="shared" ca="1" si="0"/>
        <v>44493</v>
      </c>
      <c r="V237" s="18">
        <f t="shared" ca="1" si="8"/>
        <v>121.8986301369863</v>
      </c>
      <c r="W237" s="79"/>
      <c r="X237" s="79"/>
      <c r="Y237" s="82"/>
    </row>
    <row r="238" spans="1:25" ht="20.100000000000001" customHeight="1" thickTop="1" thickBot="1">
      <c r="A238" s="14" t="s">
        <v>254</v>
      </c>
      <c r="B238" s="33"/>
      <c r="C238" s="10"/>
      <c r="D238" s="42"/>
      <c r="E238" s="15"/>
      <c r="F238" s="15"/>
      <c r="G238" s="43"/>
      <c r="H238" s="44"/>
      <c r="I238" s="44"/>
      <c r="J238" s="44"/>
      <c r="K238" s="16"/>
      <c r="L238" s="16"/>
      <c r="M238" s="44"/>
      <c r="N238" s="45"/>
      <c r="O238" s="45"/>
      <c r="P238" s="46"/>
      <c r="Q238" s="46"/>
      <c r="R238" s="16"/>
      <c r="S238" s="16"/>
      <c r="T238" s="47"/>
      <c r="U238" s="17">
        <f t="shared" ca="1" si="0"/>
        <v>44493</v>
      </c>
      <c r="V238" s="18">
        <f t="shared" ca="1" si="8"/>
        <v>121.8986301369863</v>
      </c>
      <c r="W238" s="79"/>
      <c r="X238" s="79"/>
      <c r="Y238" s="82"/>
    </row>
    <row r="239" spans="1:25" ht="20.100000000000001" customHeight="1" thickTop="1" thickBot="1">
      <c r="A239" s="14" t="s">
        <v>255</v>
      </c>
      <c r="B239" s="33"/>
      <c r="C239" s="10"/>
      <c r="D239" s="42"/>
      <c r="E239" s="15"/>
      <c r="F239" s="15"/>
      <c r="G239" s="43"/>
      <c r="H239" s="44"/>
      <c r="I239" s="44"/>
      <c r="J239" s="44"/>
      <c r="K239" s="16"/>
      <c r="L239" s="16"/>
      <c r="M239" s="45"/>
      <c r="N239" s="45"/>
      <c r="O239" s="44"/>
      <c r="P239" s="46"/>
      <c r="Q239" s="46"/>
      <c r="R239" s="16"/>
      <c r="S239" s="16"/>
      <c r="T239" s="47"/>
      <c r="U239" s="17">
        <f t="shared" ca="1" si="0"/>
        <v>44493</v>
      </c>
      <c r="V239" s="18">
        <f t="shared" ca="1" si="8"/>
        <v>121.8986301369863</v>
      </c>
      <c r="W239" s="79"/>
      <c r="X239" s="79"/>
      <c r="Y239" s="82"/>
    </row>
    <row r="240" spans="1:25" ht="20.100000000000001" customHeight="1" thickTop="1" thickBot="1">
      <c r="A240" s="14" t="s">
        <v>256</v>
      </c>
      <c r="B240" s="33"/>
      <c r="C240" s="10"/>
      <c r="D240" s="42"/>
      <c r="E240" s="15"/>
      <c r="F240" s="15"/>
      <c r="G240" s="43"/>
      <c r="H240" s="44"/>
      <c r="I240" s="44"/>
      <c r="J240" s="44"/>
      <c r="K240" s="16"/>
      <c r="L240" s="16"/>
      <c r="M240" s="49"/>
      <c r="N240" s="49"/>
      <c r="O240" s="45"/>
      <c r="P240" s="46"/>
      <c r="Q240" s="46"/>
      <c r="R240" s="16"/>
      <c r="S240" s="16"/>
      <c r="T240" s="47"/>
      <c r="U240" s="17">
        <f t="shared" ca="1" si="0"/>
        <v>44493</v>
      </c>
      <c r="V240" s="18">
        <f t="shared" ca="1" si="8"/>
        <v>121.8986301369863</v>
      </c>
      <c r="W240" s="79"/>
      <c r="X240" s="79"/>
      <c r="Y240" s="82"/>
    </row>
    <row r="241" spans="1:25" ht="20.100000000000001" customHeight="1" thickTop="1" thickBot="1">
      <c r="A241" s="14" t="s">
        <v>257</v>
      </c>
      <c r="B241" s="33"/>
      <c r="C241" s="10"/>
      <c r="D241" s="42"/>
      <c r="E241" s="15"/>
      <c r="F241" s="15"/>
      <c r="G241" s="43"/>
      <c r="H241" s="44"/>
      <c r="I241" s="44"/>
      <c r="J241" s="44"/>
      <c r="K241" s="16"/>
      <c r="L241" s="16"/>
      <c r="M241" s="54"/>
      <c r="N241" s="45"/>
      <c r="O241" s="45"/>
      <c r="P241" s="46"/>
      <c r="Q241" s="46"/>
      <c r="R241" s="16"/>
      <c r="S241" s="16"/>
      <c r="T241" s="47"/>
      <c r="U241" s="17">
        <f t="shared" ref="U241:U304" ca="1" si="9">TODAY()</f>
        <v>44493</v>
      </c>
      <c r="V241" s="18">
        <f t="shared" ca="1" si="8"/>
        <v>121.8986301369863</v>
      </c>
      <c r="W241" s="79"/>
      <c r="X241" s="79"/>
      <c r="Y241" s="82"/>
    </row>
    <row r="242" spans="1:25" ht="20.100000000000001" customHeight="1" thickTop="1" thickBot="1">
      <c r="A242" s="14" t="s">
        <v>258</v>
      </c>
      <c r="B242" s="33"/>
      <c r="C242" s="10"/>
      <c r="D242" s="47"/>
      <c r="E242" s="15"/>
      <c r="F242" s="15"/>
      <c r="G242" s="43"/>
      <c r="H242" s="44"/>
      <c r="I242" s="44"/>
      <c r="J242" s="44"/>
      <c r="K242" s="16"/>
      <c r="L242" s="16"/>
      <c r="M242" s="45"/>
      <c r="N242" s="45"/>
      <c r="O242" s="44"/>
      <c r="P242" s="46"/>
      <c r="Q242" s="46"/>
      <c r="R242" s="16"/>
      <c r="S242" s="16"/>
      <c r="T242" s="47"/>
      <c r="U242" s="17">
        <f t="shared" ca="1" si="9"/>
        <v>44493</v>
      </c>
      <c r="V242" s="18">
        <f t="shared" ca="1" si="8"/>
        <v>121.8986301369863</v>
      </c>
      <c r="W242" s="79"/>
      <c r="X242" s="79"/>
      <c r="Y242" s="82"/>
    </row>
    <row r="243" spans="1:25" ht="20.100000000000001" customHeight="1" thickTop="1" thickBot="1">
      <c r="A243" s="14" t="s">
        <v>259</v>
      </c>
      <c r="B243" s="33"/>
      <c r="C243" s="10"/>
      <c r="D243" s="42"/>
      <c r="E243" s="15"/>
      <c r="F243" s="15"/>
      <c r="G243" s="43"/>
      <c r="H243" s="44"/>
      <c r="I243" s="44"/>
      <c r="J243" s="44"/>
      <c r="K243" s="16"/>
      <c r="L243" s="16"/>
      <c r="M243" s="45"/>
      <c r="N243" s="45"/>
      <c r="O243" s="44"/>
      <c r="P243" s="46"/>
      <c r="Q243" s="46"/>
      <c r="R243" s="16"/>
      <c r="S243" s="16"/>
      <c r="T243" s="47"/>
      <c r="U243" s="17">
        <f t="shared" ca="1" si="9"/>
        <v>44493</v>
      </c>
      <c r="V243" s="18">
        <f t="shared" ca="1" si="8"/>
        <v>121.8986301369863</v>
      </c>
      <c r="W243" s="79"/>
      <c r="X243" s="79"/>
      <c r="Y243" s="82"/>
    </row>
    <row r="244" spans="1:25" ht="20.100000000000001" customHeight="1" thickTop="1" thickBot="1">
      <c r="A244" s="14" t="s">
        <v>260</v>
      </c>
      <c r="B244" s="33"/>
      <c r="C244" s="10"/>
      <c r="D244" s="42"/>
      <c r="E244" s="15"/>
      <c r="F244" s="15"/>
      <c r="G244" s="43"/>
      <c r="H244" s="44"/>
      <c r="I244" s="44"/>
      <c r="J244" s="44"/>
      <c r="K244" s="16"/>
      <c r="L244" s="16"/>
      <c r="M244" s="45"/>
      <c r="N244" s="45"/>
      <c r="O244" s="44"/>
      <c r="P244" s="46"/>
      <c r="Q244" s="46"/>
      <c r="R244" s="16"/>
      <c r="S244" s="16"/>
      <c r="T244" s="47"/>
      <c r="U244" s="17">
        <f t="shared" ca="1" si="9"/>
        <v>44493</v>
      </c>
      <c r="V244" s="18">
        <f t="shared" ca="1" si="8"/>
        <v>121.8986301369863</v>
      </c>
      <c r="W244" s="79"/>
      <c r="X244" s="79"/>
      <c r="Y244" s="82"/>
    </row>
    <row r="245" spans="1:25" ht="20.100000000000001" customHeight="1" thickTop="1" thickBot="1">
      <c r="A245" s="14" t="s">
        <v>261</v>
      </c>
      <c r="B245" s="33"/>
      <c r="C245" s="10"/>
      <c r="D245" s="42"/>
      <c r="E245" s="15"/>
      <c r="F245" s="15"/>
      <c r="G245" s="43"/>
      <c r="H245" s="44"/>
      <c r="I245" s="44"/>
      <c r="J245" s="44"/>
      <c r="K245" s="16"/>
      <c r="L245" s="16"/>
      <c r="M245" s="45"/>
      <c r="N245" s="45"/>
      <c r="O245" s="44"/>
      <c r="P245" s="46"/>
      <c r="Q245" s="46"/>
      <c r="R245" s="16"/>
      <c r="S245" s="16"/>
      <c r="T245" s="47"/>
      <c r="U245" s="17">
        <f t="shared" ca="1" si="9"/>
        <v>44493</v>
      </c>
      <c r="V245" s="18">
        <f t="shared" ca="1" si="8"/>
        <v>121.8986301369863</v>
      </c>
      <c r="W245" s="79"/>
      <c r="X245" s="79"/>
      <c r="Y245" s="82"/>
    </row>
    <row r="246" spans="1:25" ht="20.100000000000001" customHeight="1" thickTop="1" thickBot="1">
      <c r="A246" s="14" t="s">
        <v>262</v>
      </c>
      <c r="B246" s="33"/>
      <c r="C246" s="10"/>
      <c r="D246" s="42"/>
      <c r="E246" s="15"/>
      <c r="F246" s="15"/>
      <c r="G246" s="43"/>
      <c r="H246" s="44"/>
      <c r="I246" s="44"/>
      <c r="J246" s="44"/>
      <c r="K246" s="16"/>
      <c r="L246" s="16"/>
      <c r="M246" s="45"/>
      <c r="N246" s="45"/>
      <c r="O246" s="44"/>
      <c r="P246" s="46"/>
      <c r="Q246" s="46"/>
      <c r="R246" s="16"/>
      <c r="S246" s="16"/>
      <c r="T246" s="47"/>
      <c r="U246" s="17">
        <f t="shared" ca="1" si="9"/>
        <v>44493</v>
      </c>
      <c r="V246" s="18">
        <f t="shared" ca="1" si="8"/>
        <v>121.8986301369863</v>
      </c>
      <c r="W246" s="79"/>
      <c r="X246" s="79"/>
      <c r="Y246" s="82"/>
    </row>
    <row r="247" spans="1:25" ht="20.100000000000001" customHeight="1" thickTop="1" thickBot="1">
      <c r="A247" s="14" t="s">
        <v>263</v>
      </c>
      <c r="B247" s="33"/>
      <c r="C247" s="10"/>
      <c r="D247" s="42"/>
      <c r="E247" s="15"/>
      <c r="F247" s="15"/>
      <c r="G247" s="43"/>
      <c r="H247" s="44"/>
      <c r="I247" s="44"/>
      <c r="J247" s="44"/>
      <c r="K247" s="16"/>
      <c r="L247" s="16"/>
      <c r="M247" s="45"/>
      <c r="N247" s="45"/>
      <c r="O247" s="45"/>
      <c r="P247" s="46"/>
      <c r="Q247" s="46"/>
      <c r="R247" s="16"/>
      <c r="S247" s="16"/>
      <c r="T247" s="47"/>
      <c r="U247" s="17">
        <f t="shared" ca="1" si="9"/>
        <v>44493</v>
      </c>
      <c r="V247" s="18">
        <f t="shared" ca="1" si="8"/>
        <v>121.8986301369863</v>
      </c>
      <c r="W247" s="79"/>
      <c r="X247" s="79"/>
      <c r="Y247" s="82"/>
    </row>
    <row r="248" spans="1:25" ht="20.100000000000001" customHeight="1" thickTop="1" thickBot="1">
      <c r="A248" s="14" t="s">
        <v>264</v>
      </c>
      <c r="B248" s="33"/>
      <c r="C248" s="10"/>
      <c r="D248" s="42"/>
      <c r="E248" s="15"/>
      <c r="F248" s="15"/>
      <c r="G248" s="43"/>
      <c r="H248" s="44"/>
      <c r="I248" s="44"/>
      <c r="J248" s="44"/>
      <c r="K248" s="16"/>
      <c r="L248" s="16"/>
      <c r="M248" s="45"/>
      <c r="N248" s="45"/>
      <c r="O248" s="50"/>
      <c r="P248" s="46"/>
      <c r="Q248" s="46"/>
      <c r="R248" s="16"/>
      <c r="S248" s="16"/>
      <c r="T248" s="47"/>
      <c r="U248" s="17">
        <f t="shared" ca="1" si="9"/>
        <v>44493</v>
      </c>
      <c r="V248" s="18">
        <f t="shared" ca="1" si="8"/>
        <v>121.8986301369863</v>
      </c>
      <c r="W248" s="79"/>
      <c r="X248" s="79"/>
      <c r="Y248" s="82"/>
    </row>
    <row r="249" spans="1:25" ht="20.100000000000001" customHeight="1" thickTop="1" thickBot="1">
      <c r="A249" s="14" t="s">
        <v>265</v>
      </c>
      <c r="B249" s="33"/>
      <c r="C249" s="10"/>
      <c r="D249" s="42"/>
      <c r="E249" s="15"/>
      <c r="F249" s="15"/>
      <c r="G249" s="43"/>
      <c r="H249" s="44"/>
      <c r="I249" s="44"/>
      <c r="J249" s="44"/>
      <c r="K249" s="16"/>
      <c r="L249" s="16"/>
      <c r="M249" s="45"/>
      <c r="N249" s="45"/>
      <c r="O249" s="50"/>
      <c r="P249" s="46"/>
      <c r="Q249" s="46"/>
      <c r="R249" s="16"/>
      <c r="S249" s="16"/>
      <c r="T249" s="47"/>
      <c r="U249" s="17">
        <f t="shared" ca="1" si="9"/>
        <v>44493</v>
      </c>
      <c r="V249" s="18">
        <f t="shared" ca="1" si="8"/>
        <v>121.8986301369863</v>
      </c>
      <c r="W249" s="79"/>
      <c r="X249" s="79"/>
      <c r="Y249" s="82"/>
    </row>
    <row r="250" spans="1:25" ht="20.100000000000001" customHeight="1" thickTop="1" thickBot="1">
      <c r="A250" s="14" t="s">
        <v>266</v>
      </c>
      <c r="B250" s="33"/>
      <c r="C250" s="10"/>
      <c r="D250" s="42"/>
      <c r="E250" s="15"/>
      <c r="F250" s="15"/>
      <c r="G250" s="43"/>
      <c r="H250" s="44"/>
      <c r="I250" s="44"/>
      <c r="J250" s="44"/>
      <c r="K250" s="16"/>
      <c r="L250" s="16"/>
      <c r="M250" s="45"/>
      <c r="N250" s="45"/>
      <c r="O250" s="50"/>
      <c r="P250" s="46"/>
      <c r="Q250" s="46"/>
      <c r="R250" s="16"/>
      <c r="S250" s="16"/>
      <c r="T250" s="47"/>
      <c r="U250" s="17">
        <f t="shared" ca="1" si="9"/>
        <v>44493</v>
      </c>
      <c r="V250" s="18">
        <f t="shared" ca="1" si="8"/>
        <v>121.8986301369863</v>
      </c>
      <c r="W250" s="79"/>
      <c r="X250" s="79"/>
      <c r="Y250" s="82"/>
    </row>
    <row r="251" spans="1:25" ht="20.100000000000001" customHeight="1" thickTop="1" thickBot="1">
      <c r="A251" s="14" t="s">
        <v>267</v>
      </c>
      <c r="B251" s="33"/>
      <c r="C251" s="10"/>
      <c r="D251" s="42"/>
      <c r="E251" s="15"/>
      <c r="F251" s="15"/>
      <c r="G251" s="43"/>
      <c r="H251" s="44"/>
      <c r="I251" s="44"/>
      <c r="J251" s="44"/>
      <c r="K251" s="16"/>
      <c r="L251" s="16"/>
      <c r="M251" s="49"/>
      <c r="N251" s="45"/>
      <c r="O251" s="45"/>
      <c r="P251" s="46"/>
      <c r="Q251" s="46"/>
      <c r="R251" s="16"/>
      <c r="S251" s="16"/>
      <c r="T251" s="47"/>
      <c r="U251" s="17">
        <f t="shared" ca="1" si="9"/>
        <v>44493</v>
      </c>
      <c r="V251" s="18">
        <f t="shared" ca="1" si="8"/>
        <v>121.8986301369863</v>
      </c>
      <c r="W251" s="79"/>
      <c r="X251" s="79"/>
      <c r="Y251" s="82"/>
    </row>
    <row r="252" spans="1:25" ht="20.100000000000001" customHeight="1" thickTop="1" thickBot="1">
      <c r="A252" s="14" t="s">
        <v>268</v>
      </c>
      <c r="B252" s="33"/>
      <c r="C252" s="10"/>
      <c r="D252" s="42"/>
      <c r="E252" s="15"/>
      <c r="F252" s="15"/>
      <c r="G252" s="43"/>
      <c r="H252" s="44"/>
      <c r="I252" s="44"/>
      <c r="J252" s="44"/>
      <c r="K252" s="16"/>
      <c r="L252" s="16"/>
      <c r="M252" s="45"/>
      <c r="N252" s="45"/>
      <c r="O252" s="44"/>
      <c r="P252" s="46"/>
      <c r="Q252" s="46"/>
      <c r="R252" s="16"/>
      <c r="S252" s="16"/>
      <c r="T252" s="47"/>
      <c r="U252" s="17">
        <f t="shared" ca="1" si="9"/>
        <v>44493</v>
      </c>
      <c r="V252" s="18">
        <f t="shared" ca="1" si="8"/>
        <v>121.8986301369863</v>
      </c>
      <c r="W252" s="79"/>
      <c r="X252" s="79"/>
      <c r="Y252" s="82"/>
    </row>
    <row r="253" spans="1:25" ht="20.100000000000001" customHeight="1" thickTop="1" thickBot="1">
      <c r="A253" s="14" t="s">
        <v>269</v>
      </c>
      <c r="B253" s="33"/>
      <c r="C253" s="10"/>
      <c r="D253" s="47"/>
      <c r="E253" s="15"/>
      <c r="F253" s="15"/>
      <c r="G253" s="43"/>
      <c r="H253" s="44"/>
      <c r="I253" s="44"/>
      <c r="J253" s="44"/>
      <c r="K253" s="16"/>
      <c r="L253" s="16"/>
      <c r="M253" s="45"/>
      <c r="N253" s="45"/>
      <c r="O253" s="44"/>
      <c r="P253" s="46"/>
      <c r="Q253" s="46"/>
      <c r="R253" s="16"/>
      <c r="S253" s="16"/>
      <c r="T253" s="47"/>
      <c r="U253" s="17">
        <f t="shared" ca="1" si="9"/>
        <v>44493</v>
      </c>
      <c r="V253" s="18">
        <f t="shared" ca="1" si="8"/>
        <v>121.8986301369863</v>
      </c>
      <c r="W253" s="79"/>
      <c r="X253" s="79"/>
      <c r="Y253" s="82"/>
    </row>
    <row r="254" spans="1:25" ht="20.100000000000001" customHeight="1" thickTop="1" thickBot="1">
      <c r="A254" s="14" t="s">
        <v>270</v>
      </c>
      <c r="B254" s="33"/>
      <c r="C254" s="10"/>
      <c r="D254" s="42"/>
      <c r="E254" s="15"/>
      <c r="F254" s="15"/>
      <c r="G254" s="43"/>
      <c r="H254" s="44"/>
      <c r="I254" s="44"/>
      <c r="J254" s="44"/>
      <c r="K254" s="16"/>
      <c r="L254" s="16"/>
      <c r="M254" s="45"/>
      <c r="N254" s="45"/>
      <c r="O254" s="45"/>
      <c r="P254" s="46"/>
      <c r="Q254" s="46"/>
      <c r="R254" s="16"/>
      <c r="S254" s="16"/>
      <c r="T254" s="47"/>
      <c r="U254" s="17">
        <f t="shared" ca="1" si="9"/>
        <v>44493</v>
      </c>
      <c r="V254" s="18">
        <f t="shared" ca="1" si="8"/>
        <v>121.8986301369863</v>
      </c>
      <c r="W254" s="79"/>
      <c r="X254" s="79"/>
      <c r="Y254" s="82"/>
    </row>
    <row r="255" spans="1:25" ht="20.100000000000001" customHeight="1" thickTop="1" thickBot="1">
      <c r="A255" s="14" t="s">
        <v>271</v>
      </c>
      <c r="B255" s="33"/>
      <c r="C255" s="10"/>
      <c r="D255" s="42"/>
      <c r="E255" s="15"/>
      <c r="F255" s="15"/>
      <c r="G255" s="43"/>
      <c r="H255" s="44"/>
      <c r="I255" s="44"/>
      <c r="J255" s="44"/>
      <c r="K255" s="16"/>
      <c r="L255" s="16"/>
      <c r="M255" s="45"/>
      <c r="N255" s="45"/>
      <c r="O255" s="44"/>
      <c r="P255" s="46"/>
      <c r="Q255" s="46"/>
      <c r="R255" s="16"/>
      <c r="S255" s="16"/>
      <c r="T255" s="47"/>
      <c r="U255" s="17">
        <f t="shared" ca="1" si="9"/>
        <v>44493</v>
      </c>
      <c r="V255" s="18">
        <f t="shared" ca="1" si="8"/>
        <v>121.8986301369863</v>
      </c>
      <c r="W255" s="79"/>
      <c r="X255" s="79"/>
      <c r="Y255" s="82"/>
    </row>
    <row r="256" spans="1:25" ht="20.100000000000001" customHeight="1" thickTop="1" thickBot="1">
      <c r="A256" s="14" t="s">
        <v>272</v>
      </c>
      <c r="B256" s="33"/>
      <c r="C256" s="10"/>
      <c r="D256" s="42"/>
      <c r="E256" s="15"/>
      <c r="F256" s="15"/>
      <c r="G256" s="43"/>
      <c r="H256" s="44"/>
      <c r="I256" s="44"/>
      <c r="J256" s="44"/>
      <c r="K256" s="16"/>
      <c r="L256" s="16"/>
      <c r="M256" s="45"/>
      <c r="N256" s="49"/>
      <c r="O256" s="44"/>
      <c r="P256" s="46"/>
      <c r="Q256" s="46"/>
      <c r="R256" s="16"/>
      <c r="S256" s="16"/>
      <c r="T256" s="47"/>
      <c r="U256" s="17">
        <f t="shared" ca="1" si="9"/>
        <v>44493</v>
      </c>
      <c r="V256" s="18">
        <f t="shared" ca="1" si="8"/>
        <v>121.8986301369863</v>
      </c>
      <c r="W256" s="79"/>
      <c r="X256" s="79"/>
      <c r="Y256" s="82"/>
    </row>
    <row r="257" spans="1:25" ht="20.100000000000001" customHeight="1" thickTop="1" thickBot="1">
      <c r="A257" s="14" t="s">
        <v>273</v>
      </c>
      <c r="B257" s="33"/>
      <c r="C257" s="10"/>
      <c r="D257" s="42"/>
      <c r="E257" s="15"/>
      <c r="F257" s="15"/>
      <c r="G257" s="43"/>
      <c r="H257" s="44"/>
      <c r="I257" s="44"/>
      <c r="J257" s="44"/>
      <c r="K257" s="16"/>
      <c r="L257" s="16"/>
      <c r="M257" s="54"/>
      <c r="N257" s="49"/>
      <c r="O257" s="45"/>
      <c r="P257" s="46"/>
      <c r="Q257" s="46"/>
      <c r="R257" s="16"/>
      <c r="S257" s="16"/>
      <c r="T257" s="47"/>
      <c r="U257" s="17">
        <f t="shared" ca="1" si="9"/>
        <v>44493</v>
      </c>
      <c r="V257" s="18">
        <f t="shared" ca="1" si="8"/>
        <v>121.8986301369863</v>
      </c>
      <c r="W257" s="79"/>
      <c r="X257" s="79"/>
      <c r="Y257" s="82"/>
    </row>
    <row r="258" spans="1:25" ht="20.100000000000001" customHeight="1" thickTop="1" thickBot="1">
      <c r="A258" s="14" t="s">
        <v>274</v>
      </c>
      <c r="B258" s="33"/>
      <c r="C258" s="10"/>
      <c r="D258" s="42"/>
      <c r="E258" s="15"/>
      <c r="F258" s="15"/>
      <c r="G258" s="43"/>
      <c r="H258" s="44"/>
      <c r="I258" s="44"/>
      <c r="J258" s="44"/>
      <c r="K258" s="16"/>
      <c r="L258" s="16"/>
      <c r="M258" s="49"/>
      <c r="N258" s="49"/>
      <c r="O258" s="50"/>
      <c r="P258" s="46"/>
      <c r="Q258" s="46"/>
      <c r="R258" s="16"/>
      <c r="S258" s="16"/>
      <c r="T258" s="47"/>
      <c r="U258" s="17">
        <f t="shared" ca="1" si="9"/>
        <v>44493</v>
      </c>
      <c r="V258" s="18">
        <f t="shared" ca="1" si="8"/>
        <v>121.8986301369863</v>
      </c>
      <c r="W258" s="79"/>
      <c r="X258" s="79"/>
      <c r="Y258" s="82"/>
    </row>
    <row r="259" spans="1:25" ht="20.100000000000001" customHeight="1" thickTop="1" thickBot="1">
      <c r="A259" s="14" t="s">
        <v>275</v>
      </c>
      <c r="B259" s="33"/>
      <c r="C259" s="10"/>
      <c r="D259" s="42"/>
      <c r="E259" s="15"/>
      <c r="F259" s="15"/>
      <c r="G259" s="43"/>
      <c r="H259" s="44"/>
      <c r="I259" s="44"/>
      <c r="J259" s="44"/>
      <c r="K259" s="16"/>
      <c r="L259" s="16"/>
      <c r="M259" s="49"/>
      <c r="N259" s="49"/>
      <c r="O259" s="44"/>
      <c r="P259" s="46"/>
      <c r="Q259" s="46"/>
      <c r="R259" s="16"/>
      <c r="S259" s="16"/>
      <c r="T259" s="47"/>
      <c r="U259" s="17">
        <f t="shared" ca="1" si="9"/>
        <v>44493</v>
      </c>
      <c r="V259" s="18">
        <f t="shared" ca="1" si="8"/>
        <v>121.8986301369863</v>
      </c>
      <c r="W259" s="79"/>
      <c r="X259" s="79"/>
      <c r="Y259" s="82"/>
    </row>
    <row r="260" spans="1:25" ht="20.100000000000001" customHeight="1" thickTop="1" thickBot="1">
      <c r="A260" s="14" t="s">
        <v>276</v>
      </c>
      <c r="B260" s="33"/>
      <c r="C260" s="10"/>
      <c r="D260" s="42"/>
      <c r="E260" s="15"/>
      <c r="F260" s="15"/>
      <c r="G260" s="43"/>
      <c r="H260" s="44"/>
      <c r="I260" s="44"/>
      <c r="J260" s="44"/>
      <c r="K260" s="16"/>
      <c r="L260" s="16"/>
      <c r="M260" s="49"/>
      <c r="N260" s="49"/>
      <c r="O260" s="45"/>
      <c r="P260" s="46"/>
      <c r="Q260" s="46"/>
      <c r="R260" s="16"/>
      <c r="S260" s="16"/>
      <c r="T260" s="47"/>
      <c r="U260" s="17">
        <f t="shared" ca="1" si="9"/>
        <v>44493</v>
      </c>
      <c r="V260" s="18">
        <f t="shared" ca="1" si="8"/>
        <v>121.8986301369863</v>
      </c>
      <c r="W260" s="79"/>
      <c r="X260" s="79"/>
      <c r="Y260" s="82"/>
    </row>
    <row r="261" spans="1:25" ht="20.100000000000001" customHeight="1" thickTop="1" thickBot="1">
      <c r="A261" s="14" t="s">
        <v>277</v>
      </c>
      <c r="B261" s="33"/>
      <c r="C261" s="10"/>
      <c r="D261" s="42"/>
      <c r="E261" s="15"/>
      <c r="F261" s="15"/>
      <c r="G261" s="43"/>
      <c r="H261" s="44"/>
      <c r="I261" s="44"/>
      <c r="J261" s="44"/>
      <c r="K261" s="16"/>
      <c r="L261" s="16"/>
      <c r="M261" s="49"/>
      <c r="N261" s="49"/>
      <c r="O261" s="44"/>
      <c r="P261" s="46"/>
      <c r="Q261" s="46"/>
      <c r="R261" s="16"/>
      <c r="S261" s="16"/>
      <c r="T261" s="47"/>
      <c r="U261" s="17">
        <f t="shared" ca="1" si="9"/>
        <v>44493</v>
      </c>
      <c r="V261" s="18">
        <f t="shared" ca="1" si="8"/>
        <v>121.8986301369863</v>
      </c>
      <c r="W261" s="79"/>
      <c r="X261" s="79"/>
      <c r="Y261" s="82"/>
    </row>
    <row r="262" spans="1:25" ht="20.100000000000001" customHeight="1" thickTop="1" thickBot="1">
      <c r="A262" s="14" t="s">
        <v>278</v>
      </c>
      <c r="B262" s="33"/>
      <c r="C262" s="10"/>
      <c r="D262" s="42"/>
      <c r="E262" s="15"/>
      <c r="F262" s="15"/>
      <c r="G262" s="43"/>
      <c r="H262" s="44"/>
      <c r="I262" s="44"/>
      <c r="J262" s="44"/>
      <c r="K262" s="16"/>
      <c r="L262" s="16"/>
      <c r="M262" s="49"/>
      <c r="N262" s="49"/>
      <c r="O262" s="44"/>
      <c r="P262" s="46"/>
      <c r="Q262" s="46"/>
      <c r="R262" s="16"/>
      <c r="S262" s="16"/>
      <c r="T262" s="47"/>
      <c r="U262" s="17">
        <f t="shared" ca="1" si="9"/>
        <v>44493</v>
      </c>
      <c r="V262" s="18">
        <f t="shared" ca="1" si="8"/>
        <v>121.8986301369863</v>
      </c>
      <c r="W262" s="79"/>
      <c r="X262" s="79"/>
      <c r="Y262" s="82"/>
    </row>
    <row r="263" spans="1:25" ht="20.100000000000001" customHeight="1" thickTop="1" thickBot="1">
      <c r="A263" s="14" t="s">
        <v>279</v>
      </c>
      <c r="B263" s="33"/>
      <c r="C263" s="10"/>
      <c r="D263" s="42"/>
      <c r="E263" s="15"/>
      <c r="F263" s="15"/>
      <c r="G263" s="43"/>
      <c r="H263" s="44"/>
      <c r="I263" s="44"/>
      <c r="J263" s="44"/>
      <c r="K263" s="16"/>
      <c r="L263" s="16"/>
      <c r="M263" s="49"/>
      <c r="N263" s="49"/>
      <c r="O263" s="45"/>
      <c r="P263" s="46"/>
      <c r="Q263" s="46"/>
      <c r="R263" s="16"/>
      <c r="S263" s="16"/>
      <c r="T263" s="47"/>
      <c r="U263" s="17">
        <f t="shared" ca="1" si="9"/>
        <v>44493</v>
      </c>
      <c r="V263" s="18">
        <f t="shared" ca="1" si="8"/>
        <v>121.8986301369863</v>
      </c>
      <c r="W263" s="79"/>
      <c r="X263" s="79"/>
      <c r="Y263" s="82"/>
    </row>
    <row r="264" spans="1:25" ht="20.100000000000001" customHeight="1" thickTop="1" thickBot="1">
      <c r="A264" s="14" t="s">
        <v>280</v>
      </c>
      <c r="B264" s="33"/>
      <c r="C264" s="10"/>
      <c r="D264" s="42"/>
      <c r="E264" s="15"/>
      <c r="F264" s="15"/>
      <c r="G264" s="43"/>
      <c r="H264" s="44"/>
      <c r="I264" s="44"/>
      <c r="J264" s="44"/>
      <c r="K264" s="16"/>
      <c r="L264" s="16"/>
      <c r="M264" s="49"/>
      <c r="N264" s="49"/>
      <c r="O264" s="44"/>
      <c r="P264" s="46"/>
      <c r="Q264" s="46"/>
      <c r="R264" s="16"/>
      <c r="S264" s="16"/>
      <c r="T264" s="47"/>
      <c r="U264" s="17">
        <f t="shared" ca="1" si="9"/>
        <v>44493</v>
      </c>
      <c r="V264" s="18">
        <f t="shared" ca="1" si="8"/>
        <v>121.8986301369863</v>
      </c>
      <c r="W264" s="79"/>
      <c r="X264" s="79"/>
      <c r="Y264" s="82"/>
    </row>
    <row r="265" spans="1:25" ht="20.100000000000001" customHeight="1" thickTop="1" thickBot="1">
      <c r="A265" s="14" t="s">
        <v>281</v>
      </c>
      <c r="B265" s="33"/>
      <c r="C265" s="10"/>
      <c r="D265" s="42"/>
      <c r="E265" s="15"/>
      <c r="F265" s="15"/>
      <c r="G265" s="43"/>
      <c r="H265" s="44"/>
      <c r="I265" s="44"/>
      <c r="J265" s="44"/>
      <c r="K265" s="16"/>
      <c r="L265" s="16"/>
      <c r="M265" s="49"/>
      <c r="N265" s="49"/>
      <c r="O265" s="44"/>
      <c r="P265" s="46"/>
      <c r="Q265" s="46"/>
      <c r="R265" s="16"/>
      <c r="S265" s="16"/>
      <c r="T265" s="47"/>
      <c r="U265" s="17">
        <f t="shared" ca="1" si="9"/>
        <v>44493</v>
      </c>
      <c r="V265" s="18">
        <f t="shared" ref="V265:V328" ca="1" si="10">+(U265-D265)/365</f>
        <v>121.8986301369863</v>
      </c>
      <c r="W265" s="79"/>
      <c r="X265" s="79"/>
      <c r="Y265" s="82"/>
    </row>
    <row r="266" spans="1:25" ht="20.100000000000001" customHeight="1" thickTop="1" thickBot="1">
      <c r="A266" s="14" t="s">
        <v>282</v>
      </c>
      <c r="B266" s="33"/>
      <c r="C266" s="10"/>
      <c r="D266" s="47"/>
      <c r="E266" s="15"/>
      <c r="F266" s="15"/>
      <c r="G266" s="43"/>
      <c r="H266" s="44"/>
      <c r="I266" s="44"/>
      <c r="J266" s="44"/>
      <c r="K266" s="16"/>
      <c r="L266" s="16"/>
      <c r="M266" s="45"/>
      <c r="N266" s="45"/>
      <c r="O266" s="45"/>
      <c r="P266" s="46"/>
      <c r="Q266" s="46"/>
      <c r="R266" s="16"/>
      <c r="S266" s="16"/>
      <c r="T266" s="47"/>
      <c r="U266" s="17">
        <f t="shared" ca="1" si="9"/>
        <v>44493</v>
      </c>
      <c r="V266" s="18">
        <f t="shared" ca="1" si="10"/>
        <v>121.8986301369863</v>
      </c>
      <c r="W266" s="79"/>
      <c r="X266" s="79"/>
      <c r="Y266" s="82"/>
    </row>
    <row r="267" spans="1:25" ht="20.100000000000001" customHeight="1" thickTop="1" thickBot="1">
      <c r="A267" s="14" t="s">
        <v>283</v>
      </c>
      <c r="B267" s="33"/>
      <c r="C267" s="10"/>
      <c r="D267" s="42"/>
      <c r="E267" s="15"/>
      <c r="F267" s="15"/>
      <c r="G267" s="43"/>
      <c r="H267" s="44"/>
      <c r="I267" s="44"/>
      <c r="J267" s="44"/>
      <c r="K267" s="16"/>
      <c r="L267" s="16"/>
      <c r="M267" s="45"/>
      <c r="N267" s="45"/>
      <c r="O267" s="44"/>
      <c r="P267" s="46"/>
      <c r="Q267" s="46"/>
      <c r="R267" s="16"/>
      <c r="S267" s="16"/>
      <c r="T267" s="47"/>
      <c r="U267" s="17">
        <f t="shared" ca="1" si="9"/>
        <v>44493</v>
      </c>
      <c r="V267" s="18">
        <f t="shared" ca="1" si="10"/>
        <v>121.8986301369863</v>
      </c>
      <c r="W267" s="79"/>
      <c r="X267" s="79"/>
      <c r="Y267" s="82"/>
    </row>
    <row r="268" spans="1:25" ht="20.100000000000001" customHeight="1" thickTop="1" thickBot="1">
      <c r="A268" s="14" t="s">
        <v>284</v>
      </c>
      <c r="B268" s="33"/>
      <c r="C268" s="10"/>
      <c r="D268" s="42"/>
      <c r="E268" s="15"/>
      <c r="F268" s="15"/>
      <c r="G268" s="43"/>
      <c r="H268" s="44"/>
      <c r="I268" s="44"/>
      <c r="J268" s="44"/>
      <c r="K268" s="16"/>
      <c r="L268" s="16"/>
      <c r="M268" s="45"/>
      <c r="N268" s="45"/>
      <c r="O268" s="44"/>
      <c r="P268" s="46"/>
      <c r="Q268" s="46"/>
      <c r="R268" s="16"/>
      <c r="S268" s="16"/>
      <c r="T268" s="47"/>
      <c r="U268" s="17">
        <f t="shared" ca="1" si="9"/>
        <v>44493</v>
      </c>
      <c r="V268" s="18">
        <f t="shared" ca="1" si="10"/>
        <v>121.8986301369863</v>
      </c>
      <c r="W268" s="79"/>
      <c r="X268" s="79"/>
      <c r="Y268" s="82"/>
    </row>
    <row r="269" spans="1:25" ht="20.100000000000001" customHeight="1" thickTop="1" thickBot="1">
      <c r="A269" s="14" t="s">
        <v>285</v>
      </c>
      <c r="B269" s="33"/>
      <c r="C269" s="10"/>
      <c r="D269" s="42"/>
      <c r="E269" s="15"/>
      <c r="F269" s="15"/>
      <c r="G269" s="43"/>
      <c r="H269" s="44"/>
      <c r="I269" s="44"/>
      <c r="J269" s="44"/>
      <c r="K269" s="16"/>
      <c r="L269" s="16"/>
      <c r="M269" s="51"/>
      <c r="N269" s="45"/>
      <c r="O269" s="45"/>
      <c r="P269" s="46"/>
      <c r="Q269" s="46"/>
      <c r="R269" s="16"/>
      <c r="S269" s="16"/>
      <c r="T269" s="47"/>
      <c r="U269" s="17">
        <f t="shared" ca="1" si="9"/>
        <v>44493</v>
      </c>
      <c r="V269" s="18">
        <f t="shared" ca="1" si="10"/>
        <v>121.8986301369863</v>
      </c>
      <c r="W269" s="79"/>
      <c r="X269" s="79"/>
      <c r="Y269" s="82"/>
    </row>
    <row r="270" spans="1:25" ht="20.100000000000001" customHeight="1" thickTop="1" thickBot="1">
      <c r="A270" s="14" t="s">
        <v>286</v>
      </c>
      <c r="B270" s="33"/>
      <c r="C270" s="10"/>
      <c r="D270" s="47"/>
      <c r="E270" s="15"/>
      <c r="F270" s="15"/>
      <c r="G270" s="43"/>
      <c r="H270" s="44"/>
      <c r="I270" s="44"/>
      <c r="J270" s="44"/>
      <c r="K270" s="16"/>
      <c r="L270" s="16"/>
      <c r="M270" s="45"/>
      <c r="N270" s="45"/>
      <c r="O270" s="50"/>
      <c r="P270" s="46"/>
      <c r="Q270" s="46"/>
      <c r="R270" s="16"/>
      <c r="S270" s="16"/>
      <c r="T270" s="47"/>
      <c r="U270" s="17">
        <f t="shared" ca="1" si="9"/>
        <v>44493</v>
      </c>
      <c r="V270" s="18">
        <f t="shared" ca="1" si="10"/>
        <v>121.8986301369863</v>
      </c>
      <c r="W270" s="79"/>
      <c r="X270" s="79"/>
      <c r="Y270" s="82"/>
    </row>
    <row r="271" spans="1:25" ht="20.100000000000001" customHeight="1" thickTop="1" thickBot="1">
      <c r="A271" s="14" t="s">
        <v>287</v>
      </c>
      <c r="B271" s="33"/>
      <c r="C271" s="10"/>
      <c r="D271" s="47"/>
      <c r="E271" s="15"/>
      <c r="F271" s="15"/>
      <c r="G271" s="43"/>
      <c r="H271" s="44"/>
      <c r="I271" s="44"/>
      <c r="J271" s="44"/>
      <c r="K271" s="16"/>
      <c r="L271" s="16"/>
      <c r="M271" s="45"/>
      <c r="N271" s="45"/>
      <c r="O271" s="50"/>
      <c r="P271" s="46"/>
      <c r="Q271" s="46"/>
      <c r="R271" s="16"/>
      <c r="S271" s="16"/>
      <c r="T271" s="47"/>
      <c r="U271" s="17">
        <f t="shared" ca="1" si="9"/>
        <v>44493</v>
      </c>
      <c r="V271" s="18">
        <f t="shared" ca="1" si="10"/>
        <v>121.8986301369863</v>
      </c>
      <c r="W271" s="79"/>
      <c r="X271" s="79"/>
      <c r="Y271" s="82"/>
    </row>
    <row r="272" spans="1:25" ht="20.100000000000001" customHeight="1" thickTop="1" thickBot="1">
      <c r="A272" s="14" t="s">
        <v>288</v>
      </c>
      <c r="B272" s="33"/>
      <c r="C272" s="10"/>
      <c r="D272" s="47"/>
      <c r="E272" s="15"/>
      <c r="F272" s="15"/>
      <c r="G272" s="43"/>
      <c r="H272" s="44"/>
      <c r="I272" s="44"/>
      <c r="J272" s="44"/>
      <c r="K272" s="16"/>
      <c r="L272" s="16"/>
      <c r="M272" s="49"/>
      <c r="N272" s="44"/>
      <c r="O272" s="44"/>
      <c r="P272" s="46"/>
      <c r="Q272" s="46"/>
      <c r="R272" s="16"/>
      <c r="S272" s="16"/>
      <c r="T272" s="47"/>
      <c r="U272" s="17">
        <f t="shared" ca="1" si="9"/>
        <v>44493</v>
      </c>
      <c r="V272" s="18">
        <f t="shared" ca="1" si="10"/>
        <v>121.8986301369863</v>
      </c>
      <c r="W272" s="79"/>
      <c r="X272" s="79"/>
      <c r="Y272" s="82"/>
    </row>
    <row r="273" spans="1:25" ht="20.100000000000001" customHeight="1" thickTop="1" thickBot="1">
      <c r="A273" s="14" t="s">
        <v>289</v>
      </c>
      <c r="B273" s="33"/>
      <c r="C273" s="10"/>
      <c r="D273" s="42"/>
      <c r="E273" s="15"/>
      <c r="F273" s="15"/>
      <c r="G273" s="43"/>
      <c r="H273" s="44"/>
      <c r="I273" s="44"/>
      <c r="J273" s="44"/>
      <c r="K273" s="16"/>
      <c r="L273" s="16"/>
      <c r="M273" s="50"/>
      <c r="N273" s="44"/>
      <c r="O273" s="44"/>
      <c r="P273" s="46"/>
      <c r="Q273" s="46"/>
      <c r="R273" s="16"/>
      <c r="S273" s="16"/>
      <c r="T273" s="47"/>
      <c r="U273" s="17">
        <f t="shared" ca="1" si="9"/>
        <v>44493</v>
      </c>
      <c r="V273" s="18">
        <f t="shared" ca="1" si="10"/>
        <v>121.8986301369863</v>
      </c>
      <c r="W273" s="79"/>
      <c r="X273" s="79"/>
      <c r="Y273" s="82"/>
    </row>
    <row r="274" spans="1:25" ht="20.100000000000001" customHeight="1" thickTop="1" thickBot="1">
      <c r="A274" s="14" t="s">
        <v>290</v>
      </c>
      <c r="B274" s="33"/>
      <c r="C274" s="10"/>
      <c r="D274" s="42"/>
      <c r="E274" s="15"/>
      <c r="F274" s="15"/>
      <c r="G274" s="43"/>
      <c r="H274" s="44"/>
      <c r="I274" s="44"/>
      <c r="J274" s="44"/>
      <c r="K274" s="16"/>
      <c r="L274" s="16"/>
      <c r="M274" s="44"/>
      <c r="N274" s="44"/>
      <c r="O274" s="44"/>
      <c r="P274" s="46"/>
      <c r="Q274" s="46"/>
      <c r="R274" s="16"/>
      <c r="S274" s="16"/>
      <c r="T274" s="47"/>
      <c r="U274" s="17">
        <f t="shared" ca="1" si="9"/>
        <v>44493</v>
      </c>
      <c r="V274" s="18">
        <f t="shared" ca="1" si="10"/>
        <v>121.8986301369863</v>
      </c>
      <c r="W274" s="79"/>
      <c r="X274" s="79"/>
      <c r="Y274" s="82"/>
    </row>
    <row r="275" spans="1:25" ht="20.100000000000001" customHeight="1" thickTop="1" thickBot="1">
      <c r="A275" s="14" t="s">
        <v>291</v>
      </c>
      <c r="B275" s="33"/>
      <c r="C275" s="10"/>
      <c r="D275" s="42"/>
      <c r="E275" s="15"/>
      <c r="F275" s="15"/>
      <c r="G275" s="43"/>
      <c r="H275" s="44"/>
      <c r="I275" s="44"/>
      <c r="J275" s="44"/>
      <c r="K275" s="16"/>
      <c r="L275" s="16"/>
      <c r="M275" s="44"/>
      <c r="N275" s="44"/>
      <c r="O275" s="44"/>
      <c r="P275" s="46"/>
      <c r="Q275" s="46"/>
      <c r="R275" s="16"/>
      <c r="S275" s="16"/>
      <c r="T275" s="47"/>
      <c r="U275" s="17">
        <f t="shared" ca="1" si="9"/>
        <v>44493</v>
      </c>
      <c r="V275" s="18">
        <f t="shared" ca="1" si="10"/>
        <v>121.8986301369863</v>
      </c>
      <c r="W275" s="79"/>
      <c r="X275" s="79"/>
      <c r="Y275" s="82"/>
    </row>
    <row r="276" spans="1:25" ht="20.100000000000001" customHeight="1" thickTop="1" thickBot="1">
      <c r="A276" s="14" t="s">
        <v>292</v>
      </c>
      <c r="B276" s="33"/>
      <c r="C276" s="10"/>
      <c r="D276" s="42"/>
      <c r="E276" s="15"/>
      <c r="F276" s="15"/>
      <c r="G276" s="43"/>
      <c r="H276" s="44"/>
      <c r="I276" s="44"/>
      <c r="J276" s="44"/>
      <c r="K276" s="16"/>
      <c r="L276" s="16"/>
      <c r="M276" s="44"/>
      <c r="N276" s="44"/>
      <c r="O276" s="44"/>
      <c r="P276" s="46"/>
      <c r="Q276" s="46"/>
      <c r="R276" s="16"/>
      <c r="S276" s="16"/>
      <c r="T276" s="47"/>
      <c r="U276" s="17">
        <f t="shared" ca="1" si="9"/>
        <v>44493</v>
      </c>
      <c r="V276" s="18">
        <f t="shared" ca="1" si="10"/>
        <v>121.8986301369863</v>
      </c>
      <c r="W276" s="79"/>
      <c r="X276" s="79"/>
      <c r="Y276" s="82"/>
    </row>
    <row r="277" spans="1:25" ht="20.100000000000001" customHeight="1" thickTop="1" thickBot="1">
      <c r="A277" s="14" t="s">
        <v>293</v>
      </c>
      <c r="B277" s="33"/>
      <c r="C277" s="10"/>
      <c r="D277" s="42"/>
      <c r="E277" s="15"/>
      <c r="F277" s="15"/>
      <c r="G277" s="43"/>
      <c r="H277" s="44"/>
      <c r="I277" s="44"/>
      <c r="J277" s="44"/>
      <c r="K277" s="16"/>
      <c r="L277" s="16"/>
      <c r="M277" s="44"/>
      <c r="N277" s="44"/>
      <c r="O277" s="44"/>
      <c r="P277" s="46"/>
      <c r="Q277" s="46"/>
      <c r="R277" s="16"/>
      <c r="S277" s="16"/>
      <c r="T277" s="47"/>
      <c r="U277" s="17">
        <f t="shared" ca="1" si="9"/>
        <v>44493</v>
      </c>
      <c r="V277" s="18">
        <f t="shared" ca="1" si="10"/>
        <v>121.8986301369863</v>
      </c>
      <c r="W277" s="79"/>
      <c r="X277" s="79"/>
      <c r="Y277" s="82"/>
    </row>
    <row r="278" spans="1:25" ht="20.100000000000001" customHeight="1" thickTop="1" thickBot="1">
      <c r="A278" s="14" t="s">
        <v>294</v>
      </c>
      <c r="B278" s="33"/>
      <c r="C278" s="10"/>
      <c r="D278" s="42"/>
      <c r="E278" s="15"/>
      <c r="F278" s="15"/>
      <c r="G278" s="43"/>
      <c r="H278" s="44"/>
      <c r="I278" s="44"/>
      <c r="J278" s="44"/>
      <c r="K278" s="16"/>
      <c r="L278" s="16"/>
      <c r="M278" s="44"/>
      <c r="N278" s="44"/>
      <c r="O278" s="50"/>
      <c r="P278" s="46"/>
      <c r="Q278" s="46"/>
      <c r="R278" s="16"/>
      <c r="S278" s="16"/>
      <c r="T278" s="47"/>
      <c r="U278" s="17">
        <f t="shared" ca="1" si="9"/>
        <v>44493</v>
      </c>
      <c r="V278" s="18">
        <f t="shared" ca="1" si="10"/>
        <v>121.8986301369863</v>
      </c>
      <c r="W278" s="79"/>
      <c r="X278" s="79"/>
      <c r="Y278" s="82"/>
    </row>
    <row r="279" spans="1:25" ht="20.100000000000001" customHeight="1" thickTop="1" thickBot="1">
      <c r="A279" s="14" t="s">
        <v>295</v>
      </c>
      <c r="B279" s="33"/>
      <c r="C279" s="10"/>
      <c r="D279" s="42"/>
      <c r="E279" s="15"/>
      <c r="F279" s="15"/>
      <c r="G279" s="43"/>
      <c r="H279" s="44"/>
      <c r="I279" s="44"/>
      <c r="J279" s="44"/>
      <c r="K279" s="16"/>
      <c r="L279" s="16"/>
      <c r="M279" s="44"/>
      <c r="N279" s="44"/>
      <c r="O279" s="44"/>
      <c r="P279" s="46"/>
      <c r="Q279" s="46"/>
      <c r="R279" s="16"/>
      <c r="S279" s="16"/>
      <c r="T279" s="47"/>
      <c r="U279" s="17">
        <f t="shared" ca="1" si="9"/>
        <v>44493</v>
      </c>
      <c r="V279" s="18">
        <f t="shared" ca="1" si="10"/>
        <v>121.8986301369863</v>
      </c>
      <c r="W279" s="79"/>
      <c r="X279" s="79"/>
      <c r="Y279" s="82"/>
    </row>
    <row r="280" spans="1:25" ht="20.100000000000001" customHeight="1" thickTop="1" thickBot="1">
      <c r="A280" s="14" t="s">
        <v>296</v>
      </c>
      <c r="B280" s="33"/>
      <c r="C280" s="10"/>
      <c r="D280" s="42"/>
      <c r="E280" s="15"/>
      <c r="F280" s="15"/>
      <c r="G280" s="43"/>
      <c r="H280" s="44"/>
      <c r="I280" s="44"/>
      <c r="J280" s="44"/>
      <c r="K280" s="16"/>
      <c r="L280" s="16"/>
      <c r="M280" s="44"/>
      <c r="N280" s="44"/>
      <c r="O280" s="44"/>
      <c r="P280" s="46"/>
      <c r="Q280" s="46"/>
      <c r="R280" s="16"/>
      <c r="S280" s="16"/>
      <c r="T280" s="47"/>
      <c r="U280" s="17">
        <f t="shared" ca="1" si="9"/>
        <v>44493</v>
      </c>
      <c r="V280" s="18">
        <f t="shared" ca="1" si="10"/>
        <v>121.8986301369863</v>
      </c>
      <c r="W280" s="79"/>
      <c r="X280" s="79"/>
      <c r="Y280" s="82"/>
    </row>
    <row r="281" spans="1:25" ht="20.100000000000001" customHeight="1" thickTop="1" thickBot="1">
      <c r="A281" s="14" t="s">
        <v>297</v>
      </c>
      <c r="B281" s="33"/>
      <c r="C281" s="10"/>
      <c r="D281" s="42"/>
      <c r="E281" s="15"/>
      <c r="F281" s="15"/>
      <c r="G281" s="43"/>
      <c r="H281" s="44"/>
      <c r="I281" s="44"/>
      <c r="J281" s="44"/>
      <c r="K281" s="16"/>
      <c r="L281" s="16"/>
      <c r="M281" s="44"/>
      <c r="N281" s="44"/>
      <c r="O281" s="44"/>
      <c r="P281" s="46"/>
      <c r="Q281" s="46"/>
      <c r="R281" s="16"/>
      <c r="S281" s="16"/>
      <c r="T281" s="47"/>
      <c r="U281" s="17">
        <f t="shared" ca="1" si="9"/>
        <v>44493</v>
      </c>
      <c r="V281" s="18">
        <f t="shared" ca="1" si="10"/>
        <v>121.8986301369863</v>
      </c>
      <c r="W281" s="79"/>
      <c r="X281" s="79"/>
      <c r="Y281" s="82"/>
    </row>
    <row r="282" spans="1:25" ht="20.100000000000001" customHeight="1" thickTop="1" thickBot="1">
      <c r="A282" s="14" t="s">
        <v>298</v>
      </c>
      <c r="B282" s="33"/>
      <c r="C282" s="10"/>
      <c r="D282" s="42"/>
      <c r="E282" s="15"/>
      <c r="F282" s="15"/>
      <c r="G282" s="43"/>
      <c r="H282" s="44"/>
      <c r="I282" s="44"/>
      <c r="J282" s="44"/>
      <c r="K282" s="16"/>
      <c r="L282" s="16"/>
      <c r="M282" s="44"/>
      <c r="N282" s="44"/>
      <c r="O282" s="44"/>
      <c r="P282" s="46"/>
      <c r="Q282" s="46"/>
      <c r="R282" s="16"/>
      <c r="S282" s="16"/>
      <c r="T282" s="47"/>
      <c r="U282" s="17">
        <f t="shared" ca="1" si="9"/>
        <v>44493</v>
      </c>
      <c r="V282" s="18">
        <f t="shared" ca="1" si="10"/>
        <v>121.8986301369863</v>
      </c>
      <c r="W282" s="79"/>
      <c r="X282" s="79"/>
      <c r="Y282" s="82"/>
    </row>
    <row r="283" spans="1:25" ht="20.100000000000001" customHeight="1" thickTop="1" thickBot="1">
      <c r="A283" s="14" t="s">
        <v>299</v>
      </c>
      <c r="B283" s="33"/>
      <c r="C283" s="10"/>
      <c r="D283" s="42"/>
      <c r="E283" s="15"/>
      <c r="F283" s="15"/>
      <c r="G283" s="43"/>
      <c r="H283" s="44"/>
      <c r="I283" s="44"/>
      <c r="J283" s="44"/>
      <c r="K283" s="16"/>
      <c r="L283" s="16"/>
      <c r="M283" s="44"/>
      <c r="N283" s="44"/>
      <c r="O283" s="44"/>
      <c r="P283" s="46"/>
      <c r="Q283" s="46"/>
      <c r="R283" s="16"/>
      <c r="S283" s="16"/>
      <c r="T283" s="47"/>
      <c r="U283" s="17">
        <f t="shared" ca="1" si="9"/>
        <v>44493</v>
      </c>
      <c r="V283" s="18">
        <f t="shared" ca="1" si="10"/>
        <v>121.8986301369863</v>
      </c>
      <c r="W283" s="79"/>
      <c r="X283" s="79"/>
      <c r="Y283" s="82"/>
    </row>
    <row r="284" spans="1:25" ht="20.100000000000001" customHeight="1" thickTop="1" thickBot="1">
      <c r="A284" s="14" t="s">
        <v>300</v>
      </c>
      <c r="B284" s="33"/>
      <c r="C284" s="10"/>
      <c r="D284" s="47"/>
      <c r="E284" s="15"/>
      <c r="F284" s="15"/>
      <c r="G284" s="43"/>
      <c r="H284" s="44"/>
      <c r="I284" s="44"/>
      <c r="J284" s="44"/>
      <c r="K284" s="16"/>
      <c r="L284" s="16"/>
      <c r="M284" s="44"/>
      <c r="N284" s="44"/>
      <c r="O284" s="44"/>
      <c r="P284" s="46"/>
      <c r="Q284" s="46"/>
      <c r="R284" s="16"/>
      <c r="S284" s="16"/>
      <c r="T284" s="47"/>
      <c r="U284" s="17">
        <f t="shared" ca="1" si="9"/>
        <v>44493</v>
      </c>
      <c r="V284" s="18">
        <f t="shared" ca="1" si="10"/>
        <v>121.8986301369863</v>
      </c>
      <c r="W284" s="79"/>
      <c r="X284" s="79"/>
      <c r="Y284" s="82"/>
    </row>
    <row r="285" spans="1:25" ht="20.100000000000001" customHeight="1" thickTop="1" thickBot="1">
      <c r="A285" s="14" t="s">
        <v>301</v>
      </c>
      <c r="B285" s="33"/>
      <c r="C285" s="10"/>
      <c r="D285" s="47"/>
      <c r="E285" s="15"/>
      <c r="F285" s="15"/>
      <c r="G285" s="43"/>
      <c r="H285" s="44"/>
      <c r="I285" s="44"/>
      <c r="J285" s="44"/>
      <c r="K285" s="16"/>
      <c r="L285" s="16"/>
      <c r="M285" s="44"/>
      <c r="N285" s="44"/>
      <c r="O285" s="44"/>
      <c r="P285" s="46"/>
      <c r="Q285" s="46"/>
      <c r="R285" s="16"/>
      <c r="S285" s="16"/>
      <c r="T285" s="47"/>
      <c r="U285" s="17">
        <f t="shared" ca="1" si="9"/>
        <v>44493</v>
      </c>
      <c r="V285" s="18">
        <f t="shared" ca="1" si="10"/>
        <v>121.8986301369863</v>
      </c>
      <c r="W285" s="79"/>
      <c r="X285" s="79"/>
      <c r="Y285" s="82"/>
    </row>
    <row r="286" spans="1:25" ht="20.100000000000001" customHeight="1" thickTop="1" thickBot="1">
      <c r="A286" s="14" t="s">
        <v>302</v>
      </c>
      <c r="B286" s="33"/>
      <c r="C286" s="10"/>
      <c r="D286" s="47"/>
      <c r="E286" s="15"/>
      <c r="F286" s="15"/>
      <c r="G286" s="43"/>
      <c r="H286" s="44"/>
      <c r="I286" s="44"/>
      <c r="J286" s="44"/>
      <c r="K286" s="16"/>
      <c r="L286" s="16"/>
      <c r="M286" s="44"/>
      <c r="N286" s="44"/>
      <c r="O286" s="50"/>
      <c r="P286" s="46"/>
      <c r="Q286" s="46"/>
      <c r="R286" s="16"/>
      <c r="S286" s="16"/>
      <c r="T286" s="47"/>
      <c r="U286" s="17">
        <f t="shared" ca="1" si="9"/>
        <v>44493</v>
      </c>
      <c r="V286" s="18">
        <f t="shared" ca="1" si="10"/>
        <v>121.8986301369863</v>
      </c>
      <c r="W286" s="79"/>
      <c r="X286" s="79"/>
      <c r="Y286" s="82"/>
    </row>
    <row r="287" spans="1:25" ht="20.100000000000001" customHeight="1" thickTop="1" thickBot="1">
      <c r="A287" s="14" t="s">
        <v>303</v>
      </c>
      <c r="B287" s="33"/>
      <c r="C287" s="10"/>
      <c r="D287" s="42"/>
      <c r="E287" s="15"/>
      <c r="F287" s="15"/>
      <c r="G287" s="43"/>
      <c r="H287" s="44"/>
      <c r="I287" s="44"/>
      <c r="J287" s="44"/>
      <c r="K287" s="16"/>
      <c r="L287" s="16"/>
      <c r="M287" s="44"/>
      <c r="N287" s="44"/>
      <c r="O287" s="50"/>
      <c r="P287" s="46"/>
      <c r="Q287" s="46"/>
      <c r="R287" s="16"/>
      <c r="S287" s="16"/>
      <c r="T287" s="47"/>
      <c r="U287" s="17">
        <f t="shared" ca="1" si="9"/>
        <v>44493</v>
      </c>
      <c r="V287" s="18">
        <f t="shared" ca="1" si="10"/>
        <v>121.8986301369863</v>
      </c>
      <c r="W287" s="79"/>
      <c r="X287" s="79"/>
      <c r="Y287" s="82"/>
    </row>
    <row r="288" spans="1:25" ht="20.100000000000001" customHeight="1" thickTop="1" thickBot="1">
      <c r="A288" s="14" t="s">
        <v>304</v>
      </c>
      <c r="B288" s="33"/>
      <c r="C288" s="10"/>
      <c r="D288" s="47"/>
      <c r="E288" s="15"/>
      <c r="F288" s="15"/>
      <c r="G288" s="43"/>
      <c r="H288" s="44"/>
      <c r="I288" s="44"/>
      <c r="J288" s="44"/>
      <c r="K288" s="16"/>
      <c r="L288" s="16"/>
      <c r="M288" s="44"/>
      <c r="N288" s="44"/>
      <c r="O288" s="44"/>
      <c r="P288" s="46"/>
      <c r="Q288" s="46"/>
      <c r="R288" s="16"/>
      <c r="S288" s="16"/>
      <c r="T288" s="47"/>
      <c r="U288" s="17">
        <f t="shared" ca="1" si="9"/>
        <v>44493</v>
      </c>
      <c r="V288" s="18">
        <f t="shared" ca="1" si="10"/>
        <v>121.8986301369863</v>
      </c>
      <c r="W288" s="79"/>
      <c r="X288" s="79"/>
      <c r="Y288" s="82"/>
    </row>
    <row r="289" spans="1:25" ht="20.100000000000001" customHeight="1" thickTop="1" thickBot="1">
      <c r="A289" s="14" t="s">
        <v>305</v>
      </c>
      <c r="B289" s="33"/>
      <c r="C289" s="10"/>
      <c r="D289" s="47"/>
      <c r="E289" s="15"/>
      <c r="F289" s="15"/>
      <c r="G289" s="43"/>
      <c r="H289" s="44"/>
      <c r="I289" s="44"/>
      <c r="J289" s="44"/>
      <c r="K289" s="16"/>
      <c r="L289" s="16"/>
      <c r="M289" s="44"/>
      <c r="N289" s="44"/>
      <c r="O289" s="44"/>
      <c r="P289" s="46"/>
      <c r="Q289" s="46"/>
      <c r="R289" s="16"/>
      <c r="S289" s="16"/>
      <c r="T289" s="47"/>
      <c r="U289" s="17">
        <f t="shared" ca="1" si="9"/>
        <v>44493</v>
      </c>
      <c r="V289" s="18">
        <f t="shared" ca="1" si="10"/>
        <v>121.8986301369863</v>
      </c>
      <c r="W289" s="79"/>
      <c r="X289" s="79"/>
      <c r="Y289" s="82"/>
    </row>
    <row r="290" spans="1:25" ht="20.100000000000001" customHeight="1" thickTop="1" thickBot="1">
      <c r="A290" s="14" t="s">
        <v>306</v>
      </c>
      <c r="B290" s="33"/>
      <c r="C290" s="10"/>
      <c r="D290" s="47"/>
      <c r="E290" s="15"/>
      <c r="F290" s="15"/>
      <c r="G290" s="43"/>
      <c r="H290" s="44"/>
      <c r="I290" s="44"/>
      <c r="J290" s="44"/>
      <c r="K290" s="16"/>
      <c r="L290" s="16"/>
      <c r="M290" s="44"/>
      <c r="N290" s="44"/>
      <c r="O290" s="44"/>
      <c r="P290" s="46"/>
      <c r="Q290" s="46"/>
      <c r="R290" s="16"/>
      <c r="S290" s="16"/>
      <c r="T290" s="47"/>
      <c r="U290" s="17">
        <f t="shared" ca="1" si="9"/>
        <v>44493</v>
      </c>
      <c r="V290" s="18">
        <f t="shared" ca="1" si="10"/>
        <v>121.8986301369863</v>
      </c>
      <c r="W290" s="79"/>
      <c r="X290" s="79"/>
      <c r="Y290" s="82"/>
    </row>
    <row r="291" spans="1:25" ht="20.100000000000001" customHeight="1" thickTop="1" thickBot="1">
      <c r="A291" s="14" t="s">
        <v>307</v>
      </c>
      <c r="B291" s="33"/>
      <c r="C291" s="10"/>
      <c r="D291" s="47"/>
      <c r="E291" s="15"/>
      <c r="F291" s="15"/>
      <c r="G291" s="43"/>
      <c r="H291" s="44"/>
      <c r="I291" s="44"/>
      <c r="J291" s="44"/>
      <c r="K291" s="16"/>
      <c r="L291" s="16"/>
      <c r="M291" s="44"/>
      <c r="N291" s="44"/>
      <c r="O291" s="44"/>
      <c r="P291" s="46"/>
      <c r="Q291" s="46"/>
      <c r="R291" s="16"/>
      <c r="S291" s="16"/>
      <c r="T291" s="47"/>
      <c r="U291" s="17">
        <f t="shared" ca="1" si="9"/>
        <v>44493</v>
      </c>
      <c r="V291" s="18">
        <f t="shared" ca="1" si="10"/>
        <v>121.8986301369863</v>
      </c>
      <c r="W291" s="79"/>
      <c r="X291" s="79"/>
      <c r="Y291" s="82"/>
    </row>
    <row r="292" spans="1:25" ht="20.100000000000001" customHeight="1" thickTop="1" thickBot="1">
      <c r="A292" s="14" t="s">
        <v>308</v>
      </c>
      <c r="B292" s="33"/>
      <c r="C292" s="10"/>
      <c r="D292" s="42"/>
      <c r="E292" s="15"/>
      <c r="F292" s="15"/>
      <c r="G292" s="43"/>
      <c r="H292" s="44"/>
      <c r="I292" s="44"/>
      <c r="J292" s="44"/>
      <c r="K292" s="16"/>
      <c r="L292" s="16"/>
      <c r="M292" s="44"/>
      <c r="N292" s="44"/>
      <c r="O292" s="44"/>
      <c r="P292" s="46"/>
      <c r="Q292" s="46"/>
      <c r="R292" s="16"/>
      <c r="S292" s="16"/>
      <c r="T292" s="47"/>
      <c r="U292" s="17">
        <f t="shared" ca="1" si="9"/>
        <v>44493</v>
      </c>
      <c r="V292" s="18">
        <f t="shared" ca="1" si="10"/>
        <v>121.8986301369863</v>
      </c>
      <c r="W292" s="79"/>
      <c r="X292" s="79"/>
      <c r="Y292" s="82"/>
    </row>
    <row r="293" spans="1:25" ht="20.100000000000001" customHeight="1" thickTop="1" thickBot="1">
      <c r="A293" s="14" t="s">
        <v>309</v>
      </c>
      <c r="B293" s="33"/>
      <c r="C293" s="10"/>
      <c r="D293" s="42"/>
      <c r="E293" s="15"/>
      <c r="F293" s="15"/>
      <c r="G293" s="43"/>
      <c r="H293" s="44"/>
      <c r="I293" s="44"/>
      <c r="J293" s="44"/>
      <c r="K293" s="16"/>
      <c r="L293" s="16"/>
      <c r="M293" s="44"/>
      <c r="N293" s="44"/>
      <c r="O293" s="44"/>
      <c r="P293" s="46"/>
      <c r="Q293" s="46"/>
      <c r="R293" s="16"/>
      <c r="S293" s="16"/>
      <c r="T293" s="47"/>
      <c r="U293" s="17">
        <f t="shared" ca="1" si="9"/>
        <v>44493</v>
      </c>
      <c r="V293" s="18">
        <f t="shared" ca="1" si="10"/>
        <v>121.8986301369863</v>
      </c>
      <c r="W293" s="79"/>
      <c r="X293" s="79"/>
      <c r="Y293" s="82"/>
    </row>
    <row r="294" spans="1:25" ht="20.100000000000001" customHeight="1" thickTop="1" thickBot="1">
      <c r="A294" s="14" t="s">
        <v>310</v>
      </c>
      <c r="B294" s="33"/>
      <c r="C294" s="10"/>
      <c r="D294" s="42"/>
      <c r="E294" s="15"/>
      <c r="F294" s="15"/>
      <c r="G294" s="43"/>
      <c r="H294" s="44"/>
      <c r="I294" s="44"/>
      <c r="J294" s="44"/>
      <c r="K294" s="16"/>
      <c r="L294" s="16"/>
      <c r="M294" s="44"/>
      <c r="N294" s="44"/>
      <c r="O294" s="44"/>
      <c r="P294" s="46"/>
      <c r="Q294" s="46"/>
      <c r="R294" s="16"/>
      <c r="S294" s="16"/>
      <c r="T294" s="47"/>
      <c r="U294" s="17">
        <f t="shared" ca="1" si="9"/>
        <v>44493</v>
      </c>
      <c r="V294" s="18">
        <f t="shared" ca="1" si="10"/>
        <v>121.8986301369863</v>
      </c>
      <c r="W294" s="79"/>
      <c r="X294" s="79"/>
      <c r="Y294" s="82"/>
    </row>
    <row r="295" spans="1:25" ht="20.100000000000001" customHeight="1" thickTop="1" thickBot="1">
      <c r="A295" s="14" t="s">
        <v>311</v>
      </c>
      <c r="B295" s="33"/>
      <c r="C295" s="10"/>
      <c r="D295" s="42"/>
      <c r="E295" s="15"/>
      <c r="F295" s="15"/>
      <c r="G295" s="43"/>
      <c r="H295" s="44"/>
      <c r="I295" s="44"/>
      <c r="J295" s="44"/>
      <c r="K295" s="16"/>
      <c r="L295" s="16"/>
      <c r="M295" s="44"/>
      <c r="N295" s="44"/>
      <c r="O295" s="44"/>
      <c r="P295" s="46"/>
      <c r="Q295" s="46"/>
      <c r="R295" s="16"/>
      <c r="S295" s="16"/>
      <c r="T295" s="47"/>
      <c r="U295" s="17">
        <f t="shared" ca="1" si="9"/>
        <v>44493</v>
      </c>
      <c r="V295" s="18">
        <f t="shared" ca="1" si="10"/>
        <v>121.8986301369863</v>
      </c>
      <c r="W295" s="79"/>
      <c r="X295" s="79"/>
      <c r="Y295" s="82"/>
    </row>
    <row r="296" spans="1:25" ht="20.100000000000001" customHeight="1" thickTop="1" thickBot="1">
      <c r="A296" s="14" t="s">
        <v>312</v>
      </c>
      <c r="B296" s="33"/>
      <c r="C296" s="10"/>
      <c r="D296" s="42"/>
      <c r="E296" s="15"/>
      <c r="F296" s="15"/>
      <c r="G296" s="43"/>
      <c r="H296" s="44"/>
      <c r="I296" s="43"/>
      <c r="J296" s="43"/>
      <c r="K296" s="16"/>
      <c r="L296" s="16"/>
      <c r="M296" s="58"/>
      <c r="N296" s="44"/>
      <c r="O296" s="58"/>
      <c r="P296" s="43"/>
      <c r="Q296" s="43"/>
      <c r="R296" s="16"/>
      <c r="S296" s="16"/>
      <c r="T296" s="43"/>
      <c r="U296" s="17">
        <f t="shared" ca="1" si="9"/>
        <v>44493</v>
      </c>
      <c r="V296" s="18">
        <f t="shared" ca="1" si="10"/>
        <v>121.8986301369863</v>
      </c>
      <c r="W296" s="79"/>
      <c r="X296" s="79"/>
      <c r="Y296" s="82"/>
    </row>
    <row r="297" spans="1:25" ht="20.100000000000001" customHeight="1" thickTop="1" thickBot="1">
      <c r="A297" s="14" t="s">
        <v>313</v>
      </c>
      <c r="B297" s="33"/>
      <c r="C297" s="10"/>
      <c r="D297" s="42"/>
      <c r="E297" s="15"/>
      <c r="F297" s="15"/>
      <c r="G297" s="43"/>
      <c r="H297" s="44"/>
      <c r="I297" s="43"/>
      <c r="J297" s="43"/>
      <c r="K297" s="16"/>
      <c r="L297" s="16"/>
      <c r="M297" s="59"/>
      <c r="N297" s="44"/>
      <c r="O297" s="58"/>
      <c r="P297" s="43"/>
      <c r="Q297" s="43"/>
      <c r="R297" s="16"/>
      <c r="S297" s="16"/>
      <c r="T297" s="43"/>
      <c r="U297" s="17">
        <f t="shared" ca="1" si="9"/>
        <v>44493</v>
      </c>
      <c r="V297" s="18">
        <f t="shared" ca="1" si="10"/>
        <v>121.8986301369863</v>
      </c>
      <c r="W297" s="79"/>
      <c r="X297" s="79"/>
      <c r="Y297" s="82"/>
    </row>
    <row r="298" spans="1:25" ht="20.100000000000001" customHeight="1" thickTop="1" thickBot="1">
      <c r="A298" s="14" t="s">
        <v>314</v>
      </c>
      <c r="B298" s="33"/>
      <c r="C298" s="10"/>
      <c r="D298" s="47"/>
      <c r="E298" s="15"/>
      <c r="F298" s="15"/>
      <c r="G298" s="43"/>
      <c r="H298" s="44"/>
      <c r="I298" s="44"/>
      <c r="J298" s="44"/>
      <c r="K298" s="16"/>
      <c r="L298" s="16"/>
      <c r="M298" s="44"/>
      <c r="N298" s="44"/>
      <c r="O298" s="44"/>
      <c r="P298" s="46"/>
      <c r="Q298" s="46"/>
      <c r="R298" s="16"/>
      <c r="S298" s="16"/>
      <c r="T298" s="47"/>
      <c r="U298" s="17">
        <f t="shared" ca="1" si="9"/>
        <v>44493</v>
      </c>
      <c r="V298" s="18">
        <f t="shared" ca="1" si="10"/>
        <v>121.8986301369863</v>
      </c>
      <c r="W298" s="79"/>
      <c r="X298" s="79"/>
      <c r="Y298" s="82"/>
    </row>
    <row r="299" spans="1:25" ht="20.100000000000001" customHeight="1" thickTop="1" thickBot="1">
      <c r="A299" s="14" t="s">
        <v>315</v>
      </c>
      <c r="B299" s="33"/>
      <c r="C299" s="10"/>
      <c r="D299" s="47"/>
      <c r="E299" s="15"/>
      <c r="F299" s="15"/>
      <c r="G299" s="43"/>
      <c r="H299" s="44"/>
      <c r="I299" s="44"/>
      <c r="J299" s="44"/>
      <c r="K299" s="16"/>
      <c r="L299" s="16"/>
      <c r="M299" s="44"/>
      <c r="N299" s="44"/>
      <c r="O299" s="50"/>
      <c r="P299" s="46"/>
      <c r="Q299" s="46"/>
      <c r="R299" s="16"/>
      <c r="S299" s="16"/>
      <c r="T299" s="47"/>
      <c r="U299" s="17">
        <f t="shared" ca="1" si="9"/>
        <v>44493</v>
      </c>
      <c r="V299" s="18">
        <f t="shared" ca="1" si="10"/>
        <v>121.8986301369863</v>
      </c>
      <c r="W299" s="79"/>
      <c r="X299" s="79"/>
      <c r="Y299" s="82"/>
    </row>
    <row r="300" spans="1:25" ht="20.100000000000001" customHeight="1" thickTop="1" thickBot="1">
      <c r="A300" s="14" t="s">
        <v>316</v>
      </c>
      <c r="B300" s="33"/>
      <c r="C300" s="10"/>
      <c r="D300" s="42"/>
      <c r="E300" s="15"/>
      <c r="F300" s="15"/>
      <c r="G300" s="43"/>
      <c r="H300" s="44"/>
      <c r="I300" s="44"/>
      <c r="J300" s="44"/>
      <c r="K300" s="16"/>
      <c r="L300" s="16"/>
      <c r="M300" s="44"/>
      <c r="N300" s="44"/>
      <c r="O300" s="44"/>
      <c r="P300" s="46"/>
      <c r="Q300" s="46"/>
      <c r="R300" s="16"/>
      <c r="S300" s="16"/>
      <c r="T300" s="47"/>
      <c r="U300" s="17">
        <f t="shared" ca="1" si="9"/>
        <v>44493</v>
      </c>
      <c r="V300" s="18">
        <f t="shared" ca="1" si="10"/>
        <v>121.8986301369863</v>
      </c>
      <c r="W300" s="79"/>
      <c r="X300" s="79"/>
      <c r="Y300" s="82"/>
    </row>
    <row r="301" spans="1:25" ht="20.100000000000001" customHeight="1" thickTop="1" thickBot="1">
      <c r="A301" s="14" t="s">
        <v>317</v>
      </c>
      <c r="B301" s="33"/>
      <c r="C301" s="10"/>
      <c r="D301" s="42"/>
      <c r="E301" s="15"/>
      <c r="F301" s="15"/>
      <c r="G301" s="43"/>
      <c r="H301" s="44"/>
      <c r="I301" s="44"/>
      <c r="J301" s="44"/>
      <c r="K301" s="16"/>
      <c r="L301" s="16"/>
      <c r="M301" s="44"/>
      <c r="N301" s="44"/>
      <c r="O301" s="44"/>
      <c r="P301" s="46"/>
      <c r="Q301" s="46"/>
      <c r="R301" s="16"/>
      <c r="S301" s="16"/>
      <c r="T301" s="47"/>
      <c r="U301" s="17">
        <f t="shared" ca="1" si="9"/>
        <v>44493</v>
      </c>
      <c r="V301" s="18">
        <f t="shared" ca="1" si="10"/>
        <v>121.8986301369863</v>
      </c>
      <c r="W301" s="79"/>
      <c r="X301" s="79"/>
      <c r="Y301" s="82"/>
    </row>
    <row r="302" spans="1:25" ht="20.100000000000001" customHeight="1" thickTop="1" thickBot="1">
      <c r="A302" s="14" t="s">
        <v>318</v>
      </c>
      <c r="B302" s="33"/>
      <c r="C302" s="10"/>
      <c r="D302" s="42"/>
      <c r="E302" s="15"/>
      <c r="F302" s="15"/>
      <c r="G302" s="43"/>
      <c r="H302" s="44"/>
      <c r="I302" s="44"/>
      <c r="J302" s="44"/>
      <c r="K302" s="16"/>
      <c r="L302" s="16"/>
      <c r="M302" s="44"/>
      <c r="N302" s="44"/>
      <c r="O302" s="44"/>
      <c r="P302" s="46"/>
      <c r="Q302" s="46"/>
      <c r="R302" s="16"/>
      <c r="S302" s="16"/>
      <c r="T302" s="47"/>
      <c r="U302" s="17">
        <f t="shared" ca="1" si="9"/>
        <v>44493</v>
      </c>
      <c r="V302" s="18">
        <f t="shared" ca="1" si="10"/>
        <v>121.8986301369863</v>
      </c>
      <c r="W302" s="79"/>
      <c r="X302" s="79"/>
      <c r="Y302" s="82"/>
    </row>
    <row r="303" spans="1:25" ht="20.100000000000001" customHeight="1" thickTop="1" thickBot="1">
      <c r="A303" s="14" t="s">
        <v>319</v>
      </c>
      <c r="B303" s="33"/>
      <c r="C303" s="10"/>
      <c r="D303" s="42"/>
      <c r="E303" s="15"/>
      <c r="F303" s="15"/>
      <c r="G303" s="43"/>
      <c r="H303" s="44"/>
      <c r="I303" s="44"/>
      <c r="J303" s="44"/>
      <c r="K303" s="16"/>
      <c r="L303" s="16"/>
      <c r="M303" s="44"/>
      <c r="N303" s="44"/>
      <c r="O303" s="44"/>
      <c r="P303" s="46"/>
      <c r="Q303" s="46"/>
      <c r="R303" s="16"/>
      <c r="S303" s="16"/>
      <c r="T303" s="47"/>
      <c r="U303" s="17">
        <f t="shared" ca="1" si="9"/>
        <v>44493</v>
      </c>
      <c r="V303" s="18">
        <f t="shared" ca="1" si="10"/>
        <v>121.8986301369863</v>
      </c>
      <c r="W303" s="79"/>
      <c r="X303" s="79"/>
      <c r="Y303" s="82"/>
    </row>
    <row r="304" spans="1:25" ht="20.100000000000001" customHeight="1" thickTop="1" thickBot="1">
      <c r="A304" s="14" t="s">
        <v>320</v>
      </c>
      <c r="B304" s="33"/>
      <c r="C304" s="10"/>
      <c r="D304" s="47"/>
      <c r="E304" s="15"/>
      <c r="F304" s="15"/>
      <c r="G304" s="43"/>
      <c r="H304" s="44"/>
      <c r="I304" s="44"/>
      <c r="J304" s="44"/>
      <c r="K304" s="16"/>
      <c r="L304" s="16"/>
      <c r="M304" s="44"/>
      <c r="N304" s="44"/>
      <c r="O304" s="44"/>
      <c r="P304" s="46"/>
      <c r="Q304" s="46"/>
      <c r="R304" s="16"/>
      <c r="S304" s="16"/>
      <c r="T304" s="47"/>
      <c r="U304" s="17">
        <f t="shared" ca="1" si="9"/>
        <v>44493</v>
      </c>
      <c r="V304" s="18">
        <f t="shared" ca="1" si="10"/>
        <v>121.8986301369863</v>
      </c>
      <c r="W304" s="79"/>
      <c r="X304" s="79"/>
      <c r="Y304" s="82"/>
    </row>
    <row r="305" spans="1:25" ht="20.100000000000001" customHeight="1" thickTop="1" thickBot="1">
      <c r="A305" s="14" t="s">
        <v>321</v>
      </c>
      <c r="B305" s="33"/>
      <c r="C305" s="10"/>
      <c r="D305" s="47"/>
      <c r="E305" s="15"/>
      <c r="F305" s="15"/>
      <c r="G305" s="43"/>
      <c r="H305" s="44"/>
      <c r="I305" s="44"/>
      <c r="J305" s="44"/>
      <c r="K305" s="16"/>
      <c r="L305" s="16"/>
      <c r="M305" s="44"/>
      <c r="N305" s="44"/>
      <c r="O305" s="44"/>
      <c r="P305" s="46"/>
      <c r="Q305" s="46"/>
      <c r="R305" s="16"/>
      <c r="S305" s="16"/>
      <c r="T305" s="47"/>
      <c r="U305" s="17">
        <f t="shared" ref="U305:U368" ca="1" si="11">TODAY()</f>
        <v>44493</v>
      </c>
      <c r="V305" s="18">
        <f t="shared" ca="1" si="10"/>
        <v>121.8986301369863</v>
      </c>
      <c r="W305" s="79"/>
      <c r="X305" s="79"/>
      <c r="Y305" s="82"/>
    </row>
    <row r="306" spans="1:25" ht="20.100000000000001" customHeight="1" thickTop="1" thickBot="1">
      <c r="A306" s="14" t="s">
        <v>322</v>
      </c>
      <c r="B306" s="33"/>
      <c r="C306" s="10"/>
      <c r="D306" s="42"/>
      <c r="E306" s="15"/>
      <c r="F306" s="15"/>
      <c r="G306" s="43"/>
      <c r="H306" s="44"/>
      <c r="I306" s="44"/>
      <c r="J306" s="44"/>
      <c r="K306" s="16"/>
      <c r="L306" s="16"/>
      <c r="M306" s="48"/>
      <c r="N306" s="44"/>
      <c r="O306" s="44"/>
      <c r="P306" s="46"/>
      <c r="Q306" s="46"/>
      <c r="R306" s="16"/>
      <c r="S306" s="16"/>
      <c r="T306" s="47"/>
      <c r="U306" s="17">
        <f t="shared" ca="1" si="11"/>
        <v>44493</v>
      </c>
      <c r="V306" s="18">
        <f t="shared" ca="1" si="10"/>
        <v>121.8986301369863</v>
      </c>
      <c r="W306" s="79"/>
      <c r="X306" s="79"/>
      <c r="Y306" s="82"/>
    </row>
    <row r="307" spans="1:25" ht="20.100000000000001" customHeight="1" thickTop="1" thickBot="1">
      <c r="A307" s="14" t="s">
        <v>323</v>
      </c>
      <c r="B307" s="33"/>
      <c r="C307" s="10"/>
      <c r="D307" s="42"/>
      <c r="E307" s="15"/>
      <c r="F307" s="15"/>
      <c r="G307" s="43"/>
      <c r="H307" s="44"/>
      <c r="I307" s="44"/>
      <c r="J307" s="44"/>
      <c r="K307" s="16"/>
      <c r="L307" s="16"/>
      <c r="M307" s="48"/>
      <c r="N307" s="44"/>
      <c r="O307" s="44"/>
      <c r="P307" s="46"/>
      <c r="Q307" s="46"/>
      <c r="R307" s="16"/>
      <c r="S307" s="16"/>
      <c r="T307" s="47"/>
      <c r="U307" s="17">
        <f t="shared" ca="1" si="11"/>
        <v>44493</v>
      </c>
      <c r="V307" s="18">
        <f t="shared" ca="1" si="10"/>
        <v>121.8986301369863</v>
      </c>
      <c r="W307" s="79"/>
      <c r="X307" s="79"/>
      <c r="Y307" s="82"/>
    </row>
    <row r="308" spans="1:25" ht="20.100000000000001" customHeight="1" thickTop="1" thickBot="1">
      <c r="A308" s="14" t="s">
        <v>324</v>
      </c>
      <c r="B308" s="33"/>
      <c r="C308" s="10"/>
      <c r="D308" s="47"/>
      <c r="E308" s="15"/>
      <c r="F308" s="15"/>
      <c r="G308" s="43"/>
      <c r="H308" s="44"/>
      <c r="I308" s="44"/>
      <c r="J308" s="44"/>
      <c r="K308" s="16"/>
      <c r="L308" s="16"/>
      <c r="M308" s="44"/>
      <c r="N308" s="44"/>
      <c r="O308" s="44"/>
      <c r="P308" s="46"/>
      <c r="Q308" s="46"/>
      <c r="R308" s="16"/>
      <c r="S308" s="16"/>
      <c r="T308" s="47"/>
      <c r="U308" s="17">
        <f t="shared" ca="1" si="11"/>
        <v>44493</v>
      </c>
      <c r="V308" s="18">
        <f t="shared" ca="1" si="10"/>
        <v>121.8986301369863</v>
      </c>
      <c r="W308" s="79"/>
      <c r="X308" s="79"/>
      <c r="Y308" s="82"/>
    </row>
    <row r="309" spans="1:25" ht="20.100000000000001" customHeight="1" thickTop="1" thickBot="1">
      <c r="A309" s="14" t="s">
        <v>325</v>
      </c>
      <c r="B309" s="33"/>
      <c r="C309" s="10"/>
      <c r="D309" s="42"/>
      <c r="E309" s="15"/>
      <c r="F309" s="15"/>
      <c r="G309" s="43"/>
      <c r="H309" s="44"/>
      <c r="I309" s="44"/>
      <c r="J309" s="44"/>
      <c r="K309" s="16"/>
      <c r="L309" s="16"/>
      <c r="M309" s="44"/>
      <c r="N309" s="44"/>
      <c r="O309" s="44"/>
      <c r="P309" s="46"/>
      <c r="Q309" s="46"/>
      <c r="R309" s="16"/>
      <c r="S309" s="16"/>
      <c r="T309" s="47"/>
      <c r="U309" s="17">
        <f t="shared" ca="1" si="11"/>
        <v>44493</v>
      </c>
      <c r="V309" s="18">
        <f t="shared" ca="1" si="10"/>
        <v>121.8986301369863</v>
      </c>
      <c r="W309" s="79"/>
      <c r="X309" s="79"/>
      <c r="Y309" s="82"/>
    </row>
    <row r="310" spans="1:25" ht="20.100000000000001" customHeight="1" thickTop="1" thickBot="1">
      <c r="A310" s="14" t="s">
        <v>326</v>
      </c>
      <c r="B310" s="33"/>
      <c r="C310" s="10"/>
      <c r="D310" s="47"/>
      <c r="E310" s="15"/>
      <c r="F310" s="15"/>
      <c r="G310" s="33"/>
      <c r="H310" s="44"/>
      <c r="I310" s="44"/>
      <c r="J310" s="44"/>
      <c r="K310" s="16"/>
      <c r="L310" s="16"/>
      <c r="M310" s="44"/>
      <c r="N310" s="44"/>
      <c r="O310" s="44"/>
      <c r="P310" s="46"/>
      <c r="Q310" s="46"/>
      <c r="R310" s="16"/>
      <c r="S310" s="16"/>
      <c r="T310" s="47"/>
      <c r="U310" s="17">
        <f t="shared" ca="1" si="11"/>
        <v>44493</v>
      </c>
      <c r="V310" s="18">
        <f t="shared" ca="1" si="10"/>
        <v>121.8986301369863</v>
      </c>
      <c r="W310" s="79"/>
      <c r="X310" s="79"/>
      <c r="Y310" s="82"/>
    </row>
    <row r="311" spans="1:25" ht="20.100000000000001" customHeight="1" thickTop="1" thickBot="1">
      <c r="A311" s="14" t="s">
        <v>327</v>
      </c>
      <c r="B311" s="33"/>
      <c r="C311" s="10"/>
      <c r="D311" s="42"/>
      <c r="E311" s="15"/>
      <c r="F311" s="15"/>
      <c r="G311" s="43"/>
      <c r="H311" s="44"/>
      <c r="I311" s="44"/>
      <c r="J311" s="44"/>
      <c r="K311" s="16"/>
      <c r="L311" s="16"/>
      <c r="M311" s="44"/>
      <c r="N311" s="44"/>
      <c r="O311" s="44"/>
      <c r="P311" s="46"/>
      <c r="Q311" s="46"/>
      <c r="R311" s="16"/>
      <c r="S311" s="16"/>
      <c r="T311" s="47"/>
      <c r="U311" s="17">
        <f t="shared" ca="1" si="11"/>
        <v>44493</v>
      </c>
      <c r="V311" s="18">
        <f t="shared" ca="1" si="10"/>
        <v>121.8986301369863</v>
      </c>
      <c r="W311" s="79"/>
      <c r="X311" s="79"/>
      <c r="Y311" s="82"/>
    </row>
    <row r="312" spans="1:25" ht="20.100000000000001" customHeight="1" thickTop="1" thickBot="1">
      <c r="A312" s="14" t="s">
        <v>328</v>
      </c>
      <c r="B312" s="33"/>
      <c r="C312" s="10"/>
      <c r="D312" s="42"/>
      <c r="E312" s="15"/>
      <c r="F312" s="15"/>
      <c r="G312" s="43"/>
      <c r="H312" s="44"/>
      <c r="I312" s="44"/>
      <c r="J312" s="44"/>
      <c r="K312" s="16"/>
      <c r="L312" s="16"/>
      <c r="M312" s="48"/>
      <c r="N312" s="48"/>
      <c r="O312" s="44"/>
      <c r="P312" s="46"/>
      <c r="Q312" s="46"/>
      <c r="R312" s="16"/>
      <c r="S312" s="16"/>
      <c r="T312" s="47"/>
      <c r="U312" s="17">
        <f t="shared" ca="1" si="11"/>
        <v>44493</v>
      </c>
      <c r="V312" s="18">
        <f t="shared" ca="1" si="10"/>
        <v>121.8986301369863</v>
      </c>
      <c r="W312" s="79"/>
      <c r="X312" s="79"/>
      <c r="Y312" s="82"/>
    </row>
    <row r="313" spans="1:25" ht="20.100000000000001" customHeight="1" thickTop="1" thickBot="1">
      <c r="A313" s="14" t="s">
        <v>329</v>
      </c>
      <c r="B313" s="33"/>
      <c r="C313" s="10"/>
      <c r="D313" s="42"/>
      <c r="E313" s="15"/>
      <c r="F313" s="15"/>
      <c r="G313" s="43"/>
      <c r="H313" s="44"/>
      <c r="I313" s="44"/>
      <c r="J313" s="44"/>
      <c r="K313" s="16"/>
      <c r="L313" s="16"/>
      <c r="M313" s="44"/>
      <c r="N313" s="44"/>
      <c r="O313" s="44"/>
      <c r="P313" s="46"/>
      <c r="Q313" s="46"/>
      <c r="R313" s="16"/>
      <c r="S313" s="16"/>
      <c r="T313" s="47"/>
      <c r="U313" s="17">
        <f t="shared" ca="1" si="11"/>
        <v>44493</v>
      </c>
      <c r="V313" s="18">
        <f t="shared" ca="1" si="10"/>
        <v>121.8986301369863</v>
      </c>
      <c r="W313" s="79"/>
      <c r="X313" s="79"/>
      <c r="Y313" s="82"/>
    </row>
    <row r="314" spans="1:25" ht="20.100000000000001" customHeight="1" thickTop="1" thickBot="1">
      <c r="A314" s="14" t="s">
        <v>330</v>
      </c>
      <c r="B314" s="33"/>
      <c r="C314" s="10"/>
      <c r="D314" s="42"/>
      <c r="E314" s="15"/>
      <c r="F314" s="15"/>
      <c r="G314" s="43"/>
      <c r="H314" s="44"/>
      <c r="I314" s="44"/>
      <c r="J314" s="44"/>
      <c r="K314" s="16"/>
      <c r="L314" s="16"/>
      <c r="M314" s="48"/>
      <c r="N314" s="44"/>
      <c r="O314" s="44"/>
      <c r="P314" s="46"/>
      <c r="Q314" s="46"/>
      <c r="R314" s="16"/>
      <c r="S314" s="16"/>
      <c r="T314" s="47"/>
      <c r="U314" s="17">
        <f t="shared" ca="1" si="11"/>
        <v>44493</v>
      </c>
      <c r="V314" s="18">
        <f t="shared" ca="1" si="10"/>
        <v>121.8986301369863</v>
      </c>
      <c r="W314" s="79"/>
      <c r="X314" s="79"/>
      <c r="Y314" s="82"/>
    </row>
    <row r="315" spans="1:25" ht="20.100000000000001" customHeight="1" thickTop="1" thickBot="1">
      <c r="A315" s="14" t="s">
        <v>331</v>
      </c>
      <c r="B315" s="33"/>
      <c r="C315" s="10"/>
      <c r="D315" s="42"/>
      <c r="E315" s="15"/>
      <c r="F315" s="15"/>
      <c r="G315" s="43"/>
      <c r="H315" s="44"/>
      <c r="I315" s="44"/>
      <c r="J315" s="44"/>
      <c r="K315" s="16"/>
      <c r="L315" s="16"/>
      <c r="M315" s="48"/>
      <c r="N315" s="44"/>
      <c r="O315" s="44"/>
      <c r="P315" s="46"/>
      <c r="Q315" s="46"/>
      <c r="R315" s="16"/>
      <c r="S315" s="16"/>
      <c r="T315" s="47"/>
      <c r="U315" s="17">
        <f t="shared" ca="1" si="11"/>
        <v>44493</v>
      </c>
      <c r="V315" s="18">
        <f t="shared" ca="1" si="10"/>
        <v>121.8986301369863</v>
      </c>
      <c r="W315" s="79"/>
      <c r="X315" s="79"/>
      <c r="Y315" s="82"/>
    </row>
    <row r="316" spans="1:25" ht="20.100000000000001" customHeight="1" thickTop="1" thickBot="1">
      <c r="A316" s="14" t="s">
        <v>332</v>
      </c>
      <c r="B316" s="33"/>
      <c r="C316" s="10"/>
      <c r="D316" s="42"/>
      <c r="E316" s="15"/>
      <c r="F316" s="15"/>
      <c r="G316" s="43"/>
      <c r="H316" s="44"/>
      <c r="I316" s="44"/>
      <c r="J316" s="44"/>
      <c r="K316" s="16"/>
      <c r="L316" s="16"/>
      <c r="M316" s="49"/>
      <c r="N316" s="44"/>
      <c r="O316" s="44"/>
      <c r="P316" s="46"/>
      <c r="Q316" s="46"/>
      <c r="R316" s="16"/>
      <c r="S316" s="16"/>
      <c r="T316" s="47"/>
      <c r="U316" s="17">
        <f t="shared" ca="1" si="11"/>
        <v>44493</v>
      </c>
      <c r="V316" s="18">
        <f t="shared" ca="1" si="10"/>
        <v>121.8986301369863</v>
      </c>
      <c r="W316" s="79"/>
      <c r="X316" s="79"/>
      <c r="Y316" s="82"/>
    </row>
    <row r="317" spans="1:25" ht="20.100000000000001" customHeight="1" thickTop="1" thickBot="1">
      <c r="A317" s="14" t="s">
        <v>333</v>
      </c>
      <c r="B317" s="33"/>
      <c r="C317" s="10"/>
      <c r="D317" s="42"/>
      <c r="E317" s="15"/>
      <c r="F317" s="15"/>
      <c r="G317" s="43"/>
      <c r="H317" s="44"/>
      <c r="I317" s="44"/>
      <c r="J317" s="44"/>
      <c r="K317" s="16"/>
      <c r="L317" s="16"/>
      <c r="M317" s="48"/>
      <c r="N317" s="44"/>
      <c r="O317" s="44"/>
      <c r="P317" s="46"/>
      <c r="Q317" s="46"/>
      <c r="R317" s="16"/>
      <c r="S317" s="16"/>
      <c r="T317" s="47"/>
      <c r="U317" s="17">
        <f t="shared" ca="1" si="11"/>
        <v>44493</v>
      </c>
      <c r="V317" s="18">
        <f t="shared" ca="1" si="10"/>
        <v>121.8986301369863</v>
      </c>
      <c r="W317" s="79"/>
      <c r="X317" s="79"/>
      <c r="Y317" s="82"/>
    </row>
    <row r="318" spans="1:25" ht="20.100000000000001" customHeight="1" thickTop="1" thickBot="1">
      <c r="A318" s="14" t="s">
        <v>334</v>
      </c>
      <c r="B318" s="33"/>
      <c r="C318" s="10"/>
      <c r="D318" s="42"/>
      <c r="E318" s="15"/>
      <c r="F318" s="15"/>
      <c r="G318" s="43"/>
      <c r="H318" s="44"/>
      <c r="I318" s="44"/>
      <c r="J318" s="44"/>
      <c r="K318" s="16"/>
      <c r="L318" s="16"/>
      <c r="M318" s="48"/>
      <c r="N318" s="44"/>
      <c r="O318" s="44"/>
      <c r="P318" s="46"/>
      <c r="Q318" s="46"/>
      <c r="R318" s="16"/>
      <c r="S318" s="16"/>
      <c r="T318" s="47"/>
      <c r="U318" s="17">
        <f t="shared" ca="1" si="11"/>
        <v>44493</v>
      </c>
      <c r="V318" s="18">
        <f t="shared" ca="1" si="10"/>
        <v>121.8986301369863</v>
      </c>
      <c r="W318" s="79"/>
      <c r="X318" s="79"/>
      <c r="Y318" s="82"/>
    </row>
    <row r="319" spans="1:25" ht="20.100000000000001" customHeight="1" thickTop="1" thickBot="1">
      <c r="A319" s="14" t="s">
        <v>335</v>
      </c>
      <c r="B319" s="33"/>
      <c r="C319" s="10"/>
      <c r="D319" s="42"/>
      <c r="E319" s="15"/>
      <c r="F319" s="15"/>
      <c r="G319" s="43"/>
      <c r="H319" s="44"/>
      <c r="I319" s="44"/>
      <c r="J319" s="44"/>
      <c r="K319" s="16"/>
      <c r="L319" s="16"/>
      <c r="M319" s="48"/>
      <c r="N319" s="44"/>
      <c r="O319" s="44"/>
      <c r="P319" s="46"/>
      <c r="Q319" s="46"/>
      <c r="R319" s="16"/>
      <c r="S319" s="16"/>
      <c r="T319" s="47"/>
      <c r="U319" s="17">
        <f t="shared" ca="1" si="11"/>
        <v>44493</v>
      </c>
      <c r="V319" s="18">
        <f t="shared" ca="1" si="10"/>
        <v>121.8986301369863</v>
      </c>
      <c r="W319" s="79"/>
      <c r="X319" s="79"/>
      <c r="Y319" s="82"/>
    </row>
    <row r="320" spans="1:25" ht="20.100000000000001" customHeight="1" thickTop="1" thickBot="1">
      <c r="A320" s="14" t="s">
        <v>336</v>
      </c>
      <c r="B320" s="33"/>
      <c r="C320" s="10"/>
      <c r="D320" s="42"/>
      <c r="E320" s="15"/>
      <c r="F320" s="15"/>
      <c r="G320" s="43"/>
      <c r="H320" s="44"/>
      <c r="I320" s="44"/>
      <c r="J320" s="44"/>
      <c r="K320" s="16"/>
      <c r="L320" s="16"/>
      <c r="M320" s="48"/>
      <c r="N320" s="44"/>
      <c r="O320" s="44"/>
      <c r="P320" s="46"/>
      <c r="Q320" s="46"/>
      <c r="R320" s="16"/>
      <c r="S320" s="16"/>
      <c r="T320" s="47"/>
      <c r="U320" s="17">
        <f t="shared" ca="1" si="11"/>
        <v>44493</v>
      </c>
      <c r="V320" s="18">
        <f t="shared" ca="1" si="10"/>
        <v>121.8986301369863</v>
      </c>
      <c r="W320" s="79"/>
      <c r="X320" s="79"/>
      <c r="Y320" s="82"/>
    </row>
    <row r="321" spans="1:25" ht="20.100000000000001" customHeight="1" thickTop="1" thickBot="1">
      <c r="A321" s="14" t="s">
        <v>337</v>
      </c>
      <c r="B321" s="33"/>
      <c r="C321" s="10"/>
      <c r="D321" s="42"/>
      <c r="E321" s="15"/>
      <c r="F321" s="15"/>
      <c r="G321" s="43"/>
      <c r="H321" s="44"/>
      <c r="I321" s="44"/>
      <c r="J321" s="44"/>
      <c r="K321" s="16"/>
      <c r="L321" s="16"/>
      <c r="M321" s="44"/>
      <c r="N321" s="44"/>
      <c r="O321" s="44"/>
      <c r="P321" s="46"/>
      <c r="Q321" s="46"/>
      <c r="R321" s="16"/>
      <c r="S321" s="16"/>
      <c r="T321" s="47"/>
      <c r="U321" s="17">
        <f t="shared" ca="1" si="11"/>
        <v>44493</v>
      </c>
      <c r="V321" s="18">
        <f t="shared" ca="1" si="10"/>
        <v>121.8986301369863</v>
      </c>
      <c r="W321" s="79"/>
      <c r="X321" s="79"/>
      <c r="Y321" s="82"/>
    </row>
    <row r="322" spans="1:25" ht="20.100000000000001" customHeight="1" thickTop="1" thickBot="1">
      <c r="A322" s="14" t="s">
        <v>338</v>
      </c>
      <c r="B322" s="33"/>
      <c r="C322" s="10"/>
      <c r="D322" s="47"/>
      <c r="E322" s="15"/>
      <c r="F322" s="15"/>
      <c r="G322" s="43"/>
      <c r="H322" s="44"/>
      <c r="I322" s="44"/>
      <c r="J322" s="44"/>
      <c r="K322" s="16"/>
      <c r="L322" s="16"/>
      <c r="M322" s="44"/>
      <c r="N322" s="44"/>
      <c r="O322" s="50"/>
      <c r="P322" s="46"/>
      <c r="Q322" s="46"/>
      <c r="R322" s="16"/>
      <c r="S322" s="16"/>
      <c r="T322" s="47"/>
      <c r="U322" s="17">
        <f t="shared" ca="1" si="11"/>
        <v>44493</v>
      </c>
      <c r="V322" s="18">
        <f t="shared" ca="1" si="10"/>
        <v>121.8986301369863</v>
      </c>
      <c r="W322" s="79"/>
      <c r="X322" s="79"/>
      <c r="Y322" s="82"/>
    </row>
    <row r="323" spans="1:25" ht="20.100000000000001" customHeight="1" thickTop="1" thickBot="1">
      <c r="A323" s="14" t="s">
        <v>339</v>
      </c>
      <c r="B323" s="33"/>
      <c r="C323" s="10"/>
      <c r="D323" s="47"/>
      <c r="E323" s="15"/>
      <c r="F323" s="15"/>
      <c r="G323" s="43"/>
      <c r="H323" s="44"/>
      <c r="I323" s="44"/>
      <c r="J323" s="44"/>
      <c r="K323" s="16"/>
      <c r="L323" s="16"/>
      <c r="M323" s="44"/>
      <c r="N323" s="44"/>
      <c r="O323" s="44"/>
      <c r="P323" s="46"/>
      <c r="Q323" s="46"/>
      <c r="R323" s="16"/>
      <c r="S323" s="16"/>
      <c r="T323" s="47"/>
      <c r="U323" s="17">
        <f t="shared" ca="1" si="11"/>
        <v>44493</v>
      </c>
      <c r="V323" s="18">
        <f t="shared" ca="1" si="10"/>
        <v>121.8986301369863</v>
      </c>
      <c r="W323" s="79"/>
      <c r="X323" s="79"/>
      <c r="Y323" s="82"/>
    </row>
    <row r="324" spans="1:25" ht="20.100000000000001" customHeight="1" thickTop="1" thickBot="1">
      <c r="A324" s="14" t="s">
        <v>340</v>
      </c>
      <c r="B324" s="33"/>
      <c r="C324" s="10"/>
      <c r="D324" s="42"/>
      <c r="E324" s="15"/>
      <c r="F324" s="15"/>
      <c r="G324" s="43"/>
      <c r="H324" s="44"/>
      <c r="I324" s="44"/>
      <c r="J324" s="44"/>
      <c r="K324" s="16"/>
      <c r="L324" s="16"/>
      <c r="M324" s="44"/>
      <c r="N324" s="44"/>
      <c r="O324" s="44"/>
      <c r="P324" s="46"/>
      <c r="Q324" s="46"/>
      <c r="R324" s="16"/>
      <c r="S324" s="16"/>
      <c r="T324" s="47"/>
      <c r="U324" s="17">
        <f t="shared" ca="1" si="11"/>
        <v>44493</v>
      </c>
      <c r="V324" s="18">
        <f t="shared" ca="1" si="10"/>
        <v>121.8986301369863</v>
      </c>
      <c r="W324" s="79"/>
      <c r="X324" s="79"/>
      <c r="Y324" s="82"/>
    </row>
    <row r="325" spans="1:25" ht="20.100000000000001" customHeight="1" thickTop="1" thickBot="1">
      <c r="A325" s="14" t="s">
        <v>341</v>
      </c>
      <c r="B325" s="33"/>
      <c r="C325" s="10"/>
      <c r="D325" s="42"/>
      <c r="E325" s="15"/>
      <c r="F325" s="15"/>
      <c r="G325" s="43"/>
      <c r="H325" s="44"/>
      <c r="I325" s="44"/>
      <c r="J325" s="44"/>
      <c r="K325" s="16"/>
      <c r="L325" s="16"/>
      <c r="M325" s="44"/>
      <c r="N325" s="44"/>
      <c r="O325" s="44"/>
      <c r="P325" s="46"/>
      <c r="Q325" s="46"/>
      <c r="R325" s="16"/>
      <c r="S325" s="16"/>
      <c r="T325" s="47"/>
      <c r="U325" s="17">
        <f t="shared" ca="1" si="11"/>
        <v>44493</v>
      </c>
      <c r="V325" s="18">
        <f t="shared" ca="1" si="10"/>
        <v>121.8986301369863</v>
      </c>
      <c r="W325" s="79"/>
      <c r="X325" s="79"/>
      <c r="Y325" s="82"/>
    </row>
    <row r="326" spans="1:25" ht="20.100000000000001" customHeight="1" thickTop="1" thickBot="1">
      <c r="A326" s="14" t="s">
        <v>342</v>
      </c>
      <c r="B326" s="33"/>
      <c r="C326" s="10"/>
      <c r="D326" s="42"/>
      <c r="E326" s="15"/>
      <c r="F326" s="15"/>
      <c r="G326" s="43"/>
      <c r="H326" s="44"/>
      <c r="I326" s="44"/>
      <c r="J326" s="44"/>
      <c r="K326" s="16"/>
      <c r="L326" s="16"/>
      <c r="M326" s="48"/>
      <c r="N326" s="44"/>
      <c r="O326" s="44"/>
      <c r="P326" s="46"/>
      <c r="Q326" s="46"/>
      <c r="R326" s="16"/>
      <c r="S326" s="16"/>
      <c r="T326" s="47"/>
      <c r="U326" s="17">
        <f t="shared" ca="1" si="11"/>
        <v>44493</v>
      </c>
      <c r="V326" s="18">
        <f t="shared" ca="1" si="10"/>
        <v>121.8986301369863</v>
      </c>
      <c r="W326" s="79"/>
      <c r="X326" s="79"/>
      <c r="Y326" s="82"/>
    </row>
    <row r="327" spans="1:25" ht="20.100000000000001" customHeight="1" thickTop="1" thickBot="1">
      <c r="A327" s="14" t="s">
        <v>343</v>
      </c>
      <c r="B327" s="33"/>
      <c r="C327" s="10"/>
      <c r="D327" s="42"/>
      <c r="E327" s="15"/>
      <c r="F327" s="15"/>
      <c r="G327" s="43"/>
      <c r="H327" s="44"/>
      <c r="I327" s="44"/>
      <c r="J327" s="44"/>
      <c r="K327" s="16"/>
      <c r="L327" s="16"/>
      <c r="M327" s="44"/>
      <c r="N327" s="44"/>
      <c r="O327" s="44"/>
      <c r="P327" s="46"/>
      <c r="Q327" s="46"/>
      <c r="R327" s="16"/>
      <c r="S327" s="16"/>
      <c r="T327" s="47"/>
      <c r="U327" s="17">
        <f t="shared" ca="1" si="11"/>
        <v>44493</v>
      </c>
      <c r="V327" s="18">
        <f t="shared" ca="1" si="10"/>
        <v>121.8986301369863</v>
      </c>
      <c r="W327" s="79"/>
      <c r="X327" s="79"/>
      <c r="Y327" s="82"/>
    </row>
    <row r="328" spans="1:25" ht="20.100000000000001" customHeight="1" thickTop="1" thickBot="1">
      <c r="A328" s="14" t="s">
        <v>344</v>
      </c>
      <c r="B328" s="33"/>
      <c r="C328" s="10"/>
      <c r="D328" s="42"/>
      <c r="E328" s="15"/>
      <c r="F328" s="15"/>
      <c r="G328" s="43"/>
      <c r="H328" s="44"/>
      <c r="I328" s="44"/>
      <c r="J328" s="44"/>
      <c r="K328" s="16"/>
      <c r="L328" s="16"/>
      <c r="M328" s="44"/>
      <c r="N328" s="44"/>
      <c r="O328" s="44"/>
      <c r="P328" s="46"/>
      <c r="Q328" s="46"/>
      <c r="R328" s="16"/>
      <c r="S328" s="16"/>
      <c r="T328" s="47"/>
      <c r="U328" s="17">
        <f t="shared" ca="1" si="11"/>
        <v>44493</v>
      </c>
      <c r="V328" s="18">
        <f t="shared" ca="1" si="10"/>
        <v>121.8986301369863</v>
      </c>
      <c r="W328" s="79"/>
      <c r="X328" s="79"/>
      <c r="Y328" s="82"/>
    </row>
    <row r="329" spans="1:25" ht="20.100000000000001" customHeight="1" thickTop="1" thickBot="1">
      <c r="A329" s="14" t="s">
        <v>345</v>
      </c>
      <c r="B329" s="33"/>
      <c r="C329" s="10"/>
      <c r="D329" s="42"/>
      <c r="E329" s="15"/>
      <c r="F329" s="15"/>
      <c r="G329" s="43"/>
      <c r="H329" s="44"/>
      <c r="I329" s="44"/>
      <c r="J329" s="44"/>
      <c r="K329" s="16"/>
      <c r="L329" s="16"/>
      <c r="M329" s="50"/>
      <c r="N329" s="44"/>
      <c r="O329" s="44"/>
      <c r="P329" s="46"/>
      <c r="Q329" s="46"/>
      <c r="R329" s="16"/>
      <c r="S329" s="16"/>
      <c r="T329" s="47"/>
      <c r="U329" s="17">
        <f t="shared" ca="1" si="11"/>
        <v>44493</v>
      </c>
      <c r="V329" s="18">
        <f t="shared" ref="V329:V392" ca="1" si="12">+(U329-D329)/365</f>
        <v>121.8986301369863</v>
      </c>
      <c r="W329" s="79"/>
      <c r="X329" s="79"/>
      <c r="Y329" s="82"/>
    </row>
    <row r="330" spans="1:25" ht="20.100000000000001" customHeight="1" thickTop="1" thickBot="1">
      <c r="A330" s="14" t="s">
        <v>346</v>
      </c>
      <c r="B330" s="33"/>
      <c r="C330" s="10"/>
      <c r="D330" s="42"/>
      <c r="E330" s="15"/>
      <c r="F330" s="15"/>
      <c r="G330" s="43"/>
      <c r="H330" s="44"/>
      <c r="I330" s="44"/>
      <c r="J330" s="44"/>
      <c r="K330" s="16"/>
      <c r="L330" s="16"/>
      <c r="M330" s="44"/>
      <c r="N330" s="44"/>
      <c r="O330" s="50"/>
      <c r="P330" s="46"/>
      <c r="Q330" s="46"/>
      <c r="R330" s="16"/>
      <c r="S330" s="16"/>
      <c r="T330" s="47"/>
      <c r="U330" s="17">
        <f t="shared" ca="1" si="11"/>
        <v>44493</v>
      </c>
      <c r="V330" s="18">
        <f t="shared" ca="1" si="12"/>
        <v>121.8986301369863</v>
      </c>
      <c r="W330" s="79"/>
      <c r="X330" s="79"/>
      <c r="Y330" s="82"/>
    </row>
    <row r="331" spans="1:25" ht="20.100000000000001" customHeight="1" thickTop="1" thickBot="1">
      <c r="A331" s="14" t="s">
        <v>347</v>
      </c>
      <c r="B331" s="33"/>
      <c r="C331" s="10"/>
      <c r="D331" s="42"/>
      <c r="E331" s="15"/>
      <c r="F331" s="15"/>
      <c r="G331" s="43"/>
      <c r="H331" s="44"/>
      <c r="I331" s="44"/>
      <c r="J331" s="44"/>
      <c r="K331" s="16"/>
      <c r="L331" s="16"/>
      <c r="M331" s="44"/>
      <c r="N331" s="44"/>
      <c r="O331" s="50"/>
      <c r="P331" s="46"/>
      <c r="Q331" s="46"/>
      <c r="R331" s="16"/>
      <c r="S331" s="16"/>
      <c r="T331" s="47"/>
      <c r="U331" s="17">
        <f t="shared" ca="1" si="11"/>
        <v>44493</v>
      </c>
      <c r="V331" s="18">
        <f t="shared" ca="1" si="12"/>
        <v>121.8986301369863</v>
      </c>
      <c r="W331" s="79"/>
      <c r="X331" s="79"/>
      <c r="Y331" s="82"/>
    </row>
    <row r="332" spans="1:25" ht="20.100000000000001" customHeight="1" thickTop="1" thickBot="1">
      <c r="A332" s="14" t="s">
        <v>348</v>
      </c>
      <c r="B332" s="33"/>
      <c r="C332" s="10"/>
      <c r="D332" s="42"/>
      <c r="E332" s="15"/>
      <c r="F332" s="15"/>
      <c r="G332" s="43"/>
      <c r="H332" s="44"/>
      <c r="I332" s="44"/>
      <c r="J332" s="44"/>
      <c r="K332" s="16"/>
      <c r="L332" s="16"/>
      <c r="M332" s="44"/>
      <c r="N332" s="44"/>
      <c r="O332" s="44"/>
      <c r="P332" s="46"/>
      <c r="Q332" s="46"/>
      <c r="R332" s="16"/>
      <c r="S332" s="16"/>
      <c r="T332" s="47"/>
      <c r="U332" s="17">
        <f t="shared" ca="1" si="11"/>
        <v>44493</v>
      </c>
      <c r="V332" s="18">
        <f t="shared" ca="1" si="12"/>
        <v>121.8986301369863</v>
      </c>
      <c r="W332" s="79"/>
      <c r="X332" s="79"/>
      <c r="Y332" s="82"/>
    </row>
    <row r="333" spans="1:25" ht="20.100000000000001" customHeight="1" thickTop="1" thickBot="1">
      <c r="A333" s="14" t="s">
        <v>349</v>
      </c>
      <c r="B333" s="33"/>
      <c r="C333" s="10"/>
      <c r="D333" s="42"/>
      <c r="E333" s="15"/>
      <c r="F333" s="15"/>
      <c r="G333" s="43"/>
      <c r="H333" s="44"/>
      <c r="I333" s="44"/>
      <c r="J333" s="44"/>
      <c r="K333" s="16"/>
      <c r="L333" s="16"/>
      <c r="M333" s="44"/>
      <c r="N333" s="44"/>
      <c r="O333" s="44"/>
      <c r="P333" s="46"/>
      <c r="Q333" s="46"/>
      <c r="R333" s="16"/>
      <c r="S333" s="16"/>
      <c r="T333" s="47"/>
      <c r="U333" s="17">
        <f t="shared" ca="1" si="11"/>
        <v>44493</v>
      </c>
      <c r="V333" s="18">
        <f t="shared" ca="1" si="12"/>
        <v>121.8986301369863</v>
      </c>
      <c r="W333" s="79"/>
      <c r="X333" s="79"/>
      <c r="Y333" s="82"/>
    </row>
    <row r="334" spans="1:25" ht="20.100000000000001" customHeight="1" thickTop="1" thickBot="1">
      <c r="A334" s="14" t="s">
        <v>350</v>
      </c>
      <c r="B334" s="33"/>
      <c r="C334" s="10"/>
      <c r="D334" s="47"/>
      <c r="E334" s="15"/>
      <c r="F334" s="15"/>
      <c r="G334" s="43"/>
      <c r="H334" s="44"/>
      <c r="I334" s="44"/>
      <c r="J334" s="44"/>
      <c r="K334" s="16"/>
      <c r="L334" s="16"/>
      <c r="M334" s="44"/>
      <c r="N334" s="50"/>
      <c r="O334" s="44"/>
      <c r="P334" s="46"/>
      <c r="Q334" s="46"/>
      <c r="R334" s="16"/>
      <c r="S334" s="16"/>
      <c r="T334" s="47"/>
      <c r="U334" s="17">
        <f t="shared" ca="1" si="11"/>
        <v>44493</v>
      </c>
      <c r="V334" s="18">
        <f t="shared" ca="1" si="12"/>
        <v>121.8986301369863</v>
      </c>
      <c r="W334" s="79"/>
      <c r="X334" s="79"/>
      <c r="Y334" s="82"/>
    </row>
    <row r="335" spans="1:25" ht="20.100000000000001" customHeight="1" thickTop="1" thickBot="1">
      <c r="A335" s="14" t="s">
        <v>351</v>
      </c>
      <c r="B335" s="33"/>
      <c r="C335" s="10"/>
      <c r="D335" s="47"/>
      <c r="E335" s="15"/>
      <c r="F335" s="15"/>
      <c r="G335" s="43"/>
      <c r="H335" s="44"/>
      <c r="I335" s="44"/>
      <c r="J335" s="44"/>
      <c r="K335" s="16"/>
      <c r="L335" s="16"/>
      <c r="M335" s="44"/>
      <c r="N335" s="44"/>
      <c r="O335" s="44"/>
      <c r="P335" s="46"/>
      <c r="Q335" s="46"/>
      <c r="R335" s="16"/>
      <c r="S335" s="16"/>
      <c r="T335" s="47"/>
      <c r="U335" s="17">
        <f t="shared" ca="1" si="11"/>
        <v>44493</v>
      </c>
      <c r="V335" s="18">
        <f t="shared" ca="1" si="12"/>
        <v>121.8986301369863</v>
      </c>
      <c r="W335" s="79"/>
      <c r="X335" s="79"/>
      <c r="Y335" s="82"/>
    </row>
    <row r="336" spans="1:25" ht="20.100000000000001" customHeight="1" thickTop="1" thickBot="1">
      <c r="A336" s="14" t="s">
        <v>352</v>
      </c>
      <c r="B336" s="33"/>
      <c r="C336" s="10"/>
      <c r="D336" s="47"/>
      <c r="E336" s="15"/>
      <c r="F336" s="15"/>
      <c r="G336" s="43"/>
      <c r="H336" s="44"/>
      <c r="I336" s="44"/>
      <c r="J336" s="44"/>
      <c r="K336" s="16"/>
      <c r="L336" s="16"/>
      <c r="M336" s="44"/>
      <c r="N336" s="44"/>
      <c r="O336" s="44"/>
      <c r="P336" s="46"/>
      <c r="Q336" s="46"/>
      <c r="R336" s="16"/>
      <c r="S336" s="16"/>
      <c r="T336" s="47"/>
      <c r="U336" s="17">
        <f t="shared" ca="1" si="11"/>
        <v>44493</v>
      </c>
      <c r="V336" s="18">
        <f t="shared" ca="1" si="12"/>
        <v>121.8986301369863</v>
      </c>
      <c r="W336" s="79"/>
      <c r="X336" s="79"/>
      <c r="Y336" s="82"/>
    </row>
    <row r="337" spans="1:25" ht="20.100000000000001" customHeight="1" thickTop="1" thickBot="1">
      <c r="A337" s="14" t="s">
        <v>353</v>
      </c>
      <c r="B337" s="33"/>
      <c r="C337" s="10"/>
      <c r="D337" s="47"/>
      <c r="E337" s="15"/>
      <c r="F337" s="15"/>
      <c r="G337" s="43"/>
      <c r="H337" s="44"/>
      <c r="I337" s="44"/>
      <c r="J337" s="44"/>
      <c r="K337" s="16"/>
      <c r="L337" s="16"/>
      <c r="M337" s="48"/>
      <c r="N337" s="44"/>
      <c r="O337" s="44"/>
      <c r="P337" s="46"/>
      <c r="Q337" s="46"/>
      <c r="R337" s="16"/>
      <c r="S337" s="16"/>
      <c r="T337" s="47"/>
      <c r="U337" s="17">
        <f t="shared" ca="1" si="11"/>
        <v>44493</v>
      </c>
      <c r="V337" s="18">
        <f t="shared" ca="1" si="12"/>
        <v>121.8986301369863</v>
      </c>
      <c r="W337" s="79"/>
      <c r="X337" s="79"/>
      <c r="Y337" s="82"/>
    </row>
    <row r="338" spans="1:25" ht="20.100000000000001" customHeight="1" thickTop="1" thickBot="1">
      <c r="A338" s="14" t="s">
        <v>354</v>
      </c>
      <c r="B338" s="33"/>
      <c r="C338" s="10"/>
      <c r="D338" s="42"/>
      <c r="E338" s="15"/>
      <c r="F338" s="15"/>
      <c r="G338" s="43"/>
      <c r="H338" s="44"/>
      <c r="I338" s="44"/>
      <c r="J338" s="44"/>
      <c r="K338" s="16"/>
      <c r="L338" s="16"/>
      <c r="M338" s="48"/>
      <c r="N338" s="44"/>
      <c r="O338" s="44"/>
      <c r="P338" s="46"/>
      <c r="Q338" s="46"/>
      <c r="R338" s="16"/>
      <c r="S338" s="16"/>
      <c r="T338" s="47"/>
      <c r="U338" s="17">
        <f t="shared" ca="1" si="11"/>
        <v>44493</v>
      </c>
      <c r="V338" s="18">
        <f t="shared" ca="1" si="12"/>
        <v>121.8986301369863</v>
      </c>
      <c r="W338" s="79"/>
      <c r="X338" s="79"/>
      <c r="Y338" s="82"/>
    </row>
    <row r="339" spans="1:25" ht="20.100000000000001" customHeight="1" thickTop="1" thickBot="1">
      <c r="A339" s="14" t="s">
        <v>355</v>
      </c>
      <c r="B339" s="33"/>
      <c r="C339" s="10"/>
      <c r="D339" s="42"/>
      <c r="E339" s="15"/>
      <c r="F339" s="15"/>
      <c r="G339" s="43"/>
      <c r="H339" s="44"/>
      <c r="I339" s="44"/>
      <c r="J339" s="44"/>
      <c r="K339" s="16"/>
      <c r="L339" s="16"/>
      <c r="M339" s="48"/>
      <c r="N339" s="44"/>
      <c r="O339" s="44"/>
      <c r="P339" s="46"/>
      <c r="Q339" s="46"/>
      <c r="R339" s="16"/>
      <c r="S339" s="16"/>
      <c r="T339" s="47"/>
      <c r="U339" s="17">
        <f t="shared" ca="1" si="11"/>
        <v>44493</v>
      </c>
      <c r="V339" s="18">
        <f t="shared" ca="1" si="12"/>
        <v>121.8986301369863</v>
      </c>
      <c r="W339" s="79"/>
      <c r="X339" s="79"/>
      <c r="Y339" s="82"/>
    </row>
    <row r="340" spans="1:25" ht="20.100000000000001" customHeight="1" thickTop="1" thickBot="1">
      <c r="A340" s="14" t="s">
        <v>356</v>
      </c>
      <c r="B340" s="33"/>
      <c r="C340" s="10"/>
      <c r="D340" s="42"/>
      <c r="E340" s="15"/>
      <c r="F340" s="15"/>
      <c r="G340" s="43"/>
      <c r="H340" s="44"/>
      <c r="I340" s="44"/>
      <c r="J340" s="44"/>
      <c r="K340" s="16"/>
      <c r="L340" s="16"/>
      <c r="M340" s="48"/>
      <c r="N340" s="44"/>
      <c r="O340" s="44"/>
      <c r="P340" s="46"/>
      <c r="Q340" s="46"/>
      <c r="R340" s="16"/>
      <c r="S340" s="16"/>
      <c r="T340" s="47"/>
      <c r="U340" s="17">
        <f t="shared" ca="1" si="11"/>
        <v>44493</v>
      </c>
      <c r="V340" s="18">
        <f t="shared" ca="1" si="12"/>
        <v>121.8986301369863</v>
      </c>
      <c r="W340" s="79"/>
      <c r="X340" s="79"/>
      <c r="Y340" s="82"/>
    </row>
    <row r="341" spans="1:25" ht="20.100000000000001" customHeight="1" thickTop="1" thickBot="1">
      <c r="A341" s="14" t="s">
        <v>357</v>
      </c>
      <c r="B341" s="33"/>
      <c r="C341" s="10"/>
      <c r="D341" s="42"/>
      <c r="E341" s="15"/>
      <c r="F341" s="15"/>
      <c r="G341" s="43"/>
      <c r="H341" s="44"/>
      <c r="I341" s="44"/>
      <c r="J341" s="44"/>
      <c r="K341" s="16"/>
      <c r="L341" s="16"/>
      <c r="M341" s="44"/>
      <c r="N341" s="44"/>
      <c r="O341" s="44"/>
      <c r="P341" s="46"/>
      <c r="Q341" s="46"/>
      <c r="R341" s="16"/>
      <c r="S341" s="16"/>
      <c r="T341" s="47"/>
      <c r="U341" s="17">
        <f t="shared" ca="1" si="11"/>
        <v>44493</v>
      </c>
      <c r="V341" s="18">
        <f t="shared" ca="1" si="12"/>
        <v>121.8986301369863</v>
      </c>
      <c r="W341" s="79"/>
      <c r="X341" s="79"/>
      <c r="Y341" s="82"/>
    </row>
    <row r="342" spans="1:25" ht="20.100000000000001" customHeight="1" thickTop="1" thickBot="1">
      <c r="A342" s="14" t="s">
        <v>358</v>
      </c>
      <c r="B342" s="33"/>
      <c r="C342" s="10"/>
      <c r="D342" s="42"/>
      <c r="E342" s="15"/>
      <c r="F342" s="15"/>
      <c r="G342" s="43"/>
      <c r="H342" s="44"/>
      <c r="I342" s="44"/>
      <c r="J342" s="44"/>
      <c r="K342" s="16"/>
      <c r="L342" s="16"/>
      <c r="M342" s="48"/>
      <c r="N342" s="44"/>
      <c r="O342" s="44"/>
      <c r="P342" s="46"/>
      <c r="Q342" s="46"/>
      <c r="R342" s="16"/>
      <c r="S342" s="16"/>
      <c r="T342" s="47"/>
      <c r="U342" s="17">
        <f t="shared" ca="1" si="11"/>
        <v>44493</v>
      </c>
      <c r="V342" s="18">
        <f t="shared" ca="1" si="12"/>
        <v>121.8986301369863</v>
      </c>
      <c r="W342" s="79"/>
      <c r="X342" s="79"/>
      <c r="Y342" s="82"/>
    </row>
    <row r="343" spans="1:25" ht="20.100000000000001" customHeight="1" thickTop="1" thickBot="1">
      <c r="A343" s="14" t="s">
        <v>359</v>
      </c>
      <c r="B343" s="33"/>
      <c r="C343" s="10"/>
      <c r="D343" s="42"/>
      <c r="E343" s="15"/>
      <c r="F343" s="15"/>
      <c r="G343" s="43"/>
      <c r="H343" s="44"/>
      <c r="I343" s="44"/>
      <c r="J343" s="44"/>
      <c r="K343" s="16"/>
      <c r="L343" s="16"/>
      <c r="M343" s="48"/>
      <c r="N343" s="44"/>
      <c r="O343" s="44"/>
      <c r="P343" s="46"/>
      <c r="Q343" s="46"/>
      <c r="R343" s="16"/>
      <c r="S343" s="16"/>
      <c r="T343" s="47"/>
      <c r="U343" s="17">
        <f t="shared" ca="1" si="11"/>
        <v>44493</v>
      </c>
      <c r="V343" s="18">
        <f t="shared" ca="1" si="12"/>
        <v>121.8986301369863</v>
      </c>
      <c r="W343" s="79"/>
      <c r="X343" s="79"/>
      <c r="Y343" s="82"/>
    </row>
    <row r="344" spans="1:25" ht="20.100000000000001" customHeight="1" thickTop="1" thickBot="1">
      <c r="A344" s="14" t="s">
        <v>360</v>
      </c>
      <c r="B344" s="33"/>
      <c r="C344" s="10"/>
      <c r="D344" s="47"/>
      <c r="E344" s="15"/>
      <c r="F344" s="15"/>
      <c r="G344" s="43"/>
      <c r="H344" s="44"/>
      <c r="I344" s="44"/>
      <c r="J344" s="44"/>
      <c r="K344" s="16"/>
      <c r="L344" s="16"/>
      <c r="M344" s="44"/>
      <c r="N344" s="44"/>
      <c r="O344" s="50"/>
      <c r="P344" s="46"/>
      <c r="Q344" s="46"/>
      <c r="R344" s="16"/>
      <c r="S344" s="16"/>
      <c r="T344" s="47"/>
      <c r="U344" s="17">
        <f t="shared" ca="1" si="11"/>
        <v>44493</v>
      </c>
      <c r="V344" s="18">
        <f t="shared" ca="1" si="12"/>
        <v>121.8986301369863</v>
      </c>
      <c r="W344" s="79"/>
      <c r="X344" s="79"/>
      <c r="Y344" s="82"/>
    </row>
    <row r="345" spans="1:25" ht="20.100000000000001" customHeight="1" thickTop="1" thickBot="1">
      <c r="A345" s="14" t="s">
        <v>361</v>
      </c>
      <c r="B345" s="33"/>
      <c r="C345" s="10"/>
      <c r="D345" s="47"/>
      <c r="E345" s="15"/>
      <c r="F345" s="15"/>
      <c r="G345" s="43"/>
      <c r="H345" s="44"/>
      <c r="I345" s="44"/>
      <c r="J345" s="44"/>
      <c r="K345" s="16"/>
      <c r="L345" s="16"/>
      <c r="M345" s="44"/>
      <c r="N345" s="44"/>
      <c r="O345" s="44"/>
      <c r="P345" s="46"/>
      <c r="Q345" s="46"/>
      <c r="R345" s="16"/>
      <c r="S345" s="16"/>
      <c r="T345" s="47"/>
      <c r="U345" s="17">
        <f t="shared" ca="1" si="11"/>
        <v>44493</v>
      </c>
      <c r="V345" s="18">
        <f t="shared" ca="1" si="12"/>
        <v>121.8986301369863</v>
      </c>
      <c r="W345" s="79"/>
      <c r="X345" s="79"/>
      <c r="Y345" s="82"/>
    </row>
    <row r="346" spans="1:25" ht="20.100000000000001" customHeight="1" thickTop="1" thickBot="1">
      <c r="A346" s="14" t="s">
        <v>362</v>
      </c>
      <c r="B346" s="33"/>
      <c r="C346" s="10"/>
      <c r="D346" s="42"/>
      <c r="E346" s="15"/>
      <c r="F346" s="15"/>
      <c r="G346" s="43"/>
      <c r="H346" s="44"/>
      <c r="I346" s="44"/>
      <c r="J346" s="44"/>
      <c r="K346" s="16"/>
      <c r="L346" s="16"/>
      <c r="M346" s="44"/>
      <c r="N346" s="44"/>
      <c r="O346" s="44"/>
      <c r="P346" s="46"/>
      <c r="Q346" s="46"/>
      <c r="R346" s="16"/>
      <c r="S346" s="16"/>
      <c r="T346" s="47"/>
      <c r="U346" s="17">
        <f t="shared" ca="1" si="11"/>
        <v>44493</v>
      </c>
      <c r="V346" s="18">
        <f t="shared" ca="1" si="12"/>
        <v>121.8986301369863</v>
      </c>
      <c r="W346" s="79"/>
      <c r="X346" s="79"/>
      <c r="Y346" s="82"/>
    </row>
    <row r="347" spans="1:25" ht="20.100000000000001" customHeight="1" thickTop="1" thickBot="1">
      <c r="A347" s="14" t="s">
        <v>363</v>
      </c>
      <c r="B347" s="33"/>
      <c r="C347" s="10"/>
      <c r="D347" s="42"/>
      <c r="E347" s="15"/>
      <c r="F347" s="15"/>
      <c r="G347" s="43"/>
      <c r="H347" s="44"/>
      <c r="I347" s="44"/>
      <c r="J347" s="44"/>
      <c r="K347" s="16"/>
      <c r="L347" s="16"/>
      <c r="M347" s="44"/>
      <c r="N347" s="44"/>
      <c r="O347" s="44"/>
      <c r="P347" s="46"/>
      <c r="Q347" s="46"/>
      <c r="R347" s="16"/>
      <c r="S347" s="16"/>
      <c r="T347" s="47"/>
      <c r="U347" s="17">
        <f t="shared" ca="1" si="11"/>
        <v>44493</v>
      </c>
      <c r="V347" s="18">
        <f t="shared" ca="1" si="12"/>
        <v>121.8986301369863</v>
      </c>
      <c r="W347" s="79"/>
      <c r="X347" s="79"/>
      <c r="Y347" s="82"/>
    </row>
    <row r="348" spans="1:25" ht="20.100000000000001" customHeight="1" thickTop="1" thickBot="1">
      <c r="A348" s="14" t="s">
        <v>364</v>
      </c>
      <c r="B348" s="33"/>
      <c r="C348" s="10"/>
      <c r="D348" s="42"/>
      <c r="E348" s="15"/>
      <c r="F348" s="15"/>
      <c r="G348" s="43"/>
      <c r="H348" s="44"/>
      <c r="I348" s="44"/>
      <c r="J348" s="44"/>
      <c r="K348" s="16"/>
      <c r="L348" s="16"/>
      <c r="M348" s="44"/>
      <c r="N348" s="44"/>
      <c r="O348" s="44"/>
      <c r="P348" s="46"/>
      <c r="Q348" s="46"/>
      <c r="R348" s="16"/>
      <c r="S348" s="16"/>
      <c r="T348" s="47"/>
      <c r="U348" s="17">
        <f t="shared" ca="1" si="11"/>
        <v>44493</v>
      </c>
      <c r="V348" s="18">
        <f t="shared" ca="1" si="12"/>
        <v>121.8986301369863</v>
      </c>
      <c r="W348" s="79"/>
      <c r="X348" s="79"/>
      <c r="Y348" s="82"/>
    </row>
    <row r="349" spans="1:25" ht="20.100000000000001" customHeight="1" thickTop="1" thickBot="1">
      <c r="A349" s="14" t="s">
        <v>365</v>
      </c>
      <c r="B349" s="33"/>
      <c r="C349" s="10"/>
      <c r="D349" s="47"/>
      <c r="E349" s="15"/>
      <c r="F349" s="15"/>
      <c r="G349" s="43"/>
      <c r="H349" s="44"/>
      <c r="I349" s="44"/>
      <c r="J349" s="44"/>
      <c r="K349" s="16"/>
      <c r="L349" s="16"/>
      <c r="M349" s="44"/>
      <c r="N349" s="44"/>
      <c r="O349" s="44"/>
      <c r="P349" s="46"/>
      <c r="Q349" s="46"/>
      <c r="R349" s="16"/>
      <c r="S349" s="16"/>
      <c r="T349" s="47"/>
      <c r="U349" s="17">
        <f t="shared" ca="1" si="11"/>
        <v>44493</v>
      </c>
      <c r="V349" s="18">
        <f t="shared" ca="1" si="12"/>
        <v>121.8986301369863</v>
      </c>
      <c r="W349" s="79"/>
      <c r="X349" s="79"/>
      <c r="Y349" s="82"/>
    </row>
    <row r="350" spans="1:25" ht="20.100000000000001" customHeight="1" thickTop="1" thickBot="1">
      <c r="A350" s="14" t="s">
        <v>366</v>
      </c>
      <c r="B350" s="33"/>
      <c r="C350" s="10"/>
      <c r="D350" s="47"/>
      <c r="E350" s="15"/>
      <c r="F350" s="15"/>
      <c r="G350" s="43"/>
      <c r="H350" s="44"/>
      <c r="I350" s="44"/>
      <c r="J350" s="44"/>
      <c r="K350" s="16"/>
      <c r="L350" s="16"/>
      <c r="M350" s="44"/>
      <c r="N350" s="44"/>
      <c r="O350" s="44"/>
      <c r="P350" s="46"/>
      <c r="Q350" s="46"/>
      <c r="R350" s="16"/>
      <c r="S350" s="16"/>
      <c r="T350" s="47"/>
      <c r="U350" s="17">
        <f t="shared" ca="1" si="11"/>
        <v>44493</v>
      </c>
      <c r="V350" s="18">
        <f t="shared" ca="1" si="12"/>
        <v>121.8986301369863</v>
      </c>
      <c r="W350" s="79"/>
      <c r="X350" s="79"/>
      <c r="Y350" s="82"/>
    </row>
    <row r="351" spans="1:25" ht="20.100000000000001" customHeight="1" thickTop="1" thickBot="1">
      <c r="A351" s="14" t="s">
        <v>367</v>
      </c>
      <c r="B351" s="33"/>
      <c r="C351" s="10"/>
      <c r="D351" s="47"/>
      <c r="E351" s="15"/>
      <c r="F351" s="15"/>
      <c r="G351" s="43"/>
      <c r="H351" s="44"/>
      <c r="I351" s="44"/>
      <c r="J351" s="44"/>
      <c r="K351" s="16"/>
      <c r="L351" s="16"/>
      <c r="M351" s="44"/>
      <c r="N351" s="44"/>
      <c r="O351" s="44"/>
      <c r="P351" s="46"/>
      <c r="Q351" s="46"/>
      <c r="R351" s="16"/>
      <c r="S351" s="16"/>
      <c r="T351" s="47"/>
      <c r="U351" s="17">
        <f t="shared" ca="1" si="11"/>
        <v>44493</v>
      </c>
      <c r="V351" s="18">
        <f t="shared" ca="1" si="12"/>
        <v>121.8986301369863</v>
      </c>
      <c r="W351" s="79"/>
      <c r="X351" s="79"/>
      <c r="Y351" s="82"/>
    </row>
    <row r="352" spans="1:25" ht="20.100000000000001" customHeight="1" thickTop="1" thickBot="1">
      <c r="A352" s="14" t="s">
        <v>368</v>
      </c>
      <c r="B352" s="33"/>
      <c r="C352" s="10"/>
      <c r="D352" s="42"/>
      <c r="E352" s="15"/>
      <c r="F352" s="15"/>
      <c r="G352" s="43"/>
      <c r="H352" s="44"/>
      <c r="I352" s="44"/>
      <c r="J352" s="44"/>
      <c r="K352" s="16"/>
      <c r="L352" s="16"/>
      <c r="M352" s="44"/>
      <c r="N352" s="44"/>
      <c r="O352" s="44"/>
      <c r="P352" s="46"/>
      <c r="Q352" s="46"/>
      <c r="R352" s="16"/>
      <c r="S352" s="16"/>
      <c r="T352" s="47"/>
      <c r="U352" s="17">
        <f t="shared" ca="1" si="11"/>
        <v>44493</v>
      </c>
      <c r="V352" s="18">
        <f t="shared" ca="1" si="12"/>
        <v>121.8986301369863</v>
      </c>
      <c r="W352" s="79"/>
      <c r="X352" s="79"/>
      <c r="Y352" s="82"/>
    </row>
    <row r="353" spans="1:25" ht="20.100000000000001" customHeight="1" thickTop="1" thickBot="1">
      <c r="A353" s="14" t="s">
        <v>369</v>
      </c>
      <c r="B353" s="33"/>
      <c r="C353" s="10"/>
      <c r="D353" s="42"/>
      <c r="E353" s="15"/>
      <c r="F353" s="15"/>
      <c r="G353" s="43"/>
      <c r="H353" s="44"/>
      <c r="I353" s="44"/>
      <c r="J353" s="44"/>
      <c r="K353" s="16"/>
      <c r="L353" s="16"/>
      <c r="M353" s="48"/>
      <c r="N353" s="48"/>
      <c r="O353" s="44"/>
      <c r="P353" s="46"/>
      <c r="Q353" s="46"/>
      <c r="R353" s="16"/>
      <c r="S353" s="16"/>
      <c r="T353" s="47"/>
      <c r="U353" s="17">
        <f t="shared" ca="1" si="11"/>
        <v>44493</v>
      </c>
      <c r="V353" s="18">
        <f t="shared" ca="1" si="12"/>
        <v>121.8986301369863</v>
      </c>
      <c r="W353" s="79"/>
      <c r="X353" s="79"/>
      <c r="Y353" s="82"/>
    </row>
    <row r="354" spans="1:25" ht="20.100000000000001" customHeight="1" thickTop="1" thickBot="1">
      <c r="A354" s="14" t="s">
        <v>370</v>
      </c>
      <c r="B354" s="33"/>
      <c r="C354" s="10"/>
      <c r="D354" s="42"/>
      <c r="E354" s="15"/>
      <c r="F354" s="15"/>
      <c r="G354" s="43"/>
      <c r="H354" s="44"/>
      <c r="I354" s="44"/>
      <c r="J354" s="44"/>
      <c r="K354" s="16"/>
      <c r="L354" s="16"/>
      <c r="M354" s="48"/>
      <c r="N354" s="48"/>
      <c r="O354" s="44"/>
      <c r="P354" s="46"/>
      <c r="Q354" s="46"/>
      <c r="R354" s="16"/>
      <c r="S354" s="16"/>
      <c r="T354" s="47"/>
      <c r="U354" s="17">
        <f t="shared" ca="1" si="11"/>
        <v>44493</v>
      </c>
      <c r="V354" s="18">
        <f t="shared" ca="1" si="12"/>
        <v>121.8986301369863</v>
      </c>
      <c r="W354" s="79"/>
      <c r="X354" s="79"/>
      <c r="Y354" s="82"/>
    </row>
    <row r="355" spans="1:25" ht="20.100000000000001" customHeight="1" thickTop="1" thickBot="1">
      <c r="A355" s="14" t="s">
        <v>371</v>
      </c>
      <c r="B355" s="33"/>
      <c r="C355" s="10"/>
      <c r="D355" s="42"/>
      <c r="E355" s="15"/>
      <c r="F355" s="15"/>
      <c r="G355" s="43"/>
      <c r="H355" s="44"/>
      <c r="I355" s="44"/>
      <c r="J355" s="44"/>
      <c r="K355" s="16"/>
      <c r="L355" s="16"/>
      <c r="M355" s="48"/>
      <c r="N355" s="48"/>
      <c r="O355" s="44"/>
      <c r="P355" s="46"/>
      <c r="Q355" s="46"/>
      <c r="R355" s="16"/>
      <c r="S355" s="16"/>
      <c r="T355" s="47"/>
      <c r="U355" s="17">
        <f t="shared" ca="1" si="11"/>
        <v>44493</v>
      </c>
      <c r="V355" s="18">
        <f t="shared" ca="1" si="12"/>
        <v>121.8986301369863</v>
      </c>
      <c r="W355" s="79"/>
      <c r="X355" s="79"/>
      <c r="Y355" s="82"/>
    </row>
    <row r="356" spans="1:25" ht="20.100000000000001" customHeight="1" thickTop="1" thickBot="1">
      <c r="A356" s="14" t="s">
        <v>372</v>
      </c>
      <c r="B356" s="33"/>
      <c r="C356" s="10"/>
      <c r="D356" s="47"/>
      <c r="E356" s="15"/>
      <c r="F356" s="15"/>
      <c r="G356" s="43"/>
      <c r="H356" s="44"/>
      <c r="I356" s="44"/>
      <c r="J356" s="44"/>
      <c r="K356" s="16"/>
      <c r="L356" s="16"/>
      <c r="M356" s="44"/>
      <c r="N356" s="44"/>
      <c r="O356" s="44"/>
      <c r="P356" s="46"/>
      <c r="Q356" s="46"/>
      <c r="R356" s="16"/>
      <c r="S356" s="16"/>
      <c r="T356" s="47"/>
      <c r="U356" s="17">
        <f t="shared" ca="1" si="11"/>
        <v>44493</v>
      </c>
      <c r="V356" s="18">
        <f t="shared" ca="1" si="12"/>
        <v>121.8986301369863</v>
      </c>
      <c r="W356" s="79"/>
      <c r="X356" s="79"/>
      <c r="Y356" s="82"/>
    </row>
    <row r="357" spans="1:25" ht="20.100000000000001" customHeight="1" thickTop="1" thickBot="1">
      <c r="A357" s="14" t="s">
        <v>373</v>
      </c>
      <c r="B357" s="33"/>
      <c r="C357" s="10"/>
      <c r="D357" s="42"/>
      <c r="E357" s="15"/>
      <c r="F357" s="15"/>
      <c r="G357" s="43"/>
      <c r="H357" s="44"/>
      <c r="I357" s="44"/>
      <c r="J357" s="44"/>
      <c r="K357" s="16"/>
      <c r="L357" s="16"/>
      <c r="M357" s="44"/>
      <c r="N357" s="44"/>
      <c r="O357" s="44"/>
      <c r="P357" s="46"/>
      <c r="Q357" s="46"/>
      <c r="R357" s="16"/>
      <c r="S357" s="16"/>
      <c r="T357" s="47"/>
      <c r="U357" s="17">
        <f t="shared" ca="1" si="11"/>
        <v>44493</v>
      </c>
      <c r="V357" s="18">
        <f t="shared" ca="1" si="12"/>
        <v>121.8986301369863</v>
      </c>
      <c r="W357" s="79"/>
      <c r="X357" s="79"/>
      <c r="Y357" s="82"/>
    </row>
    <row r="358" spans="1:25" ht="20.100000000000001" customHeight="1" thickTop="1" thickBot="1">
      <c r="A358" s="14" t="s">
        <v>374</v>
      </c>
      <c r="B358" s="33"/>
      <c r="C358" s="10"/>
      <c r="D358" s="45"/>
      <c r="E358" s="15"/>
      <c r="F358" s="15"/>
      <c r="G358" s="33"/>
      <c r="H358" s="44"/>
      <c r="I358" s="33"/>
      <c r="J358" s="33"/>
      <c r="K358" s="16"/>
      <c r="L358" s="16"/>
      <c r="M358" s="44"/>
      <c r="N358" s="44"/>
      <c r="O358" s="44"/>
      <c r="P358" s="33"/>
      <c r="Q358" s="33"/>
      <c r="R358" s="16"/>
      <c r="S358" s="16"/>
      <c r="T358" s="42"/>
      <c r="U358" s="17">
        <f t="shared" ca="1" si="11"/>
        <v>44493</v>
      </c>
      <c r="V358" s="18">
        <f t="shared" ca="1" si="12"/>
        <v>121.8986301369863</v>
      </c>
      <c r="W358" s="79"/>
      <c r="X358" s="79"/>
      <c r="Y358" s="82"/>
    </row>
    <row r="359" spans="1:25" ht="20.100000000000001" customHeight="1" thickTop="1" thickBot="1">
      <c r="A359" s="14" t="s">
        <v>375</v>
      </c>
      <c r="B359" s="33"/>
      <c r="C359" s="10"/>
      <c r="D359" s="42"/>
      <c r="E359" s="15"/>
      <c r="F359" s="15"/>
      <c r="G359" s="43"/>
      <c r="H359" s="44"/>
      <c r="I359" s="44"/>
      <c r="J359" s="44"/>
      <c r="K359" s="16"/>
      <c r="L359" s="16"/>
      <c r="M359" s="44"/>
      <c r="N359" s="44"/>
      <c r="O359" s="44"/>
      <c r="P359" s="46"/>
      <c r="Q359" s="46"/>
      <c r="R359" s="16"/>
      <c r="S359" s="16"/>
      <c r="T359" s="42"/>
      <c r="U359" s="17">
        <f t="shared" ca="1" si="11"/>
        <v>44493</v>
      </c>
      <c r="V359" s="18">
        <f t="shared" ca="1" si="12"/>
        <v>121.8986301369863</v>
      </c>
      <c r="W359" s="79"/>
      <c r="X359" s="79"/>
      <c r="Y359" s="82"/>
    </row>
    <row r="360" spans="1:25" ht="20.100000000000001" customHeight="1" thickTop="1" thickBot="1">
      <c r="A360" s="14" t="s">
        <v>376</v>
      </c>
      <c r="B360" s="33"/>
      <c r="C360" s="10"/>
      <c r="D360" s="42"/>
      <c r="E360" s="15"/>
      <c r="F360" s="15"/>
      <c r="G360" s="43"/>
      <c r="H360" s="44"/>
      <c r="I360" s="44"/>
      <c r="J360" s="44"/>
      <c r="K360" s="16"/>
      <c r="L360" s="16"/>
      <c r="M360" s="44"/>
      <c r="N360" s="44"/>
      <c r="O360" s="50"/>
      <c r="P360" s="46"/>
      <c r="Q360" s="48"/>
      <c r="R360" s="16"/>
      <c r="S360" s="16"/>
      <c r="T360" s="42"/>
      <c r="U360" s="17">
        <f t="shared" ca="1" si="11"/>
        <v>44493</v>
      </c>
      <c r="V360" s="18">
        <f t="shared" ca="1" si="12"/>
        <v>121.8986301369863</v>
      </c>
      <c r="W360" s="79"/>
      <c r="X360" s="79"/>
      <c r="Y360" s="82"/>
    </row>
    <row r="361" spans="1:25" ht="20.100000000000001" customHeight="1" thickTop="1" thickBot="1">
      <c r="A361" s="14" t="s">
        <v>377</v>
      </c>
      <c r="B361" s="33"/>
      <c r="C361" s="10"/>
      <c r="D361" s="42"/>
      <c r="E361" s="15"/>
      <c r="F361" s="15"/>
      <c r="G361" s="43"/>
      <c r="H361" s="44"/>
      <c r="I361" s="44"/>
      <c r="J361" s="44"/>
      <c r="K361" s="16"/>
      <c r="L361" s="16"/>
      <c r="M361" s="44"/>
      <c r="N361" s="44"/>
      <c r="O361" s="44"/>
      <c r="P361" s="46"/>
      <c r="Q361" s="46"/>
      <c r="R361" s="16"/>
      <c r="S361" s="16"/>
      <c r="T361" s="42"/>
      <c r="U361" s="17">
        <f t="shared" ca="1" si="11"/>
        <v>44493</v>
      </c>
      <c r="V361" s="18">
        <f t="shared" ca="1" si="12"/>
        <v>121.8986301369863</v>
      </c>
      <c r="W361" s="79"/>
      <c r="X361" s="79"/>
      <c r="Y361" s="82"/>
    </row>
    <row r="362" spans="1:25" ht="20.100000000000001" customHeight="1" thickTop="1" thickBot="1">
      <c r="A362" s="14" t="s">
        <v>378</v>
      </c>
      <c r="B362" s="33"/>
      <c r="C362" s="10"/>
      <c r="D362" s="42"/>
      <c r="E362" s="15"/>
      <c r="F362" s="15"/>
      <c r="G362" s="60"/>
      <c r="H362" s="44"/>
      <c r="I362" s="44"/>
      <c r="J362" s="44"/>
      <c r="K362" s="16"/>
      <c r="L362" s="16"/>
      <c r="M362" s="44"/>
      <c r="N362" s="44"/>
      <c r="O362" s="50"/>
      <c r="P362" s="46"/>
      <c r="Q362" s="46"/>
      <c r="R362" s="16"/>
      <c r="S362" s="16"/>
      <c r="T362" s="42"/>
      <c r="U362" s="17">
        <f t="shared" ca="1" si="11"/>
        <v>44493</v>
      </c>
      <c r="V362" s="18">
        <f t="shared" ca="1" si="12"/>
        <v>121.8986301369863</v>
      </c>
      <c r="W362" s="79"/>
      <c r="X362" s="79"/>
      <c r="Y362" s="82"/>
    </row>
    <row r="363" spans="1:25" ht="20.100000000000001" customHeight="1" thickTop="1" thickBot="1">
      <c r="A363" s="14" t="s">
        <v>379</v>
      </c>
      <c r="B363" s="33"/>
      <c r="C363" s="10"/>
      <c r="D363" s="42"/>
      <c r="E363" s="15"/>
      <c r="F363" s="15"/>
      <c r="G363" s="43"/>
      <c r="H363" s="44"/>
      <c r="I363" s="44"/>
      <c r="J363" s="44"/>
      <c r="K363" s="16"/>
      <c r="L363" s="16"/>
      <c r="M363" s="44"/>
      <c r="N363" s="44"/>
      <c r="O363" s="44"/>
      <c r="P363" s="46"/>
      <c r="Q363" s="46"/>
      <c r="R363" s="16"/>
      <c r="S363" s="16"/>
      <c r="T363" s="47"/>
      <c r="U363" s="17">
        <f t="shared" ca="1" si="11"/>
        <v>44493</v>
      </c>
      <c r="V363" s="18">
        <f t="shared" ca="1" si="12"/>
        <v>121.8986301369863</v>
      </c>
      <c r="W363" s="79"/>
      <c r="X363" s="79"/>
      <c r="Y363" s="82"/>
    </row>
    <row r="364" spans="1:25" ht="20.100000000000001" customHeight="1" thickTop="1" thickBot="1">
      <c r="A364" s="14" t="s">
        <v>380</v>
      </c>
      <c r="B364" s="33"/>
      <c r="C364" s="10"/>
      <c r="D364" s="42"/>
      <c r="E364" s="15"/>
      <c r="F364" s="15"/>
      <c r="G364" s="43"/>
      <c r="H364" s="44"/>
      <c r="I364" s="44"/>
      <c r="J364" s="44"/>
      <c r="K364" s="16"/>
      <c r="L364" s="16"/>
      <c r="M364" s="44"/>
      <c r="N364" s="44"/>
      <c r="O364" s="44"/>
      <c r="P364" s="46"/>
      <c r="Q364" s="46"/>
      <c r="R364" s="16"/>
      <c r="S364" s="16"/>
      <c r="T364" s="47"/>
      <c r="U364" s="17">
        <f t="shared" ca="1" si="11"/>
        <v>44493</v>
      </c>
      <c r="V364" s="18">
        <f t="shared" ca="1" si="12"/>
        <v>121.8986301369863</v>
      </c>
      <c r="W364" s="79"/>
      <c r="X364" s="79"/>
      <c r="Y364" s="82"/>
    </row>
    <row r="365" spans="1:25" ht="20.100000000000001" customHeight="1" thickTop="1" thickBot="1">
      <c r="A365" s="14" t="s">
        <v>381</v>
      </c>
      <c r="B365" s="33"/>
      <c r="C365" s="10"/>
      <c r="D365" s="47"/>
      <c r="E365" s="15"/>
      <c r="F365" s="15"/>
      <c r="G365" s="43"/>
      <c r="H365" s="44"/>
      <c r="I365" s="44"/>
      <c r="J365" s="44"/>
      <c r="K365" s="16"/>
      <c r="L365" s="16"/>
      <c r="M365" s="44"/>
      <c r="N365" s="44"/>
      <c r="O365" s="44"/>
      <c r="P365" s="46"/>
      <c r="Q365" s="46"/>
      <c r="R365" s="16"/>
      <c r="S365" s="16"/>
      <c r="T365" s="47"/>
      <c r="U365" s="17">
        <f t="shared" ca="1" si="11"/>
        <v>44493</v>
      </c>
      <c r="V365" s="18">
        <f t="shared" ca="1" si="12"/>
        <v>121.8986301369863</v>
      </c>
      <c r="W365" s="79"/>
      <c r="X365" s="79"/>
      <c r="Y365" s="82"/>
    </row>
    <row r="366" spans="1:25" ht="20.100000000000001" customHeight="1" thickTop="1" thickBot="1">
      <c r="A366" s="14" t="s">
        <v>382</v>
      </c>
      <c r="B366" s="33"/>
      <c r="C366" s="10"/>
      <c r="D366" s="42"/>
      <c r="E366" s="15"/>
      <c r="F366" s="15"/>
      <c r="G366" s="43"/>
      <c r="H366" s="44"/>
      <c r="I366" s="44"/>
      <c r="J366" s="44"/>
      <c r="K366" s="16"/>
      <c r="L366" s="16"/>
      <c r="M366" s="44"/>
      <c r="N366" s="44"/>
      <c r="O366" s="44"/>
      <c r="P366" s="46"/>
      <c r="Q366" s="46"/>
      <c r="R366" s="16"/>
      <c r="S366" s="16"/>
      <c r="T366" s="47"/>
      <c r="U366" s="17">
        <f t="shared" ca="1" si="11"/>
        <v>44493</v>
      </c>
      <c r="V366" s="18">
        <f t="shared" ca="1" si="12"/>
        <v>121.8986301369863</v>
      </c>
      <c r="W366" s="79"/>
      <c r="X366" s="79"/>
      <c r="Y366" s="82"/>
    </row>
    <row r="367" spans="1:25" ht="20.100000000000001" customHeight="1" thickTop="1" thickBot="1">
      <c r="A367" s="14" t="s">
        <v>383</v>
      </c>
      <c r="B367" s="33"/>
      <c r="C367" s="10"/>
      <c r="D367" s="47"/>
      <c r="E367" s="15"/>
      <c r="F367" s="15"/>
      <c r="G367" s="43"/>
      <c r="H367" s="44"/>
      <c r="I367" s="44"/>
      <c r="J367" s="44"/>
      <c r="K367" s="16"/>
      <c r="L367" s="16"/>
      <c r="M367" s="44"/>
      <c r="N367" s="44"/>
      <c r="O367" s="44"/>
      <c r="P367" s="46"/>
      <c r="Q367" s="46"/>
      <c r="R367" s="16"/>
      <c r="S367" s="16"/>
      <c r="T367" s="47"/>
      <c r="U367" s="17">
        <f t="shared" ca="1" si="11"/>
        <v>44493</v>
      </c>
      <c r="V367" s="18">
        <f t="shared" ca="1" si="12"/>
        <v>121.8986301369863</v>
      </c>
      <c r="W367" s="79"/>
      <c r="X367" s="79"/>
      <c r="Y367" s="82"/>
    </row>
    <row r="368" spans="1:25" ht="20.100000000000001" customHeight="1" thickTop="1" thickBot="1">
      <c r="A368" s="14" t="s">
        <v>384</v>
      </c>
      <c r="B368" s="33"/>
      <c r="C368" s="10"/>
      <c r="D368" s="47"/>
      <c r="E368" s="15"/>
      <c r="F368" s="15"/>
      <c r="G368" s="43"/>
      <c r="H368" s="44"/>
      <c r="I368" s="44"/>
      <c r="J368" s="44"/>
      <c r="K368" s="16"/>
      <c r="L368" s="16"/>
      <c r="M368" s="44"/>
      <c r="N368" s="44"/>
      <c r="O368" s="44"/>
      <c r="P368" s="46"/>
      <c r="Q368" s="46"/>
      <c r="R368" s="16"/>
      <c r="S368" s="16"/>
      <c r="T368" s="47"/>
      <c r="U368" s="17">
        <f t="shared" ca="1" si="11"/>
        <v>44493</v>
      </c>
      <c r="V368" s="18">
        <f t="shared" ca="1" si="12"/>
        <v>121.8986301369863</v>
      </c>
      <c r="W368" s="79"/>
      <c r="X368" s="79"/>
      <c r="Y368" s="82"/>
    </row>
    <row r="369" spans="1:25" ht="20.100000000000001" customHeight="1" thickTop="1" thickBot="1">
      <c r="A369" s="14" t="s">
        <v>385</v>
      </c>
      <c r="B369" s="33"/>
      <c r="C369" s="10"/>
      <c r="D369" s="42"/>
      <c r="E369" s="15"/>
      <c r="F369" s="15"/>
      <c r="G369" s="43"/>
      <c r="H369" s="44"/>
      <c r="I369" s="44"/>
      <c r="J369" s="44"/>
      <c r="K369" s="16"/>
      <c r="L369" s="16"/>
      <c r="M369" s="44"/>
      <c r="N369" s="44"/>
      <c r="O369" s="44"/>
      <c r="P369" s="46"/>
      <c r="Q369" s="46"/>
      <c r="R369" s="16"/>
      <c r="S369" s="16"/>
      <c r="T369" s="47"/>
      <c r="U369" s="17">
        <f t="shared" ref="U369:U575" ca="1" si="13">TODAY()</f>
        <v>44493</v>
      </c>
      <c r="V369" s="18">
        <f t="shared" ca="1" si="12"/>
        <v>121.8986301369863</v>
      </c>
      <c r="W369" s="79"/>
      <c r="X369" s="79"/>
      <c r="Y369" s="82"/>
    </row>
    <row r="370" spans="1:25" ht="20.100000000000001" customHeight="1" thickTop="1" thickBot="1">
      <c r="A370" s="14" t="s">
        <v>386</v>
      </c>
      <c r="B370" s="33"/>
      <c r="C370" s="10"/>
      <c r="D370" s="42"/>
      <c r="E370" s="15"/>
      <c r="F370" s="15"/>
      <c r="G370" s="43"/>
      <c r="H370" s="44"/>
      <c r="I370" s="44"/>
      <c r="J370" s="44"/>
      <c r="K370" s="16"/>
      <c r="L370" s="16"/>
      <c r="M370" s="44"/>
      <c r="N370" s="44"/>
      <c r="O370" s="44"/>
      <c r="P370" s="46"/>
      <c r="Q370" s="46"/>
      <c r="R370" s="16"/>
      <c r="S370" s="16"/>
      <c r="T370" s="47"/>
      <c r="U370" s="17">
        <f t="shared" ca="1" si="13"/>
        <v>44493</v>
      </c>
      <c r="V370" s="18">
        <f t="shared" ca="1" si="12"/>
        <v>121.8986301369863</v>
      </c>
      <c r="W370" s="79"/>
      <c r="X370" s="79"/>
      <c r="Y370" s="82"/>
    </row>
    <row r="371" spans="1:25" ht="20.100000000000001" customHeight="1" thickTop="1" thickBot="1">
      <c r="A371" s="14" t="s">
        <v>387</v>
      </c>
      <c r="B371" s="33"/>
      <c r="C371" s="10"/>
      <c r="D371" s="42"/>
      <c r="E371" s="15"/>
      <c r="F371" s="15"/>
      <c r="G371" s="43"/>
      <c r="H371" s="44"/>
      <c r="I371" s="44"/>
      <c r="J371" s="44"/>
      <c r="K371" s="16"/>
      <c r="L371" s="16"/>
      <c r="M371" s="44"/>
      <c r="N371" s="44"/>
      <c r="O371" s="44"/>
      <c r="P371" s="46"/>
      <c r="Q371" s="46"/>
      <c r="R371" s="16"/>
      <c r="S371" s="16"/>
      <c r="T371" s="47"/>
      <c r="U371" s="17">
        <f t="shared" ca="1" si="13"/>
        <v>44493</v>
      </c>
      <c r="V371" s="18">
        <f t="shared" ca="1" si="12"/>
        <v>121.8986301369863</v>
      </c>
      <c r="W371" s="79"/>
      <c r="X371" s="79"/>
      <c r="Y371" s="82"/>
    </row>
    <row r="372" spans="1:25" ht="20.100000000000001" customHeight="1" thickTop="1" thickBot="1">
      <c r="A372" s="14" t="s">
        <v>388</v>
      </c>
      <c r="B372" s="33"/>
      <c r="C372" s="10"/>
      <c r="D372" s="42"/>
      <c r="E372" s="15"/>
      <c r="F372" s="15"/>
      <c r="G372" s="43"/>
      <c r="H372" s="44"/>
      <c r="I372" s="44"/>
      <c r="J372" s="44"/>
      <c r="K372" s="16"/>
      <c r="L372" s="16"/>
      <c r="M372" s="44"/>
      <c r="N372" s="44"/>
      <c r="O372" s="44"/>
      <c r="P372" s="46"/>
      <c r="Q372" s="46"/>
      <c r="R372" s="16"/>
      <c r="S372" s="16"/>
      <c r="T372" s="47"/>
      <c r="U372" s="17">
        <f t="shared" ca="1" si="13"/>
        <v>44493</v>
      </c>
      <c r="V372" s="18">
        <f t="shared" ca="1" si="12"/>
        <v>121.8986301369863</v>
      </c>
      <c r="W372" s="79"/>
      <c r="X372" s="79"/>
      <c r="Y372" s="82"/>
    </row>
    <row r="373" spans="1:25" ht="20.100000000000001" customHeight="1" thickTop="1" thickBot="1">
      <c r="A373" s="14" t="s">
        <v>389</v>
      </c>
      <c r="B373" s="33"/>
      <c r="C373" s="10"/>
      <c r="D373" s="42"/>
      <c r="E373" s="15"/>
      <c r="F373" s="15"/>
      <c r="G373" s="43"/>
      <c r="H373" s="44"/>
      <c r="I373" s="44"/>
      <c r="J373" s="44"/>
      <c r="K373" s="16"/>
      <c r="L373" s="16"/>
      <c r="M373" s="44"/>
      <c r="N373" s="44"/>
      <c r="O373" s="44"/>
      <c r="P373" s="46"/>
      <c r="Q373" s="46"/>
      <c r="R373" s="16"/>
      <c r="S373" s="16"/>
      <c r="T373" s="47"/>
      <c r="U373" s="17">
        <f t="shared" ca="1" si="13"/>
        <v>44493</v>
      </c>
      <c r="V373" s="18">
        <f t="shared" ca="1" si="12"/>
        <v>121.8986301369863</v>
      </c>
      <c r="W373" s="79"/>
      <c r="X373" s="79"/>
      <c r="Y373" s="82"/>
    </row>
    <row r="374" spans="1:25" ht="20.100000000000001" customHeight="1" thickTop="1" thickBot="1">
      <c r="A374" s="14" t="s">
        <v>390</v>
      </c>
      <c r="B374" s="33"/>
      <c r="C374" s="10"/>
      <c r="D374" s="42"/>
      <c r="E374" s="15"/>
      <c r="F374" s="15"/>
      <c r="G374" s="43"/>
      <c r="H374" s="44"/>
      <c r="I374" s="44"/>
      <c r="J374" s="44"/>
      <c r="K374" s="16"/>
      <c r="L374" s="16"/>
      <c r="M374" s="48"/>
      <c r="N374" s="44"/>
      <c r="O374" s="44"/>
      <c r="P374" s="46"/>
      <c r="Q374" s="46"/>
      <c r="R374" s="16"/>
      <c r="S374" s="16"/>
      <c r="T374" s="47"/>
      <c r="U374" s="17">
        <f t="shared" ca="1" si="13"/>
        <v>44493</v>
      </c>
      <c r="V374" s="18">
        <f t="shared" ca="1" si="12"/>
        <v>121.8986301369863</v>
      </c>
      <c r="W374" s="79"/>
      <c r="X374" s="79"/>
      <c r="Y374" s="82"/>
    </row>
    <row r="375" spans="1:25" ht="20.100000000000001" customHeight="1" thickTop="1" thickBot="1">
      <c r="A375" s="14" t="s">
        <v>391</v>
      </c>
      <c r="B375" s="33"/>
      <c r="C375" s="10"/>
      <c r="D375" s="42"/>
      <c r="E375" s="15"/>
      <c r="F375" s="15"/>
      <c r="G375" s="43"/>
      <c r="H375" s="44"/>
      <c r="I375" s="44"/>
      <c r="J375" s="44"/>
      <c r="K375" s="16"/>
      <c r="L375" s="16"/>
      <c r="M375" s="44"/>
      <c r="N375" s="44"/>
      <c r="O375" s="53"/>
      <c r="P375" s="46"/>
      <c r="Q375" s="46"/>
      <c r="R375" s="16"/>
      <c r="S375" s="16"/>
      <c r="T375" s="47"/>
      <c r="U375" s="17">
        <f t="shared" ca="1" si="13"/>
        <v>44493</v>
      </c>
      <c r="V375" s="18">
        <f t="shared" ca="1" si="12"/>
        <v>121.8986301369863</v>
      </c>
      <c r="W375" s="79"/>
      <c r="X375" s="79"/>
      <c r="Y375" s="82"/>
    </row>
    <row r="376" spans="1:25" ht="20.100000000000001" customHeight="1" thickTop="1" thickBot="1">
      <c r="A376" s="14" t="s">
        <v>392</v>
      </c>
      <c r="B376" s="33"/>
      <c r="C376" s="10"/>
      <c r="D376" s="42"/>
      <c r="E376" s="15"/>
      <c r="F376" s="15"/>
      <c r="G376" s="43"/>
      <c r="H376" s="44"/>
      <c r="I376" s="44"/>
      <c r="J376" s="44"/>
      <c r="K376" s="16"/>
      <c r="L376" s="16"/>
      <c r="M376" s="44"/>
      <c r="N376" s="44"/>
      <c r="O376" s="53"/>
      <c r="P376" s="46"/>
      <c r="Q376" s="46"/>
      <c r="R376" s="16"/>
      <c r="S376" s="16"/>
      <c r="T376" s="47"/>
      <c r="U376" s="17">
        <f t="shared" ca="1" si="13"/>
        <v>44493</v>
      </c>
      <c r="V376" s="18">
        <f t="shared" ca="1" si="12"/>
        <v>121.8986301369863</v>
      </c>
      <c r="W376" s="79"/>
      <c r="X376" s="79"/>
      <c r="Y376" s="82"/>
    </row>
    <row r="377" spans="1:25" ht="20.100000000000001" customHeight="1" thickTop="1" thickBot="1">
      <c r="A377" s="14" t="s">
        <v>393</v>
      </c>
      <c r="B377" s="33"/>
      <c r="C377" s="10"/>
      <c r="D377" s="42"/>
      <c r="E377" s="15"/>
      <c r="F377" s="15"/>
      <c r="G377" s="43"/>
      <c r="H377" s="44"/>
      <c r="I377" s="44"/>
      <c r="J377" s="44"/>
      <c r="K377" s="16"/>
      <c r="L377" s="16"/>
      <c r="M377" s="44"/>
      <c r="N377" s="44"/>
      <c r="O377" s="48"/>
      <c r="P377" s="46"/>
      <c r="Q377" s="46"/>
      <c r="R377" s="16"/>
      <c r="S377" s="16"/>
      <c r="T377" s="47"/>
      <c r="U377" s="17">
        <f t="shared" ca="1" si="13"/>
        <v>44493</v>
      </c>
      <c r="V377" s="18">
        <f t="shared" ca="1" si="12"/>
        <v>121.8986301369863</v>
      </c>
      <c r="W377" s="79"/>
      <c r="X377" s="79"/>
      <c r="Y377" s="82"/>
    </row>
    <row r="378" spans="1:25" ht="20.100000000000001" customHeight="1" thickTop="1" thickBot="1">
      <c r="A378" s="14" t="s">
        <v>394</v>
      </c>
      <c r="B378" s="33"/>
      <c r="C378" s="10"/>
      <c r="D378" s="47"/>
      <c r="E378" s="15"/>
      <c r="F378" s="15"/>
      <c r="G378" s="43"/>
      <c r="H378" s="44"/>
      <c r="I378" s="44"/>
      <c r="J378" s="44"/>
      <c r="K378" s="16"/>
      <c r="L378" s="16"/>
      <c r="M378" s="44"/>
      <c r="N378" s="44"/>
      <c r="O378" s="44"/>
      <c r="P378" s="46"/>
      <c r="Q378" s="46"/>
      <c r="R378" s="16"/>
      <c r="S378" s="16"/>
      <c r="T378" s="47"/>
      <c r="U378" s="17">
        <f t="shared" ca="1" si="13"/>
        <v>44493</v>
      </c>
      <c r="V378" s="18">
        <f t="shared" ca="1" si="12"/>
        <v>121.8986301369863</v>
      </c>
      <c r="W378" s="79"/>
      <c r="X378" s="79"/>
      <c r="Y378" s="82"/>
    </row>
    <row r="379" spans="1:25" ht="20.100000000000001" customHeight="1" thickTop="1" thickBot="1">
      <c r="A379" s="14" t="s">
        <v>395</v>
      </c>
      <c r="B379" s="33"/>
      <c r="C379" s="10"/>
      <c r="D379" s="42"/>
      <c r="E379" s="15"/>
      <c r="F379" s="15"/>
      <c r="G379" s="43"/>
      <c r="H379" s="44"/>
      <c r="I379" s="44"/>
      <c r="J379" s="44"/>
      <c r="K379" s="16"/>
      <c r="L379" s="16"/>
      <c r="M379" s="44"/>
      <c r="N379" s="44"/>
      <c r="O379" s="44"/>
      <c r="P379" s="46"/>
      <c r="Q379" s="46"/>
      <c r="R379" s="16"/>
      <c r="S379" s="16"/>
      <c r="T379" s="47"/>
      <c r="U379" s="17">
        <f t="shared" ca="1" si="13"/>
        <v>44493</v>
      </c>
      <c r="V379" s="18">
        <f t="shared" ca="1" si="12"/>
        <v>121.8986301369863</v>
      </c>
      <c r="W379" s="79"/>
      <c r="X379" s="79"/>
      <c r="Y379" s="82"/>
    </row>
    <row r="380" spans="1:25" ht="20.100000000000001" customHeight="1" thickTop="1" thickBot="1">
      <c r="A380" s="14" t="s">
        <v>396</v>
      </c>
      <c r="B380" s="33"/>
      <c r="C380" s="10"/>
      <c r="D380" s="47"/>
      <c r="E380" s="15"/>
      <c r="F380" s="15"/>
      <c r="G380" s="43"/>
      <c r="H380" s="44"/>
      <c r="I380" s="44"/>
      <c r="J380" s="44"/>
      <c r="K380" s="16"/>
      <c r="L380" s="16"/>
      <c r="M380" s="44"/>
      <c r="N380" s="44"/>
      <c r="O380" s="44"/>
      <c r="P380" s="46"/>
      <c r="Q380" s="46"/>
      <c r="R380" s="16"/>
      <c r="S380" s="16"/>
      <c r="T380" s="47"/>
      <c r="U380" s="17">
        <f t="shared" ca="1" si="13"/>
        <v>44493</v>
      </c>
      <c r="V380" s="18">
        <f t="shared" ca="1" si="12"/>
        <v>121.8986301369863</v>
      </c>
      <c r="W380" s="79"/>
      <c r="X380" s="79"/>
      <c r="Y380" s="82"/>
    </row>
    <row r="381" spans="1:25" ht="20.100000000000001" customHeight="1" thickTop="1" thickBot="1">
      <c r="A381" s="14" t="s">
        <v>397</v>
      </c>
      <c r="B381" s="33"/>
      <c r="C381" s="10"/>
      <c r="D381" s="42"/>
      <c r="E381" s="15"/>
      <c r="F381" s="15"/>
      <c r="G381" s="43"/>
      <c r="H381" s="44"/>
      <c r="I381" s="44"/>
      <c r="J381" s="44"/>
      <c r="K381" s="16"/>
      <c r="L381" s="16"/>
      <c r="M381" s="44"/>
      <c r="N381" s="48"/>
      <c r="O381" s="61"/>
      <c r="P381" s="46"/>
      <c r="Q381" s="46"/>
      <c r="R381" s="16"/>
      <c r="S381" s="16"/>
      <c r="T381" s="47"/>
      <c r="U381" s="17">
        <f t="shared" ca="1" si="13"/>
        <v>44493</v>
      </c>
      <c r="V381" s="18">
        <f t="shared" ca="1" si="12"/>
        <v>121.8986301369863</v>
      </c>
      <c r="W381" s="79"/>
      <c r="X381" s="79"/>
      <c r="Y381" s="82"/>
    </row>
    <row r="382" spans="1:25" ht="20.100000000000001" customHeight="1" thickTop="1" thickBot="1">
      <c r="A382" s="14" t="s">
        <v>398</v>
      </c>
      <c r="B382" s="33"/>
      <c r="C382" s="10"/>
      <c r="D382" s="42"/>
      <c r="E382" s="15"/>
      <c r="F382" s="15"/>
      <c r="G382" s="43"/>
      <c r="H382" s="44"/>
      <c r="I382" s="44"/>
      <c r="J382" s="44"/>
      <c r="K382" s="16"/>
      <c r="L382" s="16"/>
      <c r="M382" s="44"/>
      <c r="N382" s="48"/>
      <c r="O382" s="61"/>
      <c r="P382" s="46"/>
      <c r="Q382" s="46"/>
      <c r="R382" s="16"/>
      <c r="S382" s="16"/>
      <c r="T382" s="47"/>
      <c r="U382" s="17">
        <f t="shared" ca="1" si="13"/>
        <v>44493</v>
      </c>
      <c r="V382" s="18">
        <f t="shared" ca="1" si="12"/>
        <v>121.8986301369863</v>
      </c>
      <c r="W382" s="79"/>
      <c r="X382" s="79"/>
      <c r="Y382" s="82"/>
    </row>
    <row r="383" spans="1:25" ht="20.100000000000001" customHeight="1" thickTop="1" thickBot="1">
      <c r="A383" s="14" t="s">
        <v>399</v>
      </c>
      <c r="B383" s="33"/>
      <c r="C383" s="10"/>
      <c r="D383" s="42"/>
      <c r="E383" s="15"/>
      <c r="F383" s="15"/>
      <c r="G383" s="43"/>
      <c r="H383" s="44"/>
      <c r="I383" s="44"/>
      <c r="J383" s="44"/>
      <c r="K383" s="16"/>
      <c r="L383" s="16"/>
      <c r="M383" s="44"/>
      <c r="N383" s="48"/>
      <c r="O383" s="61"/>
      <c r="P383" s="46"/>
      <c r="Q383" s="46"/>
      <c r="R383" s="16"/>
      <c r="S383" s="16"/>
      <c r="T383" s="47"/>
      <c r="U383" s="17">
        <f t="shared" ca="1" si="13"/>
        <v>44493</v>
      </c>
      <c r="V383" s="18">
        <f t="shared" ca="1" si="12"/>
        <v>121.8986301369863</v>
      </c>
      <c r="W383" s="79"/>
      <c r="X383" s="79"/>
      <c r="Y383" s="82"/>
    </row>
    <row r="384" spans="1:25" ht="20.100000000000001" customHeight="1" thickTop="1" thickBot="1">
      <c r="A384" s="14" t="s">
        <v>400</v>
      </c>
      <c r="B384" s="33"/>
      <c r="C384" s="10"/>
      <c r="D384" s="42"/>
      <c r="E384" s="15"/>
      <c r="F384" s="15"/>
      <c r="G384" s="43"/>
      <c r="H384" s="44"/>
      <c r="I384" s="44"/>
      <c r="J384" s="44"/>
      <c r="K384" s="16"/>
      <c r="L384" s="16"/>
      <c r="M384" s="44"/>
      <c r="N384" s="48"/>
      <c r="O384" s="61"/>
      <c r="P384" s="46"/>
      <c r="Q384" s="46"/>
      <c r="R384" s="16"/>
      <c r="S384" s="16"/>
      <c r="T384" s="47"/>
      <c r="U384" s="17">
        <f t="shared" ca="1" si="13"/>
        <v>44493</v>
      </c>
      <c r="V384" s="18">
        <f t="shared" ca="1" si="12"/>
        <v>121.8986301369863</v>
      </c>
      <c r="W384" s="79"/>
      <c r="X384" s="79"/>
      <c r="Y384" s="82"/>
    </row>
    <row r="385" spans="1:25" ht="20.100000000000001" customHeight="1" thickTop="1" thickBot="1">
      <c r="A385" s="14" t="s">
        <v>401</v>
      </c>
      <c r="B385" s="33"/>
      <c r="C385" s="10"/>
      <c r="D385" s="42"/>
      <c r="E385" s="15"/>
      <c r="F385" s="15"/>
      <c r="G385" s="43"/>
      <c r="H385" s="44"/>
      <c r="I385" s="44"/>
      <c r="J385" s="44"/>
      <c r="K385" s="16"/>
      <c r="L385" s="16"/>
      <c r="M385" s="44"/>
      <c r="N385" s="48"/>
      <c r="O385" s="61"/>
      <c r="P385" s="46"/>
      <c r="Q385" s="46"/>
      <c r="R385" s="16"/>
      <c r="S385" s="16"/>
      <c r="T385" s="47"/>
      <c r="U385" s="17">
        <f t="shared" ca="1" si="13"/>
        <v>44493</v>
      </c>
      <c r="V385" s="18">
        <f t="shared" ca="1" si="12"/>
        <v>121.8986301369863</v>
      </c>
      <c r="W385" s="79"/>
      <c r="X385" s="79"/>
      <c r="Y385" s="82"/>
    </row>
    <row r="386" spans="1:25" ht="20.100000000000001" customHeight="1" thickTop="1" thickBot="1">
      <c r="A386" s="14" t="s">
        <v>402</v>
      </c>
      <c r="B386" s="33"/>
      <c r="C386" s="10"/>
      <c r="D386" s="42"/>
      <c r="E386" s="15"/>
      <c r="F386" s="15"/>
      <c r="G386" s="43"/>
      <c r="H386" s="44"/>
      <c r="I386" s="44"/>
      <c r="J386" s="44"/>
      <c r="K386" s="16"/>
      <c r="L386" s="16"/>
      <c r="M386" s="44"/>
      <c r="N386" s="48"/>
      <c r="O386" s="61"/>
      <c r="P386" s="46"/>
      <c r="Q386" s="46"/>
      <c r="R386" s="16"/>
      <c r="S386" s="16"/>
      <c r="T386" s="47"/>
      <c r="U386" s="17">
        <f t="shared" ca="1" si="13"/>
        <v>44493</v>
      </c>
      <c r="V386" s="18">
        <f t="shared" ca="1" si="12"/>
        <v>121.8986301369863</v>
      </c>
      <c r="W386" s="79"/>
      <c r="X386" s="79"/>
      <c r="Y386" s="82"/>
    </row>
    <row r="387" spans="1:25" ht="20.100000000000001" customHeight="1" thickTop="1" thickBot="1">
      <c r="A387" s="14" t="s">
        <v>403</v>
      </c>
      <c r="B387" s="33"/>
      <c r="C387" s="10"/>
      <c r="D387" s="42"/>
      <c r="E387" s="15"/>
      <c r="F387" s="15"/>
      <c r="G387" s="43"/>
      <c r="H387" s="44"/>
      <c r="I387" s="44"/>
      <c r="J387" s="44"/>
      <c r="K387" s="16"/>
      <c r="L387" s="16"/>
      <c r="M387" s="44"/>
      <c r="N387" s="48"/>
      <c r="O387" s="61"/>
      <c r="P387" s="46"/>
      <c r="Q387" s="46"/>
      <c r="R387" s="16"/>
      <c r="S387" s="16"/>
      <c r="T387" s="47"/>
      <c r="U387" s="17">
        <f t="shared" ca="1" si="13"/>
        <v>44493</v>
      </c>
      <c r="V387" s="18">
        <f t="shared" ca="1" si="12"/>
        <v>121.8986301369863</v>
      </c>
      <c r="W387" s="79"/>
      <c r="X387" s="79"/>
      <c r="Y387" s="82"/>
    </row>
    <row r="388" spans="1:25" ht="20.100000000000001" customHeight="1" thickTop="1" thickBot="1">
      <c r="A388" s="14" t="s">
        <v>404</v>
      </c>
      <c r="B388" s="33"/>
      <c r="C388" s="10"/>
      <c r="D388" s="42"/>
      <c r="E388" s="15"/>
      <c r="F388" s="15"/>
      <c r="G388" s="43"/>
      <c r="H388" s="44"/>
      <c r="I388" s="44"/>
      <c r="J388" s="44"/>
      <c r="K388" s="16"/>
      <c r="L388" s="16"/>
      <c r="M388" s="44"/>
      <c r="N388" s="48"/>
      <c r="O388" s="61"/>
      <c r="P388" s="46"/>
      <c r="Q388" s="46"/>
      <c r="R388" s="16"/>
      <c r="S388" s="16"/>
      <c r="T388" s="47"/>
      <c r="U388" s="17">
        <f t="shared" ca="1" si="13"/>
        <v>44493</v>
      </c>
      <c r="V388" s="18">
        <f t="shared" ca="1" si="12"/>
        <v>121.8986301369863</v>
      </c>
      <c r="W388" s="79"/>
      <c r="X388" s="79"/>
      <c r="Y388" s="82"/>
    </row>
    <row r="389" spans="1:25" ht="20.100000000000001" customHeight="1" thickTop="1" thickBot="1">
      <c r="A389" s="14" t="s">
        <v>405</v>
      </c>
      <c r="B389" s="33"/>
      <c r="C389" s="10"/>
      <c r="D389" s="42"/>
      <c r="E389" s="15"/>
      <c r="F389" s="15"/>
      <c r="G389" s="43"/>
      <c r="H389" s="44"/>
      <c r="I389" s="44"/>
      <c r="J389" s="44"/>
      <c r="K389" s="16"/>
      <c r="L389" s="16"/>
      <c r="M389" s="44"/>
      <c r="N389" s="48"/>
      <c r="O389" s="61"/>
      <c r="P389" s="46"/>
      <c r="Q389" s="46"/>
      <c r="R389" s="16"/>
      <c r="S389" s="16"/>
      <c r="T389" s="47"/>
      <c r="U389" s="17">
        <f t="shared" ca="1" si="13"/>
        <v>44493</v>
      </c>
      <c r="V389" s="18">
        <f t="shared" ca="1" si="12"/>
        <v>121.8986301369863</v>
      </c>
      <c r="W389" s="79"/>
      <c r="X389" s="79"/>
      <c r="Y389" s="82"/>
    </row>
    <row r="390" spans="1:25" ht="20.100000000000001" customHeight="1" thickTop="1" thickBot="1">
      <c r="A390" s="14" t="s">
        <v>406</v>
      </c>
      <c r="B390" s="33"/>
      <c r="C390" s="10"/>
      <c r="D390" s="42"/>
      <c r="E390" s="15"/>
      <c r="F390" s="15"/>
      <c r="G390" s="43"/>
      <c r="H390" s="44"/>
      <c r="I390" s="44"/>
      <c r="J390" s="44"/>
      <c r="K390" s="16"/>
      <c r="L390" s="16"/>
      <c r="M390" s="44"/>
      <c r="N390" s="48"/>
      <c r="O390" s="61"/>
      <c r="P390" s="46"/>
      <c r="Q390" s="46"/>
      <c r="R390" s="16"/>
      <c r="S390" s="16"/>
      <c r="T390" s="47"/>
      <c r="U390" s="17">
        <f t="shared" ca="1" si="13"/>
        <v>44493</v>
      </c>
      <c r="V390" s="18">
        <f t="shared" ca="1" si="12"/>
        <v>121.8986301369863</v>
      </c>
      <c r="W390" s="79"/>
      <c r="X390" s="79"/>
      <c r="Y390" s="82"/>
    </row>
    <row r="391" spans="1:25" ht="20.100000000000001" customHeight="1" thickTop="1" thickBot="1">
      <c r="A391" s="14" t="s">
        <v>407</v>
      </c>
      <c r="B391" s="33"/>
      <c r="C391" s="10"/>
      <c r="D391" s="42"/>
      <c r="E391" s="15"/>
      <c r="F391" s="15"/>
      <c r="G391" s="43"/>
      <c r="H391" s="44"/>
      <c r="I391" s="44"/>
      <c r="J391" s="44"/>
      <c r="K391" s="16"/>
      <c r="L391" s="16"/>
      <c r="M391" s="44"/>
      <c r="N391" s="48"/>
      <c r="O391" s="61"/>
      <c r="P391" s="46"/>
      <c r="Q391" s="46"/>
      <c r="R391" s="16"/>
      <c r="S391" s="16"/>
      <c r="T391" s="47"/>
      <c r="U391" s="17">
        <f t="shared" ca="1" si="13"/>
        <v>44493</v>
      </c>
      <c r="V391" s="18">
        <f t="shared" ca="1" si="12"/>
        <v>121.8986301369863</v>
      </c>
      <c r="W391" s="79"/>
      <c r="X391" s="79"/>
      <c r="Y391" s="82"/>
    </row>
    <row r="392" spans="1:25" ht="20.100000000000001" customHeight="1" thickTop="1" thickBot="1">
      <c r="A392" s="14" t="s">
        <v>408</v>
      </c>
      <c r="B392" s="33"/>
      <c r="C392" s="10"/>
      <c r="D392" s="42"/>
      <c r="E392" s="15"/>
      <c r="F392" s="15"/>
      <c r="G392" s="43"/>
      <c r="H392" s="44"/>
      <c r="I392" s="44"/>
      <c r="J392" s="44"/>
      <c r="K392" s="16"/>
      <c r="L392" s="16"/>
      <c r="M392" s="44"/>
      <c r="N392" s="48"/>
      <c r="O392" s="61"/>
      <c r="P392" s="46"/>
      <c r="Q392" s="46"/>
      <c r="R392" s="16"/>
      <c r="S392" s="16"/>
      <c r="T392" s="47"/>
      <c r="U392" s="17">
        <f t="shared" ca="1" si="13"/>
        <v>44493</v>
      </c>
      <c r="V392" s="18">
        <f t="shared" ca="1" si="12"/>
        <v>121.8986301369863</v>
      </c>
      <c r="W392" s="79"/>
      <c r="X392" s="79"/>
      <c r="Y392" s="82"/>
    </row>
    <row r="393" spans="1:25" ht="20.100000000000001" customHeight="1" thickTop="1" thickBot="1">
      <c r="A393" s="14" t="s">
        <v>409</v>
      </c>
      <c r="B393" s="33"/>
      <c r="C393" s="10"/>
      <c r="D393" s="42"/>
      <c r="E393" s="15"/>
      <c r="F393" s="15"/>
      <c r="G393" s="43"/>
      <c r="H393" s="44"/>
      <c r="I393" s="44"/>
      <c r="J393" s="44"/>
      <c r="K393" s="16"/>
      <c r="L393" s="16"/>
      <c r="M393" s="44"/>
      <c r="N393" s="48"/>
      <c r="O393" s="61"/>
      <c r="P393" s="46"/>
      <c r="Q393" s="46"/>
      <c r="R393" s="16"/>
      <c r="S393" s="16"/>
      <c r="T393" s="47"/>
      <c r="U393" s="17">
        <f t="shared" ca="1" si="13"/>
        <v>44493</v>
      </c>
      <c r="V393" s="18">
        <f t="shared" ref="V393:V456" ca="1" si="14">+(U393-D393)/365</f>
        <v>121.8986301369863</v>
      </c>
      <c r="W393" s="79"/>
      <c r="X393" s="79"/>
      <c r="Y393" s="82"/>
    </row>
    <row r="394" spans="1:25" ht="20.100000000000001" customHeight="1" thickTop="1" thickBot="1">
      <c r="A394" s="14" t="s">
        <v>410</v>
      </c>
      <c r="B394" s="33"/>
      <c r="C394" s="10"/>
      <c r="D394" s="42"/>
      <c r="E394" s="15"/>
      <c r="F394" s="15"/>
      <c r="G394" s="43"/>
      <c r="H394" s="44"/>
      <c r="I394" s="44"/>
      <c r="J394" s="44"/>
      <c r="K394" s="16"/>
      <c r="L394" s="16"/>
      <c r="M394" s="44"/>
      <c r="N394" s="48"/>
      <c r="O394" s="61"/>
      <c r="P394" s="46"/>
      <c r="Q394" s="46"/>
      <c r="R394" s="16"/>
      <c r="S394" s="16"/>
      <c r="T394" s="47"/>
      <c r="U394" s="17">
        <f t="shared" ca="1" si="13"/>
        <v>44493</v>
      </c>
      <c r="V394" s="18">
        <f t="shared" ca="1" si="14"/>
        <v>121.8986301369863</v>
      </c>
      <c r="W394" s="79"/>
      <c r="X394" s="79"/>
      <c r="Y394" s="82"/>
    </row>
    <row r="395" spans="1:25" ht="20.100000000000001" customHeight="1" thickTop="1" thickBot="1">
      <c r="A395" s="14" t="s">
        <v>411</v>
      </c>
      <c r="B395" s="33"/>
      <c r="C395" s="10"/>
      <c r="D395" s="42"/>
      <c r="E395" s="15"/>
      <c r="F395" s="15"/>
      <c r="G395" s="43"/>
      <c r="H395" s="44"/>
      <c r="I395" s="44"/>
      <c r="J395" s="44"/>
      <c r="K395" s="16"/>
      <c r="L395" s="16"/>
      <c r="M395" s="44"/>
      <c r="N395" s="48"/>
      <c r="O395" s="61"/>
      <c r="P395" s="46"/>
      <c r="Q395" s="46"/>
      <c r="R395" s="16"/>
      <c r="S395" s="16"/>
      <c r="T395" s="47"/>
      <c r="U395" s="17">
        <f t="shared" ca="1" si="13"/>
        <v>44493</v>
      </c>
      <c r="V395" s="18">
        <f t="shared" ca="1" si="14"/>
        <v>121.8986301369863</v>
      </c>
      <c r="W395" s="79"/>
      <c r="X395" s="79"/>
      <c r="Y395" s="82"/>
    </row>
    <row r="396" spans="1:25" ht="20.100000000000001" customHeight="1" thickTop="1" thickBot="1">
      <c r="A396" s="14" t="s">
        <v>412</v>
      </c>
      <c r="B396" s="33"/>
      <c r="C396" s="10"/>
      <c r="D396" s="42"/>
      <c r="E396" s="15"/>
      <c r="F396" s="15"/>
      <c r="G396" s="43"/>
      <c r="H396" s="44"/>
      <c r="I396" s="44"/>
      <c r="J396" s="44"/>
      <c r="K396" s="16"/>
      <c r="L396" s="16"/>
      <c r="M396" s="44"/>
      <c r="N396" s="48"/>
      <c r="O396" s="61"/>
      <c r="P396" s="46"/>
      <c r="Q396" s="46"/>
      <c r="R396" s="16"/>
      <c r="S396" s="16"/>
      <c r="T396" s="47"/>
      <c r="U396" s="17">
        <f t="shared" ca="1" si="13"/>
        <v>44493</v>
      </c>
      <c r="V396" s="18">
        <f t="shared" ca="1" si="14"/>
        <v>121.8986301369863</v>
      </c>
      <c r="W396" s="79"/>
      <c r="X396" s="79"/>
      <c r="Y396" s="82"/>
    </row>
    <row r="397" spans="1:25" ht="20.100000000000001" customHeight="1" thickTop="1" thickBot="1">
      <c r="A397" s="14" t="s">
        <v>413</v>
      </c>
      <c r="B397" s="33"/>
      <c r="C397" s="10"/>
      <c r="D397" s="42"/>
      <c r="E397" s="15"/>
      <c r="F397" s="15"/>
      <c r="G397" s="43"/>
      <c r="H397" s="44"/>
      <c r="I397" s="44"/>
      <c r="J397" s="44"/>
      <c r="K397" s="16"/>
      <c r="L397" s="16"/>
      <c r="M397" s="44"/>
      <c r="N397" s="48"/>
      <c r="O397" s="61"/>
      <c r="P397" s="46"/>
      <c r="Q397" s="46"/>
      <c r="R397" s="16"/>
      <c r="S397" s="16"/>
      <c r="T397" s="47"/>
      <c r="U397" s="17">
        <f t="shared" ca="1" si="13"/>
        <v>44493</v>
      </c>
      <c r="V397" s="18">
        <f t="shared" ca="1" si="14"/>
        <v>121.8986301369863</v>
      </c>
      <c r="W397" s="79"/>
      <c r="X397" s="79"/>
      <c r="Y397" s="82"/>
    </row>
    <row r="398" spans="1:25" ht="20.100000000000001" customHeight="1" thickTop="1" thickBot="1">
      <c r="A398" s="14" t="s">
        <v>414</v>
      </c>
      <c r="B398" s="33"/>
      <c r="C398" s="10"/>
      <c r="D398" s="42"/>
      <c r="E398" s="15"/>
      <c r="F398" s="15"/>
      <c r="G398" s="43"/>
      <c r="H398" s="44"/>
      <c r="I398" s="44"/>
      <c r="J398" s="44"/>
      <c r="K398" s="16"/>
      <c r="L398" s="16"/>
      <c r="M398" s="44"/>
      <c r="N398" s="48"/>
      <c r="O398" s="61"/>
      <c r="P398" s="46"/>
      <c r="Q398" s="46"/>
      <c r="R398" s="16"/>
      <c r="S398" s="16"/>
      <c r="T398" s="47"/>
      <c r="U398" s="17">
        <f t="shared" ca="1" si="13"/>
        <v>44493</v>
      </c>
      <c r="V398" s="18">
        <f t="shared" ca="1" si="14"/>
        <v>121.8986301369863</v>
      </c>
      <c r="W398" s="79"/>
      <c r="X398" s="79"/>
      <c r="Y398" s="82"/>
    </row>
    <row r="399" spans="1:25" ht="20.100000000000001" customHeight="1" thickTop="1" thickBot="1">
      <c r="A399" s="14" t="s">
        <v>415</v>
      </c>
      <c r="B399" s="33"/>
      <c r="C399" s="10"/>
      <c r="D399" s="42"/>
      <c r="E399" s="15"/>
      <c r="F399" s="15"/>
      <c r="G399" s="43"/>
      <c r="H399" s="44"/>
      <c r="I399" s="44"/>
      <c r="J399" s="44"/>
      <c r="K399" s="16"/>
      <c r="L399" s="16"/>
      <c r="M399" s="44"/>
      <c r="N399" s="48"/>
      <c r="O399" s="61"/>
      <c r="P399" s="46"/>
      <c r="Q399" s="46"/>
      <c r="R399" s="16"/>
      <c r="S399" s="16"/>
      <c r="T399" s="47"/>
      <c r="U399" s="17">
        <f t="shared" ca="1" si="13"/>
        <v>44493</v>
      </c>
      <c r="V399" s="18">
        <f t="shared" ca="1" si="14"/>
        <v>121.8986301369863</v>
      </c>
      <c r="W399" s="79"/>
      <c r="X399" s="79"/>
      <c r="Y399" s="82"/>
    </row>
    <row r="400" spans="1:25" ht="20.100000000000001" customHeight="1" thickTop="1" thickBot="1">
      <c r="A400" s="14" t="s">
        <v>416</v>
      </c>
      <c r="B400" s="33"/>
      <c r="C400" s="10"/>
      <c r="D400" s="42"/>
      <c r="E400" s="15"/>
      <c r="F400" s="15"/>
      <c r="G400" s="43"/>
      <c r="H400" s="44"/>
      <c r="I400" s="44"/>
      <c r="J400" s="44"/>
      <c r="K400" s="16"/>
      <c r="L400" s="16"/>
      <c r="M400" s="44"/>
      <c r="N400" s="48"/>
      <c r="O400" s="61"/>
      <c r="P400" s="46"/>
      <c r="Q400" s="46"/>
      <c r="R400" s="16"/>
      <c r="S400" s="16"/>
      <c r="T400" s="47"/>
      <c r="U400" s="17">
        <f t="shared" ca="1" si="13"/>
        <v>44493</v>
      </c>
      <c r="V400" s="18">
        <f t="shared" ca="1" si="14"/>
        <v>121.8986301369863</v>
      </c>
      <c r="W400" s="79"/>
      <c r="X400" s="79"/>
      <c r="Y400" s="82"/>
    </row>
    <row r="401" spans="1:25" ht="20.100000000000001" customHeight="1" thickTop="1" thickBot="1">
      <c r="A401" s="14" t="s">
        <v>417</v>
      </c>
      <c r="B401" s="33"/>
      <c r="C401" s="10"/>
      <c r="D401" s="42"/>
      <c r="E401" s="15"/>
      <c r="F401" s="15"/>
      <c r="G401" s="43"/>
      <c r="H401" s="44"/>
      <c r="I401" s="44"/>
      <c r="J401" s="44"/>
      <c r="K401" s="16"/>
      <c r="L401" s="16"/>
      <c r="M401" s="44"/>
      <c r="N401" s="48"/>
      <c r="O401" s="61"/>
      <c r="P401" s="46"/>
      <c r="Q401" s="46"/>
      <c r="R401" s="16"/>
      <c r="S401" s="16"/>
      <c r="T401" s="47"/>
      <c r="U401" s="17">
        <f t="shared" ca="1" si="13"/>
        <v>44493</v>
      </c>
      <c r="V401" s="18">
        <f t="shared" ca="1" si="14"/>
        <v>121.8986301369863</v>
      </c>
      <c r="W401" s="79"/>
      <c r="X401" s="79"/>
      <c r="Y401" s="82"/>
    </row>
    <row r="402" spans="1:25" ht="20.100000000000001" customHeight="1" thickTop="1" thickBot="1">
      <c r="A402" s="14" t="s">
        <v>418</v>
      </c>
      <c r="B402" s="33"/>
      <c r="C402" s="10"/>
      <c r="D402" s="42"/>
      <c r="E402" s="15"/>
      <c r="F402" s="15"/>
      <c r="G402" s="43"/>
      <c r="H402" s="44"/>
      <c r="I402" s="44"/>
      <c r="J402" s="44"/>
      <c r="K402" s="16"/>
      <c r="L402" s="16"/>
      <c r="M402" s="44"/>
      <c r="N402" s="48"/>
      <c r="O402" s="61"/>
      <c r="P402" s="46"/>
      <c r="Q402" s="46"/>
      <c r="R402" s="16"/>
      <c r="S402" s="16"/>
      <c r="T402" s="47"/>
      <c r="U402" s="17">
        <f t="shared" ca="1" si="13"/>
        <v>44493</v>
      </c>
      <c r="V402" s="18">
        <f t="shared" ca="1" si="14"/>
        <v>121.8986301369863</v>
      </c>
      <c r="W402" s="79"/>
      <c r="X402" s="79"/>
      <c r="Y402" s="82"/>
    </row>
    <row r="403" spans="1:25" ht="20.100000000000001" customHeight="1" thickTop="1" thickBot="1">
      <c r="A403" s="14" t="s">
        <v>419</v>
      </c>
      <c r="B403" s="33"/>
      <c r="C403" s="10"/>
      <c r="D403" s="42"/>
      <c r="E403" s="15"/>
      <c r="F403" s="15"/>
      <c r="G403" s="43"/>
      <c r="H403" s="44"/>
      <c r="I403" s="44"/>
      <c r="J403" s="44"/>
      <c r="K403" s="16"/>
      <c r="L403" s="16"/>
      <c r="M403" s="44"/>
      <c r="N403" s="48"/>
      <c r="O403" s="61"/>
      <c r="P403" s="46"/>
      <c r="Q403" s="46"/>
      <c r="R403" s="16"/>
      <c r="S403" s="16"/>
      <c r="T403" s="47"/>
      <c r="U403" s="17">
        <f t="shared" ca="1" si="13"/>
        <v>44493</v>
      </c>
      <c r="V403" s="18">
        <f t="shared" ca="1" si="14"/>
        <v>121.8986301369863</v>
      </c>
      <c r="W403" s="79"/>
      <c r="X403" s="79"/>
      <c r="Y403" s="82"/>
    </row>
    <row r="404" spans="1:25" ht="20.100000000000001" customHeight="1" thickTop="1" thickBot="1">
      <c r="A404" s="14" t="s">
        <v>420</v>
      </c>
      <c r="B404" s="33"/>
      <c r="C404" s="10"/>
      <c r="D404" s="42"/>
      <c r="E404" s="15"/>
      <c r="F404" s="15"/>
      <c r="G404" s="43"/>
      <c r="H404" s="44"/>
      <c r="I404" s="44"/>
      <c r="J404" s="44"/>
      <c r="K404" s="16"/>
      <c r="L404" s="16"/>
      <c r="M404" s="44"/>
      <c r="N404" s="48"/>
      <c r="O404" s="61"/>
      <c r="P404" s="46"/>
      <c r="Q404" s="46"/>
      <c r="R404" s="16"/>
      <c r="S404" s="16"/>
      <c r="T404" s="47"/>
      <c r="U404" s="17">
        <f t="shared" ca="1" si="13"/>
        <v>44493</v>
      </c>
      <c r="V404" s="18">
        <f t="shared" ca="1" si="14"/>
        <v>121.8986301369863</v>
      </c>
      <c r="W404" s="79"/>
      <c r="X404" s="79"/>
      <c r="Y404" s="82"/>
    </row>
    <row r="405" spans="1:25" ht="20.100000000000001" customHeight="1" thickTop="1" thickBot="1">
      <c r="A405" s="14" t="s">
        <v>421</v>
      </c>
      <c r="B405" s="33"/>
      <c r="C405" s="10"/>
      <c r="D405" s="42"/>
      <c r="E405" s="15"/>
      <c r="F405" s="15"/>
      <c r="G405" s="43"/>
      <c r="H405" s="44"/>
      <c r="I405" s="44"/>
      <c r="J405" s="44"/>
      <c r="K405" s="16"/>
      <c r="L405" s="16"/>
      <c r="M405" s="44"/>
      <c r="N405" s="48"/>
      <c r="O405" s="61"/>
      <c r="P405" s="46"/>
      <c r="Q405" s="46"/>
      <c r="R405" s="16"/>
      <c r="S405" s="16"/>
      <c r="T405" s="47"/>
      <c r="U405" s="17">
        <f t="shared" ca="1" si="13"/>
        <v>44493</v>
      </c>
      <c r="V405" s="18">
        <f t="shared" ca="1" si="14"/>
        <v>121.8986301369863</v>
      </c>
      <c r="W405" s="79"/>
      <c r="X405" s="79"/>
      <c r="Y405" s="82"/>
    </row>
    <row r="406" spans="1:25" ht="20.100000000000001" customHeight="1" thickTop="1" thickBot="1">
      <c r="A406" s="14" t="s">
        <v>422</v>
      </c>
      <c r="B406" s="33"/>
      <c r="C406" s="10"/>
      <c r="D406" s="42"/>
      <c r="E406" s="15"/>
      <c r="F406" s="15"/>
      <c r="G406" s="43"/>
      <c r="H406" s="44"/>
      <c r="I406" s="44"/>
      <c r="J406" s="44"/>
      <c r="K406" s="16"/>
      <c r="L406" s="16"/>
      <c r="M406" s="44"/>
      <c r="N406" s="48"/>
      <c r="O406" s="61"/>
      <c r="P406" s="46"/>
      <c r="Q406" s="46"/>
      <c r="R406" s="16"/>
      <c r="S406" s="16"/>
      <c r="T406" s="47"/>
      <c r="U406" s="17">
        <f t="shared" ca="1" si="13"/>
        <v>44493</v>
      </c>
      <c r="V406" s="18">
        <f t="shared" ca="1" si="14"/>
        <v>121.8986301369863</v>
      </c>
      <c r="W406" s="79"/>
      <c r="X406" s="79"/>
      <c r="Y406" s="82"/>
    </row>
    <row r="407" spans="1:25" ht="20.100000000000001" customHeight="1" thickTop="1" thickBot="1">
      <c r="A407" s="14" t="s">
        <v>423</v>
      </c>
      <c r="B407" s="33"/>
      <c r="C407" s="10"/>
      <c r="D407" s="42"/>
      <c r="E407" s="15"/>
      <c r="F407" s="15"/>
      <c r="G407" s="43"/>
      <c r="H407" s="44"/>
      <c r="I407" s="44"/>
      <c r="J407" s="44"/>
      <c r="K407" s="16"/>
      <c r="L407" s="16"/>
      <c r="M407" s="44"/>
      <c r="N407" s="48"/>
      <c r="O407" s="61"/>
      <c r="P407" s="46"/>
      <c r="Q407" s="46"/>
      <c r="R407" s="16"/>
      <c r="S407" s="16"/>
      <c r="T407" s="47"/>
      <c r="U407" s="17">
        <f t="shared" ca="1" si="13"/>
        <v>44493</v>
      </c>
      <c r="V407" s="18">
        <f t="shared" ca="1" si="14"/>
        <v>121.8986301369863</v>
      </c>
      <c r="W407" s="79"/>
      <c r="X407" s="79"/>
      <c r="Y407" s="82"/>
    </row>
    <row r="408" spans="1:25" ht="20.100000000000001" customHeight="1" thickTop="1" thickBot="1">
      <c r="A408" s="14" t="s">
        <v>424</v>
      </c>
      <c r="B408" s="33"/>
      <c r="C408" s="10"/>
      <c r="D408" s="42"/>
      <c r="E408" s="15"/>
      <c r="F408" s="15"/>
      <c r="G408" s="43"/>
      <c r="H408" s="44"/>
      <c r="I408" s="44"/>
      <c r="J408" s="44"/>
      <c r="K408" s="16"/>
      <c r="L408" s="16"/>
      <c r="M408" s="44"/>
      <c r="N408" s="48"/>
      <c r="O408" s="61"/>
      <c r="P408" s="46"/>
      <c r="Q408" s="46"/>
      <c r="R408" s="16"/>
      <c r="S408" s="16"/>
      <c r="T408" s="47"/>
      <c r="U408" s="17">
        <f t="shared" ca="1" si="13"/>
        <v>44493</v>
      </c>
      <c r="V408" s="18">
        <f t="shared" ca="1" si="14"/>
        <v>121.8986301369863</v>
      </c>
      <c r="W408" s="79"/>
      <c r="X408" s="79"/>
      <c r="Y408" s="82"/>
    </row>
    <row r="409" spans="1:25" ht="20.100000000000001" customHeight="1" thickTop="1" thickBot="1">
      <c r="A409" s="14" t="s">
        <v>425</v>
      </c>
      <c r="B409" s="33"/>
      <c r="C409" s="10"/>
      <c r="D409" s="42"/>
      <c r="E409" s="15"/>
      <c r="F409" s="15"/>
      <c r="G409" s="43"/>
      <c r="H409" s="44"/>
      <c r="I409" s="44"/>
      <c r="J409" s="44"/>
      <c r="K409" s="16"/>
      <c r="L409" s="16"/>
      <c r="M409" s="44"/>
      <c r="N409" s="48"/>
      <c r="O409" s="61"/>
      <c r="P409" s="46"/>
      <c r="Q409" s="46"/>
      <c r="R409" s="16"/>
      <c r="S409" s="16"/>
      <c r="T409" s="47"/>
      <c r="U409" s="17">
        <f t="shared" ca="1" si="13"/>
        <v>44493</v>
      </c>
      <c r="V409" s="18">
        <f t="shared" ca="1" si="14"/>
        <v>121.8986301369863</v>
      </c>
      <c r="W409" s="79"/>
      <c r="X409" s="79"/>
      <c r="Y409" s="82"/>
    </row>
    <row r="410" spans="1:25" ht="20.100000000000001" customHeight="1" thickTop="1" thickBot="1">
      <c r="A410" s="14" t="s">
        <v>426</v>
      </c>
      <c r="B410" s="33"/>
      <c r="C410" s="10"/>
      <c r="D410" s="42"/>
      <c r="E410" s="15"/>
      <c r="F410" s="15"/>
      <c r="G410" s="43"/>
      <c r="H410" s="44"/>
      <c r="I410" s="44"/>
      <c r="J410" s="44"/>
      <c r="K410" s="16"/>
      <c r="L410" s="16"/>
      <c r="M410" s="44"/>
      <c r="N410" s="48"/>
      <c r="O410" s="61"/>
      <c r="P410" s="46"/>
      <c r="Q410" s="46"/>
      <c r="R410" s="16"/>
      <c r="S410" s="16"/>
      <c r="T410" s="47"/>
      <c r="U410" s="17">
        <f t="shared" ca="1" si="13"/>
        <v>44493</v>
      </c>
      <c r="V410" s="18">
        <f t="shared" ca="1" si="14"/>
        <v>121.8986301369863</v>
      </c>
      <c r="W410" s="79"/>
      <c r="X410" s="79"/>
      <c r="Y410" s="82"/>
    </row>
    <row r="411" spans="1:25" ht="20.100000000000001" customHeight="1" thickTop="1" thickBot="1">
      <c r="A411" s="14" t="s">
        <v>427</v>
      </c>
      <c r="B411" s="33"/>
      <c r="C411" s="10"/>
      <c r="D411" s="42"/>
      <c r="E411" s="15"/>
      <c r="F411" s="15"/>
      <c r="G411" s="43"/>
      <c r="H411" s="44"/>
      <c r="I411" s="44"/>
      <c r="J411" s="44"/>
      <c r="K411" s="16"/>
      <c r="L411" s="16"/>
      <c r="M411" s="44"/>
      <c r="N411" s="48"/>
      <c r="O411" s="61"/>
      <c r="P411" s="46"/>
      <c r="Q411" s="46"/>
      <c r="R411" s="16"/>
      <c r="S411" s="16"/>
      <c r="T411" s="47"/>
      <c r="U411" s="17">
        <f t="shared" ca="1" si="13"/>
        <v>44493</v>
      </c>
      <c r="V411" s="18">
        <f t="shared" ca="1" si="14"/>
        <v>121.8986301369863</v>
      </c>
      <c r="W411" s="79"/>
      <c r="X411" s="79"/>
      <c r="Y411" s="82"/>
    </row>
    <row r="412" spans="1:25" ht="20.100000000000001" customHeight="1" thickTop="1" thickBot="1">
      <c r="A412" s="14" t="s">
        <v>428</v>
      </c>
      <c r="B412" s="33"/>
      <c r="C412" s="10"/>
      <c r="D412" s="42"/>
      <c r="E412" s="15"/>
      <c r="F412" s="15"/>
      <c r="G412" s="43"/>
      <c r="H412" s="44"/>
      <c r="I412" s="44"/>
      <c r="J412" s="44"/>
      <c r="K412" s="16"/>
      <c r="L412" s="16"/>
      <c r="M412" s="44"/>
      <c r="N412" s="48"/>
      <c r="O412" s="61"/>
      <c r="P412" s="46"/>
      <c r="Q412" s="46"/>
      <c r="R412" s="16"/>
      <c r="S412" s="16"/>
      <c r="T412" s="47"/>
      <c r="U412" s="17">
        <f t="shared" ca="1" si="13"/>
        <v>44493</v>
      </c>
      <c r="V412" s="18">
        <f t="shared" ca="1" si="14"/>
        <v>121.8986301369863</v>
      </c>
      <c r="W412" s="79"/>
      <c r="X412" s="79"/>
      <c r="Y412" s="82"/>
    </row>
    <row r="413" spans="1:25" ht="20.100000000000001" customHeight="1" thickTop="1" thickBot="1">
      <c r="A413" s="14" t="s">
        <v>429</v>
      </c>
      <c r="B413" s="33"/>
      <c r="C413" s="10"/>
      <c r="D413" s="42"/>
      <c r="E413" s="15"/>
      <c r="F413" s="15"/>
      <c r="G413" s="43"/>
      <c r="H413" s="44"/>
      <c r="I413" s="44"/>
      <c r="J413" s="44"/>
      <c r="K413" s="16"/>
      <c r="L413" s="16"/>
      <c r="M413" s="44"/>
      <c r="N413" s="48"/>
      <c r="O413" s="61"/>
      <c r="P413" s="46"/>
      <c r="Q413" s="46"/>
      <c r="R413" s="16"/>
      <c r="S413" s="16"/>
      <c r="T413" s="47"/>
      <c r="U413" s="17">
        <f t="shared" ca="1" si="13"/>
        <v>44493</v>
      </c>
      <c r="V413" s="18">
        <f t="shared" ca="1" si="14"/>
        <v>121.8986301369863</v>
      </c>
      <c r="W413" s="79"/>
      <c r="X413" s="79"/>
      <c r="Y413" s="82"/>
    </row>
    <row r="414" spans="1:25" ht="20.100000000000001" customHeight="1" thickTop="1" thickBot="1">
      <c r="A414" s="14" t="s">
        <v>430</v>
      </c>
      <c r="B414" s="33"/>
      <c r="C414" s="10"/>
      <c r="D414" s="42"/>
      <c r="E414" s="15"/>
      <c r="F414" s="15"/>
      <c r="G414" s="43"/>
      <c r="H414" s="44"/>
      <c r="I414" s="44"/>
      <c r="J414" s="44"/>
      <c r="K414" s="16"/>
      <c r="L414" s="16"/>
      <c r="M414" s="44"/>
      <c r="N414" s="48"/>
      <c r="O414" s="61"/>
      <c r="P414" s="46"/>
      <c r="Q414" s="46"/>
      <c r="R414" s="16"/>
      <c r="S414" s="16"/>
      <c r="T414" s="47"/>
      <c r="U414" s="17">
        <f t="shared" ca="1" si="13"/>
        <v>44493</v>
      </c>
      <c r="V414" s="18">
        <f t="shared" ca="1" si="14"/>
        <v>121.8986301369863</v>
      </c>
      <c r="W414" s="79"/>
      <c r="X414" s="79"/>
      <c r="Y414" s="82"/>
    </row>
    <row r="415" spans="1:25" ht="20.100000000000001" customHeight="1" thickTop="1" thickBot="1">
      <c r="A415" s="14" t="s">
        <v>431</v>
      </c>
      <c r="B415" s="33"/>
      <c r="C415" s="10"/>
      <c r="D415" s="42"/>
      <c r="E415" s="15"/>
      <c r="F415" s="15"/>
      <c r="G415" s="43"/>
      <c r="H415" s="44"/>
      <c r="I415" s="44"/>
      <c r="J415" s="44"/>
      <c r="K415" s="16"/>
      <c r="L415" s="16"/>
      <c r="M415" s="44"/>
      <c r="N415" s="48"/>
      <c r="O415" s="61"/>
      <c r="P415" s="46"/>
      <c r="Q415" s="46"/>
      <c r="R415" s="16"/>
      <c r="S415" s="16"/>
      <c r="T415" s="47"/>
      <c r="U415" s="17">
        <f t="shared" ca="1" si="13"/>
        <v>44493</v>
      </c>
      <c r="V415" s="18">
        <f t="shared" ca="1" si="14"/>
        <v>121.8986301369863</v>
      </c>
      <c r="W415" s="79"/>
      <c r="X415" s="79"/>
      <c r="Y415" s="82"/>
    </row>
    <row r="416" spans="1:25" ht="20.100000000000001" customHeight="1" thickTop="1" thickBot="1">
      <c r="A416" s="14" t="s">
        <v>432</v>
      </c>
      <c r="B416" s="33"/>
      <c r="C416" s="10"/>
      <c r="D416" s="42"/>
      <c r="E416" s="15"/>
      <c r="F416" s="15"/>
      <c r="G416" s="43"/>
      <c r="H416" s="44"/>
      <c r="I416" s="44"/>
      <c r="J416" s="44"/>
      <c r="K416" s="16"/>
      <c r="L416" s="16"/>
      <c r="M416" s="44"/>
      <c r="N416" s="48"/>
      <c r="O416" s="61"/>
      <c r="P416" s="46"/>
      <c r="Q416" s="46"/>
      <c r="R416" s="16"/>
      <c r="S416" s="16"/>
      <c r="T416" s="47"/>
      <c r="U416" s="17">
        <f t="shared" ca="1" si="13"/>
        <v>44493</v>
      </c>
      <c r="V416" s="18">
        <f t="shared" ca="1" si="14"/>
        <v>121.8986301369863</v>
      </c>
      <c r="W416" s="79"/>
      <c r="X416" s="79"/>
      <c r="Y416" s="82"/>
    </row>
    <row r="417" spans="1:25" ht="20.100000000000001" customHeight="1" thickTop="1" thickBot="1">
      <c r="A417" s="14" t="s">
        <v>433</v>
      </c>
      <c r="B417" s="33"/>
      <c r="C417" s="10"/>
      <c r="D417" s="42"/>
      <c r="E417" s="15"/>
      <c r="F417" s="15"/>
      <c r="G417" s="43"/>
      <c r="H417" s="44"/>
      <c r="I417" s="44"/>
      <c r="J417" s="44"/>
      <c r="K417" s="16"/>
      <c r="L417" s="16"/>
      <c r="M417" s="44"/>
      <c r="N417" s="48"/>
      <c r="O417" s="61"/>
      <c r="P417" s="46"/>
      <c r="Q417" s="46"/>
      <c r="R417" s="16"/>
      <c r="S417" s="16"/>
      <c r="T417" s="47"/>
      <c r="U417" s="17">
        <f t="shared" ca="1" si="13"/>
        <v>44493</v>
      </c>
      <c r="V417" s="18">
        <f t="shared" ca="1" si="14"/>
        <v>121.8986301369863</v>
      </c>
      <c r="W417" s="79"/>
      <c r="X417" s="79"/>
      <c r="Y417" s="82"/>
    </row>
    <row r="418" spans="1:25" ht="20.100000000000001" customHeight="1" thickTop="1" thickBot="1">
      <c r="A418" s="14" t="s">
        <v>434</v>
      </c>
      <c r="B418" s="33"/>
      <c r="C418" s="10"/>
      <c r="D418" s="42"/>
      <c r="E418" s="15"/>
      <c r="F418" s="15"/>
      <c r="G418" s="43"/>
      <c r="H418" s="44"/>
      <c r="I418" s="44"/>
      <c r="J418" s="44"/>
      <c r="K418" s="16"/>
      <c r="L418" s="16"/>
      <c r="M418" s="44"/>
      <c r="N418" s="48"/>
      <c r="O418" s="61"/>
      <c r="P418" s="46"/>
      <c r="Q418" s="46"/>
      <c r="R418" s="16"/>
      <c r="S418" s="16"/>
      <c r="T418" s="47"/>
      <c r="U418" s="17">
        <f t="shared" ca="1" si="13"/>
        <v>44493</v>
      </c>
      <c r="V418" s="18">
        <f t="shared" ca="1" si="14"/>
        <v>121.8986301369863</v>
      </c>
      <c r="W418" s="79"/>
      <c r="X418" s="79"/>
      <c r="Y418" s="82"/>
    </row>
    <row r="419" spans="1:25" ht="20.100000000000001" customHeight="1" thickTop="1" thickBot="1">
      <c r="A419" s="14" t="s">
        <v>435</v>
      </c>
      <c r="B419" s="33"/>
      <c r="C419" s="10"/>
      <c r="D419" s="42"/>
      <c r="E419" s="15"/>
      <c r="F419" s="15"/>
      <c r="G419" s="43"/>
      <c r="H419" s="44"/>
      <c r="I419" s="44"/>
      <c r="J419" s="44"/>
      <c r="K419" s="16"/>
      <c r="L419" s="16"/>
      <c r="M419" s="44"/>
      <c r="N419" s="48"/>
      <c r="O419" s="61"/>
      <c r="P419" s="46"/>
      <c r="Q419" s="46"/>
      <c r="R419" s="16"/>
      <c r="S419" s="16"/>
      <c r="T419" s="47"/>
      <c r="U419" s="17">
        <f t="shared" ca="1" si="13"/>
        <v>44493</v>
      </c>
      <c r="V419" s="18">
        <f t="shared" ca="1" si="14"/>
        <v>121.8986301369863</v>
      </c>
      <c r="W419" s="79"/>
      <c r="X419" s="79"/>
      <c r="Y419" s="82"/>
    </row>
    <row r="420" spans="1:25" ht="20.100000000000001" customHeight="1" thickTop="1" thickBot="1">
      <c r="A420" s="14" t="s">
        <v>436</v>
      </c>
      <c r="B420" s="33"/>
      <c r="C420" s="10"/>
      <c r="D420" s="42"/>
      <c r="E420" s="15"/>
      <c r="F420" s="15"/>
      <c r="G420" s="43"/>
      <c r="H420" s="44"/>
      <c r="I420" s="44"/>
      <c r="J420" s="44"/>
      <c r="K420" s="16"/>
      <c r="L420" s="16"/>
      <c r="M420" s="44"/>
      <c r="N420" s="48"/>
      <c r="O420" s="61"/>
      <c r="P420" s="46"/>
      <c r="Q420" s="46"/>
      <c r="R420" s="16"/>
      <c r="S420" s="16"/>
      <c r="T420" s="47"/>
      <c r="U420" s="17">
        <f t="shared" ca="1" si="13"/>
        <v>44493</v>
      </c>
      <c r="V420" s="18">
        <f t="shared" ca="1" si="14"/>
        <v>121.8986301369863</v>
      </c>
      <c r="W420" s="79"/>
      <c r="X420" s="79"/>
      <c r="Y420" s="82"/>
    </row>
    <row r="421" spans="1:25" ht="20.100000000000001" customHeight="1" thickTop="1" thickBot="1">
      <c r="A421" s="14" t="s">
        <v>437</v>
      </c>
      <c r="B421" s="33"/>
      <c r="C421" s="10"/>
      <c r="D421" s="42"/>
      <c r="E421" s="15"/>
      <c r="F421" s="15"/>
      <c r="G421" s="43"/>
      <c r="H421" s="44"/>
      <c r="I421" s="44"/>
      <c r="J421" s="44"/>
      <c r="K421" s="16"/>
      <c r="L421" s="16"/>
      <c r="M421" s="44"/>
      <c r="N421" s="48"/>
      <c r="O421" s="61"/>
      <c r="P421" s="46"/>
      <c r="Q421" s="46"/>
      <c r="R421" s="16"/>
      <c r="S421" s="16"/>
      <c r="T421" s="47"/>
      <c r="U421" s="17">
        <f t="shared" ca="1" si="13"/>
        <v>44493</v>
      </c>
      <c r="V421" s="18">
        <f t="shared" ca="1" si="14"/>
        <v>121.8986301369863</v>
      </c>
      <c r="W421" s="79"/>
      <c r="X421" s="79"/>
      <c r="Y421" s="82"/>
    </row>
    <row r="422" spans="1:25" ht="20.100000000000001" customHeight="1" thickTop="1" thickBot="1">
      <c r="A422" s="14" t="s">
        <v>438</v>
      </c>
      <c r="B422" s="33"/>
      <c r="C422" s="10"/>
      <c r="D422" s="42"/>
      <c r="E422" s="15"/>
      <c r="F422" s="15"/>
      <c r="G422" s="43"/>
      <c r="H422" s="44"/>
      <c r="I422" s="44"/>
      <c r="J422" s="44"/>
      <c r="K422" s="16"/>
      <c r="L422" s="16"/>
      <c r="M422" s="44"/>
      <c r="N422" s="48"/>
      <c r="O422" s="61"/>
      <c r="P422" s="46"/>
      <c r="Q422" s="46"/>
      <c r="R422" s="16"/>
      <c r="S422" s="16"/>
      <c r="T422" s="47"/>
      <c r="U422" s="17">
        <f t="shared" ca="1" si="13"/>
        <v>44493</v>
      </c>
      <c r="V422" s="18">
        <f t="shared" ca="1" si="14"/>
        <v>121.8986301369863</v>
      </c>
      <c r="W422" s="79"/>
      <c r="X422" s="79"/>
      <c r="Y422" s="82"/>
    </row>
    <row r="423" spans="1:25" ht="20.100000000000001" customHeight="1" thickTop="1" thickBot="1">
      <c r="A423" s="14" t="s">
        <v>439</v>
      </c>
      <c r="B423" s="33"/>
      <c r="C423" s="10"/>
      <c r="D423" s="42"/>
      <c r="E423" s="15"/>
      <c r="F423" s="15"/>
      <c r="G423" s="43"/>
      <c r="H423" s="44"/>
      <c r="I423" s="44"/>
      <c r="J423" s="44"/>
      <c r="K423" s="16"/>
      <c r="L423" s="16"/>
      <c r="M423" s="44"/>
      <c r="N423" s="48"/>
      <c r="O423" s="61"/>
      <c r="P423" s="46"/>
      <c r="Q423" s="46"/>
      <c r="R423" s="16"/>
      <c r="S423" s="16"/>
      <c r="T423" s="47"/>
      <c r="U423" s="17">
        <f t="shared" ca="1" si="13"/>
        <v>44493</v>
      </c>
      <c r="V423" s="18">
        <f t="shared" ca="1" si="14"/>
        <v>121.8986301369863</v>
      </c>
      <c r="W423" s="79"/>
      <c r="X423" s="79"/>
      <c r="Y423" s="82"/>
    </row>
    <row r="424" spans="1:25" ht="20.100000000000001" customHeight="1" thickTop="1" thickBot="1">
      <c r="A424" s="14" t="s">
        <v>440</v>
      </c>
      <c r="B424" s="33"/>
      <c r="C424" s="10"/>
      <c r="D424" s="42"/>
      <c r="E424" s="15"/>
      <c r="F424" s="15"/>
      <c r="G424" s="43"/>
      <c r="H424" s="44"/>
      <c r="I424" s="44"/>
      <c r="J424" s="44"/>
      <c r="K424" s="16"/>
      <c r="L424" s="16"/>
      <c r="M424" s="44"/>
      <c r="N424" s="48"/>
      <c r="O424" s="61"/>
      <c r="P424" s="46"/>
      <c r="Q424" s="46"/>
      <c r="R424" s="16"/>
      <c r="S424" s="16"/>
      <c r="T424" s="47"/>
      <c r="U424" s="17">
        <f t="shared" ca="1" si="13"/>
        <v>44493</v>
      </c>
      <c r="V424" s="18">
        <f t="shared" ca="1" si="14"/>
        <v>121.8986301369863</v>
      </c>
      <c r="W424" s="79"/>
      <c r="X424" s="79"/>
      <c r="Y424" s="82"/>
    </row>
    <row r="425" spans="1:25" ht="20.100000000000001" customHeight="1" thickTop="1" thickBot="1">
      <c r="A425" s="14" t="s">
        <v>441</v>
      </c>
      <c r="B425" s="33"/>
      <c r="C425" s="10"/>
      <c r="D425" s="42"/>
      <c r="E425" s="15"/>
      <c r="F425" s="15"/>
      <c r="G425" s="43"/>
      <c r="H425" s="44"/>
      <c r="I425" s="44"/>
      <c r="J425" s="44"/>
      <c r="K425" s="16"/>
      <c r="L425" s="16"/>
      <c r="M425" s="44"/>
      <c r="N425" s="48"/>
      <c r="O425" s="61"/>
      <c r="P425" s="46"/>
      <c r="Q425" s="46"/>
      <c r="R425" s="16"/>
      <c r="S425" s="16"/>
      <c r="T425" s="47"/>
      <c r="U425" s="17">
        <f t="shared" ca="1" si="13"/>
        <v>44493</v>
      </c>
      <c r="V425" s="18">
        <f t="shared" ca="1" si="14"/>
        <v>121.8986301369863</v>
      </c>
      <c r="W425" s="79"/>
      <c r="X425" s="79"/>
      <c r="Y425" s="82"/>
    </row>
    <row r="426" spans="1:25" ht="20.100000000000001" customHeight="1" thickTop="1" thickBot="1">
      <c r="A426" s="14" t="s">
        <v>442</v>
      </c>
      <c r="B426" s="33"/>
      <c r="C426" s="10"/>
      <c r="D426" s="42"/>
      <c r="E426" s="15"/>
      <c r="F426" s="15"/>
      <c r="G426" s="43"/>
      <c r="H426" s="44"/>
      <c r="I426" s="44"/>
      <c r="J426" s="44"/>
      <c r="K426" s="16"/>
      <c r="L426" s="16"/>
      <c r="M426" s="44"/>
      <c r="N426" s="48"/>
      <c r="O426" s="61"/>
      <c r="P426" s="46"/>
      <c r="Q426" s="46"/>
      <c r="R426" s="16"/>
      <c r="S426" s="16"/>
      <c r="T426" s="47"/>
      <c r="U426" s="17">
        <f t="shared" ca="1" si="13"/>
        <v>44493</v>
      </c>
      <c r="V426" s="18">
        <f t="shared" ca="1" si="14"/>
        <v>121.8986301369863</v>
      </c>
      <c r="W426" s="79"/>
      <c r="X426" s="79"/>
      <c r="Y426" s="82"/>
    </row>
    <row r="427" spans="1:25" ht="20.100000000000001" customHeight="1" thickTop="1" thickBot="1">
      <c r="A427" s="14" t="s">
        <v>443</v>
      </c>
      <c r="B427" s="33"/>
      <c r="C427" s="10"/>
      <c r="D427" s="42"/>
      <c r="E427" s="15"/>
      <c r="F427" s="15"/>
      <c r="G427" s="43"/>
      <c r="H427" s="44"/>
      <c r="I427" s="44"/>
      <c r="J427" s="44"/>
      <c r="K427" s="16"/>
      <c r="L427" s="16"/>
      <c r="M427" s="44"/>
      <c r="N427" s="48"/>
      <c r="O427" s="61"/>
      <c r="P427" s="46"/>
      <c r="Q427" s="46"/>
      <c r="R427" s="16"/>
      <c r="S427" s="16"/>
      <c r="T427" s="47"/>
      <c r="U427" s="17">
        <f t="shared" ca="1" si="13"/>
        <v>44493</v>
      </c>
      <c r="V427" s="18">
        <f t="shared" ca="1" si="14"/>
        <v>121.8986301369863</v>
      </c>
      <c r="W427" s="79"/>
      <c r="X427" s="79"/>
      <c r="Y427" s="82"/>
    </row>
    <row r="428" spans="1:25" ht="20.100000000000001" customHeight="1" thickTop="1" thickBot="1">
      <c r="A428" s="14" t="s">
        <v>444</v>
      </c>
      <c r="B428" s="33"/>
      <c r="C428" s="10"/>
      <c r="D428" s="42"/>
      <c r="E428" s="15"/>
      <c r="F428" s="15"/>
      <c r="G428" s="43"/>
      <c r="H428" s="44"/>
      <c r="I428" s="44"/>
      <c r="J428" s="44"/>
      <c r="K428" s="16"/>
      <c r="L428" s="16"/>
      <c r="M428" s="44"/>
      <c r="N428" s="48"/>
      <c r="O428" s="61"/>
      <c r="P428" s="46"/>
      <c r="Q428" s="46"/>
      <c r="R428" s="16"/>
      <c r="S428" s="16"/>
      <c r="T428" s="47"/>
      <c r="U428" s="17">
        <f t="shared" ca="1" si="13"/>
        <v>44493</v>
      </c>
      <c r="V428" s="18">
        <f t="shared" ca="1" si="14"/>
        <v>121.8986301369863</v>
      </c>
      <c r="W428" s="79"/>
      <c r="X428" s="79"/>
      <c r="Y428" s="82"/>
    </row>
    <row r="429" spans="1:25" ht="20.100000000000001" customHeight="1" thickTop="1" thickBot="1">
      <c r="A429" s="14" t="s">
        <v>445</v>
      </c>
      <c r="B429" s="33"/>
      <c r="C429" s="10"/>
      <c r="D429" s="42"/>
      <c r="E429" s="15"/>
      <c r="F429" s="15"/>
      <c r="G429" s="43"/>
      <c r="H429" s="44"/>
      <c r="I429" s="44"/>
      <c r="J429" s="44"/>
      <c r="K429" s="16"/>
      <c r="L429" s="16"/>
      <c r="M429" s="44"/>
      <c r="N429" s="48"/>
      <c r="O429" s="61"/>
      <c r="P429" s="46"/>
      <c r="Q429" s="46"/>
      <c r="R429" s="16"/>
      <c r="S429" s="16"/>
      <c r="T429" s="47"/>
      <c r="U429" s="17">
        <f t="shared" ca="1" si="13"/>
        <v>44493</v>
      </c>
      <c r="V429" s="18">
        <f t="shared" ca="1" si="14"/>
        <v>121.8986301369863</v>
      </c>
      <c r="W429" s="79"/>
      <c r="X429" s="79"/>
      <c r="Y429" s="82"/>
    </row>
    <row r="430" spans="1:25" ht="20.100000000000001" customHeight="1" thickTop="1" thickBot="1">
      <c r="A430" s="14" t="s">
        <v>446</v>
      </c>
      <c r="B430" s="33"/>
      <c r="C430" s="10"/>
      <c r="D430" s="42"/>
      <c r="E430" s="15"/>
      <c r="F430" s="15"/>
      <c r="G430" s="43"/>
      <c r="H430" s="44"/>
      <c r="I430" s="44"/>
      <c r="J430" s="44"/>
      <c r="K430" s="16"/>
      <c r="L430" s="16"/>
      <c r="M430" s="44"/>
      <c r="N430" s="48"/>
      <c r="O430" s="61"/>
      <c r="P430" s="46"/>
      <c r="Q430" s="46"/>
      <c r="R430" s="16"/>
      <c r="S430" s="16"/>
      <c r="T430" s="47"/>
      <c r="U430" s="17">
        <f t="shared" ca="1" si="13"/>
        <v>44493</v>
      </c>
      <c r="V430" s="18">
        <f t="shared" ca="1" si="14"/>
        <v>121.8986301369863</v>
      </c>
      <c r="W430" s="79"/>
      <c r="X430" s="79"/>
      <c r="Y430" s="82"/>
    </row>
    <row r="431" spans="1:25" ht="20.100000000000001" customHeight="1" thickTop="1" thickBot="1">
      <c r="A431" s="14" t="s">
        <v>447</v>
      </c>
      <c r="B431" s="33"/>
      <c r="C431" s="10"/>
      <c r="D431" s="42"/>
      <c r="E431" s="15"/>
      <c r="F431" s="15"/>
      <c r="G431" s="43"/>
      <c r="H431" s="44"/>
      <c r="I431" s="44"/>
      <c r="J431" s="44"/>
      <c r="K431" s="16"/>
      <c r="L431" s="16"/>
      <c r="M431" s="44"/>
      <c r="N431" s="48"/>
      <c r="O431" s="61"/>
      <c r="P431" s="46"/>
      <c r="Q431" s="46"/>
      <c r="R431" s="16"/>
      <c r="S431" s="16"/>
      <c r="T431" s="47"/>
      <c r="U431" s="17">
        <f t="shared" ca="1" si="13"/>
        <v>44493</v>
      </c>
      <c r="V431" s="18">
        <f t="shared" ca="1" si="14"/>
        <v>121.8986301369863</v>
      </c>
      <c r="W431" s="79"/>
      <c r="X431" s="79"/>
      <c r="Y431" s="82"/>
    </row>
    <row r="432" spans="1:25" ht="20.100000000000001" customHeight="1" thickTop="1" thickBot="1">
      <c r="A432" s="14" t="s">
        <v>448</v>
      </c>
      <c r="B432" s="33"/>
      <c r="C432" s="10"/>
      <c r="D432" s="42"/>
      <c r="E432" s="15"/>
      <c r="F432" s="15"/>
      <c r="G432" s="43"/>
      <c r="H432" s="44"/>
      <c r="I432" s="44"/>
      <c r="J432" s="44"/>
      <c r="K432" s="16"/>
      <c r="L432" s="16"/>
      <c r="M432" s="44"/>
      <c r="N432" s="48"/>
      <c r="O432" s="61"/>
      <c r="P432" s="46"/>
      <c r="Q432" s="46"/>
      <c r="R432" s="16"/>
      <c r="S432" s="16"/>
      <c r="T432" s="47"/>
      <c r="U432" s="17">
        <f t="shared" ca="1" si="13"/>
        <v>44493</v>
      </c>
      <c r="V432" s="18">
        <f t="shared" ca="1" si="14"/>
        <v>121.8986301369863</v>
      </c>
      <c r="W432" s="79"/>
      <c r="X432" s="79"/>
      <c r="Y432" s="82"/>
    </row>
    <row r="433" spans="1:25" ht="20.100000000000001" customHeight="1" thickTop="1" thickBot="1">
      <c r="A433" s="14" t="s">
        <v>449</v>
      </c>
      <c r="B433" s="33"/>
      <c r="C433" s="10"/>
      <c r="D433" s="42"/>
      <c r="E433" s="15"/>
      <c r="F433" s="15"/>
      <c r="G433" s="43"/>
      <c r="H433" s="44"/>
      <c r="I433" s="44"/>
      <c r="J433" s="44"/>
      <c r="K433" s="16"/>
      <c r="L433" s="16"/>
      <c r="M433" s="44"/>
      <c r="N433" s="48"/>
      <c r="O433" s="61"/>
      <c r="P433" s="46"/>
      <c r="Q433" s="46"/>
      <c r="R433" s="16"/>
      <c r="S433" s="16"/>
      <c r="T433" s="47"/>
      <c r="U433" s="17">
        <f t="shared" ca="1" si="13"/>
        <v>44493</v>
      </c>
      <c r="V433" s="18">
        <f t="shared" ca="1" si="14"/>
        <v>121.8986301369863</v>
      </c>
      <c r="W433" s="79"/>
      <c r="X433" s="79"/>
      <c r="Y433" s="82"/>
    </row>
    <row r="434" spans="1:25" ht="20.100000000000001" customHeight="1" thickTop="1" thickBot="1">
      <c r="A434" s="14" t="s">
        <v>450</v>
      </c>
      <c r="B434" s="33"/>
      <c r="C434" s="10"/>
      <c r="D434" s="42"/>
      <c r="E434" s="15"/>
      <c r="F434" s="15"/>
      <c r="G434" s="43"/>
      <c r="H434" s="44"/>
      <c r="I434" s="44"/>
      <c r="J434" s="44"/>
      <c r="K434" s="16"/>
      <c r="L434" s="16"/>
      <c r="M434" s="44"/>
      <c r="N434" s="48"/>
      <c r="O434" s="61"/>
      <c r="P434" s="46"/>
      <c r="Q434" s="46"/>
      <c r="R434" s="16"/>
      <c r="S434" s="16"/>
      <c r="T434" s="47"/>
      <c r="U434" s="17">
        <f t="shared" ca="1" si="13"/>
        <v>44493</v>
      </c>
      <c r="V434" s="18">
        <f t="shared" ca="1" si="14"/>
        <v>121.8986301369863</v>
      </c>
      <c r="W434" s="79"/>
      <c r="X434" s="79"/>
      <c r="Y434" s="82"/>
    </row>
    <row r="435" spans="1:25" ht="20.100000000000001" customHeight="1" thickTop="1" thickBot="1">
      <c r="A435" s="14" t="s">
        <v>451</v>
      </c>
      <c r="B435" s="33"/>
      <c r="C435" s="10"/>
      <c r="D435" s="42"/>
      <c r="E435" s="15"/>
      <c r="F435" s="15"/>
      <c r="G435" s="43"/>
      <c r="H435" s="44"/>
      <c r="I435" s="44"/>
      <c r="J435" s="44"/>
      <c r="K435" s="16"/>
      <c r="L435" s="16"/>
      <c r="M435" s="44"/>
      <c r="N435" s="48"/>
      <c r="O435" s="61"/>
      <c r="P435" s="46"/>
      <c r="Q435" s="46"/>
      <c r="R435" s="16"/>
      <c r="S435" s="16"/>
      <c r="T435" s="47"/>
      <c r="U435" s="17">
        <f t="shared" ca="1" si="13"/>
        <v>44493</v>
      </c>
      <c r="V435" s="18">
        <f t="shared" ca="1" si="14"/>
        <v>121.8986301369863</v>
      </c>
      <c r="W435" s="79"/>
      <c r="X435" s="79"/>
      <c r="Y435" s="82"/>
    </row>
    <row r="436" spans="1:25" ht="20.100000000000001" customHeight="1" thickTop="1" thickBot="1">
      <c r="A436" s="14" t="s">
        <v>452</v>
      </c>
      <c r="B436" s="33"/>
      <c r="C436" s="10"/>
      <c r="D436" s="42"/>
      <c r="E436" s="15"/>
      <c r="F436" s="15"/>
      <c r="G436" s="43"/>
      <c r="H436" s="44"/>
      <c r="I436" s="44"/>
      <c r="J436" s="44"/>
      <c r="K436" s="16"/>
      <c r="L436" s="16"/>
      <c r="M436" s="44"/>
      <c r="N436" s="48"/>
      <c r="O436" s="61"/>
      <c r="P436" s="46"/>
      <c r="Q436" s="46"/>
      <c r="R436" s="16"/>
      <c r="S436" s="16"/>
      <c r="T436" s="47"/>
      <c r="U436" s="17">
        <f t="shared" ca="1" si="13"/>
        <v>44493</v>
      </c>
      <c r="V436" s="18">
        <f t="shared" ca="1" si="14"/>
        <v>121.8986301369863</v>
      </c>
      <c r="W436" s="79"/>
      <c r="X436" s="79"/>
      <c r="Y436" s="82"/>
    </row>
    <row r="437" spans="1:25" ht="20.100000000000001" customHeight="1" thickTop="1" thickBot="1">
      <c r="A437" s="14" t="s">
        <v>453</v>
      </c>
      <c r="B437" s="33"/>
      <c r="C437" s="10"/>
      <c r="D437" s="42"/>
      <c r="E437" s="15"/>
      <c r="F437" s="15"/>
      <c r="G437" s="43"/>
      <c r="H437" s="44"/>
      <c r="I437" s="44"/>
      <c r="J437" s="44"/>
      <c r="K437" s="16"/>
      <c r="L437" s="16"/>
      <c r="M437" s="44"/>
      <c r="N437" s="48"/>
      <c r="O437" s="61"/>
      <c r="P437" s="46"/>
      <c r="Q437" s="46"/>
      <c r="R437" s="16"/>
      <c r="S437" s="16"/>
      <c r="T437" s="47"/>
      <c r="U437" s="17">
        <f t="shared" ca="1" si="13"/>
        <v>44493</v>
      </c>
      <c r="V437" s="18">
        <f t="shared" ca="1" si="14"/>
        <v>121.8986301369863</v>
      </c>
      <c r="W437" s="79"/>
      <c r="X437" s="79"/>
      <c r="Y437" s="82"/>
    </row>
    <row r="438" spans="1:25" ht="20.100000000000001" customHeight="1" thickTop="1" thickBot="1">
      <c r="A438" s="14" t="s">
        <v>454</v>
      </c>
      <c r="B438" s="33"/>
      <c r="C438" s="10"/>
      <c r="D438" s="42"/>
      <c r="E438" s="15"/>
      <c r="F438" s="15"/>
      <c r="G438" s="43"/>
      <c r="H438" s="44"/>
      <c r="I438" s="44"/>
      <c r="J438" s="44"/>
      <c r="K438" s="16"/>
      <c r="L438" s="16"/>
      <c r="M438" s="44"/>
      <c r="N438" s="48"/>
      <c r="O438" s="61"/>
      <c r="P438" s="46"/>
      <c r="Q438" s="46"/>
      <c r="R438" s="16"/>
      <c r="S438" s="16"/>
      <c r="T438" s="47"/>
      <c r="U438" s="17">
        <f t="shared" ca="1" si="13"/>
        <v>44493</v>
      </c>
      <c r="V438" s="18">
        <f t="shared" ca="1" si="14"/>
        <v>121.8986301369863</v>
      </c>
      <c r="W438" s="79"/>
      <c r="X438" s="79"/>
      <c r="Y438" s="82"/>
    </row>
    <row r="439" spans="1:25" ht="20.100000000000001" customHeight="1" thickTop="1" thickBot="1">
      <c r="A439" s="14" t="s">
        <v>455</v>
      </c>
      <c r="B439" s="33"/>
      <c r="C439" s="10"/>
      <c r="D439" s="42"/>
      <c r="E439" s="15"/>
      <c r="F439" s="15"/>
      <c r="G439" s="43"/>
      <c r="H439" s="44"/>
      <c r="I439" s="44"/>
      <c r="J439" s="44"/>
      <c r="K439" s="16"/>
      <c r="L439" s="16"/>
      <c r="M439" s="44"/>
      <c r="N439" s="48"/>
      <c r="O439" s="61"/>
      <c r="P439" s="46"/>
      <c r="Q439" s="46"/>
      <c r="R439" s="16"/>
      <c r="S439" s="16"/>
      <c r="T439" s="47"/>
      <c r="U439" s="17">
        <f t="shared" ca="1" si="13"/>
        <v>44493</v>
      </c>
      <c r="V439" s="18">
        <f t="shared" ca="1" si="14"/>
        <v>121.8986301369863</v>
      </c>
      <c r="W439" s="79"/>
      <c r="X439" s="79"/>
      <c r="Y439" s="82"/>
    </row>
    <row r="440" spans="1:25" ht="20.100000000000001" customHeight="1" thickTop="1" thickBot="1">
      <c r="A440" s="14" t="s">
        <v>456</v>
      </c>
      <c r="B440" s="33"/>
      <c r="C440" s="10"/>
      <c r="D440" s="42"/>
      <c r="E440" s="15"/>
      <c r="F440" s="15"/>
      <c r="G440" s="43"/>
      <c r="H440" s="44"/>
      <c r="I440" s="44"/>
      <c r="J440" s="44"/>
      <c r="K440" s="16"/>
      <c r="L440" s="16"/>
      <c r="M440" s="44"/>
      <c r="N440" s="48"/>
      <c r="O440" s="61"/>
      <c r="P440" s="46"/>
      <c r="Q440" s="46"/>
      <c r="R440" s="16"/>
      <c r="S440" s="16"/>
      <c r="T440" s="47"/>
      <c r="U440" s="17">
        <f t="shared" ca="1" si="13"/>
        <v>44493</v>
      </c>
      <c r="V440" s="18">
        <f t="shared" ca="1" si="14"/>
        <v>121.8986301369863</v>
      </c>
      <c r="W440" s="79"/>
      <c r="X440" s="79"/>
      <c r="Y440" s="82"/>
    </row>
    <row r="441" spans="1:25" ht="20.100000000000001" customHeight="1" thickTop="1" thickBot="1">
      <c r="A441" s="14" t="s">
        <v>457</v>
      </c>
      <c r="B441" s="33"/>
      <c r="C441" s="10"/>
      <c r="D441" s="42"/>
      <c r="E441" s="15"/>
      <c r="F441" s="15"/>
      <c r="G441" s="43"/>
      <c r="H441" s="44"/>
      <c r="I441" s="44"/>
      <c r="J441" s="44"/>
      <c r="K441" s="16"/>
      <c r="L441" s="16"/>
      <c r="M441" s="44"/>
      <c r="N441" s="48"/>
      <c r="O441" s="61"/>
      <c r="P441" s="46"/>
      <c r="Q441" s="46"/>
      <c r="R441" s="16"/>
      <c r="S441" s="16"/>
      <c r="T441" s="47"/>
      <c r="U441" s="17">
        <f t="shared" ca="1" si="13"/>
        <v>44493</v>
      </c>
      <c r="V441" s="18">
        <f t="shared" ca="1" si="14"/>
        <v>121.8986301369863</v>
      </c>
      <c r="W441" s="79"/>
      <c r="X441" s="79"/>
      <c r="Y441" s="82"/>
    </row>
    <row r="442" spans="1:25" ht="20.100000000000001" customHeight="1" thickTop="1" thickBot="1">
      <c r="A442" s="14" t="s">
        <v>458</v>
      </c>
      <c r="B442" s="33"/>
      <c r="C442" s="10"/>
      <c r="D442" s="42"/>
      <c r="E442" s="15"/>
      <c r="F442" s="15"/>
      <c r="G442" s="43"/>
      <c r="H442" s="44"/>
      <c r="I442" s="44"/>
      <c r="J442" s="44"/>
      <c r="K442" s="16"/>
      <c r="L442" s="16"/>
      <c r="M442" s="44"/>
      <c r="N442" s="48"/>
      <c r="O442" s="61"/>
      <c r="P442" s="46"/>
      <c r="Q442" s="46"/>
      <c r="R442" s="16"/>
      <c r="S442" s="16"/>
      <c r="T442" s="47"/>
      <c r="U442" s="17">
        <f t="shared" ca="1" si="13"/>
        <v>44493</v>
      </c>
      <c r="V442" s="18">
        <f t="shared" ca="1" si="14"/>
        <v>121.8986301369863</v>
      </c>
      <c r="W442" s="79"/>
      <c r="X442" s="79"/>
      <c r="Y442" s="82"/>
    </row>
    <row r="443" spans="1:25" ht="20.100000000000001" customHeight="1" thickTop="1" thickBot="1">
      <c r="A443" s="14" t="s">
        <v>459</v>
      </c>
      <c r="B443" s="33"/>
      <c r="C443" s="10"/>
      <c r="D443" s="42"/>
      <c r="E443" s="15"/>
      <c r="F443" s="15"/>
      <c r="G443" s="43"/>
      <c r="H443" s="44"/>
      <c r="I443" s="44"/>
      <c r="J443" s="44"/>
      <c r="K443" s="16"/>
      <c r="L443" s="16"/>
      <c r="M443" s="44"/>
      <c r="N443" s="48"/>
      <c r="O443" s="61"/>
      <c r="P443" s="46"/>
      <c r="Q443" s="46"/>
      <c r="R443" s="16"/>
      <c r="S443" s="16"/>
      <c r="T443" s="47"/>
      <c r="U443" s="17">
        <f t="shared" ca="1" si="13"/>
        <v>44493</v>
      </c>
      <c r="V443" s="18">
        <f t="shared" ca="1" si="14"/>
        <v>121.8986301369863</v>
      </c>
      <c r="W443" s="79"/>
      <c r="X443" s="79"/>
      <c r="Y443" s="82"/>
    </row>
    <row r="444" spans="1:25" ht="20.100000000000001" customHeight="1" thickTop="1" thickBot="1">
      <c r="A444" s="14" t="s">
        <v>460</v>
      </c>
      <c r="B444" s="33"/>
      <c r="C444" s="10"/>
      <c r="D444" s="42"/>
      <c r="E444" s="15"/>
      <c r="F444" s="15"/>
      <c r="G444" s="43"/>
      <c r="H444" s="44"/>
      <c r="I444" s="44"/>
      <c r="J444" s="44"/>
      <c r="K444" s="16"/>
      <c r="L444" s="16"/>
      <c r="M444" s="44"/>
      <c r="N444" s="48"/>
      <c r="O444" s="61"/>
      <c r="P444" s="46"/>
      <c r="Q444" s="46"/>
      <c r="R444" s="16"/>
      <c r="S444" s="16"/>
      <c r="T444" s="47"/>
      <c r="U444" s="17">
        <f t="shared" ca="1" si="13"/>
        <v>44493</v>
      </c>
      <c r="V444" s="18">
        <f t="shared" ca="1" si="14"/>
        <v>121.8986301369863</v>
      </c>
      <c r="W444" s="79"/>
      <c r="X444" s="79"/>
      <c r="Y444" s="82"/>
    </row>
    <row r="445" spans="1:25" ht="20.100000000000001" customHeight="1" thickTop="1" thickBot="1">
      <c r="A445" s="14" t="s">
        <v>461</v>
      </c>
      <c r="B445" s="33"/>
      <c r="C445" s="10"/>
      <c r="D445" s="42"/>
      <c r="E445" s="15"/>
      <c r="F445" s="15"/>
      <c r="G445" s="43"/>
      <c r="H445" s="44"/>
      <c r="I445" s="44"/>
      <c r="J445" s="44"/>
      <c r="K445" s="16"/>
      <c r="L445" s="16"/>
      <c r="M445" s="44"/>
      <c r="N445" s="48"/>
      <c r="O445" s="61"/>
      <c r="P445" s="46"/>
      <c r="Q445" s="46"/>
      <c r="R445" s="16"/>
      <c r="S445" s="16"/>
      <c r="T445" s="47"/>
      <c r="U445" s="17">
        <f t="shared" ca="1" si="13"/>
        <v>44493</v>
      </c>
      <c r="V445" s="18">
        <f t="shared" ca="1" si="14"/>
        <v>121.8986301369863</v>
      </c>
      <c r="W445" s="79"/>
      <c r="X445" s="79"/>
      <c r="Y445" s="82"/>
    </row>
    <row r="446" spans="1:25" ht="20.100000000000001" customHeight="1" thickTop="1" thickBot="1">
      <c r="A446" s="14" t="s">
        <v>462</v>
      </c>
      <c r="B446" s="33"/>
      <c r="C446" s="10"/>
      <c r="D446" s="42"/>
      <c r="E446" s="15"/>
      <c r="F446" s="15"/>
      <c r="G446" s="43"/>
      <c r="H446" s="44"/>
      <c r="I446" s="44"/>
      <c r="J446" s="44"/>
      <c r="K446" s="16"/>
      <c r="L446" s="16"/>
      <c r="M446" s="44"/>
      <c r="N446" s="48"/>
      <c r="O446" s="61"/>
      <c r="P446" s="46"/>
      <c r="Q446" s="46"/>
      <c r="R446" s="16"/>
      <c r="S446" s="16"/>
      <c r="T446" s="47"/>
      <c r="U446" s="17">
        <f t="shared" ca="1" si="13"/>
        <v>44493</v>
      </c>
      <c r="V446" s="18">
        <f t="shared" ca="1" si="14"/>
        <v>121.8986301369863</v>
      </c>
      <c r="W446" s="79"/>
      <c r="X446" s="79"/>
      <c r="Y446" s="82"/>
    </row>
    <row r="447" spans="1:25" ht="20.100000000000001" customHeight="1" thickTop="1" thickBot="1">
      <c r="A447" s="14" t="s">
        <v>463</v>
      </c>
      <c r="B447" s="33"/>
      <c r="C447" s="10"/>
      <c r="D447" s="42"/>
      <c r="E447" s="15"/>
      <c r="F447" s="15"/>
      <c r="G447" s="43"/>
      <c r="H447" s="44"/>
      <c r="I447" s="44"/>
      <c r="J447" s="44"/>
      <c r="K447" s="16"/>
      <c r="L447" s="16"/>
      <c r="M447" s="44"/>
      <c r="N447" s="48"/>
      <c r="O447" s="61"/>
      <c r="P447" s="46"/>
      <c r="Q447" s="46"/>
      <c r="R447" s="16"/>
      <c r="S447" s="16"/>
      <c r="T447" s="47"/>
      <c r="U447" s="17">
        <f t="shared" ca="1" si="13"/>
        <v>44493</v>
      </c>
      <c r="V447" s="18">
        <f t="shared" ca="1" si="14"/>
        <v>121.8986301369863</v>
      </c>
      <c r="W447" s="79"/>
      <c r="X447" s="79"/>
      <c r="Y447" s="82"/>
    </row>
    <row r="448" spans="1:25" ht="20.100000000000001" customHeight="1" thickTop="1" thickBot="1">
      <c r="A448" s="14" t="s">
        <v>464</v>
      </c>
      <c r="B448" s="33"/>
      <c r="C448" s="10"/>
      <c r="D448" s="42"/>
      <c r="E448" s="15"/>
      <c r="F448" s="15"/>
      <c r="G448" s="43"/>
      <c r="H448" s="44"/>
      <c r="I448" s="44"/>
      <c r="J448" s="44"/>
      <c r="K448" s="16"/>
      <c r="L448" s="16"/>
      <c r="M448" s="44"/>
      <c r="N448" s="48"/>
      <c r="O448" s="61"/>
      <c r="P448" s="46"/>
      <c r="Q448" s="46"/>
      <c r="R448" s="16"/>
      <c r="S448" s="16"/>
      <c r="T448" s="47"/>
      <c r="U448" s="17">
        <f t="shared" ca="1" si="13"/>
        <v>44493</v>
      </c>
      <c r="V448" s="18">
        <f t="shared" ca="1" si="14"/>
        <v>121.8986301369863</v>
      </c>
      <c r="W448" s="79"/>
      <c r="X448" s="79"/>
      <c r="Y448" s="82"/>
    </row>
    <row r="449" spans="1:25" ht="20.100000000000001" customHeight="1" thickTop="1" thickBot="1">
      <c r="A449" s="14" t="s">
        <v>465</v>
      </c>
      <c r="B449" s="33"/>
      <c r="C449" s="10"/>
      <c r="D449" s="42"/>
      <c r="E449" s="15"/>
      <c r="F449" s="15"/>
      <c r="G449" s="43"/>
      <c r="H449" s="44"/>
      <c r="I449" s="44"/>
      <c r="J449" s="44"/>
      <c r="K449" s="16"/>
      <c r="L449" s="16"/>
      <c r="M449" s="44"/>
      <c r="N449" s="48"/>
      <c r="O449" s="61"/>
      <c r="P449" s="46"/>
      <c r="Q449" s="46"/>
      <c r="R449" s="16"/>
      <c r="S449" s="16"/>
      <c r="T449" s="47"/>
      <c r="U449" s="17">
        <f t="shared" ca="1" si="13"/>
        <v>44493</v>
      </c>
      <c r="V449" s="18">
        <f t="shared" ca="1" si="14"/>
        <v>121.8986301369863</v>
      </c>
      <c r="W449" s="79"/>
      <c r="X449" s="79"/>
      <c r="Y449" s="82"/>
    </row>
    <row r="450" spans="1:25" ht="20.100000000000001" customHeight="1" thickTop="1" thickBot="1">
      <c r="A450" s="14" t="s">
        <v>466</v>
      </c>
      <c r="B450" s="33"/>
      <c r="C450" s="10"/>
      <c r="D450" s="42"/>
      <c r="E450" s="15"/>
      <c r="F450" s="15"/>
      <c r="G450" s="43"/>
      <c r="H450" s="44"/>
      <c r="I450" s="44"/>
      <c r="J450" s="44"/>
      <c r="K450" s="16"/>
      <c r="L450" s="16"/>
      <c r="M450" s="44"/>
      <c r="N450" s="48"/>
      <c r="O450" s="61"/>
      <c r="P450" s="46"/>
      <c r="Q450" s="46"/>
      <c r="R450" s="16"/>
      <c r="S450" s="16"/>
      <c r="T450" s="47"/>
      <c r="U450" s="17">
        <f t="shared" ca="1" si="13"/>
        <v>44493</v>
      </c>
      <c r="V450" s="18">
        <f t="shared" ca="1" si="14"/>
        <v>121.8986301369863</v>
      </c>
      <c r="W450" s="79"/>
      <c r="X450" s="79"/>
      <c r="Y450" s="82"/>
    </row>
    <row r="451" spans="1:25" ht="20.100000000000001" customHeight="1" thickTop="1" thickBot="1">
      <c r="A451" s="14" t="s">
        <v>467</v>
      </c>
      <c r="B451" s="33"/>
      <c r="C451" s="10"/>
      <c r="D451" s="42"/>
      <c r="E451" s="15"/>
      <c r="F451" s="15"/>
      <c r="G451" s="43"/>
      <c r="H451" s="44"/>
      <c r="I451" s="44"/>
      <c r="J451" s="44"/>
      <c r="K451" s="16"/>
      <c r="L451" s="16"/>
      <c r="M451" s="44"/>
      <c r="N451" s="48"/>
      <c r="O451" s="61"/>
      <c r="P451" s="46"/>
      <c r="Q451" s="46"/>
      <c r="R451" s="16"/>
      <c r="S451" s="16"/>
      <c r="T451" s="47"/>
      <c r="U451" s="17">
        <f t="shared" ca="1" si="13"/>
        <v>44493</v>
      </c>
      <c r="V451" s="18">
        <f t="shared" ca="1" si="14"/>
        <v>121.8986301369863</v>
      </c>
      <c r="W451" s="79"/>
      <c r="X451" s="79"/>
      <c r="Y451" s="82"/>
    </row>
    <row r="452" spans="1:25" ht="20.100000000000001" customHeight="1" thickTop="1" thickBot="1">
      <c r="A452" s="14" t="s">
        <v>468</v>
      </c>
      <c r="B452" s="33"/>
      <c r="C452" s="10"/>
      <c r="D452" s="42"/>
      <c r="E452" s="15"/>
      <c r="F452" s="15"/>
      <c r="G452" s="43"/>
      <c r="H452" s="44"/>
      <c r="I452" s="44"/>
      <c r="J452" s="44"/>
      <c r="K452" s="16"/>
      <c r="L452" s="16"/>
      <c r="M452" s="44"/>
      <c r="N452" s="48"/>
      <c r="O452" s="61"/>
      <c r="P452" s="46"/>
      <c r="Q452" s="46"/>
      <c r="R452" s="16"/>
      <c r="S452" s="16"/>
      <c r="T452" s="47"/>
      <c r="U452" s="17">
        <f t="shared" ca="1" si="13"/>
        <v>44493</v>
      </c>
      <c r="V452" s="18">
        <f t="shared" ca="1" si="14"/>
        <v>121.8986301369863</v>
      </c>
      <c r="W452" s="79"/>
      <c r="X452" s="79"/>
      <c r="Y452" s="82"/>
    </row>
    <row r="453" spans="1:25" ht="20.100000000000001" customHeight="1" thickTop="1" thickBot="1">
      <c r="A453" s="14" t="s">
        <v>469</v>
      </c>
      <c r="B453" s="33"/>
      <c r="C453" s="10"/>
      <c r="D453" s="42"/>
      <c r="E453" s="15"/>
      <c r="F453" s="15"/>
      <c r="G453" s="43"/>
      <c r="H453" s="44"/>
      <c r="I453" s="44"/>
      <c r="J453" s="44"/>
      <c r="K453" s="16"/>
      <c r="L453" s="16"/>
      <c r="M453" s="44"/>
      <c r="N453" s="48"/>
      <c r="O453" s="61"/>
      <c r="P453" s="46"/>
      <c r="Q453" s="46"/>
      <c r="R453" s="16"/>
      <c r="S453" s="16"/>
      <c r="T453" s="47"/>
      <c r="U453" s="17">
        <f t="shared" ca="1" si="13"/>
        <v>44493</v>
      </c>
      <c r="V453" s="18">
        <f t="shared" ca="1" si="14"/>
        <v>121.8986301369863</v>
      </c>
      <c r="W453" s="79"/>
      <c r="X453" s="79"/>
      <c r="Y453" s="82"/>
    </row>
    <row r="454" spans="1:25" ht="20.100000000000001" customHeight="1" thickTop="1" thickBot="1">
      <c r="A454" s="14" t="s">
        <v>470</v>
      </c>
      <c r="B454" s="33"/>
      <c r="C454" s="10"/>
      <c r="D454" s="42"/>
      <c r="E454" s="15"/>
      <c r="F454" s="15"/>
      <c r="G454" s="43"/>
      <c r="H454" s="44"/>
      <c r="I454" s="44"/>
      <c r="J454" s="44"/>
      <c r="K454" s="16"/>
      <c r="L454" s="16"/>
      <c r="M454" s="44"/>
      <c r="N454" s="48"/>
      <c r="O454" s="61"/>
      <c r="P454" s="46"/>
      <c r="Q454" s="46"/>
      <c r="R454" s="16"/>
      <c r="S454" s="16"/>
      <c r="T454" s="47"/>
      <c r="U454" s="17">
        <f t="shared" ca="1" si="13"/>
        <v>44493</v>
      </c>
      <c r="V454" s="18">
        <f t="shared" ca="1" si="14"/>
        <v>121.8986301369863</v>
      </c>
      <c r="W454" s="79"/>
      <c r="X454" s="79"/>
      <c r="Y454" s="82"/>
    </row>
    <row r="455" spans="1:25" ht="20.100000000000001" customHeight="1" thickTop="1" thickBot="1">
      <c r="A455" s="14" t="s">
        <v>471</v>
      </c>
      <c r="B455" s="33"/>
      <c r="C455" s="10"/>
      <c r="D455" s="42"/>
      <c r="E455" s="15"/>
      <c r="F455" s="15"/>
      <c r="G455" s="43"/>
      <c r="H455" s="44"/>
      <c r="I455" s="44"/>
      <c r="J455" s="44"/>
      <c r="K455" s="16"/>
      <c r="L455" s="16"/>
      <c r="M455" s="44"/>
      <c r="N455" s="48"/>
      <c r="O455" s="61"/>
      <c r="P455" s="46"/>
      <c r="Q455" s="46"/>
      <c r="R455" s="16"/>
      <c r="S455" s="16"/>
      <c r="T455" s="47"/>
      <c r="U455" s="17">
        <f t="shared" ca="1" si="13"/>
        <v>44493</v>
      </c>
      <c r="V455" s="18">
        <f t="shared" ca="1" si="14"/>
        <v>121.8986301369863</v>
      </c>
      <c r="W455" s="79"/>
      <c r="X455" s="79"/>
      <c r="Y455" s="82"/>
    </row>
    <row r="456" spans="1:25" ht="20.100000000000001" customHeight="1" thickTop="1" thickBot="1">
      <c r="A456" s="14" t="s">
        <v>472</v>
      </c>
      <c r="B456" s="33"/>
      <c r="C456" s="10"/>
      <c r="D456" s="42"/>
      <c r="E456" s="15"/>
      <c r="F456" s="15"/>
      <c r="G456" s="43"/>
      <c r="H456" s="44"/>
      <c r="I456" s="44"/>
      <c r="J456" s="44"/>
      <c r="K456" s="16"/>
      <c r="L456" s="16"/>
      <c r="M456" s="44"/>
      <c r="N456" s="48"/>
      <c r="O456" s="61"/>
      <c r="P456" s="46"/>
      <c r="Q456" s="46"/>
      <c r="R456" s="16"/>
      <c r="S456" s="16"/>
      <c r="T456" s="47"/>
      <c r="U456" s="17">
        <f t="shared" ca="1" si="13"/>
        <v>44493</v>
      </c>
      <c r="V456" s="18">
        <f t="shared" ca="1" si="14"/>
        <v>121.8986301369863</v>
      </c>
      <c r="W456" s="79"/>
      <c r="X456" s="79"/>
      <c r="Y456" s="82"/>
    </row>
    <row r="457" spans="1:25" ht="20.100000000000001" customHeight="1" thickTop="1" thickBot="1">
      <c r="A457" s="14" t="s">
        <v>473</v>
      </c>
      <c r="B457" s="33"/>
      <c r="C457" s="10"/>
      <c r="D457" s="42"/>
      <c r="E457" s="15"/>
      <c r="F457" s="15"/>
      <c r="G457" s="43"/>
      <c r="H457" s="44"/>
      <c r="I457" s="44"/>
      <c r="J457" s="44"/>
      <c r="K457" s="16"/>
      <c r="L457" s="16"/>
      <c r="M457" s="44"/>
      <c r="N457" s="48"/>
      <c r="O457" s="61"/>
      <c r="P457" s="46"/>
      <c r="Q457" s="46"/>
      <c r="R457" s="16"/>
      <c r="S457" s="16"/>
      <c r="T457" s="47"/>
      <c r="U457" s="17">
        <f t="shared" ca="1" si="13"/>
        <v>44493</v>
      </c>
      <c r="V457" s="18">
        <f t="shared" ref="V457:V520" ca="1" si="15">+(U457-D457)/365</f>
        <v>121.8986301369863</v>
      </c>
      <c r="W457" s="79"/>
      <c r="X457" s="79"/>
      <c r="Y457" s="82"/>
    </row>
    <row r="458" spans="1:25" ht="20.100000000000001" customHeight="1" thickTop="1" thickBot="1">
      <c r="A458" s="14" t="s">
        <v>474</v>
      </c>
      <c r="B458" s="33"/>
      <c r="C458" s="10"/>
      <c r="D458" s="42"/>
      <c r="E458" s="15"/>
      <c r="F458" s="15"/>
      <c r="G458" s="43"/>
      <c r="H458" s="44"/>
      <c r="I458" s="44"/>
      <c r="J458" s="44"/>
      <c r="K458" s="16"/>
      <c r="L458" s="16"/>
      <c r="M458" s="44"/>
      <c r="N458" s="48"/>
      <c r="O458" s="61"/>
      <c r="P458" s="46"/>
      <c r="Q458" s="46"/>
      <c r="R458" s="16"/>
      <c r="S458" s="16"/>
      <c r="T458" s="47"/>
      <c r="U458" s="17">
        <f t="shared" ca="1" si="13"/>
        <v>44493</v>
      </c>
      <c r="V458" s="18">
        <f t="shared" ca="1" si="15"/>
        <v>121.8986301369863</v>
      </c>
      <c r="W458" s="79"/>
      <c r="X458" s="79"/>
      <c r="Y458" s="82"/>
    </row>
    <row r="459" spans="1:25" ht="20.100000000000001" customHeight="1" thickTop="1" thickBot="1">
      <c r="A459" s="14" t="s">
        <v>475</v>
      </c>
      <c r="B459" s="33"/>
      <c r="C459" s="10"/>
      <c r="D459" s="42"/>
      <c r="E459" s="15"/>
      <c r="F459" s="15"/>
      <c r="G459" s="43"/>
      <c r="H459" s="44"/>
      <c r="I459" s="44"/>
      <c r="J459" s="44"/>
      <c r="K459" s="16"/>
      <c r="L459" s="16"/>
      <c r="M459" s="44"/>
      <c r="N459" s="48"/>
      <c r="O459" s="61"/>
      <c r="P459" s="46"/>
      <c r="Q459" s="46"/>
      <c r="R459" s="16"/>
      <c r="S459" s="16"/>
      <c r="T459" s="47"/>
      <c r="U459" s="17">
        <f t="shared" ca="1" si="13"/>
        <v>44493</v>
      </c>
      <c r="V459" s="18">
        <f t="shared" ca="1" si="15"/>
        <v>121.8986301369863</v>
      </c>
      <c r="W459" s="79"/>
      <c r="X459" s="79"/>
      <c r="Y459" s="82"/>
    </row>
    <row r="460" spans="1:25" ht="20.100000000000001" customHeight="1" thickTop="1" thickBot="1">
      <c r="A460" s="14" t="s">
        <v>476</v>
      </c>
      <c r="B460" s="33"/>
      <c r="C460" s="10"/>
      <c r="D460" s="42"/>
      <c r="E460" s="15"/>
      <c r="F460" s="15"/>
      <c r="G460" s="43"/>
      <c r="H460" s="44"/>
      <c r="I460" s="44"/>
      <c r="J460" s="44"/>
      <c r="K460" s="16"/>
      <c r="L460" s="16"/>
      <c r="M460" s="44"/>
      <c r="N460" s="48"/>
      <c r="O460" s="61"/>
      <c r="P460" s="46"/>
      <c r="Q460" s="46"/>
      <c r="R460" s="16"/>
      <c r="S460" s="16"/>
      <c r="T460" s="47"/>
      <c r="U460" s="17">
        <f t="shared" ca="1" si="13"/>
        <v>44493</v>
      </c>
      <c r="V460" s="18">
        <f t="shared" ca="1" si="15"/>
        <v>121.8986301369863</v>
      </c>
      <c r="W460" s="79"/>
      <c r="X460" s="79"/>
      <c r="Y460" s="82"/>
    </row>
    <row r="461" spans="1:25" ht="20.100000000000001" customHeight="1" thickTop="1" thickBot="1">
      <c r="A461" s="14" t="s">
        <v>477</v>
      </c>
      <c r="B461" s="33"/>
      <c r="C461" s="10"/>
      <c r="D461" s="42"/>
      <c r="E461" s="15"/>
      <c r="F461" s="15"/>
      <c r="G461" s="43"/>
      <c r="H461" s="44"/>
      <c r="I461" s="44"/>
      <c r="J461" s="44"/>
      <c r="K461" s="16"/>
      <c r="L461" s="16"/>
      <c r="M461" s="44"/>
      <c r="N461" s="48"/>
      <c r="O461" s="61"/>
      <c r="P461" s="46"/>
      <c r="Q461" s="46"/>
      <c r="R461" s="16"/>
      <c r="S461" s="16"/>
      <c r="T461" s="47"/>
      <c r="U461" s="17">
        <f t="shared" ca="1" si="13"/>
        <v>44493</v>
      </c>
      <c r="V461" s="18">
        <f t="shared" ca="1" si="15"/>
        <v>121.8986301369863</v>
      </c>
      <c r="W461" s="79"/>
      <c r="X461" s="79"/>
      <c r="Y461" s="82"/>
    </row>
    <row r="462" spans="1:25" ht="20.100000000000001" customHeight="1" thickTop="1" thickBot="1">
      <c r="A462" s="14" t="s">
        <v>478</v>
      </c>
      <c r="B462" s="33"/>
      <c r="C462" s="10"/>
      <c r="D462" s="42"/>
      <c r="E462" s="15"/>
      <c r="F462" s="15"/>
      <c r="G462" s="43"/>
      <c r="H462" s="44"/>
      <c r="I462" s="44"/>
      <c r="J462" s="44"/>
      <c r="K462" s="16"/>
      <c r="L462" s="16"/>
      <c r="M462" s="44"/>
      <c r="N462" s="48"/>
      <c r="O462" s="61"/>
      <c r="P462" s="46"/>
      <c r="Q462" s="46"/>
      <c r="R462" s="16"/>
      <c r="S462" s="16"/>
      <c r="T462" s="47"/>
      <c r="U462" s="17">
        <f t="shared" ca="1" si="13"/>
        <v>44493</v>
      </c>
      <c r="V462" s="18">
        <f t="shared" ca="1" si="15"/>
        <v>121.8986301369863</v>
      </c>
      <c r="W462" s="79"/>
      <c r="X462" s="79"/>
      <c r="Y462" s="82"/>
    </row>
    <row r="463" spans="1:25" ht="20.100000000000001" customHeight="1" thickTop="1" thickBot="1">
      <c r="A463" s="14" t="s">
        <v>479</v>
      </c>
      <c r="B463" s="33"/>
      <c r="C463" s="10"/>
      <c r="D463" s="42"/>
      <c r="E463" s="15"/>
      <c r="F463" s="15"/>
      <c r="G463" s="43"/>
      <c r="H463" s="44"/>
      <c r="I463" s="44"/>
      <c r="J463" s="44"/>
      <c r="K463" s="16"/>
      <c r="L463" s="16"/>
      <c r="M463" s="44"/>
      <c r="N463" s="48"/>
      <c r="O463" s="61"/>
      <c r="P463" s="46"/>
      <c r="Q463" s="46"/>
      <c r="R463" s="16"/>
      <c r="S463" s="16"/>
      <c r="T463" s="47"/>
      <c r="U463" s="17">
        <f t="shared" ca="1" si="13"/>
        <v>44493</v>
      </c>
      <c r="V463" s="18">
        <f t="shared" ca="1" si="15"/>
        <v>121.8986301369863</v>
      </c>
      <c r="W463" s="79"/>
      <c r="X463" s="79"/>
      <c r="Y463" s="82"/>
    </row>
    <row r="464" spans="1:25" ht="20.100000000000001" customHeight="1" thickTop="1" thickBot="1">
      <c r="A464" s="14" t="s">
        <v>480</v>
      </c>
      <c r="B464" s="33"/>
      <c r="C464" s="10"/>
      <c r="D464" s="42"/>
      <c r="E464" s="15"/>
      <c r="F464" s="15"/>
      <c r="G464" s="43"/>
      <c r="H464" s="44"/>
      <c r="I464" s="44"/>
      <c r="J464" s="44"/>
      <c r="K464" s="16"/>
      <c r="L464" s="16"/>
      <c r="M464" s="44"/>
      <c r="N464" s="48"/>
      <c r="O464" s="61"/>
      <c r="P464" s="46"/>
      <c r="Q464" s="46"/>
      <c r="R464" s="16"/>
      <c r="S464" s="16"/>
      <c r="T464" s="47"/>
      <c r="U464" s="17">
        <f t="shared" ca="1" si="13"/>
        <v>44493</v>
      </c>
      <c r="V464" s="18">
        <f t="shared" ca="1" si="15"/>
        <v>121.8986301369863</v>
      </c>
      <c r="W464" s="79"/>
      <c r="X464" s="79"/>
      <c r="Y464" s="82"/>
    </row>
    <row r="465" spans="1:25" ht="20.100000000000001" customHeight="1" thickTop="1" thickBot="1">
      <c r="A465" s="14" t="s">
        <v>481</v>
      </c>
      <c r="B465" s="33"/>
      <c r="C465" s="10"/>
      <c r="D465" s="42"/>
      <c r="E465" s="15"/>
      <c r="F465" s="15"/>
      <c r="G465" s="43"/>
      <c r="H465" s="44"/>
      <c r="I465" s="44"/>
      <c r="J465" s="44"/>
      <c r="K465" s="16"/>
      <c r="L465" s="16"/>
      <c r="M465" s="44"/>
      <c r="N465" s="48"/>
      <c r="O465" s="61"/>
      <c r="P465" s="46"/>
      <c r="Q465" s="46"/>
      <c r="R465" s="16"/>
      <c r="S465" s="16"/>
      <c r="T465" s="47"/>
      <c r="U465" s="17">
        <f t="shared" ca="1" si="13"/>
        <v>44493</v>
      </c>
      <c r="V465" s="18">
        <f t="shared" ca="1" si="15"/>
        <v>121.8986301369863</v>
      </c>
      <c r="W465" s="79"/>
      <c r="X465" s="79"/>
      <c r="Y465" s="82"/>
    </row>
    <row r="466" spans="1:25" ht="20.100000000000001" customHeight="1" thickTop="1" thickBot="1">
      <c r="A466" s="14" t="s">
        <v>482</v>
      </c>
      <c r="B466" s="33"/>
      <c r="C466" s="10"/>
      <c r="D466" s="42"/>
      <c r="E466" s="15"/>
      <c r="F466" s="15"/>
      <c r="G466" s="43"/>
      <c r="H466" s="44"/>
      <c r="I466" s="44"/>
      <c r="J466" s="44"/>
      <c r="K466" s="16"/>
      <c r="L466" s="16"/>
      <c r="M466" s="44"/>
      <c r="N466" s="48"/>
      <c r="O466" s="61"/>
      <c r="P466" s="46"/>
      <c r="Q466" s="46"/>
      <c r="R466" s="16"/>
      <c r="S466" s="16"/>
      <c r="T466" s="47"/>
      <c r="U466" s="17">
        <f t="shared" ca="1" si="13"/>
        <v>44493</v>
      </c>
      <c r="V466" s="18">
        <f t="shared" ca="1" si="15"/>
        <v>121.8986301369863</v>
      </c>
      <c r="W466" s="79"/>
      <c r="X466" s="79"/>
      <c r="Y466" s="82"/>
    </row>
    <row r="467" spans="1:25" ht="20.100000000000001" customHeight="1" thickTop="1" thickBot="1">
      <c r="A467" s="14" t="s">
        <v>483</v>
      </c>
      <c r="B467" s="33"/>
      <c r="C467" s="10"/>
      <c r="D467" s="42"/>
      <c r="E467" s="15"/>
      <c r="F467" s="15"/>
      <c r="G467" s="43"/>
      <c r="H467" s="44"/>
      <c r="I467" s="44"/>
      <c r="J467" s="44"/>
      <c r="K467" s="16"/>
      <c r="L467" s="16"/>
      <c r="M467" s="44"/>
      <c r="N467" s="48"/>
      <c r="O467" s="61"/>
      <c r="P467" s="46"/>
      <c r="Q467" s="46"/>
      <c r="R467" s="16"/>
      <c r="S467" s="16"/>
      <c r="T467" s="47"/>
      <c r="U467" s="17">
        <f t="shared" ca="1" si="13"/>
        <v>44493</v>
      </c>
      <c r="V467" s="18">
        <f t="shared" ca="1" si="15"/>
        <v>121.8986301369863</v>
      </c>
      <c r="W467" s="79"/>
      <c r="X467" s="79"/>
      <c r="Y467" s="82"/>
    </row>
    <row r="468" spans="1:25" ht="20.100000000000001" customHeight="1" thickTop="1" thickBot="1">
      <c r="A468" s="14" t="s">
        <v>484</v>
      </c>
      <c r="B468" s="33"/>
      <c r="C468" s="10"/>
      <c r="D468" s="42"/>
      <c r="E468" s="15"/>
      <c r="F468" s="15"/>
      <c r="G468" s="43"/>
      <c r="H468" s="44"/>
      <c r="I468" s="44"/>
      <c r="J468" s="44"/>
      <c r="K468" s="16"/>
      <c r="L468" s="16"/>
      <c r="M468" s="44"/>
      <c r="N468" s="48"/>
      <c r="O468" s="61"/>
      <c r="P468" s="46"/>
      <c r="Q468" s="46"/>
      <c r="R468" s="16"/>
      <c r="S468" s="16"/>
      <c r="T468" s="47"/>
      <c r="U468" s="17">
        <f t="shared" ca="1" si="13"/>
        <v>44493</v>
      </c>
      <c r="V468" s="18">
        <f t="shared" ca="1" si="15"/>
        <v>121.8986301369863</v>
      </c>
      <c r="W468" s="79"/>
      <c r="X468" s="79"/>
      <c r="Y468" s="82"/>
    </row>
    <row r="469" spans="1:25" ht="20.100000000000001" customHeight="1" thickTop="1" thickBot="1">
      <c r="A469" s="14" t="s">
        <v>485</v>
      </c>
      <c r="B469" s="33"/>
      <c r="C469" s="10"/>
      <c r="D469" s="42"/>
      <c r="E469" s="15"/>
      <c r="F469" s="15"/>
      <c r="G469" s="43"/>
      <c r="H469" s="44"/>
      <c r="I469" s="44"/>
      <c r="J469" s="44"/>
      <c r="K469" s="16"/>
      <c r="L469" s="16"/>
      <c r="M469" s="44"/>
      <c r="N469" s="48"/>
      <c r="O469" s="61"/>
      <c r="P469" s="46"/>
      <c r="Q469" s="46"/>
      <c r="R469" s="16"/>
      <c r="S469" s="16"/>
      <c r="T469" s="47"/>
      <c r="U469" s="17">
        <f t="shared" ca="1" si="13"/>
        <v>44493</v>
      </c>
      <c r="V469" s="18">
        <f t="shared" ca="1" si="15"/>
        <v>121.8986301369863</v>
      </c>
      <c r="W469" s="79"/>
      <c r="X469" s="79"/>
      <c r="Y469" s="82"/>
    </row>
    <row r="470" spans="1:25" ht="20.100000000000001" customHeight="1" thickTop="1" thickBot="1">
      <c r="A470" s="14" t="s">
        <v>486</v>
      </c>
      <c r="B470" s="33"/>
      <c r="C470" s="10"/>
      <c r="D470" s="42"/>
      <c r="E470" s="15"/>
      <c r="F470" s="15"/>
      <c r="G470" s="43"/>
      <c r="H470" s="44"/>
      <c r="I470" s="44"/>
      <c r="J470" s="44"/>
      <c r="K470" s="16"/>
      <c r="L470" s="16"/>
      <c r="M470" s="44"/>
      <c r="N470" s="48"/>
      <c r="O470" s="61"/>
      <c r="P470" s="46"/>
      <c r="Q470" s="46"/>
      <c r="R470" s="16"/>
      <c r="S470" s="16"/>
      <c r="T470" s="47"/>
      <c r="U470" s="17">
        <f t="shared" ca="1" si="13"/>
        <v>44493</v>
      </c>
      <c r="V470" s="18">
        <f t="shared" ca="1" si="15"/>
        <v>121.8986301369863</v>
      </c>
      <c r="W470" s="79"/>
      <c r="X470" s="79"/>
      <c r="Y470" s="82"/>
    </row>
    <row r="471" spans="1:25" ht="20.100000000000001" customHeight="1" thickTop="1" thickBot="1">
      <c r="A471" s="14" t="s">
        <v>487</v>
      </c>
      <c r="B471" s="33"/>
      <c r="C471" s="10"/>
      <c r="D471" s="42"/>
      <c r="E471" s="15"/>
      <c r="F471" s="15"/>
      <c r="G471" s="43"/>
      <c r="H471" s="44"/>
      <c r="I471" s="44"/>
      <c r="J471" s="44"/>
      <c r="K471" s="16"/>
      <c r="L471" s="16"/>
      <c r="M471" s="44"/>
      <c r="N471" s="48"/>
      <c r="O471" s="61"/>
      <c r="P471" s="46"/>
      <c r="Q471" s="46"/>
      <c r="R471" s="16"/>
      <c r="S471" s="16"/>
      <c r="T471" s="47"/>
      <c r="U471" s="17">
        <f t="shared" ca="1" si="13"/>
        <v>44493</v>
      </c>
      <c r="V471" s="18">
        <f t="shared" ca="1" si="15"/>
        <v>121.8986301369863</v>
      </c>
      <c r="W471" s="79"/>
      <c r="X471" s="79"/>
      <c r="Y471" s="82"/>
    </row>
    <row r="472" spans="1:25" ht="20.100000000000001" customHeight="1" thickTop="1" thickBot="1">
      <c r="A472" s="14" t="s">
        <v>488</v>
      </c>
      <c r="B472" s="33"/>
      <c r="C472" s="10"/>
      <c r="D472" s="42"/>
      <c r="E472" s="15"/>
      <c r="F472" s="15"/>
      <c r="G472" s="43"/>
      <c r="H472" s="44"/>
      <c r="I472" s="44"/>
      <c r="J472" s="44"/>
      <c r="K472" s="16"/>
      <c r="L472" s="16"/>
      <c r="M472" s="44"/>
      <c r="N472" s="48"/>
      <c r="O472" s="61"/>
      <c r="P472" s="46"/>
      <c r="Q472" s="46"/>
      <c r="R472" s="16"/>
      <c r="S472" s="16"/>
      <c r="T472" s="47"/>
      <c r="U472" s="17">
        <f t="shared" ca="1" si="13"/>
        <v>44493</v>
      </c>
      <c r="V472" s="18">
        <f t="shared" ca="1" si="15"/>
        <v>121.8986301369863</v>
      </c>
      <c r="W472" s="79"/>
      <c r="X472" s="79"/>
      <c r="Y472" s="82"/>
    </row>
    <row r="473" spans="1:25" ht="20.100000000000001" customHeight="1" thickTop="1" thickBot="1">
      <c r="A473" s="14" t="s">
        <v>489</v>
      </c>
      <c r="B473" s="33"/>
      <c r="C473" s="10"/>
      <c r="D473" s="42"/>
      <c r="E473" s="15"/>
      <c r="F473" s="15"/>
      <c r="G473" s="43"/>
      <c r="H473" s="44"/>
      <c r="I473" s="44"/>
      <c r="J473" s="44"/>
      <c r="K473" s="16"/>
      <c r="L473" s="16"/>
      <c r="M473" s="44"/>
      <c r="N473" s="48"/>
      <c r="O473" s="61"/>
      <c r="P473" s="46"/>
      <c r="Q473" s="46"/>
      <c r="R473" s="16"/>
      <c r="S473" s="16"/>
      <c r="T473" s="47"/>
      <c r="U473" s="17">
        <f t="shared" ca="1" si="13"/>
        <v>44493</v>
      </c>
      <c r="V473" s="18">
        <f t="shared" ca="1" si="15"/>
        <v>121.8986301369863</v>
      </c>
      <c r="W473" s="79"/>
      <c r="X473" s="79"/>
      <c r="Y473" s="82"/>
    </row>
    <row r="474" spans="1:25" ht="20.100000000000001" customHeight="1" thickTop="1" thickBot="1">
      <c r="A474" s="14" t="s">
        <v>490</v>
      </c>
      <c r="B474" s="33"/>
      <c r="C474" s="10"/>
      <c r="D474" s="42"/>
      <c r="E474" s="15"/>
      <c r="F474" s="15"/>
      <c r="G474" s="43"/>
      <c r="H474" s="44"/>
      <c r="I474" s="44"/>
      <c r="J474" s="44"/>
      <c r="K474" s="16"/>
      <c r="L474" s="16"/>
      <c r="M474" s="44"/>
      <c r="N474" s="48"/>
      <c r="O474" s="61"/>
      <c r="P474" s="46"/>
      <c r="Q474" s="46"/>
      <c r="R474" s="16"/>
      <c r="S474" s="16"/>
      <c r="T474" s="47"/>
      <c r="U474" s="17">
        <f t="shared" ca="1" si="13"/>
        <v>44493</v>
      </c>
      <c r="V474" s="18">
        <f t="shared" ca="1" si="15"/>
        <v>121.8986301369863</v>
      </c>
      <c r="W474" s="79"/>
      <c r="X474" s="79"/>
      <c r="Y474" s="82"/>
    </row>
    <row r="475" spans="1:25" ht="20.100000000000001" customHeight="1" thickTop="1" thickBot="1">
      <c r="A475" s="14" t="s">
        <v>491</v>
      </c>
      <c r="B475" s="33"/>
      <c r="C475" s="10"/>
      <c r="D475" s="42"/>
      <c r="E475" s="15"/>
      <c r="F475" s="15"/>
      <c r="G475" s="43"/>
      <c r="H475" s="44"/>
      <c r="I475" s="44"/>
      <c r="J475" s="44"/>
      <c r="K475" s="16"/>
      <c r="L475" s="16"/>
      <c r="M475" s="44"/>
      <c r="N475" s="48"/>
      <c r="O475" s="61"/>
      <c r="P475" s="46"/>
      <c r="Q475" s="46"/>
      <c r="R475" s="16"/>
      <c r="S475" s="16"/>
      <c r="T475" s="47"/>
      <c r="U475" s="17">
        <f t="shared" ca="1" si="13"/>
        <v>44493</v>
      </c>
      <c r="V475" s="18">
        <f t="shared" ca="1" si="15"/>
        <v>121.8986301369863</v>
      </c>
      <c r="W475" s="79"/>
      <c r="X475" s="79"/>
      <c r="Y475" s="82"/>
    </row>
    <row r="476" spans="1:25" ht="20.100000000000001" customHeight="1" thickTop="1" thickBot="1">
      <c r="A476" s="14" t="s">
        <v>492</v>
      </c>
      <c r="B476" s="33"/>
      <c r="C476" s="10"/>
      <c r="D476" s="42"/>
      <c r="E476" s="15"/>
      <c r="F476" s="15"/>
      <c r="G476" s="43"/>
      <c r="H476" s="44"/>
      <c r="I476" s="44"/>
      <c r="J476" s="44"/>
      <c r="K476" s="16"/>
      <c r="L476" s="16"/>
      <c r="M476" s="44"/>
      <c r="N476" s="48"/>
      <c r="O476" s="61"/>
      <c r="P476" s="46"/>
      <c r="Q476" s="46"/>
      <c r="R476" s="16"/>
      <c r="S476" s="16"/>
      <c r="T476" s="47"/>
      <c r="U476" s="17">
        <f t="shared" ca="1" si="13"/>
        <v>44493</v>
      </c>
      <c r="V476" s="18">
        <f t="shared" ca="1" si="15"/>
        <v>121.8986301369863</v>
      </c>
      <c r="W476" s="79"/>
      <c r="X476" s="79"/>
      <c r="Y476" s="82"/>
    </row>
    <row r="477" spans="1:25" ht="20.100000000000001" customHeight="1" thickTop="1" thickBot="1">
      <c r="A477" s="14" t="s">
        <v>493</v>
      </c>
      <c r="B477" s="33"/>
      <c r="C477" s="10"/>
      <c r="D477" s="42"/>
      <c r="E477" s="15"/>
      <c r="F477" s="15"/>
      <c r="G477" s="43"/>
      <c r="H477" s="44"/>
      <c r="I477" s="44"/>
      <c r="J477" s="44"/>
      <c r="K477" s="16"/>
      <c r="L477" s="16"/>
      <c r="M477" s="44"/>
      <c r="N477" s="48"/>
      <c r="O477" s="61"/>
      <c r="P477" s="46"/>
      <c r="Q477" s="46"/>
      <c r="R477" s="16"/>
      <c r="S477" s="16"/>
      <c r="T477" s="47"/>
      <c r="U477" s="17">
        <f t="shared" ca="1" si="13"/>
        <v>44493</v>
      </c>
      <c r="V477" s="18">
        <f t="shared" ca="1" si="15"/>
        <v>121.8986301369863</v>
      </c>
      <c r="W477" s="79"/>
      <c r="X477" s="79"/>
      <c r="Y477" s="82"/>
    </row>
    <row r="478" spans="1:25" ht="20.100000000000001" customHeight="1" thickTop="1" thickBot="1">
      <c r="A478" s="14" t="s">
        <v>494</v>
      </c>
      <c r="B478" s="33"/>
      <c r="C478" s="10"/>
      <c r="D478" s="42"/>
      <c r="E478" s="15"/>
      <c r="F478" s="15"/>
      <c r="G478" s="43"/>
      <c r="H478" s="44"/>
      <c r="I478" s="44"/>
      <c r="J478" s="44"/>
      <c r="K478" s="16"/>
      <c r="L478" s="16"/>
      <c r="M478" s="44"/>
      <c r="N478" s="48"/>
      <c r="O478" s="61"/>
      <c r="P478" s="46"/>
      <c r="Q478" s="46"/>
      <c r="R478" s="16"/>
      <c r="S478" s="16"/>
      <c r="T478" s="47"/>
      <c r="U478" s="17">
        <f t="shared" ca="1" si="13"/>
        <v>44493</v>
      </c>
      <c r="V478" s="18">
        <f t="shared" ca="1" si="15"/>
        <v>121.8986301369863</v>
      </c>
      <c r="W478" s="79"/>
      <c r="X478" s="79"/>
      <c r="Y478" s="82"/>
    </row>
    <row r="479" spans="1:25" ht="20.100000000000001" customHeight="1" thickTop="1" thickBot="1">
      <c r="A479" s="14" t="s">
        <v>495</v>
      </c>
      <c r="B479" s="33"/>
      <c r="C479" s="10"/>
      <c r="D479" s="42"/>
      <c r="E479" s="15"/>
      <c r="F479" s="15"/>
      <c r="G479" s="43"/>
      <c r="H479" s="44"/>
      <c r="I479" s="44"/>
      <c r="J479" s="44"/>
      <c r="K479" s="16"/>
      <c r="L479" s="16"/>
      <c r="M479" s="44"/>
      <c r="N479" s="48"/>
      <c r="O479" s="61"/>
      <c r="P479" s="46"/>
      <c r="Q479" s="46"/>
      <c r="R479" s="16"/>
      <c r="S479" s="16"/>
      <c r="T479" s="47"/>
      <c r="U479" s="17">
        <f t="shared" ca="1" si="13"/>
        <v>44493</v>
      </c>
      <c r="V479" s="18">
        <f t="shared" ca="1" si="15"/>
        <v>121.8986301369863</v>
      </c>
      <c r="W479" s="79"/>
      <c r="X479" s="79"/>
      <c r="Y479" s="82"/>
    </row>
    <row r="480" spans="1:25" ht="20.100000000000001" customHeight="1" thickTop="1" thickBot="1">
      <c r="A480" s="14" t="s">
        <v>496</v>
      </c>
      <c r="B480" s="33"/>
      <c r="C480" s="10"/>
      <c r="D480" s="42"/>
      <c r="E480" s="15"/>
      <c r="F480" s="15"/>
      <c r="G480" s="43"/>
      <c r="H480" s="44"/>
      <c r="I480" s="44"/>
      <c r="J480" s="44"/>
      <c r="K480" s="16"/>
      <c r="L480" s="16"/>
      <c r="M480" s="44"/>
      <c r="N480" s="48"/>
      <c r="O480" s="61"/>
      <c r="P480" s="46"/>
      <c r="Q480" s="46"/>
      <c r="R480" s="16"/>
      <c r="S480" s="16"/>
      <c r="T480" s="47"/>
      <c r="U480" s="17">
        <f t="shared" ca="1" si="13"/>
        <v>44493</v>
      </c>
      <c r="V480" s="18">
        <f t="shared" ca="1" si="15"/>
        <v>121.8986301369863</v>
      </c>
      <c r="W480" s="79"/>
      <c r="X480" s="79"/>
      <c r="Y480" s="82"/>
    </row>
    <row r="481" spans="1:25" ht="20.100000000000001" customHeight="1" thickTop="1" thickBot="1">
      <c r="A481" s="14" t="s">
        <v>497</v>
      </c>
      <c r="B481" s="33"/>
      <c r="C481" s="10"/>
      <c r="D481" s="42"/>
      <c r="E481" s="15"/>
      <c r="F481" s="15"/>
      <c r="G481" s="43"/>
      <c r="H481" s="44"/>
      <c r="I481" s="44"/>
      <c r="J481" s="44"/>
      <c r="K481" s="16"/>
      <c r="L481" s="16"/>
      <c r="M481" s="44"/>
      <c r="N481" s="48"/>
      <c r="O481" s="61"/>
      <c r="P481" s="46"/>
      <c r="Q481" s="46"/>
      <c r="R481" s="16"/>
      <c r="S481" s="16"/>
      <c r="T481" s="47"/>
      <c r="U481" s="17">
        <f t="shared" ca="1" si="13"/>
        <v>44493</v>
      </c>
      <c r="V481" s="18">
        <f t="shared" ca="1" si="15"/>
        <v>121.8986301369863</v>
      </c>
      <c r="W481" s="79"/>
      <c r="X481" s="79"/>
      <c r="Y481" s="82"/>
    </row>
    <row r="482" spans="1:25" ht="20.100000000000001" customHeight="1" thickTop="1" thickBot="1">
      <c r="A482" s="14" t="s">
        <v>498</v>
      </c>
      <c r="B482" s="33"/>
      <c r="C482" s="10"/>
      <c r="D482" s="42"/>
      <c r="E482" s="15"/>
      <c r="F482" s="15"/>
      <c r="G482" s="43"/>
      <c r="H482" s="44"/>
      <c r="I482" s="44"/>
      <c r="J482" s="44"/>
      <c r="K482" s="16"/>
      <c r="L482" s="16"/>
      <c r="M482" s="44"/>
      <c r="N482" s="48"/>
      <c r="O482" s="61"/>
      <c r="P482" s="46"/>
      <c r="Q482" s="46"/>
      <c r="R482" s="16"/>
      <c r="S482" s="16"/>
      <c r="T482" s="47"/>
      <c r="U482" s="17">
        <f t="shared" ca="1" si="13"/>
        <v>44493</v>
      </c>
      <c r="V482" s="18">
        <f t="shared" ca="1" si="15"/>
        <v>121.8986301369863</v>
      </c>
      <c r="W482" s="79"/>
      <c r="X482" s="79"/>
      <c r="Y482" s="82"/>
    </row>
    <row r="483" spans="1:25" ht="20.100000000000001" customHeight="1" thickTop="1" thickBot="1">
      <c r="A483" s="14" t="s">
        <v>499</v>
      </c>
      <c r="B483" s="33"/>
      <c r="C483" s="10"/>
      <c r="D483" s="42"/>
      <c r="E483" s="15"/>
      <c r="F483" s="15"/>
      <c r="G483" s="43"/>
      <c r="H483" s="44"/>
      <c r="I483" s="44"/>
      <c r="J483" s="44"/>
      <c r="K483" s="16"/>
      <c r="L483" s="16"/>
      <c r="M483" s="44"/>
      <c r="N483" s="48"/>
      <c r="O483" s="61"/>
      <c r="P483" s="46"/>
      <c r="Q483" s="46"/>
      <c r="R483" s="16"/>
      <c r="S483" s="16"/>
      <c r="T483" s="47"/>
      <c r="U483" s="17">
        <f t="shared" ca="1" si="13"/>
        <v>44493</v>
      </c>
      <c r="V483" s="18">
        <f t="shared" ca="1" si="15"/>
        <v>121.8986301369863</v>
      </c>
      <c r="W483" s="79"/>
      <c r="X483" s="79"/>
      <c r="Y483" s="82"/>
    </row>
    <row r="484" spans="1:25" ht="20.100000000000001" customHeight="1" thickTop="1" thickBot="1">
      <c r="A484" s="14" t="s">
        <v>500</v>
      </c>
      <c r="B484" s="33"/>
      <c r="C484" s="10"/>
      <c r="D484" s="42"/>
      <c r="E484" s="15"/>
      <c r="F484" s="15"/>
      <c r="G484" s="43"/>
      <c r="H484" s="44"/>
      <c r="I484" s="44"/>
      <c r="J484" s="44"/>
      <c r="K484" s="16"/>
      <c r="L484" s="16"/>
      <c r="M484" s="44"/>
      <c r="N484" s="48"/>
      <c r="O484" s="61"/>
      <c r="P484" s="46"/>
      <c r="Q484" s="46"/>
      <c r="R484" s="16"/>
      <c r="S484" s="16"/>
      <c r="T484" s="47"/>
      <c r="U484" s="17">
        <f t="shared" ca="1" si="13"/>
        <v>44493</v>
      </c>
      <c r="V484" s="18">
        <f t="shared" ca="1" si="15"/>
        <v>121.8986301369863</v>
      </c>
      <c r="W484" s="79"/>
      <c r="X484" s="79"/>
      <c r="Y484" s="82"/>
    </row>
    <row r="485" spans="1:25" ht="20.100000000000001" customHeight="1" thickTop="1" thickBot="1">
      <c r="A485" s="14" t="s">
        <v>501</v>
      </c>
      <c r="B485" s="33"/>
      <c r="C485" s="10"/>
      <c r="D485" s="42"/>
      <c r="E485" s="15"/>
      <c r="F485" s="15"/>
      <c r="G485" s="43"/>
      <c r="H485" s="44"/>
      <c r="I485" s="44"/>
      <c r="J485" s="44"/>
      <c r="K485" s="16"/>
      <c r="L485" s="16"/>
      <c r="M485" s="44"/>
      <c r="N485" s="48"/>
      <c r="O485" s="61"/>
      <c r="P485" s="46"/>
      <c r="Q485" s="46"/>
      <c r="R485" s="16"/>
      <c r="S485" s="16"/>
      <c r="T485" s="47"/>
      <c r="U485" s="17">
        <f t="shared" ca="1" si="13"/>
        <v>44493</v>
      </c>
      <c r="V485" s="18">
        <f t="shared" ca="1" si="15"/>
        <v>121.8986301369863</v>
      </c>
      <c r="W485" s="79"/>
      <c r="X485" s="79"/>
      <c r="Y485" s="82"/>
    </row>
    <row r="486" spans="1:25" ht="20.100000000000001" customHeight="1" thickTop="1" thickBot="1">
      <c r="A486" s="14" t="s">
        <v>502</v>
      </c>
      <c r="B486" s="33"/>
      <c r="C486" s="10"/>
      <c r="D486" s="42"/>
      <c r="E486" s="15"/>
      <c r="F486" s="15"/>
      <c r="G486" s="43"/>
      <c r="H486" s="44"/>
      <c r="I486" s="44"/>
      <c r="J486" s="44"/>
      <c r="K486" s="16"/>
      <c r="L486" s="16"/>
      <c r="M486" s="44"/>
      <c r="N486" s="48"/>
      <c r="O486" s="61"/>
      <c r="P486" s="46"/>
      <c r="Q486" s="46"/>
      <c r="R486" s="16"/>
      <c r="S486" s="16"/>
      <c r="T486" s="47"/>
      <c r="U486" s="17">
        <f t="shared" ca="1" si="13"/>
        <v>44493</v>
      </c>
      <c r="V486" s="18">
        <f t="shared" ca="1" si="15"/>
        <v>121.8986301369863</v>
      </c>
      <c r="W486" s="79"/>
      <c r="X486" s="79"/>
      <c r="Y486" s="82"/>
    </row>
    <row r="487" spans="1:25" ht="20.100000000000001" customHeight="1" thickTop="1" thickBot="1">
      <c r="A487" s="14" t="s">
        <v>503</v>
      </c>
      <c r="B487" s="33"/>
      <c r="C487" s="10"/>
      <c r="D487" s="42"/>
      <c r="E487" s="15"/>
      <c r="F487" s="15"/>
      <c r="G487" s="43"/>
      <c r="H487" s="44"/>
      <c r="I487" s="44"/>
      <c r="J487" s="44"/>
      <c r="K487" s="16"/>
      <c r="L487" s="16"/>
      <c r="M487" s="44"/>
      <c r="N487" s="48"/>
      <c r="O487" s="61"/>
      <c r="P487" s="46"/>
      <c r="Q487" s="46"/>
      <c r="R487" s="16"/>
      <c r="S487" s="16"/>
      <c r="T487" s="47"/>
      <c r="U487" s="17">
        <f t="shared" ca="1" si="13"/>
        <v>44493</v>
      </c>
      <c r="V487" s="18">
        <f t="shared" ca="1" si="15"/>
        <v>121.8986301369863</v>
      </c>
      <c r="W487" s="79"/>
      <c r="X487" s="79"/>
      <c r="Y487" s="82"/>
    </row>
    <row r="488" spans="1:25" ht="20.100000000000001" customHeight="1" thickTop="1" thickBot="1">
      <c r="A488" s="14" t="s">
        <v>504</v>
      </c>
      <c r="B488" s="33"/>
      <c r="C488" s="10"/>
      <c r="D488" s="42"/>
      <c r="E488" s="15"/>
      <c r="F488" s="15"/>
      <c r="G488" s="43"/>
      <c r="H488" s="44"/>
      <c r="I488" s="44"/>
      <c r="J488" s="44"/>
      <c r="K488" s="16"/>
      <c r="L488" s="16"/>
      <c r="M488" s="44"/>
      <c r="N488" s="48"/>
      <c r="O488" s="61"/>
      <c r="P488" s="46"/>
      <c r="Q488" s="46"/>
      <c r="R488" s="16"/>
      <c r="S488" s="16"/>
      <c r="T488" s="47"/>
      <c r="U488" s="17">
        <f t="shared" ca="1" si="13"/>
        <v>44493</v>
      </c>
      <c r="V488" s="18">
        <f t="shared" ca="1" si="15"/>
        <v>121.8986301369863</v>
      </c>
      <c r="W488" s="79"/>
      <c r="X488" s="79"/>
      <c r="Y488" s="82"/>
    </row>
    <row r="489" spans="1:25" ht="20.100000000000001" customHeight="1" thickTop="1" thickBot="1">
      <c r="A489" s="14" t="s">
        <v>505</v>
      </c>
      <c r="B489" s="33"/>
      <c r="C489" s="10"/>
      <c r="D489" s="42"/>
      <c r="E489" s="15"/>
      <c r="F489" s="15"/>
      <c r="G489" s="43"/>
      <c r="H489" s="44"/>
      <c r="I489" s="44"/>
      <c r="J489" s="44"/>
      <c r="K489" s="16"/>
      <c r="L489" s="16"/>
      <c r="M489" s="44"/>
      <c r="N489" s="48"/>
      <c r="O489" s="61"/>
      <c r="P489" s="46"/>
      <c r="Q489" s="46"/>
      <c r="R489" s="16"/>
      <c r="S489" s="16"/>
      <c r="T489" s="47"/>
      <c r="U489" s="17">
        <f t="shared" ca="1" si="13"/>
        <v>44493</v>
      </c>
      <c r="V489" s="18">
        <f t="shared" ca="1" si="15"/>
        <v>121.8986301369863</v>
      </c>
      <c r="W489" s="79"/>
      <c r="X489" s="79"/>
      <c r="Y489" s="82"/>
    </row>
    <row r="490" spans="1:25" ht="20.100000000000001" customHeight="1" thickTop="1" thickBot="1">
      <c r="A490" s="14" t="s">
        <v>506</v>
      </c>
      <c r="B490" s="33"/>
      <c r="C490" s="10"/>
      <c r="D490" s="42"/>
      <c r="E490" s="15"/>
      <c r="F490" s="15"/>
      <c r="G490" s="43"/>
      <c r="H490" s="44"/>
      <c r="I490" s="44"/>
      <c r="J490" s="44"/>
      <c r="K490" s="16"/>
      <c r="L490" s="16"/>
      <c r="M490" s="44"/>
      <c r="N490" s="48"/>
      <c r="O490" s="61"/>
      <c r="P490" s="46"/>
      <c r="Q490" s="46"/>
      <c r="R490" s="16"/>
      <c r="S490" s="16"/>
      <c r="T490" s="47"/>
      <c r="U490" s="17">
        <f t="shared" ca="1" si="13"/>
        <v>44493</v>
      </c>
      <c r="V490" s="18">
        <f t="shared" ca="1" si="15"/>
        <v>121.8986301369863</v>
      </c>
      <c r="W490" s="79"/>
      <c r="X490" s="79"/>
      <c r="Y490" s="82"/>
    </row>
    <row r="491" spans="1:25" ht="20.100000000000001" customHeight="1" thickTop="1" thickBot="1">
      <c r="A491" s="14" t="s">
        <v>507</v>
      </c>
      <c r="B491" s="33"/>
      <c r="C491" s="10"/>
      <c r="D491" s="42"/>
      <c r="E491" s="15"/>
      <c r="F491" s="15"/>
      <c r="G491" s="43"/>
      <c r="H491" s="44"/>
      <c r="I491" s="44"/>
      <c r="J491" s="44"/>
      <c r="K491" s="16"/>
      <c r="L491" s="16"/>
      <c r="M491" s="44"/>
      <c r="N491" s="48"/>
      <c r="O491" s="61"/>
      <c r="P491" s="46"/>
      <c r="Q491" s="46"/>
      <c r="R491" s="16"/>
      <c r="S491" s="16"/>
      <c r="T491" s="47"/>
      <c r="U491" s="17">
        <f t="shared" ca="1" si="13"/>
        <v>44493</v>
      </c>
      <c r="V491" s="18">
        <f t="shared" ca="1" si="15"/>
        <v>121.8986301369863</v>
      </c>
      <c r="W491" s="79"/>
      <c r="X491" s="79"/>
      <c r="Y491" s="82"/>
    </row>
    <row r="492" spans="1:25" ht="20.100000000000001" customHeight="1" thickTop="1" thickBot="1">
      <c r="A492" s="14" t="s">
        <v>508</v>
      </c>
      <c r="B492" s="33"/>
      <c r="C492" s="10"/>
      <c r="D492" s="42"/>
      <c r="E492" s="15"/>
      <c r="F492" s="15"/>
      <c r="G492" s="43"/>
      <c r="H492" s="44"/>
      <c r="I492" s="44"/>
      <c r="J492" s="44"/>
      <c r="K492" s="16"/>
      <c r="L492" s="16"/>
      <c r="M492" s="44"/>
      <c r="N492" s="48"/>
      <c r="O492" s="61"/>
      <c r="P492" s="46"/>
      <c r="Q492" s="46"/>
      <c r="R492" s="16"/>
      <c r="S492" s="16"/>
      <c r="T492" s="47"/>
      <c r="U492" s="17">
        <f t="shared" ca="1" si="13"/>
        <v>44493</v>
      </c>
      <c r="V492" s="18">
        <f t="shared" ca="1" si="15"/>
        <v>121.8986301369863</v>
      </c>
      <c r="W492" s="79"/>
      <c r="X492" s="79"/>
      <c r="Y492" s="82"/>
    </row>
    <row r="493" spans="1:25" ht="20.100000000000001" customHeight="1" thickTop="1" thickBot="1">
      <c r="A493" s="14" t="s">
        <v>509</v>
      </c>
      <c r="B493" s="33"/>
      <c r="C493" s="10"/>
      <c r="D493" s="42"/>
      <c r="E493" s="15"/>
      <c r="F493" s="15"/>
      <c r="G493" s="43"/>
      <c r="H493" s="44"/>
      <c r="I493" s="44"/>
      <c r="J493" s="44"/>
      <c r="K493" s="16"/>
      <c r="L493" s="16"/>
      <c r="M493" s="44"/>
      <c r="N493" s="48"/>
      <c r="O493" s="61"/>
      <c r="P493" s="46"/>
      <c r="Q493" s="46"/>
      <c r="R493" s="16"/>
      <c r="S493" s="16"/>
      <c r="T493" s="47"/>
      <c r="U493" s="17">
        <f t="shared" ca="1" si="13"/>
        <v>44493</v>
      </c>
      <c r="V493" s="18">
        <f t="shared" ca="1" si="15"/>
        <v>121.8986301369863</v>
      </c>
      <c r="W493" s="79"/>
      <c r="X493" s="79"/>
      <c r="Y493" s="82"/>
    </row>
    <row r="494" spans="1:25" ht="20.100000000000001" customHeight="1" thickTop="1" thickBot="1">
      <c r="A494" s="14" t="s">
        <v>510</v>
      </c>
      <c r="B494" s="33"/>
      <c r="C494" s="10"/>
      <c r="D494" s="42"/>
      <c r="E494" s="15"/>
      <c r="F494" s="15"/>
      <c r="G494" s="43"/>
      <c r="H494" s="44"/>
      <c r="I494" s="44"/>
      <c r="J494" s="44"/>
      <c r="K494" s="16"/>
      <c r="L494" s="16"/>
      <c r="M494" s="44"/>
      <c r="N494" s="48"/>
      <c r="O494" s="61"/>
      <c r="P494" s="46"/>
      <c r="Q494" s="46"/>
      <c r="R494" s="16"/>
      <c r="S494" s="16"/>
      <c r="T494" s="47"/>
      <c r="U494" s="17">
        <f t="shared" ca="1" si="13"/>
        <v>44493</v>
      </c>
      <c r="V494" s="18">
        <f t="shared" ca="1" si="15"/>
        <v>121.8986301369863</v>
      </c>
      <c r="W494" s="79"/>
      <c r="X494" s="79"/>
      <c r="Y494" s="82"/>
    </row>
    <row r="495" spans="1:25" ht="20.100000000000001" customHeight="1" thickTop="1" thickBot="1">
      <c r="A495" s="14" t="s">
        <v>511</v>
      </c>
      <c r="B495" s="33"/>
      <c r="C495" s="10"/>
      <c r="D495" s="42"/>
      <c r="E495" s="15"/>
      <c r="F495" s="15"/>
      <c r="G495" s="43"/>
      <c r="H495" s="44"/>
      <c r="I495" s="44"/>
      <c r="J495" s="44"/>
      <c r="K495" s="16"/>
      <c r="L495" s="16"/>
      <c r="M495" s="44"/>
      <c r="N495" s="48"/>
      <c r="O495" s="61"/>
      <c r="P495" s="46"/>
      <c r="Q495" s="46"/>
      <c r="R495" s="16"/>
      <c r="S495" s="16"/>
      <c r="T495" s="47"/>
      <c r="U495" s="17">
        <f t="shared" ca="1" si="13"/>
        <v>44493</v>
      </c>
      <c r="V495" s="18">
        <f t="shared" ca="1" si="15"/>
        <v>121.8986301369863</v>
      </c>
      <c r="W495" s="79"/>
      <c r="X495" s="79"/>
      <c r="Y495" s="82"/>
    </row>
    <row r="496" spans="1:25" ht="20.100000000000001" customHeight="1" thickTop="1" thickBot="1">
      <c r="A496" s="14" t="s">
        <v>512</v>
      </c>
      <c r="B496" s="33"/>
      <c r="C496" s="10"/>
      <c r="D496" s="42"/>
      <c r="E496" s="15"/>
      <c r="F496" s="15"/>
      <c r="G496" s="43"/>
      <c r="H496" s="44"/>
      <c r="I496" s="44"/>
      <c r="J496" s="44"/>
      <c r="K496" s="16"/>
      <c r="L496" s="16"/>
      <c r="M496" s="44"/>
      <c r="N496" s="48"/>
      <c r="O496" s="61"/>
      <c r="P496" s="46"/>
      <c r="Q496" s="46"/>
      <c r="R496" s="16"/>
      <c r="S496" s="16"/>
      <c r="T496" s="47"/>
      <c r="U496" s="17">
        <f t="shared" ca="1" si="13"/>
        <v>44493</v>
      </c>
      <c r="V496" s="18">
        <f t="shared" ca="1" si="15"/>
        <v>121.8986301369863</v>
      </c>
      <c r="W496" s="79"/>
      <c r="X496" s="79"/>
      <c r="Y496" s="82"/>
    </row>
    <row r="497" spans="1:25" ht="20.100000000000001" customHeight="1" thickTop="1" thickBot="1">
      <c r="A497" s="14" t="s">
        <v>513</v>
      </c>
      <c r="B497" s="33"/>
      <c r="C497" s="10"/>
      <c r="D497" s="42"/>
      <c r="E497" s="15"/>
      <c r="F497" s="15"/>
      <c r="G497" s="43"/>
      <c r="H497" s="44"/>
      <c r="I497" s="44"/>
      <c r="J497" s="44"/>
      <c r="K497" s="16"/>
      <c r="L497" s="16"/>
      <c r="M497" s="44"/>
      <c r="N497" s="48"/>
      <c r="O497" s="61"/>
      <c r="P497" s="46"/>
      <c r="Q497" s="46"/>
      <c r="R497" s="16"/>
      <c r="S497" s="16"/>
      <c r="T497" s="47"/>
      <c r="U497" s="17">
        <f t="shared" ca="1" si="13"/>
        <v>44493</v>
      </c>
      <c r="V497" s="18">
        <f t="shared" ca="1" si="15"/>
        <v>121.8986301369863</v>
      </c>
      <c r="W497" s="79"/>
      <c r="X497" s="79"/>
      <c r="Y497" s="82"/>
    </row>
    <row r="498" spans="1:25" ht="20.100000000000001" customHeight="1" thickTop="1" thickBot="1">
      <c r="A498" s="14" t="s">
        <v>514</v>
      </c>
      <c r="B498" s="33"/>
      <c r="C498" s="10"/>
      <c r="D498" s="42"/>
      <c r="E498" s="15"/>
      <c r="F498" s="15"/>
      <c r="G498" s="43"/>
      <c r="H498" s="44"/>
      <c r="I498" s="44"/>
      <c r="J498" s="44"/>
      <c r="K498" s="16"/>
      <c r="L498" s="16"/>
      <c r="M498" s="44"/>
      <c r="N498" s="48"/>
      <c r="O498" s="61"/>
      <c r="P498" s="46"/>
      <c r="Q498" s="46"/>
      <c r="R498" s="16"/>
      <c r="S498" s="16"/>
      <c r="T498" s="47"/>
      <c r="U498" s="17">
        <f t="shared" ca="1" si="13"/>
        <v>44493</v>
      </c>
      <c r="V498" s="18">
        <f t="shared" ca="1" si="15"/>
        <v>121.8986301369863</v>
      </c>
      <c r="W498" s="79"/>
      <c r="X498" s="79"/>
      <c r="Y498" s="82"/>
    </row>
    <row r="499" spans="1:25" ht="20.100000000000001" customHeight="1" thickTop="1" thickBot="1">
      <c r="A499" s="14" t="s">
        <v>515</v>
      </c>
      <c r="B499" s="33"/>
      <c r="C499" s="10"/>
      <c r="D499" s="42"/>
      <c r="E499" s="15"/>
      <c r="F499" s="15"/>
      <c r="G499" s="43"/>
      <c r="H499" s="44"/>
      <c r="I499" s="44"/>
      <c r="J499" s="44"/>
      <c r="K499" s="16"/>
      <c r="L499" s="16"/>
      <c r="M499" s="44"/>
      <c r="N499" s="48"/>
      <c r="O499" s="61"/>
      <c r="P499" s="46"/>
      <c r="Q499" s="46"/>
      <c r="R499" s="16"/>
      <c r="S499" s="16"/>
      <c r="T499" s="47"/>
      <c r="U499" s="17">
        <f t="shared" ca="1" si="13"/>
        <v>44493</v>
      </c>
      <c r="V499" s="18">
        <f t="shared" ca="1" si="15"/>
        <v>121.8986301369863</v>
      </c>
      <c r="W499" s="79"/>
      <c r="X499" s="79"/>
      <c r="Y499" s="82"/>
    </row>
    <row r="500" spans="1:25" ht="20.100000000000001" customHeight="1" thickTop="1" thickBot="1">
      <c r="A500" s="14" t="s">
        <v>516</v>
      </c>
      <c r="B500" s="33"/>
      <c r="C500" s="10"/>
      <c r="D500" s="42"/>
      <c r="E500" s="15"/>
      <c r="F500" s="15"/>
      <c r="G500" s="43"/>
      <c r="H500" s="44"/>
      <c r="I500" s="44"/>
      <c r="J500" s="44"/>
      <c r="K500" s="16"/>
      <c r="L500" s="16"/>
      <c r="M500" s="44"/>
      <c r="N500" s="48"/>
      <c r="O500" s="61"/>
      <c r="P500" s="46"/>
      <c r="Q500" s="46"/>
      <c r="R500" s="16"/>
      <c r="S500" s="16"/>
      <c r="T500" s="47"/>
      <c r="U500" s="17">
        <f t="shared" ca="1" si="13"/>
        <v>44493</v>
      </c>
      <c r="V500" s="18">
        <f t="shared" ca="1" si="15"/>
        <v>121.8986301369863</v>
      </c>
      <c r="W500" s="79"/>
      <c r="X500" s="79"/>
      <c r="Y500" s="82"/>
    </row>
    <row r="501" spans="1:25" ht="20.100000000000001" customHeight="1" thickTop="1" thickBot="1">
      <c r="A501" s="14" t="s">
        <v>517</v>
      </c>
      <c r="B501" s="33"/>
      <c r="C501" s="10"/>
      <c r="D501" s="42"/>
      <c r="E501" s="15"/>
      <c r="F501" s="15"/>
      <c r="G501" s="43"/>
      <c r="H501" s="44"/>
      <c r="I501" s="44"/>
      <c r="J501" s="44"/>
      <c r="K501" s="16"/>
      <c r="L501" s="16"/>
      <c r="M501" s="44"/>
      <c r="N501" s="48"/>
      <c r="O501" s="61"/>
      <c r="P501" s="46"/>
      <c r="Q501" s="46"/>
      <c r="R501" s="16"/>
      <c r="S501" s="16"/>
      <c r="T501" s="47"/>
      <c r="U501" s="17">
        <f t="shared" ca="1" si="13"/>
        <v>44493</v>
      </c>
      <c r="V501" s="18">
        <f t="shared" ca="1" si="15"/>
        <v>121.8986301369863</v>
      </c>
      <c r="W501" s="79"/>
      <c r="X501" s="79"/>
      <c r="Y501" s="82"/>
    </row>
    <row r="502" spans="1:25" ht="20.100000000000001" customHeight="1" thickTop="1" thickBot="1">
      <c r="A502" s="14" t="s">
        <v>518</v>
      </c>
      <c r="B502" s="33"/>
      <c r="C502" s="10"/>
      <c r="D502" s="42"/>
      <c r="E502" s="15"/>
      <c r="F502" s="15"/>
      <c r="G502" s="43"/>
      <c r="H502" s="44"/>
      <c r="I502" s="44"/>
      <c r="J502" s="44"/>
      <c r="K502" s="16"/>
      <c r="L502" s="16"/>
      <c r="M502" s="44"/>
      <c r="N502" s="48"/>
      <c r="O502" s="61"/>
      <c r="P502" s="46"/>
      <c r="Q502" s="46"/>
      <c r="R502" s="16"/>
      <c r="S502" s="16"/>
      <c r="T502" s="47"/>
      <c r="U502" s="17">
        <f t="shared" ca="1" si="13"/>
        <v>44493</v>
      </c>
      <c r="V502" s="18">
        <f t="shared" ca="1" si="15"/>
        <v>121.8986301369863</v>
      </c>
      <c r="W502" s="79"/>
      <c r="X502" s="79"/>
      <c r="Y502" s="82"/>
    </row>
    <row r="503" spans="1:25" ht="20.100000000000001" customHeight="1" thickTop="1" thickBot="1">
      <c r="A503" s="14" t="s">
        <v>519</v>
      </c>
      <c r="B503" s="33"/>
      <c r="C503" s="10"/>
      <c r="D503" s="42"/>
      <c r="E503" s="15"/>
      <c r="F503" s="15"/>
      <c r="G503" s="43"/>
      <c r="H503" s="44"/>
      <c r="I503" s="44"/>
      <c r="J503" s="44"/>
      <c r="K503" s="16"/>
      <c r="L503" s="16"/>
      <c r="M503" s="44"/>
      <c r="N503" s="48"/>
      <c r="O503" s="61"/>
      <c r="P503" s="46"/>
      <c r="Q503" s="46"/>
      <c r="R503" s="16"/>
      <c r="S503" s="16"/>
      <c r="T503" s="47"/>
      <c r="U503" s="17">
        <f t="shared" ca="1" si="13"/>
        <v>44493</v>
      </c>
      <c r="V503" s="18">
        <f t="shared" ca="1" si="15"/>
        <v>121.8986301369863</v>
      </c>
      <c r="W503" s="79"/>
      <c r="X503" s="79"/>
      <c r="Y503" s="82"/>
    </row>
    <row r="504" spans="1:25" ht="20.100000000000001" customHeight="1" thickTop="1" thickBot="1">
      <c r="A504" s="14" t="s">
        <v>520</v>
      </c>
      <c r="B504" s="33"/>
      <c r="C504" s="10"/>
      <c r="D504" s="42"/>
      <c r="E504" s="15"/>
      <c r="F504" s="15"/>
      <c r="G504" s="43"/>
      <c r="H504" s="44"/>
      <c r="I504" s="44"/>
      <c r="J504" s="44"/>
      <c r="K504" s="16"/>
      <c r="L504" s="16"/>
      <c r="M504" s="44"/>
      <c r="N504" s="48"/>
      <c r="O504" s="61"/>
      <c r="P504" s="46"/>
      <c r="Q504" s="46"/>
      <c r="R504" s="16"/>
      <c r="S504" s="16"/>
      <c r="T504" s="47"/>
      <c r="U504" s="17">
        <f t="shared" ca="1" si="13"/>
        <v>44493</v>
      </c>
      <c r="V504" s="18">
        <f t="shared" ca="1" si="15"/>
        <v>121.8986301369863</v>
      </c>
      <c r="W504" s="79"/>
      <c r="X504" s="79"/>
      <c r="Y504" s="82"/>
    </row>
    <row r="505" spans="1:25" ht="20.100000000000001" customHeight="1" thickTop="1" thickBot="1">
      <c r="A505" s="14" t="s">
        <v>521</v>
      </c>
      <c r="B505" s="33"/>
      <c r="C505" s="10"/>
      <c r="D505" s="42"/>
      <c r="E505" s="15"/>
      <c r="F505" s="15"/>
      <c r="G505" s="43"/>
      <c r="H505" s="44"/>
      <c r="I505" s="44"/>
      <c r="J505" s="44"/>
      <c r="K505" s="16"/>
      <c r="L505" s="16"/>
      <c r="M505" s="44"/>
      <c r="N505" s="48"/>
      <c r="O505" s="61"/>
      <c r="P505" s="46"/>
      <c r="Q505" s="46"/>
      <c r="R505" s="16"/>
      <c r="S505" s="16"/>
      <c r="T505" s="47"/>
      <c r="U505" s="17">
        <f t="shared" ca="1" si="13"/>
        <v>44493</v>
      </c>
      <c r="V505" s="18">
        <f t="shared" ca="1" si="15"/>
        <v>121.8986301369863</v>
      </c>
      <c r="W505" s="79"/>
      <c r="X505" s="79"/>
      <c r="Y505" s="82"/>
    </row>
    <row r="506" spans="1:25" ht="20.100000000000001" customHeight="1" thickTop="1" thickBot="1">
      <c r="A506" s="14" t="s">
        <v>522</v>
      </c>
      <c r="B506" s="33"/>
      <c r="C506" s="10"/>
      <c r="D506" s="42"/>
      <c r="E506" s="15"/>
      <c r="F506" s="15"/>
      <c r="G506" s="43"/>
      <c r="H506" s="44"/>
      <c r="I506" s="44"/>
      <c r="J506" s="44"/>
      <c r="K506" s="16"/>
      <c r="L506" s="16"/>
      <c r="M506" s="44"/>
      <c r="N506" s="48"/>
      <c r="O506" s="61"/>
      <c r="P506" s="46"/>
      <c r="Q506" s="46"/>
      <c r="R506" s="16"/>
      <c r="S506" s="16"/>
      <c r="T506" s="47"/>
      <c r="U506" s="17">
        <f t="shared" ca="1" si="13"/>
        <v>44493</v>
      </c>
      <c r="V506" s="18">
        <f t="shared" ca="1" si="15"/>
        <v>121.8986301369863</v>
      </c>
      <c r="W506" s="79"/>
      <c r="X506" s="79"/>
      <c r="Y506" s="82"/>
    </row>
    <row r="507" spans="1:25" ht="20.100000000000001" customHeight="1" thickTop="1" thickBot="1">
      <c r="A507" s="14" t="s">
        <v>523</v>
      </c>
      <c r="B507" s="33"/>
      <c r="C507" s="10"/>
      <c r="D507" s="42"/>
      <c r="E507" s="15"/>
      <c r="F507" s="15"/>
      <c r="G507" s="43"/>
      <c r="H507" s="44"/>
      <c r="I507" s="44"/>
      <c r="J507" s="44"/>
      <c r="K507" s="16"/>
      <c r="L507" s="16"/>
      <c r="M507" s="44"/>
      <c r="N507" s="48"/>
      <c r="O507" s="61"/>
      <c r="P507" s="46"/>
      <c r="Q507" s="46"/>
      <c r="R507" s="16"/>
      <c r="S507" s="16"/>
      <c r="T507" s="47"/>
      <c r="U507" s="17">
        <f t="shared" ca="1" si="13"/>
        <v>44493</v>
      </c>
      <c r="V507" s="18">
        <f t="shared" ca="1" si="15"/>
        <v>121.8986301369863</v>
      </c>
      <c r="W507" s="79"/>
      <c r="X507" s="79"/>
      <c r="Y507" s="82"/>
    </row>
    <row r="508" spans="1:25" ht="20.100000000000001" customHeight="1" thickTop="1" thickBot="1">
      <c r="A508" s="14" t="s">
        <v>524</v>
      </c>
      <c r="B508" s="33"/>
      <c r="C508" s="10"/>
      <c r="D508" s="42"/>
      <c r="E508" s="15"/>
      <c r="F508" s="15"/>
      <c r="G508" s="43"/>
      <c r="H508" s="44"/>
      <c r="I508" s="44"/>
      <c r="J508" s="44"/>
      <c r="K508" s="16"/>
      <c r="L508" s="16"/>
      <c r="M508" s="44"/>
      <c r="N508" s="48"/>
      <c r="O508" s="61"/>
      <c r="P508" s="46"/>
      <c r="Q508" s="46"/>
      <c r="R508" s="16"/>
      <c r="S508" s="16"/>
      <c r="T508" s="47"/>
      <c r="U508" s="17">
        <f t="shared" ca="1" si="13"/>
        <v>44493</v>
      </c>
      <c r="V508" s="18">
        <f t="shared" ca="1" si="15"/>
        <v>121.8986301369863</v>
      </c>
      <c r="W508" s="79"/>
      <c r="X508" s="79"/>
      <c r="Y508" s="82"/>
    </row>
    <row r="509" spans="1:25" ht="20.100000000000001" customHeight="1" thickTop="1" thickBot="1">
      <c r="A509" s="14" t="s">
        <v>525</v>
      </c>
      <c r="B509" s="33"/>
      <c r="C509" s="10"/>
      <c r="D509" s="42"/>
      <c r="E509" s="15"/>
      <c r="F509" s="15"/>
      <c r="G509" s="43"/>
      <c r="H509" s="44"/>
      <c r="I509" s="44"/>
      <c r="J509" s="44"/>
      <c r="K509" s="16"/>
      <c r="L509" s="16"/>
      <c r="M509" s="44"/>
      <c r="N509" s="48"/>
      <c r="O509" s="61"/>
      <c r="P509" s="46"/>
      <c r="Q509" s="46"/>
      <c r="R509" s="16"/>
      <c r="S509" s="16"/>
      <c r="T509" s="47"/>
      <c r="U509" s="17">
        <f t="shared" ca="1" si="13"/>
        <v>44493</v>
      </c>
      <c r="V509" s="18">
        <f t="shared" ca="1" si="15"/>
        <v>121.8986301369863</v>
      </c>
      <c r="W509" s="79"/>
      <c r="X509" s="79"/>
      <c r="Y509" s="82"/>
    </row>
    <row r="510" spans="1:25" ht="20.100000000000001" customHeight="1" thickTop="1" thickBot="1">
      <c r="A510" s="14" t="s">
        <v>526</v>
      </c>
      <c r="B510" s="33"/>
      <c r="C510" s="10"/>
      <c r="D510" s="42"/>
      <c r="E510" s="15"/>
      <c r="F510" s="15"/>
      <c r="G510" s="43"/>
      <c r="H510" s="44"/>
      <c r="I510" s="44"/>
      <c r="J510" s="44"/>
      <c r="K510" s="16"/>
      <c r="L510" s="16"/>
      <c r="M510" s="44"/>
      <c r="N510" s="48"/>
      <c r="O510" s="61"/>
      <c r="P510" s="46"/>
      <c r="Q510" s="46"/>
      <c r="R510" s="16"/>
      <c r="S510" s="16"/>
      <c r="T510" s="47"/>
      <c r="U510" s="17">
        <f t="shared" ca="1" si="13"/>
        <v>44493</v>
      </c>
      <c r="V510" s="18">
        <f t="shared" ca="1" si="15"/>
        <v>121.8986301369863</v>
      </c>
      <c r="W510" s="79"/>
      <c r="X510" s="79"/>
      <c r="Y510" s="82"/>
    </row>
    <row r="511" spans="1:25" ht="20.100000000000001" customHeight="1" thickTop="1" thickBot="1">
      <c r="A511" s="14" t="s">
        <v>527</v>
      </c>
      <c r="B511" s="33"/>
      <c r="C511" s="10"/>
      <c r="D511" s="42"/>
      <c r="E511" s="15"/>
      <c r="F511" s="15"/>
      <c r="G511" s="43"/>
      <c r="H511" s="44"/>
      <c r="I511" s="44"/>
      <c r="J511" s="44"/>
      <c r="K511" s="16"/>
      <c r="L511" s="16"/>
      <c r="M511" s="44"/>
      <c r="N511" s="48"/>
      <c r="O511" s="61"/>
      <c r="P511" s="46"/>
      <c r="Q511" s="46"/>
      <c r="R511" s="16"/>
      <c r="S511" s="16"/>
      <c r="T511" s="47"/>
      <c r="U511" s="17">
        <f t="shared" ca="1" si="13"/>
        <v>44493</v>
      </c>
      <c r="V511" s="18">
        <f t="shared" ca="1" si="15"/>
        <v>121.8986301369863</v>
      </c>
      <c r="W511" s="79"/>
      <c r="X511" s="79"/>
      <c r="Y511" s="82"/>
    </row>
    <row r="512" spans="1:25" ht="20.100000000000001" customHeight="1" thickTop="1" thickBot="1">
      <c r="A512" s="14" t="s">
        <v>528</v>
      </c>
      <c r="B512" s="33"/>
      <c r="C512" s="10"/>
      <c r="D512" s="42"/>
      <c r="E512" s="15"/>
      <c r="F512" s="15"/>
      <c r="G512" s="43"/>
      <c r="H512" s="44"/>
      <c r="I512" s="44"/>
      <c r="J512" s="44"/>
      <c r="K512" s="16"/>
      <c r="L512" s="16"/>
      <c r="M512" s="44"/>
      <c r="N512" s="48"/>
      <c r="O512" s="61"/>
      <c r="P512" s="46"/>
      <c r="Q512" s="46"/>
      <c r="R512" s="16"/>
      <c r="S512" s="16"/>
      <c r="T512" s="47"/>
      <c r="U512" s="17">
        <f t="shared" ca="1" si="13"/>
        <v>44493</v>
      </c>
      <c r="V512" s="18">
        <f t="shared" ca="1" si="15"/>
        <v>121.8986301369863</v>
      </c>
      <c r="W512" s="79"/>
      <c r="X512" s="79"/>
      <c r="Y512" s="82"/>
    </row>
    <row r="513" spans="1:25" ht="20.100000000000001" customHeight="1" thickTop="1" thickBot="1">
      <c r="A513" s="14" t="s">
        <v>529</v>
      </c>
      <c r="B513" s="33"/>
      <c r="C513" s="10"/>
      <c r="D513" s="42"/>
      <c r="E513" s="15"/>
      <c r="F513" s="15"/>
      <c r="G513" s="43"/>
      <c r="H513" s="44"/>
      <c r="I513" s="44"/>
      <c r="J513" s="44"/>
      <c r="K513" s="16"/>
      <c r="L513" s="16"/>
      <c r="M513" s="44"/>
      <c r="N513" s="48"/>
      <c r="O513" s="61"/>
      <c r="P513" s="46"/>
      <c r="Q513" s="46"/>
      <c r="R513" s="16"/>
      <c r="S513" s="16"/>
      <c r="T513" s="47"/>
      <c r="U513" s="17">
        <f t="shared" ca="1" si="13"/>
        <v>44493</v>
      </c>
      <c r="V513" s="18">
        <f t="shared" ca="1" si="15"/>
        <v>121.8986301369863</v>
      </c>
      <c r="W513" s="79"/>
      <c r="X513" s="79"/>
      <c r="Y513" s="82"/>
    </row>
    <row r="514" spans="1:25" ht="20.100000000000001" customHeight="1" thickTop="1" thickBot="1">
      <c r="A514" s="14" t="s">
        <v>530</v>
      </c>
      <c r="B514" s="33"/>
      <c r="C514" s="10"/>
      <c r="D514" s="42"/>
      <c r="E514" s="15"/>
      <c r="F514" s="15"/>
      <c r="G514" s="43"/>
      <c r="H514" s="44"/>
      <c r="I514" s="44"/>
      <c r="J514" s="44"/>
      <c r="K514" s="16"/>
      <c r="L514" s="16"/>
      <c r="M514" s="44"/>
      <c r="N514" s="48"/>
      <c r="O514" s="61"/>
      <c r="P514" s="46"/>
      <c r="Q514" s="46"/>
      <c r="R514" s="16"/>
      <c r="S514" s="16"/>
      <c r="T514" s="47"/>
      <c r="U514" s="17">
        <f t="shared" ca="1" si="13"/>
        <v>44493</v>
      </c>
      <c r="V514" s="18">
        <f t="shared" ca="1" si="15"/>
        <v>121.8986301369863</v>
      </c>
      <c r="W514" s="79"/>
      <c r="X514" s="79"/>
      <c r="Y514" s="82"/>
    </row>
    <row r="515" spans="1:25" ht="20.100000000000001" customHeight="1" thickTop="1" thickBot="1">
      <c r="A515" s="14" t="s">
        <v>531</v>
      </c>
      <c r="B515" s="33"/>
      <c r="C515" s="10"/>
      <c r="D515" s="42"/>
      <c r="E515" s="15"/>
      <c r="F515" s="15"/>
      <c r="G515" s="43"/>
      <c r="H515" s="44"/>
      <c r="I515" s="44"/>
      <c r="J515" s="44"/>
      <c r="K515" s="16"/>
      <c r="L515" s="16"/>
      <c r="M515" s="44"/>
      <c r="N515" s="48"/>
      <c r="O515" s="61"/>
      <c r="P515" s="46"/>
      <c r="Q515" s="46"/>
      <c r="R515" s="16"/>
      <c r="S515" s="16"/>
      <c r="T515" s="47"/>
      <c r="U515" s="17">
        <f t="shared" ca="1" si="13"/>
        <v>44493</v>
      </c>
      <c r="V515" s="18">
        <f t="shared" ca="1" si="15"/>
        <v>121.8986301369863</v>
      </c>
      <c r="W515" s="79"/>
      <c r="X515" s="79"/>
      <c r="Y515" s="82"/>
    </row>
    <row r="516" spans="1:25" ht="20.100000000000001" customHeight="1" thickTop="1" thickBot="1">
      <c r="A516" s="14" t="s">
        <v>532</v>
      </c>
      <c r="B516" s="33"/>
      <c r="C516" s="10"/>
      <c r="D516" s="42"/>
      <c r="E516" s="15"/>
      <c r="F516" s="15"/>
      <c r="G516" s="43"/>
      <c r="H516" s="44"/>
      <c r="I516" s="44"/>
      <c r="J516" s="44"/>
      <c r="K516" s="16"/>
      <c r="L516" s="16"/>
      <c r="M516" s="44"/>
      <c r="N516" s="48"/>
      <c r="O516" s="61"/>
      <c r="P516" s="46"/>
      <c r="Q516" s="46"/>
      <c r="R516" s="16"/>
      <c r="S516" s="16"/>
      <c r="T516" s="47"/>
      <c r="U516" s="17">
        <f t="shared" ca="1" si="13"/>
        <v>44493</v>
      </c>
      <c r="V516" s="18">
        <f t="shared" ca="1" si="15"/>
        <v>121.8986301369863</v>
      </c>
      <c r="W516" s="79"/>
      <c r="X516" s="79"/>
      <c r="Y516" s="82"/>
    </row>
    <row r="517" spans="1:25" ht="20.100000000000001" customHeight="1" thickTop="1" thickBot="1">
      <c r="A517" s="14" t="s">
        <v>533</v>
      </c>
      <c r="B517" s="33"/>
      <c r="C517" s="10"/>
      <c r="D517" s="42"/>
      <c r="E517" s="15"/>
      <c r="F517" s="15"/>
      <c r="G517" s="43"/>
      <c r="H517" s="44"/>
      <c r="I517" s="44"/>
      <c r="J517" s="44"/>
      <c r="K517" s="16"/>
      <c r="L517" s="16"/>
      <c r="M517" s="44"/>
      <c r="N517" s="48"/>
      <c r="O517" s="61"/>
      <c r="P517" s="46"/>
      <c r="Q517" s="46"/>
      <c r="R517" s="16"/>
      <c r="S517" s="16"/>
      <c r="T517" s="47"/>
      <c r="U517" s="17">
        <f t="shared" ca="1" si="13"/>
        <v>44493</v>
      </c>
      <c r="V517" s="18">
        <f t="shared" ca="1" si="15"/>
        <v>121.8986301369863</v>
      </c>
      <c r="W517" s="79"/>
      <c r="X517" s="79"/>
      <c r="Y517" s="82"/>
    </row>
    <row r="518" spans="1:25" ht="20.100000000000001" customHeight="1" thickTop="1" thickBot="1">
      <c r="A518" s="14" t="s">
        <v>534</v>
      </c>
      <c r="B518" s="33"/>
      <c r="C518" s="10"/>
      <c r="D518" s="42"/>
      <c r="E518" s="15"/>
      <c r="F518" s="15"/>
      <c r="G518" s="43"/>
      <c r="H518" s="44"/>
      <c r="I518" s="44"/>
      <c r="J518" s="44"/>
      <c r="K518" s="16"/>
      <c r="L518" s="16"/>
      <c r="M518" s="44"/>
      <c r="N518" s="48"/>
      <c r="O518" s="61"/>
      <c r="P518" s="46"/>
      <c r="Q518" s="46"/>
      <c r="R518" s="16"/>
      <c r="S518" s="16"/>
      <c r="T518" s="47"/>
      <c r="U518" s="17">
        <f t="shared" ca="1" si="13"/>
        <v>44493</v>
      </c>
      <c r="V518" s="18">
        <f t="shared" ca="1" si="15"/>
        <v>121.8986301369863</v>
      </c>
      <c r="W518" s="79"/>
      <c r="X518" s="79"/>
      <c r="Y518" s="82"/>
    </row>
    <row r="519" spans="1:25" ht="20.100000000000001" customHeight="1" thickTop="1" thickBot="1">
      <c r="A519" s="14" t="s">
        <v>535</v>
      </c>
      <c r="B519" s="33"/>
      <c r="C519" s="10"/>
      <c r="D519" s="42"/>
      <c r="E519" s="15"/>
      <c r="F519" s="15"/>
      <c r="G519" s="43"/>
      <c r="H519" s="44"/>
      <c r="I519" s="44"/>
      <c r="J519" s="44"/>
      <c r="K519" s="16"/>
      <c r="L519" s="16"/>
      <c r="M519" s="44"/>
      <c r="N519" s="48"/>
      <c r="O519" s="61"/>
      <c r="P519" s="46"/>
      <c r="Q519" s="46"/>
      <c r="R519" s="16"/>
      <c r="S519" s="16"/>
      <c r="T519" s="47"/>
      <c r="U519" s="17">
        <f t="shared" ca="1" si="13"/>
        <v>44493</v>
      </c>
      <c r="V519" s="18">
        <f t="shared" ca="1" si="15"/>
        <v>121.8986301369863</v>
      </c>
      <c r="W519" s="79"/>
      <c r="X519" s="79"/>
      <c r="Y519" s="82"/>
    </row>
    <row r="520" spans="1:25" ht="20.100000000000001" customHeight="1" thickTop="1" thickBot="1">
      <c r="A520" s="14" t="s">
        <v>536</v>
      </c>
      <c r="B520" s="33"/>
      <c r="C520" s="10"/>
      <c r="D520" s="42"/>
      <c r="E520" s="15"/>
      <c r="F520" s="15"/>
      <c r="G520" s="43"/>
      <c r="H520" s="44"/>
      <c r="I520" s="44"/>
      <c r="J520" s="44"/>
      <c r="K520" s="16"/>
      <c r="L520" s="16"/>
      <c r="M520" s="44"/>
      <c r="N520" s="48"/>
      <c r="O520" s="61"/>
      <c r="P520" s="46"/>
      <c r="Q520" s="46"/>
      <c r="R520" s="16"/>
      <c r="S520" s="16"/>
      <c r="T520" s="47"/>
      <c r="U520" s="17">
        <f t="shared" ca="1" si="13"/>
        <v>44493</v>
      </c>
      <c r="V520" s="18">
        <f t="shared" ca="1" si="15"/>
        <v>121.8986301369863</v>
      </c>
      <c r="W520" s="79"/>
      <c r="X520" s="79"/>
      <c r="Y520" s="82"/>
    </row>
    <row r="521" spans="1:25" ht="20.100000000000001" customHeight="1" thickTop="1" thickBot="1">
      <c r="A521" s="14" t="s">
        <v>537</v>
      </c>
      <c r="B521" s="33"/>
      <c r="C521" s="10"/>
      <c r="D521" s="42"/>
      <c r="E521" s="15"/>
      <c r="F521" s="15"/>
      <c r="G521" s="43"/>
      <c r="H521" s="44"/>
      <c r="I521" s="44"/>
      <c r="J521" s="44"/>
      <c r="K521" s="16"/>
      <c r="L521" s="16"/>
      <c r="M521" s="44"/>
      <c r="N521" s="48"/>
      <c r="O521" s="61"/>
      <c r="P521" s="46"/>
      <c r="Q521" s="46"/>
      <c r="R521" s="16"/>
      <c r="S521" s="16"/>
      <c r="T521" s="47"/>
      <c r="U521" s="17">
        <f t="shared" ca="1" si="13"/>
        <v>44493</v>
      </c>
      <c r="V521" s="18">
        <f t="shared" ref="V521:V584" ca="1" si="16">+(U521-D521)/365</f>
        <v>121.8986301369863</v>
      </c>
      <c r="W521" s="79"/>
      <c r="X521" s="79"/>
      <c r="Y521" s="82"/>
    </row>
    <row r="522" spans="1:25" ht="20.100000000000001" customHeight="1" thickTop="1" thickBot="1">
      <c r="A522" s="14" t="s">
        <v>538</v>
      </c>
      <c r="B522" s="33"/>
      <c r="C522" s="10"/>
      <c r="D522" s="42"/>
      <c r="E522" s="15"/>
      <c r="F522" s="15"/>
      <c r="G522" s="43"/>
      <c r="H522" s="44"/>
      <c r="I522" s="44"/>
      <c r="J522" s="44"/>
      <c r="K522" s="16"/>
      <c r="L522" s="16"/>
      <c r="M522" s="44"/>
      <c r="N522" s="48"/>
      <c r="O522" s="61"/>
      <c r="P522" s="46"/>
      <c r="Q522" s="46"/>
      <c r="R522" s="16"/>
      <c r="S522" s="16"/>
      <c r="T522" s="47"/>
      <c r="U522" s="17">
        <f t="shared" ca="1" si="13"/>
        <v>44493</v>
      </c>
      <c r="V522" s="18">
        <f t="shared" ca="1" si="16"/>
        <v>121.8986301369863</v>
      </c>
      <c r="W522" s="79"/>
      <c r="X522" s="79"/>
      <c r="Y522" s="82"/>
    </row>
    <row r="523" spans="1:25" ht="20.100000000000001" customHeight="1" thickTop="1" thickBot="1">
      <c r="A523" s="14" t="s">
        <v>539</v>
      </c>
      <c r="B523" s="33"/>
      <c r="C523" s="10"/>
      <c r="D523" s="42"/>
      <c r="E523" s="15"/>
      <c r="F523" s="15"/>
      <c r="G523" s="43"/>
      <c r="H523" s="44"/>
      <c r="I523" s="44"/>
      <c r="J523" s="44"/>
      <c r="K523" s="16"/>
      <c r="L523" s="16"/>
      <c r="M523" s="44"/>
      <c r="N523" s="48"/>
      <c r="O523" s="61"/>
      <c r="P523" s="46"/>
      <c r="Q523" s="46"/>
      <c r="R523" s="16"/>
      <c r="S523" s="16"/>
      <c r="T523" s="47"/>
      <c r="U523" s="17">
        <f t="shared" ca="1" si="13"/>
        <v>44493</v>
      </c>
      <c r="V523" s="18">
        <f t="shared" ca="1" si="16"/>
        <v>121.8986301369863</v>
      </c>
      <c r="W523" s="79"/>
      <c r="X523" s="79"/>
      <c r="Y523" s="82"/>
    </row>
    <row r="524" spans="1:25" ht="20.100000000000001" customHeight="1" thickTop="1" thickBot="1">
      <c r="A524" s="14" t="s">
        <v>540</v>
      </c>
      <c r="B524" s="33"/>
      <c r="C524" s="10"/>
      <c r="D524" s="42"/>
      <c r="E524" s="15"/>
      <c r="F524" s="15"/>
      <c r="G524" s="43"/>
      <c r="H524" s="44"/>
      <c r="I524" s="44"/>
      <c r="J524" s="44"/>
      <c r="K524" s="16"/>
      <c r="L524" s="16"/>
      <c r="M524" s="44"/>
      <c r="N524" s="48"/>
      <c r="O524" s="61"/>
      <c r="P524" s="46"/>
      <c r="Q524" s="46"/>
      <c r="R524" s="16"/>
      <c r="S524" s="16"/>
      <c r="T524" s="47"/>
      <c r="U524" s="17">
        <f t="shared" ca="1" si="13"/>
        <v>44493</v>
      </c>
      <c r="V524" s="18">
        <f t="shared" ca="1" si="16"/>
        <v>121.8986301369863</v>
      </c>
      <c r="W524" s="79"/>
      <c r="X524" s="79"/>
      <c r="Y524" s="82"/>
    </row>
    <row r="525" spans="1:25" ht="20.100000000000001" customHeight="1" thickTop="1" thickBot="1">
      <c r="A525" s="14" t="s">
        <v>541</v>
      </c>
      <c r="B525" s="33"/>
      <c r="C525" s="10"/>
      <c r="D525" s="42"/>
      <c r="E525" s="15"/>
      <c r="F525" s="15"/>
      <c r="G525" s="43"/>
      <c r="H525" s="44"/>
      <c r="I525" s="44"/>
      <c r="J525" s="44"/>
      <c r="K525" s="16"/>
      <c r="L525" s="16"/>
      <c r="M525" s="44"/>
      <c r="N525" s="48"/>
      <c r="O525" s="61"/>
      <c r="P525" s="46"/>
      <c r="Q525" s="46"/>
      <c r="R525" s="16"/>
      <c r="S525" s="16"/>
      <c r="T525" s="47"/>
      <c r="U525" s="17">
        <f t="shared" ca="1" si="13"/>
        <v>44493</v>
      </c>
      <c r="V525" s="18">
        <f t="shared" ca="1" si="16"/>
        <v>121.8986301369863</v>
      </c>
      <c r="W525" s="79"/>
      <c r="X525" s="79"/>
      <c r="Y525" s="82"/>
    </row>
    <row r="526" spans="1:25" ht="20.100000000000001" customHeight="1" thickTop="1" thickBot="1">
      <c r="A526" s="14" t="s">
        <v>542</v>
      </c>
      <c r="B526" s="33"/>
      <c r="C526" s="10"/>
      <c r="D526" s="42"/>
      <c r="E526" s="15"/>
      <c r="F526" s="15"/>
      <c r="G526" s="43"/>
      <c r="H526" s="44"/>
      <c r="I526" s="44"/>
      <c r="J526" s="44"/>
      <c r="K526" s="16"/>
      <c r="L526" s="16"/>
      <c r="M526" s="44"/>
      <c r="N526" s="48"/>
      <c r="O526" s="61"/>
      <c r="P526" s="46"/>
      <c r="Q526" s="46"/>
      <c r="R526" s="16"/>
      <c r="S526" s="16"/>
      <c r="T526" s="47"/>
      <c r="U526" s="17">
        <f t="shared" ca="1" si="13"/>
        <v>44493</v>
      </c>
      <c r="V526" s="18">
        <f t="shared" ca="1" si="16"/>
        <v>121.8986301369863</v>
      </c>
      <c r="W526" s="79"/>
      <c r="X526" s="79"/>
      <c r="Y526" s="82"/>
    </row>
    <row r="527" spans="1:25" ht="20.100000000000001" customHeight="1" thickTop="1" thickBot="1">
      <c r="A527" s="14" t="s">
        <v>543</v>
      </c>
      <c r="B527" s="33"/>
      <c r="C527" s="10"/>
      <c r="D527" s="42"/>
      <c r="E527" s="15"/>
      <c r="F527" s="15"/>
      <c r="G527" s="43"/>
      <c r="H527" s="44"/>
      <c r="I527" s="44"/>
      <c r="J527" s="44"/>
      <c r="K527" s="16"/>
      <c r="L527" s="16"/>
      <c r="M527" s="44"/>
      <c r="N527" s="48"/>
      <c r="O527" s="61"/>
      <c r="P527" s="46"/>
      <c r="Q527" s="46"/>
      <c r="R527" s="16"/>
      <c r="S527" s="16"/>
      <c r="T527" s="47"/>
      <c r="U527" s="17">
        <f t="shared" ca="1" si="13"/>
        <v>44493</v>
      </c>
      <c r="V527" s="18">
        <f t="shared" ca="1" si="16"/>
        <v>121.8986301369863</v>
      </c>
      <c r="W527" s="79"/>
      <c r="X527" s="79"/>
      <c r="Y527" s="82"/>
    </row>
    <row r="528" spans="1:25" ht="20.100000000000001" customHeight="1" thickTop="1" thickBot="1">
      <c r="A528" s="14" t="s">
        <v>544</v>
      </c>
      <c r="B528" s="33"/>
      <c r="C528" s="10"/>
      <c r="D528" s="42"/>
      <c r="E528" s="15"/>
      <c r="F528" s="15"/>
      <c r="G528" s="43"/>
      <c r="H528" s="44"/>
      <c r="I528" s="44"/>
      <c r="J528" s="44"/>
      <c r="K528" s="16"/>
      <c r="L528" s="16"/>
      <c r="M528" s="44"/>
      <c r="N528" s="48"/>
      <c r="O528" s="61"/>
      <c r="P528" s="46"/>
      <c r="Q528" s="46"/>
      <c r="R528" s="16"/>
      <c r="S528" s="16"/>
      <c r="T528" s="47"/>
      <c r="U528" s="17">
        <f t="shared" ca="1" si="13"/>
        <v>44493</v>
      </c>
      <c r="V528" s="18">
        <f t="shared" ca="1" si="16"/>
        <v>121.8986301369863</v>
      </c>
      <c r="W528" s="79"/>
      <c r="X528" s="79"/>
      <c r="Y528" s="82"/>
    </row>
    <row r="529" spans="1:25" ht="20.100000000000001" customHeight="1" thickTop="1" thickBot="1">
      <c r="A529" s="14" t="s">
        <v>545</v>
      </c>
      <c r="B529" s="33"/>
      <c r="C529" s="10"/>
      <c r="D529" s="42"/>
      <c r="E529" s="15"/>
      <c r="F529" s="15"/>
      <c r="G529" s="43"/>
      <c r="H529" s="44"/>
      <c r="I529" s="44"/>
      <c r="J529" s="44"/>
      <c r="K529" s="16"/>
      <c r="L529" s="16"/>
      <c r="M529" s="44"/>
      <c r="N529" s="48"/>
      <c r="O529" s="61"/>
      <c r="P529" s="46"/>
      <c r="Q529" s="46"/>
      <c r="R529" s="16"/>
      <c r="S529" s="16"/>
      <c r="T529" s="47"/>
      <c r="U529" s="17">
        <f t="shared" ca="1" si="13"/>
        <v>44493</v>
      </c>
      <c r="V529" s="18">
        <f t="shared" ca="1" si="16"/>
        <v>121.8986301369863</v>
      </c>
      <c r="W529" s="79"/>
      <c r="X529" s="79"/>
      <c r="Y529" s="82"/>
    </row>
    <row r="530" spans="1:25" ht="20.100000000000001" customHeight="1" thickTop="1" thickBot="1">
      <c r="A530" s="14" t="s">
        <v>546</v>
      </c>
      <c r="B530" s="33"/>
      <c r="C530" s="10"/>
      <c r="D530" s="42"/>
      <c r="E530" s="15"/>
      <c r="F530" s="15"/>
      <c r="G530" s="43"/>
      <c r="H530" s="44"/>
      <c r="I530" s="44"/>
      <c r="J530" s="44"/>
      <c r="K530" s="16"/>
      <c r="L530" s="16"/>
      <c r="M530" s="44"/>
      <c r="N530" s="48"/>
      <c r="O530" s="61"/>
      <c r="P530" s="46"/>
      <c r="Q530" s="46"/>
      <c r="R530" s="16"/>
      <c r="S530" s="16"/>
      <c r="T530" s="47"/>
      <c r="U530" s="17">
        <f t="shared" ca="1" si="13"/>
        <v>44493</v>
      </c>
      <c r="V530" s="18">
        <f t="shared" ca="1" si="16"/>
        <v>121.8986301369863</v>
      </c>
      <c r="W530" s="79"/>
      <c r="X530" s="79"/>
      <c r="Y530" s="82"/>
    </row>
    <row r="531" spans="1:25" ht="20.100000000000001" customHeight="1" thickTop="1" thickBot="1">
      <c r="A531" s="14" t="s">
        <v>547</v>
      </c>
      <c r="B531" s="33"/>
      <c r="C531" s="10"/>
      <c r="D531" s="42"/>
      <c r="E531" s="15"/>
      <c r="F531" s="15"/>
      <c r="G531" s="43"/>
      <c r="H531" s="44"/>
      <c r="I531" s="44"/>
      <c r="J531" s="44"/>
      <c r="K531" s="16"/>
      <c r="L531" s="16"/>
      <c r="M531" s="44"/>
      <c r="N531" s="48"/>
      <c r="O531" s="61"/>
      <c r="P531" s="46"/>
      <c r="Q531" s="46"/>
      <c r="R531" s="16"/>
      <c r="S531" s="16"/>
      <c r="T531" s="47"/>
      <c r="U531" s="17">
        <f t="shared" ca="1" si="13"/>
        <v>44493</v>
      </c>
      <c r="V531" s="18">
        <f t="shared" ca="1" si="16"/>
        <v>121.8986301369863</v>
      </c>
      <c r="W531" s="79"/>
      <c r="X531" s="79"/>
      <c r="Y531" s="82"/>
    </row>
    <row r="532" spans="1:25" ht="20.100000000000001" customHeight="1" thickTop="1" thickBot="1">
      <c r="A532" s="14" t="s">
        <v>548</v>
      </c>
      <c r="B532" s="33"/>
      <c r="C532" s="10"/>
      <c r="D532" s="42"/>
      <c r="E532" s="15"/>
      <c r="F532" s="15"/>
      <c r="G532" s="43"/>
      <c r="H532" s="44"/>
      <c r="I532" s="44"/>
      <c r="J532" s="44"/>
      <c r="K532" s="16"/>
      <c r="L532" s="16"/>
      <c r="M532" s="44"/>
      <c r="N532" s="48"/>
      <c r="O532" s="61"/>
      <c r="P532" s="46"/>
      <c r="Q532" s="46"/>
      <c r="R532" s="16"/>
      <c r="S532" s="16"/>
      <c r="T532" s="47"/>
      <c r="U532" s="17">
        <f t="shared" ca="1" si="13"/>
        <v>44493</v>
      </c>
      <c r="V532" s="18">
        <f t="shared" ca="1" si="16"/>
        <v>121.8986301369863</v>
      </c>
      <c r="W532" s="79"/>
      <c r="X532" s="79"/>
      <c r="Y532" s="82"/>
    </row>
    <row r="533" spans="1:25" ht="20.100000000000001" customHeight="1" thickTop="1" thickBot="1">
      <c r="A533" s="14" t="s">
        <v>549</v>
      </c>
      <c r="B533" s="33"/>
      <c r="C533" s="10"/>
      <c r="D533" s="42"/>
      <c r="E533" s="15"/>
      <c r="F533" s="15"/>
      <c r="G533" s="43"/>
      <c r="H533" s="44"/>
      <c r="I533" s="44"/>
      <c r="J533" s="44"/>
      <c r="K533" s="16"/>
      <c r="L533" s="16"/>
      <c r="M533" s="44"/>
      <c r="N533" s="48"/>
      <c r="O533" s="61"/>
      <c r="P533" s="46"/>
      <c r="Q533" s="46"/>
      <c r="R533" s="16"/>
      <c r="S533" s="16"/>
      <c r="T533" s="47"/>
      <c r="U533" s="17">
        <f t="shared" ca="1" si="13"/>
        <v>44493</v>
      </c>
      <c r="V533" s="18">
        <f t="shared" ca="1" si="16"/>
        <v>121.8986301369863</v>
      </c>
      <c r="W533" s="79"/>
      <c r="X533" s="79"/>
      <c r="Y533" s="82"/>
    </row>
    <row r="534" spans="1:25" ht="20.100000000000001" customHeight="1" thickTop="1" thickBot="1">
      <c r="A534" s="14" t="s">
        <v>550</v>
      </c>
      <c r="B534" s="33"/>
      <c r="C534" s="10"/>
      <c r="D534" s="42"/>
      <c r="E534" s="15"/>
      <c r="F534" s="15"/>
      <c r="G534" s="43"/>
      <c r="H534" s="44"/>
      <c r="I534" s="44"/>
      <c r="J534" s="44"/>
      <c r="K534" s="16"/>
      <c r="L534" s="16"/>
      <c r="M534" s="44"/>
      <c r="N534" s="48"/>
      <c r="O534" s="61"/>
      <c r="P534" s="46"/>
      <c r="Q534" s="46"/>
      <c r="R534" s="16"/>
      <c r="S534" s="16"/>
      <c r="T534" s="47"/>
      <c r="U534" s="17">
        <f t="shared" ca="1" si="13"/>
        <v>44493</v>
      </c>
      <c r="V534" s="18">
        <f t="shared" ca="1" si="16"/>
        <v>121.8986301369863</v>
      </c>
      <c r="W534" s="79"/>
      <c r="X534" s="79"/>
      <c r="Y534" s="82"/>
    </row>
    <row r="535" spans="1:25" ht="20.100000000000001" customHeight="1" thickTop="1" thickBot="1">
      <c r="A535" s="14" t="s">
        <v>551</v>
      </c>
      <c r="B535" s="33"/>
      <c r="C535" s="10"/>
      <c r="D535" s="42"/>
      <c r="E535" s="15"/>
      <c r="F535" s="15"/>
      <c r="G535" s="43"/>
      <c r="H535" s="44"/>
      <c r="I535" s="44"/>
      <c r="J535" s="44"/>
      <c r="K535" s="16"/>
      <c r="L535" s="16"/>
      <c r="M535" s="44"/>
      <c r="N535" s="48"/>
      <c r="O535" s="61"/>
      <c r="P535" s="46"/>
      <c r="Q535" s="46"/>
      <c r="R535" s="16"/>
      <c r="S535" s="16"/>
      <c r="T535" s="47"/>
      <c r="U535" s="17">
        <f t="shared" ca="1" si="13"/>
        <v>44493</v>
      </c>
      <c r="V535" s="18">
        <f t="shared" ca="1" si="16"/>
        <v>121.8986301369863</v>
      </c>
      <c r="W535" s="79"/>
      <c r="X535" s="79"/>
      <c r="Y535" s="82"/>
    </row>
    <row r="536" spans="1:25" ht="20.100000000000001" customHeight="1" thickTop="1" thickBot="1">
      <c r="A536" s="14" t="s">
        <v>552</v>
      </c>
      <c r="B536" s="33"/>
      <c r="C536" s="10"/>
      <c r="D536" s="42"/>
      <c r="E536" s="15"/>
      <c r="F536" s="15"/>
      <c r="G536" s="43"/>
      <c r="H536" s="44"/>
      <c r="I536" s="44"/>
      <c r="J536" s="44"/>
      <c r="K536" s="16"/>
      <c r="L536" s="16"/>
      <c r="M536" s="44"/>
      <c r="N536" s="48"/>
      <c r="O536" s="61"/>
      <c r="P536" s="46"/>
      <c r="Q536" s="46"/>
      <c r="R536" s="16"/>
      <c r="S536" s="16"/>
      <c r="T536" s="47"/>
      <c r="U536" s="17">
        <f t="shared" ca="1" si="13"/>
        <v>44493</v>
      </c>
      <c r="V536" s="18">
        <f t="shared" ca="1" si="16"/>
        <v>121.8986301369863</v>
      </c>
      <c r="W536" s="79"/>
      <c r="X536" s="79"/>
      <c r="Y536" s="82"/>
    </row>
    <row r="537" spans="1:25" ht="20.100000000000001" customHeight="1" thickTop="1" thickBot="1">
      <c r="A537" s="14" t="s">
        <v>553</v>
      </c>
      <c r="B537" s="33"/>
      <c r="C537" s="10"/>
      <c r="D537" s="42"/>
      <c r="E537" s="15"/>
      <c r="F537" s="15"/>
      <c r="G537" s="43"/>
      <c r="H537" s="44"/>
      <c r="I537" s="44"/>
      <c r="J537" s="44"/>
      <c r="K537" s="16"/>
      <c r="L537" s="16"/>
      <c r="M537" s="44"/>
      <c r="N537" s="48"/>
      <c r="O537" s="61"/>
      <c r="P537" s="46"/>
      <c r="Q537" s="46"/>
      <c r="R537" s="16"/>
      <c r="S537" s="16"/>
      <c r="T537" s="47"/>
      <c r="U537" s="17">
        <f t="shared" ca="1" si="13"/>
        <v>44493</v>
      </c>
      <c r="V537" s="18">
        <f t="shared" ca="1" si="16"/>
        <v>121.8986301369863</v>
      </c>
      <c r="W537" s="79"/>
      <c r="X537" s="79"/>
      <c r="Y537" s="82"/>
    </row>
    <row r="538" spans="1:25" ht="20.100000000000001" customHeight="1" thickTop="1" thickBot="1">
      <c r="A538" s="14" t="s">
        <v>554</v>
      </c>
      <c r="B538" s="33"/>
      <c r="C538" s="10"/>
      <c r="D538" s="42"/>
      <c r="E538" s="15"/>
      <c r="F538" s="15"/>
      <c r="G538" s="43"/>
      <c r="H538" s="44"/>
      <c r="I538" s="44"/>
      <c r="J538" s="44"/>
      <c r="K538" s="16"/>
      <c r="L538" s="16"/>
      <c r="M538" s="44"/>
      <c r="N538" s="48"/>
      <c r="O538" s="61"/>
      <c r="P538" s="46"/>
      <c r="Q538" s="46"/>
      <c r="R538" s="16"/>
      <c r="S538" s="16"/>
      <c r="T538" s="47"/>
      <c r="U538" s="17">
        <f t="shared" ca="1" si="13"/>
        <v>44493</v>
      </c>
      <c r="V538" s="18">
        <f t="shared" ca="1" si="16"/>
        <v>121.8986301369863</v>
      </c>
      <c r="W538" s="79"/>
      <c r="X538" s="79"/>
      <c r="Y538" s="82"/>
    </row>
    <row r="539" spans="1:25" ht="20.100000000000001" customHeight="1" thickTop="1" thickBot="1">
      <c r="A539" s="14" t="s">
        <v>555</v>
      </c>
      <c r="B539" s="33"/>
      <c r="C539" s="10"/>
      <c r="D539" s="42"/>
      <c r="E539" s="15"/>
      <c r="F539" s="15"/>
      <c r="G539" s="43"/>
      <c r="H539" s="44"/>
      <c r="I539" s="44"/>
      <c r="J539" s="44"/>
      <c r="K539" s="16"/>
      <c r="L539" s="16"/>
      <c r="M539" s="44"/>
      <c r="N539" s="48"/>
      <c r="O539" s="61"/>
      <c r="P539" s="46"/>
      <c r="Q539" s="46"/>
      <c r="R539" s="16"/>
      <c r="S539" s="16"/>
      <c r="T539" s="47"/>
      <c r="U539" s="17">
        <f t="shared" ca="1" si="13"/>
        <v>44493</v>
      </c>
      <c r="V539" s="18">
        <f t="shared" ca="1" si="16"/>
        <v>121.8986301369863</v>
      </c>
      <c r="W539" s="79"/>
      <c r="X539" s="79"/>
      <c r="Y539" s="82"/>
    </row>
    <row r="540" spans="1:25" ht="20.100000000000001" customHeight="1" thickTop="1" thickBot="1">
      <c r="A540" s="14" t="s">
        <v>556</v>
      </c>
      <c r="B540" s="33"/>
      <c r="C540" s="10"/>
      <c r="D540" s="42"/>
      <c r="E540" s="15"/>
      <c r="F540" s="15"/>
      <c r="G540" s="43"/>
      <c r="H540" s="44"/>
      <c r="I540" s="44"/>
      <c r="J540" s="44"/>
      <c r="K540" s="16"/>
      <c r="L540" s="16"/>
      <c r="M540" s="44"/>
      <c r="N540" s="48"/>
      <c r="O540" s="61"/>
      <c r="P540" s="46"/>
      <c r="Q540" s="46"/>
      <c r="R540" s="16"/>
      <c r="S540" s="16"/>
      <c r="T540" s="47"/>
      <c r="U540" s="17">
        <f t="shared" ca="1" si="13"/>
        <v>44493</v>
      </c>
      <c r="V540" s="18">
        <f t="shared" ca="1" si="16"/>
        <v>121.8986301369863</v>
      </c>
      <c r="W540" s="79"/>
      <c r="X540" s="79"/>
      <c r="Y540" s="82"/>
    </row>
    <row r="541" spans="1:25" ht="20.100000000000001" customHeight="1" thickTop="1" thickBot="1">
      <c r="A541" s="14" t="s">
        <v>557</v>
      </c>
      <c r="B541" s="33"/>
      <c r="C541" s="10"/>
      <c r="D541" s="42"/>
      <c r="E541" s="15"/>
      <c r="F541" s="15"/>
      <c r="G541" s="43"/>
      <c r="H541" s="44"/>
      <c r="I541" s="44"/>
      <c r="J541" s="44"/>
      <c r="K541" s="16"/>
      <c r="L541" s="16"/>
      <c r="M541" s="44"/>
      <c r="N541" s="48"/>
      <c r="O541" s="61"/>
      <c r="P541" s="46"/>
      <c r="Q541" s="46"/>
      <c r="R541" s="16"/>
      <c r="S541" s="16"/>
      <c r="T541" s="47"/>
      <c r="U541" s="17">
        <f t="shared" ca="1" si="13"/>
        <v>44493</v>
      </c>
      <c r="V541" s="18">
        <f t="shared" ca="1" si="16"/>
        <v>121.8986301369863</v>
      </c>
      <c r="W541" s="79"/>
      <c r="X541" s="79"/>
      <c r="Y541" s="82"/>
    </row>
    <row r="542" spans="1:25" ht="20.100000000000001" customHeight="1" thickTop="1" thickBot="1">
      <c r="A542" s="14" t="s">
        <v>558</v>
      </c>
      <c r="B542" s="19"/>
      <c r="C542" s="10"/>
      <c r="D542" s="17"/>
      <c r="E542" s="15"/>
      <c r="F542" s="15"/>
      <c r="G542" s="15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7">
        <f t="shared" ca="1" si="13"/>
        <v>44493</v>
      </c>
      <c r="V542" s="18">
        <f t="shared" ca="1" si="16"/>
        <v>121.8986301369863</v>
      </c>
      <c r="W542" s="79"/>
      <c r="X542" s="79"/>
      <c r="Y542" s="82"/>
    </row>
    <row r="543" spans="1:25" ht="20.100000000000001" customHeight="1" thickTop="1" thickBot="1">
      <c r="A543" s="14" t="s">
        <v>559</v>
      </c>
      <c r="B543" s="19"/>
      <c r="C543" s="10"/>
      <c r="D543" s="17"/>
      <c r="E543" s="15"/>
      <c r="F543" s="15"/>
      <c r="G543" s="15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7">
        <f t="shared" ca="1" si="13"/>
        <v>44493</v>
      </c>
      <c r="V543" s="18">
        <f t="shared" ca="1" si="16"/>
        <v>121.8986301369863</v>
      </c>
      <c r="W543" s="79"/>
      <c r="X543" s="79"/>
      <c r="Y543" s="82"/>
    </row>
    <row r="544" spans="1:25" ht="20.100000000000001" customHeight="1" thickTop="1" thickBot="1">
      <c r="A544" s="14" t="s">
        <v>560</v>
      </c>
      <c r="B544" s="19"/>
      <c r="C544" s="10"/>
      <c r="D544" s="17"/>
      <c r="E544" s="15"/>
      <c r="F544" s="15"/>
      <c r="G544" s="15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7">
        <f t="shared" ca="1" si="13"/>
        <v>44493</v>
      </c>
      <c r="V544" s="18">
        <f t="shared" ca="1" si="16"/>
        <v>121.8986301369863</v>
      </c>
      <c r="W544" s="79"/>
      <c r="X544" s="79"/>
      <c r="Y544" s="82"/>
    </row>
    <row r="545" spans="1:25" ht="20.100000000000001" customHeight="1" thickTop="1" thickBot="1">
      <c r="A545" s="14" t="s">
        <v>561</v>
      </c>
      <c r="B545" s="19"/>
      <c r="C545" s="10"/>
      <c r="D545" s="17"/>
      <c r="E545" s="15"/>
      <c r="F545" s="15"/>
      <c r="G545" s="15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7">
        <f t="shared" ca="1" si="13"/>
        <v>44493</v>
      </c>
      <c r="V545" s="18">
        <f t="shared" ca="1" si="16"/>
        <v>121.8986301369863</v>
      </c>
      <c r="W545" s="79"/>
      <c r="X545" s="79"/>
      <c r="Y545" s="82"/>
    </row>
    <row r="546" spans="1:25" ht="20.100000000000001" customHeight="1" thickTop="1" thickBot="1">
      <c r="A546" s="14" t="s">
        <v>562</v>
      </c>
      <c r="B546" s="19"/>
      <c r="C546" s="10"/>
      <c r="D546" s="17"/>
      <c r="E546" s="15"/>
      <c r="F546" s="15"/>
      <c r="G546" s="15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7">
        <f t="shared" ca="1" si="13"/>
        <v>44493</v>
      </c>
      <c r="V546" s="18">
        <f t="shared" ca="1" si="16"/>
        <v>121.8986301369863</v>
      </c>
      <c r="W546" s="79"/>
      <c r="X546" s="79"/>
      <c r="Y546" s="82"/>
    </row>
    <row r="547" spans="1:25" ht="20.100000000000001" customHeight="1" thickTop="1" thickBot="1">
      <c r="A547" s="14" t="s">
        <v>563</v>
      </c>
      <c r="B547" s="19"/>
      <c r="C547" s="10"/>
      <c r="D547" s="17"/>
      <c r="E547" s="15"/>
      <c r="F547" s="15"/>
      <c r="G547" s="15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7">
        <f t="shared" ca="1" si="13"/>
        <v>44493</v>
      </c>
      <c r="V547" s="18">
        <f t="shared" ca="1" si="16"/>
        <v>121.8986301369863</v>
      </c>
      <c r="W547" s="79"/>
      <c r="X547" s="79"/>
      <c r="Y547" s="82"/>
    </row>
    <row r="548" spans="1:25" ht="20.100000000000001" customHeight="1" thickTop="1" thickBot="1">
      <c r="A548" s="14" t="s">
        <v>564</v>
      </c>
      <c r="B548" s="19"/>
      <c r="C548" s="10"/>
      <c r="D548" s="17"/>
      <c r="E548" s="15"/>
      <c r="F548" s="15"/>
      <c r="G548" s="15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7">
        <f t="shared" ca="1" si="13"/>
        <v>44493</v>
      </c>
      <c r="V548" s="18">
        <f t="shared" ca="1" si="16"/>
        <v>121.8986301369863</v>
      </c>
      <c r="W548" s="79"/>
      <c r="X548" s="79"/>
      <c r="Y548" s="82"/>
    </row>
    <row r="549" spans="1:25" ht="20.100000000000001" customHeight="1" thickTop="1" thickBot="1">
      <c r="A549" s="14" t="s">
        <v>565</v>
      </c>
      <c r="B549" s="19"/>
      <c r="C549" s="10"/>
      <c r="D549" s="17"/>
      <c r="E549" s="15"/>
      <c r="F549" s="15"/>
      <c r="G549" s="15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7">
        <f t="shared" ca="1" si="13"/>
        <v>44493</v>
      </c>
      <c r="V549" s="18">
        <f t="shared" ca="1" si="16"/>
        <v>121.8986301369863</v>
      </c>
      <c r="W549" s="79"/>
      <c r="X549" s="79"/>
      <c r="Y549" s="82"/>
    </row>
    <row r="550" spans="1:25" ht="20.100000000000001" customHeight="1" thickTop="1" thickBot="1">
      <c r="A550" s="14" t="s">
        <v>566</v>
      </c>
      <c r="B550" s="19"/>
      <c r="C550" s="10"/>
      <c r="D550" s="17"/>
      <c r="E550" s="15"/>
      <c r="F550" s="15"/>
      <c r="G550" s="15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7">
        <f t="shared" ca="1" si="13"/>
        <v>44493</v>
      </c>
      <c r="V550" s="18">
        <f t="shared" ca="1" si="16"/>
        <v>121.8986301369863</v>
      </c>
      <c r="W550" s="79"/>
      <c r="X550" s="79"/>
      <c r="Y550" s="82"/>
    </row>
    <row r="551" spans="1:25" ht="20.100000000000001" customHeight="1" thickTop="1" thickBot="1">
      <c r="A551" s="14" t="s">
        <v>567</v>
      </c>
      <c r="B551" s="19"/>
      <c r="C551" s="10"/>
      <c r="D551" s="17"/>
      <c r="E551" s="15"/>
      <c r="F551" s="15"/>
      <c r="G551" s="15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7">
        <f t="shared" ca="1" si="13"/>
        <v>44493</v>
      </c>
      <c r="V551" s="18">
        <f t="shared" ca="1" si="16"/>
        <v>121.8986301369863</v>
      </c>
      <c r="W551" s="79"/>
      <c r="X551" s="79"/>
      <c r="Y551" s="82"/>
    </row>
    <row r="552" spans="1:25" ht="20.100000000000001" customHeight="1" thickTop="1" thickBot="1">
      <c r="A552" s="14" t="s">
        <v>568</v>
      </c>
      <c r="B552" s="19"/>
      <c r="C552" s="10"/>
      <c r="D552" s="17"/>
      <c r="E552" s="15"/>
      <c r="F552" s="15"/>
      <c r="G552" s="15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7">
        <f t="shared" ca="1" si="13"/>
        <v>44493</v>
      </c>
      <c r="V552" s="18">
        <f t="shared" ca="1" si="16"/>
        <v>121.8986301369863</v>
      </c>
      <c r="W552" s="79"/>
      <c r="X552" s="79"/>
      <c r="Y552" s="82"/>
    </row>
    <row r="553" spans="1:25" ht="20.100000000000001" customHeight="1" thickTop="1" thickBot="1">
      <c r="A553" s="14" t="s">
        <v>569</v>
      </c>
      <c r="B553" s="19"/>
      <c r="C553" s="10"/>
      <c r="D553" s="17"/>
      <c r="E553" s="15"/>
      <c r="F553" s="15"/>
      <c r="G553" s="15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7">
        <f t="shared" ca="1" si="13"/>
        <v>44493</v>
      </c>
      <c r="V553" s="18">
        <f t="shared" ca="1" si="16"/>
        <v>121.8986301369863</v>
      </c>
      <c r="W553" s="79"/>
      <c r="X553" s="79"/>
      <c r="Y553" s="82"/>
    </row>
    <row r="554" spans="1:25" ht="20.100000000000001" customHeight="1" thickTop="1" thickBot="1">
      <c r="A554" s="14" t="s">
        <v>570</v>
      </c>
      <c r="B554" s="19"/>
      <c r="C554" s="10"/>
      <c r="D554" s="17"/>
      <c r="E554" s="15"/>
      <c r="F554" s="15"/>
      <c r="G554" s="15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7">
        <f t="shared" ca="1" si="13"/>
        <v>44493</v>
      </c>
      <c r="V554" s="18">
        <f t="shared" ca="1" si="16"/>
        <v>121.8986301369863</v>
      </c>
      <c r="W554" s="79"/>
      <c r="X554" s="79"/>
      <c r="Y554" s="82"/>
    </row>
    <row r="555" spans="1:25" ht="20.100000000000001" customHeight="1" thickTop="1" thickBot="1">
      <c r="A555" s="14" t="s">
        <v>571</v>
      </c>
      <c r="B555" s="19"/>
      <c r="C555" s="10"/>
      <c r="D555" s="17"/>
      <c r="E555" s="15"/>
      <c r="F555" s="15"/>
      <c r="G555" s="15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7">
        <f t="shared" ca="1" si="13"/>
        <v>44493</v>
      </c>
      <c r="V555" s="18">
        <f t="shared" ca="1" si="16"/>
        <v>121.8986301369863</v>
      </c>
      <c r="W555" s="79"/>
      <c r="X555" s="79"/>
      <c r="Y555" s="82"/>
    </row>
    <row r="556" spans="1:25" ht="20.100000000000001" customHeight="1" thickTop="1" thickBot="1">
      <c r="A556" s="14" t="s">
        <v>572</v>
      </c>
      <c r="B556" s="19"/>
      <c r="C556" s="10"/>
      <c r="D556" s="17"/>
      <c r="E556" s="15"/>
      <c r="F556" s="15"/>
      <c r="G556" s="15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7">
        <f t="shared" ca="1" si="13"/>
        <v>44493</v>
      </c>
      <c r="V556" s="18">
        <f t="shared" ca="1" si="16"/>
        <v>121.8986301369863</v>
      </c>
      <c r="W556" s="79"/>
      <c r="X556" s="79"/>
      <c r="Y556" s="82"/>
    </row>
    <row r="557" spans="1:25" ht="20.100000000000001" customHeight="1" thickTop="1" thickBot="1">
      <c r="A557" s="14" t="s">
        <v>573</v>
      </c>
      <c r="B557" s="19"/>
      <c r="C557" s="10"/>
      <c r="D557" s="17"/>
      <c r="E557" s="15"/>
      <c r="F557" s="15"/>
      <c r="G557" s="15"/>
      <c r="H557" s="16"/>
      <c r="I557" s="44"/>
      <c r="J557" s="44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7">
        <f t="shared" ca="1" si="13"/>
        <v>44493</v>
      </c>
      <c r="V557" s="18">
        <f t="shared" ca="1" si="16"/>
        <v>121.8986301369863</v>
      </c>
      <c r="W557" s="79"/>
      <c r="X557" s="79"/>
      <c r="Y557" s="82"/>
    </row>
    <row r="558" spans="1:25" ht="20.100000000000001" customHeight="1" thickTop="1" thickBot="1">
      <c r="A558" s="14" t="s">
        <v>574</v>
      </c>
      <c r="B558" s="19"/>
      <c r="C558" s="10"/>
      <c r="D558" s="17"/>
      <c r="E558" s="15"/>
      <c r="F558" s="15"/>
      <c r="G558" s="15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7">
        <f t="shared" ca="1" si="13"/>
        <v>44493</v>
      </c>
      <c r="V558" s="18">
        <f t="shared" ca="1" si="16"/>
        <v>121.8986301369863</v>
      </c>
      <c r="W558" s="79"/>
      <c r="X558" s="79"/>
      <c r="Y558" s="82"/>
    </row>
    <row r="559" spans="1:25" ht="20.100000000000001" customHeight="1" thickTop="1" thickBot="1">
      <c r="A559" s="14" t="s">
        <v>575</v>
      </c>
      <c r="B559" s="19"/>
      <c r="C559" s="10"/>
      <c r="D559" s="17"/>
      <c r="E559" s="15"/>
      <c r="F559" s="15"/>
      <c r="G559" s="15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7">
        <f t="shared" ca="1" si="13"/>
        <v>44493</v>
      </c>
      <c r="V559" s="18">
        <f t="shared" ca="1" si="16"/>
        <v>121.8986301369863</v>
      </c>
      <c r="W559" s="79"/>
      <c r="X559" s="79"/>
      <c r="Y559" s="82"/>
    </row>
    <row r="560" spans="1:25" ht="20.100000000000001" customHeight="1" thickTop="1" thickBot="1">
      <c r="A560" s="14" t="s">
        <v>576</v>
      </c>
      <c r="B560" s="19"/>
      <c r="C560" s="10"/>
      <c r="D560" s="17"/>
      <c r="E560" s="15"/>
      <c r="F560" s="15"/>
      <c r="G560" s="15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7">
        <f t="shared" ca="1" si="13"/>
        <v>44493</v>
      </c>
      <c r="V560" s="18">
        <f t="shared" ca="1" si="16"/>
        <v>121.8986301369863</v>
      </c>
      <c r="W560" s="79"/>
      <c r="X560" s="79"/>
      <c r="Y560" s="82"/>
    </row>
    <row r="561" spans="1:25" ht="20.100000000000001" customHeight="1" thickTop="1" thickBot="1">
      <c r="A561" s="14" t="s">
        <v>577</v>
      </c>
      <c r="B561" s="19"/>
      <c r="C561" s="10"/>
      <c r="D561" s="17"/>
      <c r="E561" s="15"/>
      <c r="F561" s="15"/>
      <c r="G561" s="15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7">
        <f t="shared" ca="1" si="13"/>
        <v>44493</v>
      </c>
      <c r="V561" s="18">
        <f t="shared" ca="1" si="16"/>
        <v>121.8986301369863</v>
      </c>
      <c r="W561" s="79"/>
      <c r="X561" s="79"/>
      <c r="Y561" s="82"/>
    </row>
    <row r="562" spans="1:25" ht="20.100000000000001" customHeight="1" thickTop="1" thickBot="1">
      <c r="A562" s="14" t="s">
        <v>578</v>
      </c>
      <c r="B562" s="19"/>
      <c r="C562" s="10"/>
      <c r="D562" s="17"/>
      <c r="E562" s="15"/>
      <c r="F562" s="15"/>
      <c r="G562" s="15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7">
        <f t="shared" ca="1" si="13"/>
        <v>44493</v>
      </c>
      <c r="V562" s="18">
        <f t="shared" ca="1" si="16"/>
        <v>121.8986301369863</v>
      </c>
      <c r="W562" s="79"/>
      <c r="X562" s="79"/>
      <c r="Y562" s="82"/>
    </row>
    <row r="563" spans="1:25" ht="20.100000000000001" customHeight="1" thickTop="1" thickBot="1">
      <c r="A563" s="14" t="s">
        <v>579</v>
      </c>
      <c r="B563" s="19"/>
      <c r="C563" s="10"/>
      <c r="D563" s="17"/>
      <c r="E563" s="15"/>
      <c r="F563" s="15"/>
      <c r="G563" s="15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7">
        <f t="shared" ca="1" si="13"/>
        <v>44493</v>
      </c>
      <c r="V563" s="18">
        <f t="shared" ca="1" si="16"/>
        <v>121.8986301369863</v>
      </c>
      <c r="W563" s="79"/>
      <c r="X563" s="79"/>
      <c r="Y563" s="82"/>
    </row>
    <row r="564" spans="1:25" ht="20.100000000000001" customHeight="1" thickTop="1" thickBot="1">
      <c r="A564" s="14" t="s">
        <v>580</v>
      </c>
      <c r="B564" s="19"/>
      <c r="C564" s="10"/>
      <c r="D564" s="17"/>
      <c r="E564" s="15"/>
      <c r="F564" s="15"/>
      <c r="G564" s="15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7">
        <f t="shared" ca="1" si="13"/>
        <v>44493</v>
      </c>
      <c r="V564" s="18">
        <f t="shared" ca="1" si="16"/>
        <v>121.8986301369863</v>
      </c>
      <c r="W564" s="79"/>
      <c r="X564" s="79"/>
      <c r="Y564" s="82"/>
    </row>
    <row r="565" spans="1:25" ht="20.100000000000001" customHeight="1" thickTop="1" thickBot="1">
      <c r="A565" s="14" t="s">
        <v>581</v>
      </c>
      <c r="B565" s="19"/>
      <c r="C565" s="10"/>
      <c r="D565" s="17"/>
      <c r="E565" s="15"/>
      <c r="F565" s="15"/>
      <c r="G565" s="15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7">
        <f t="shared" ca="1" si="13"/>
        <v>44493</v>
      </c>
      <c r="V565" s="18">
        <f t="shared" ca="1" si="16"/>
        <v>121.8986301369863</v>
      </c>
      <c r="W565" s="79"/>
      <c r="X565" s="79"/>
      <c r="Y565" s="82"/>
    </row>
    <row r="566" spans="1:25" ht="20.100000000000001" customHeight="1" thickTop="1" thickBot="1">
      <c r="A566" s="14" t="s">
        <v>582</v>
      </c>
      <c r="B566" s="19"/>
      <c r="C566" s="10"/>
      <c r="D566" s="17"/>
      <c r="E566" s="15"/>
      <c r="F566" s="15"/>
      <c r="G566" s="15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7">
        <f t="shared" ca="1" si="13"/>
        <v>44493</v>
      </c>
      <c r="V566" s="18">
        <f t="shared" ca="1" si="16"/>
        <v>121.8986301369863</v>
      </c>
      <c r="W566" s="79"/>
      <c r="X566" s="79"/>
      <c r="Y566" s="82"/>
    </row>
    <row r="567" spans="1:25" ht="20.100000000000001" customHeight="1" thickTop="1" thickBot="1">
      <c r="A567" s="14" t="s">
        <v>583</v>
      </c>
      <c r="B567" s="19"/>
      <c r="C567" s="10"/>
      <c r="D567" s="17"/>
      <c r="E567" s="15"/>
      <c r="F567" s="15"/>
      <c r="G567" s="15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7">
        <f t="shared" ca="1" si="13"/>
        <v>44493</v>
      </c>
      <c r="V567" s="18">
        <f t="shared" ca="1" si="16"/>
        <v>121.8986301369863</v>
      </c>
      <c r="W567" s="79"/>
      <c r="X567" s="79"/>
      <c r="Y567" s="82"/>
    </row>
    <row r="568" spans="1:25" ht="20.100000000000001" customHeight="1" thickTop="1" thickBot="1">
      <c r="A568" s="14" t="s">
        <v>584</v>
      </c>
      <c r="B568" s="19"/>
      <c r="C568" s="10"/>
      <c r="D568" s="17"/>
      <c r="E568" s="15"/>
      <c r="F568" s="15"/>
      <c r="G568" s="15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7">
        <f t="shared" ca="1" si="13"/>
        <v>44493</v>
      </c>
      <c r="V568" s="18">
        <f t="shared" ca="1" si="16"/>
        <v>121.8986301369863</v>
      </c>
      <c r="W568" s="79"/>
      <c r="X568" s="79"/>
      <c r="Y568" s="82"/>
    </row>
    <row r="569" spans="1:25" ht="20.100000000000001" customHeight="1" thickTop="1" thickBot="1">
      <c r="A569" s="14" t="s">
        <v>585</v>
      </c>
      <c r="B569" s="19"/>
      <c r="C569" s="10"/>
      <c r="D569" s="17"/>
      <c r="E569" s="15"/>
      <c r="F569" s="15"/>
      <c r="G569" s="15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7">
        <f t="shared" ca="1" si="13"/>
        <v>44493</v>
      </c>
      <c r="V569" s="18">
        <f t="shared" ca="1" si="16"/>
        <v>121.8986301369863</v>
      </c>
      <c r="W569" s="79"/>
      <c r="X569" s="79"/>
      <c r="Y569" s="82"/>
    </row>
    <row r="570" spans="1:25" ht="20.100000000000001" customHeight="1" thickTop="1" thickBot="1">
      <c r="A570" s="14" t="s">
        <v>586</v>
      </c>
      <c r="B570" s="19"/>
      <c r="C570" s="10"/>
      <c r="D570" s="17"/>
      <c r="E570" s="15"/>
      <c r="F570" s="15"/>
      <c r="G570" s="15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7">
        <f t="shared" ca="1" si="13"/>
        <v>44493</v>
      </c>
      <c r="V570" s="18">
        <f t="shared" ca="1" si="16"/>
        <v>121.8986301369863</v>
      </c>
      <c r="W570" s="79"/>
      <c r="X570" s="79"/>
      <c r="Y570" s="82"/>
    </row>
    <row r="571" spans="1:25" ht="20.100000000000001" customHeight="1" thickTop="1" thickBot="1">
      <c r="A571" s="14" t="s">
        <v>587</v>
      </c>
      <c r="B571" s="19"/>
      <c r="C571" s="10"/>
      <c r="D571" s="17"/>
      <c r="E571" s="15"/>
      <c r="F571" s="15"/>
      <c r="G571" s="15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7">
        <f t="shared" ca="1" si="13"/>
        <v>44493</v>
      </c>
      <c r="V571" s="18">
        <f t="shared" ca="1" si="16"/>
        <v>121.8986301369863</v>
      </c>
      <c r="W571" s="79"/>
      <c r="X571" s="79"/>
      <c r="Y571" s="82"/>
    </row>
    <row r="572" spans="1:25" ht="20.100000000000001" customHeight="1" thickTop="1" thickBot="1">
      <c r="A572" s="14" t="s">
        <v>588</v>
      </c>
      <c r="B572" s="19"/>
      <c r="C572" s="10"/>
      <c r="D572" s="17"/>
      <c r="E572" s="15"/>
      <c r="F572" s="15"/>
      <c r="G572" s="15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7">
        <f t="shared" ca="1" si="13"/>
        <v>44493</v>
      </c>
      <c r="V572" s="18">
        <f t="shared" ca="1" si="16"/>
        <v>121.8986301369863</v>
      </c>
      <c r="W572" s="79"/>
      <c r="X572" s="79"/>
      <c r="Y572" s="82"/>
    </row>
    <row r="573" spans="1:25" ht="20.100000000000001" customHeight="1" thickTop="1" thickBot="1">
      <c r="A573" s="14" t="s">
        <v>589</v>
      </c>
      <c r="B573" s="19"/>
      <c r="C573" s="10"/>
      <c r="D573" s="17"/>
      <c r="E573" s="15"/>
      <c r="F573" s="15"/>
      <c r="G573" s="15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7">
        <f t="shared" ca="1" si="13"/>
        <v>44493</v>
      </c>
      <c r="V573" s="18">
        <f t="shared" ca="1" si="16"/>
        <v>121.8986301369863</v>
      </c>
      <c r="W573" s="79"/>
      <c r="X573" s="79"/>
      <c r="Y573" s="82"/>
    </row>
    <row r="574" spans="1:25" ht="20.100000000000001" customHeight="1" thickTop="1" thickBot="1">
      <c r="A574" s="14" t="s">
        <v>590</v>
      </c>
      <c r="B574" s="19"/>
      <c r="C574" s="10"/>
      <c r="D574" s="17"/>
      <c r="E574" s="15"/>
      <c r="F574" s="15"/>
      <c r="G574" s="15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7">
        <f t="shared" ca="1" si="13"/>
        <v>44493</v>
      </c>
      <c r="V574" s="18">
        <f t="shared" ca="1" si="16"/>
        <v>121.8986301369863</v>
      </c>
      <c r="W574" s="79"/>
      <c r="X574" s="79"/>
      <c r="Y574" s="82"/>
    </row>
    <row r="575" spans="1:25" ht="20.100000000000001" customHeight="1" thickTop="1" thickBot="1">
      <c r="A575" s="14" t="s">
        <v>591</v>
      </c>
      <c r="B575" s="19"/>
      <c r="C575" s="10"/>
      <c r="D575" s="17"/>
      <c r="E575" s="15"/>
      <c r="F575" s="15"/>
      <c r="G575" s="15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7">
        <f t="shared" ca="1" si="13"/>
        <v>44493</v>
      </c>
      <c r="V575" s="18">
        <f t="shared" ca="1" si="16"/>
        <v>121.8986301369863</v>
      </c>
      <c r="W575" s="79"/>
      <c r="X575" s="79"/>
      <c r="Y575" s="82"/>
    </row>
    <row r="576" spans="1:25" ht="20.100000000000001" customHeight="1" thickTop="1" thickBot="1">
      <c r="A576" s="14" t="s">
        <v>592</v>
      </c>
      <c r="B576" s="19"/>
      <c r="C576" s="10"/>
      <c r="D576" s="17"/>
      <c r="E576" s="15"/>
      <c r="F576" s="15"/>
      <c r="G576" s="15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7">
        <f t="shared" ref="U576:U782" ca="1" si="17">TODAY()</f>
        <v>44493</v>
      </c>
      <c r="V576" s="18">
        <f t="shared" ca="1" si="16"/>
        <v>121.8986301369863</v>
      </c>
      <c r="W576" s="79"/>
      <c r="X576" s="79"/>
      <c r="Y576" s="82"/>
    </row>
    <row r="577" spans="1:25" ht="20.100000000000001" customHeight="1" thickTop="1" thickBot="1">
      <c r="A577" s="14" t="s">
        <v>593</v>
      </c>
      <c r="B577" s="19"/>
      <c r="C577" s="10"/>
      <c r="D577" s="17"/>
      <c r="E577" s="15"/>
      <c r="F577" s="15"/>
      <c r="G577" s="15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7">
        <f t="shared" ca="1" si="17"/>
        <v>44493</v>
      </c>
      <c r="V577" s="18">
        <f t="shared" ca="1" si="16"/>
        <v>121.8986301369863</v>
      </c>
      <c r="W577" s="79"/>
      <c r="X577" s="79"/>
      <c r="Y577" s="82"/>
    </row>
    <row r="578" spans="1:25" ht="20.100000000000001" customHeight="1" thickTop="1" thickBot="1">
      <c r="A578" s="14" t="s">
        <v>594</v>
      </c>
      <c r="B578" s="19"/>
      <c r="C578" s="10"/>
      <c r="D578" s="17"/>
      <c r="E578" s="15"/>
      <c r="F578" s="15"/>
      <c r="G578" s="15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7">
        <f t="shared" ca="1" si="17"/>
        <v>44493</v>
      </c>
      <c r="V578" s="18">
        <f t="shared" ca="1" si="16"/>
        <v>121.8986301369863</v>
      </c>
      <c r="W578" s="79"/>
      <c r="X578" s="79"/>
      <c r="Y578" s="82"/>
    </row>
    <row r="579" spans="1:25" ht="20.100000000000001" customHeight="1" thickTop="1" thickBot="1">
      <c r="A579" s="14" t="s">
        <v>595</v>
      </c>
      <c r="B579" s="19"/>
      <c r="C579" s="10"/>
      <c r="D579" s="17"/>
      <c r="E579" s="15"/>
      <c r="F579" s="15"/>
      <c r="G579" s="15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7">
        <f t="shared" ca="1" si="17"/>
        <v>44493</v>
      </c>
      <c r="V579" s="18">
        <f t="shared" ca="1" si="16"/>
        <v>121.8986301369863</v>
      </c>
      <c r="W579" s="79"/>
      <c r="X579" s="79"/>
      <c r="Y579" s="82"/>
    </row>
    <row r="580" spans="1:25" ht="20.100000000000001" customHeight="1" thickTop="1" thickBot="1">
      <c r="A580" s="14" t="s">
        <v>596</v>
      </c>
      <c r="B580" s="19"/>
      <c r="C580" s="10"/>
      <c r="D580" s="17"/>
      <c r="E580" s="15"/>
      <c r="F580" s="15"/>
      <c r="G580" s="15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7">
        <f t="shared" ca="1" si="17"/>
        <v>44493</v>
      </c>
      <c r="V580" s="18">
        <f t="shared" ca="1" si="16"/>
        <v>121.8986301369863</v>
      </c>
      <c r="W580" s="79"/>
      <c r="X580" s="79"/>
      <c r="Y580" s="82"/>
    </row>
    <row r="581" spans="1:25" ht="20.100000000000001" customHeight="1" thickTop="1" thickBot="1">
      <c r="A581" s="14" t="s">
        <v>597</v>
      </c>
      <c r="B581" s="19"/>
      <c r="C581" s="10"/>
      <c r="D581" s="17"/>
      <c r="E581" s="15"/>
      <c r="F581" s="15"/>
      <c r="G581" s="15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7">
        <f t="shared" ca="1" si="17"/>
        <v>44493</v>
      </c>
      <c r="V581" s="18">
        <f t="shared" ca="1" si="16"/>
        <v>121.8986301369863</v>
      </c>
      <c r="W581" s="79"/>
      <c r="X581" s="79"/>
      <c r="Y581" s="82"/>
    </row>
    <row r="582" spans="1:25" ht="20.100000000000001" customHeight="1" thickTop="1" thickBot="1">
      <c r="A582" s="14" t="s">
        <v>598</v>
      </c>
      <c r="B582" s="19"/>
      <c r="C582" s="10"/>
      <c r="D582" s="17"/>
      <c r="E582" s="15"/>
      <c r="F582" s="15"/>
      <c r="G582" s="15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7">
        <f t="shared" ca="1" si="17"/>
        <v>44493</v>
      </c>
      <c r="V582" s="18">
        <f t="shared" ca="1" si="16"/>
        <v>121.8986301369863</v>
      </c>
      <c r="W582" s="79"/>
      <c r="X582" s="79"/>
      <c r="Y582" s="82"/>
    </row>
    <row r="583" spans="1:25" ht="20.100000000000001" customHeight="1" thickTop="1" thickBot="1">
      <c r="A583" s="14" t="s">
        <v>599</v>
      </c>
      <c r="B583" s="19"/>
      <c r="C583" s="10"/>
      <c r="D583" s="17"/>
      <c r="E583" s="15"/>
      <c r="F583" s="15"/>
      <c r="G583" s="15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7">
        <f t="shared" ca="1" si="17"/>
        <v>44493</v>
      </c>
      <c r="V583" s="18">
        <f t="shared" ca="1" si="16"/>
        <v>121.8986301369863</v>
      </c>
      <c r="W583" s="79"/>
      <c r="X583" s="79"/>
      <c r="Y583" s="82"/>
    </row>
    <row r="584" spans="1:25" ht="20.100000000000001" customHeight="1" thickTop="1" thickBot="1">
      <c r="A584" s="14" t="s">
        <v>600</v>
      </c>
      <c r="B584" s="19"/>
      <c r="C584" s="10"/>
      <c r="D584" s="17"/>
      <c r="E584" s="15"/>
      <c r="F584" s="15"/>
      <c r="G584" s="15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7">
        <f t="shared" ca="1" si="17"/>
        <v>44493</v>
      </c>
      <c r="V584" s="18">
        <f t="shared" ca="1" si="16"/>
        <v>121.8986301369863</v>
      </c>
      <c r="W584" s="79"/>
      <c r="X584" s="79"/>
      <c r="Y584" s="82"/>
    </row>
    <row r="585" spans="1:25" ht="20.100000000000001" customHeight="1" thickTop="1" thickBot="1">
      <c r="A585" s="14" t="s">
        <v>601</v>
      </c>
      <c r="B585" s="19"/>
      <c r="C585" s="10"/>
      <c r="D585" s="17"/>
      <c r="E585" s="15"/>
      <c r="F585" s="15"/>
      <c r="G585" s="15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7">
        <f t="shared" ca="1" si="17"/>
        <v>44493</v>
      </c>
      <c r="V585" s="18">
        <f t="shared" ref="V585:V648" ca="1" si="18">+(U585-D585)/365</f>
        <v>121.8986301369863</v>
      </c>
      <c r="W585" s="79"/>
      <c r="X585" s="79"/>
      <c r="Y585" s="82"/>
    </row>
    <row r="586" spans="1:25" ht="20.100000000000001" customHeight="1" thickTop="1" thickBot="1">
      <c r="A586" s="14" t="s">
        <v>602</v>
      </c>
      <c r="B586" s="19"/>
      <c r="C586" s="10"/>
      <c r="D586" s="17"/>
      <c r="E586" s="15"/>
      <c r="F586" s="15"/>
      <c r="G586" s="15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7">
        <f t="shared" ca="1" si="17"/>
        <v>44493</v>
      </c>
      <c r="V586" s="18">
        <f t="shared" ca="1" si="18"/>
        <v>121.8986301369863</v>
      </c>
      <c r="W586" s="79"/>
      <c r="X586" s="79"/>
      <c r="Y586" s="82"/>
    </row>
    <row r="587" spans="1:25" ht="20.100000000000001" customHeight="1" thickTop="1" thickBot="1">
      <c r="A587" s="14" t="s">
        <v>603</v>
      </c>
      <c r="B587" s="19"/>
      <c r="C587" s="10"/>
      <c r="D587" s="17"/>
      <c r="E587" s="15"/>
      <c r="F587" s="15"/>
      <c r="G587" s="15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7">
        <f t="shared" ca="1" si="17"/>
        <v>44493</v>
      </c>
      <c r="V587" s="18">
        <f t="shared" ca="1" si="18"/>
        <v>121.8986301369863</v>
      </c>
      <c r="W587" s="79"/>
      <c r="X587" s="79"/>
      <c r="Y587" s="82"/>
    </row>
    <row r="588" spans="1:25" ht="20.100000000000001" customHeight="1" thickTop="1" thickBot="1">
      <c r="A588" s="14" t="s">
        <v>604</v>
      </c>
      <c r="B588" s="19"/>
      <c r="C588" s="10"/>
      <c r="D588" s="17"/>
      <c r="E588" s="15"/>
      <c r="F588" s="15"/>
      <c r="G588" s="15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7">
        <f t="shared" ca="1" si="17"/>
        <v>44493</v>
      </c>
      <c r="V588" s="18">
        <f t="shared" ca="1" si="18"/>
        <v>121.8986301369863</v>
      </c>
      <c r="W588" s="79"/>
      <c r="X588" s="79"/>
      <c r="Y588" s="82"/>
    </row>
    <row r="589" spans="1:25" ht="20.100000000000001" customHeight="1" thickTop="1" thickBot="1">
      <c r="A589" s="14" t="s">
        <v>605</v>
      </c>
      <c r="B589" s="19"/>
      <c r="C589" s="10"/>
      <c r="D589" s="17"/>
      <c r="E589" s="15"/>
      <c r="F589" s="15"/>
      <c r="G589" s="15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7">
        <f t="shared" ca="1" si="17"/>
        <v>44493</v>
      </c>
      <c r="V589" s="18">
        <f t="shared" ca="1" si="18"/>
        <v>121.8986301369863</v>
      </c>
      <c r="W589" s="79"/>
      <c r="X589" s="79"/>
      <c r="Y589" s="82"/>
    </row>
    <row r="590" spans="1:25" ht="20.100000000000001" customHeight="1" thickTop="1" thickBot="1">
      <c r="A590" s="14" t="s">
        <v>606</v>
      </c>
      <c r="B590" s="19"/>
      <c r="C590" s="10"/>
      <c r="D590" s="17"/>
      <c r="E590" s="15"/>
      <c r="F590" s="15"/>
      <c r="G590" s="15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7">
        <f t="shared" ca="1" si="17"/>
        <v>44493</v>
      </c>
      <c r="V590" s="18">
        <f t="shared" ca="1" si="18"/>
        <v>121.8986301369863</v>
      </c>
      <c r="W590" s="79"/>
      <c r="X590" s="79"/>
      <c r="Y590" s="82"/>
    </row>
    <row r="591" spans="1:25" ht="20.100000000000001" customHeight="1" thickTop="1" thickBot="1">
      <c r="A591" s="14" t="s">
        <v>607</v>
      </c>
      <c r="B591" s="19"/>
      <c r="C591" s="10"/>
      <c r="D591" s="17"/>
      <c r="E591" s="15"/>
      <c r="F591" s="15"/>
      <c r="G591" s="15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7">
        <f t="shared" ca="1" si="17"/>
        <v>44493</v>
      </c>
      <c r="V591" s="18">
        <f t="shared" ca="1" si="18"/>
        <v>121.8986301369863</v>
      </c>
      <c r="W591" s="79"/>
      <c r="X591" s="79"/>
      <c r="Y591" s="82"/>
    </row>
    <row r="592" spans="1:25" ht="20.100000000000001" customHeight="1" thickTop="1" thickBot="1">
      <c r="A592" s="14" t="s">
        <v>608</v>
      </c>
      <c r="B592" s="33"/>
      <c r="C592" s="10"/>
      <c r="D592" s="17"/>
      <c r="E592" s="15"/>
      <c r="F592" s="15"/>
      <c r="G592" s="15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7">
        <f t="shared" ca="1" si="17"/>
        <v>44493</v>
      </c>
      <c r="V592" s="18">
        <f t="shared" ca="1" si="18"/>
        <v>121.8986301369863</v>
      </c>
      <c r="W592" s="79"/>
      <c r="X592" s="79"/>
      <c r="Y592" s="82"/>
    </row>
    <row r="593" spans="1:25" ht="20.100000000000001" customHeight="1" thickTop="1" thickBot="1">
      <c r="A593" s="14" t="s">
        <v>609</v>
      </c>
      <c r="B593" s="33"/>
      <c r="C593" s="10"/>
      <c r="D593" s="17"/>
      <c r="E593" s="15"/>
      <c r="F593" s="15"/>
      <c r="G593" s="15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7">
        <f t="shared" ca="1" si="17"/>
        <v>44493</v>
      </c>
      <c r="V593" s="18">
        <f t="shared" ca="1" si="18"/>
        <v>121.8986301369863</v>
      </c>
      <c r="W593" s="79"/>
      <c r="X593" s="79"/>
      <c r="Y593" s="82"/>
    </row>
    <row r="594" spans="1:25" ht="20.100000000000001" customHeight="1" thickTop="1" thickBot="1">
      <c r="A594" s="14" t="s">
        <v>610</v>
      </c>
      <c r="B594" s="33"/>
      <c r="C594" s="10"/>
      <c r="D594" s="17"/>
      <c r="E594" s="15"/>
      <c r="F594" s="15"/>
      <c r="G594" s="15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7">
        <f t="shared" ca="1" si="17"/>
        <v>44493</v>
      </c>
      <c r="V594" s="18">
        <f t="shared" ca="1" si="18"/>
        <v>121.8986301369863</v>
      </c>
      <c r="W594" s="79"/>
      <c r="X594" s="79"/>
      <c r="Y594" s="82"/>
    </row>
    <row r="595" spans="1:25" ht="20.100000000000001" customHeight="1" thickTop="1" thickBot="1">
      <c r="A595" s="14" t="s">
        <v>611</v>
      </c>
      <c r="B595" s="33"/>
      <c r="C595" s="10"/>
      <c r="D595" s="17"/>
      <c r="E595" s="15"/>
      <c r="F595" s="15"/>
      <c r="G595" s="15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7">
        <f t="shared" ca="1" si="17"/>
        <v>44493</v>
      </c>
      <c r="V595" s="18">
        <f t="shared" ca="1" si="18"/>
        <v>121.8986301369863</v>
      </c>
      <c r="W595" s="79"/>
      <c r="X595" s="79"/>
      <c r="Y595" s="82"/>
    </row>
    <row r="596" spans="1:25" ht="20.100000000000001" customHeight="1" thickTop="1" thickBot="1">
      <c r="A596" s="14" t="s">
        <v>612</v>
      </c>
      <c r="B596" s="33"/>
      <c r="C596" s="10"/>
      <c r="D596" s="17"/>
      <c r="E596" s="15"/>
      <c r="F596" s="15"/>
      <c r="G596" s="15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7">
        <f t="shared" ca="1" si="17"/>
        <v>44493</v>
      </c>
      <c r="V596" s="18">
        <f t="shared" ca="1" si="18"/>
        <v>121.8986301369863</v>
      </c>
      <c r="W596" s="79"/>
      <c r="X596" s="79"/>
      <c r="Y596" s="82"/>
    </row>
    <row r="597" spans="1:25" ht="20.100000000000001" customHeight="1" thickTop="1" thickBot="1">
      <c r="A597" s="14" t="s">
        <v>613</v>
      </c>
      <c r="B597" s="33"/>
      <c r="C597" s="10"/>
      <c r="D597" s="17"/>
      <c r="E597" s="15"/>
      <c r="F597" s="15"/>
      <c r="G597" s="15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7">
        <f t="shared" ca="1" si="17"/>
        <v>44493</v>
      </c>
      <c r="V597" s="18">
        <f t="shared" ca="1" si="18"/>
        <v>121.8986301369863</v>
      </c>
      <c r="W597" s="79"/>
      <c r="X597" s="79"/>
      <c r="Y597" s="82"/>
    </row>
    <row r="598" spans="1:25" ht="20.100000000000001" customHeight="1" thickTop="1" thickBot="1">
      <c r="A598" s="14" t="s">
        <v>614</v>
      </c>
      <c r="B598" s="33"/>
      <c r="C598" s="10"/>
      <c r="D598" s="17"/>
      <c r="E598" s="15"/>
      <c r="F598" s="15"/>
      <c r="G598" s="15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7">
        <f t="shared" ca="1" si="17"/>
        <v>44493</v>
      </c>
      <c r="V598" s="18">
        <f t="shared" ca="1" si="18"/>
        <v>121.8986301369863</v>
      </c>
      <c r="W598" s="79"/>
      <c r="X598" s="79"/>
      <c r="Y598" s="82"/>
    </row>
    <row r="599" spans="1:25" ht="20.100000000000001" customHeight="1" thickTop="1" thickBot="1">
      <c r="A599" s="14" t="s">
        <v>615</v>
      </c>
      <c r="B599" s="33"/>
      <c r="C599" s="10"/>
      <c r="D599" s="17"/>
      <c r="E599" s="15"/>
      <c r="F599" s="15"/>
      <c r="G599" s="15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7">
        <f t="shared" ca="1" si="17"/>
        <v>44493</v>
      </c>
      <c r="V599" s="18">
        <f t="shared" ca="1" si="18"/>
        <v>121.8986301369863</v>
      </c>
      <c r="W599" s="79"/>
      <c r="X599" s="79"/>
      <c r="Y599" s="82"/>
    </row>
    <row r="600" spans="1:25" ht="20.100000000000001" customHeight="1" thickTop="1" thickBot="1">
      <c r="A600" s="14" t="s">
        <v>616</v>
      </c>
      <c r="B600" s="33"/>
      <c r="C600" s="10"/>
      <c r="D600" s="17"/>
      <c r="E600" s="15"/>
      <c r="F600" s="15"/>
      <c r="G600" s="15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7">
        <f t="shared" ca="1" si="17"/>
        <v>44493</v>
      </c>
      <c r="V600" s="18">
        <f t="shared" ca="1" si="18"/>
        <v>121.8986301369863</v>
      </c>
      <c r="W600" s="79"/>
      <c r="X600" s="79"/>
      <c r="Y600" s="82"/>
    </row>
    <row r="601" spans="1:25" ht="20.100000000000001" customHeight="1" thickTop="1" thickBot="1">
      <c r="A601" s="14" t="s">
        <v>617</v>
      </c>
      <c r="B601" s="33"/>
      <c r="C601" s="10"/>
      <c r="D601" s="17"/>
      <c r="E601" s="15"/>
      <c r="F601" s="15"/>
      <c r="G601" s="15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7">
        <f t="shared" ca="1" si="17"/>
        <v>44493</v>
      </c>
      <c r="V601" s="18">
        <f t="shared" ca="1" si="18"/>
        <v>121.8986301369863</v>
      </c>
      <c r="W601" s="79"/>
      <c r="X601" s="79"/>
      <c r="Y601" s="82"/>
    </row>
    <row r="602" spans="1:25" ht="20.100000000000001" customHeight="1" thickTop="1" thickBot="1">
      <c r="A602" s="14" t="s">
        <v>618</v>
      </c>
      <c r="B602" s="33"/>
      <c r="C602" s="10"/>
      <c r="D602" s="17"/>
      <c r="E602" s="15"/>
      <c r="F602" s="15"/>
      <c r="G602" s="15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7">
        <f t="shared" ca="1" si="17"/>
        <v>44493</v>
      </c>
      <c r="V602" s="18">
        <f t="shared" ca="1" si="18"/>
        <v>121.8986301369863</v>
      </c>
      <c r="W602" s="79"/>
      <c r="X602" s="79"/>
      <c r="Y602" s="82"/>
    </row>
    <row r="603" spans="1:25" ht="20.100000000000001" customHeight="1" thickTop="1" thickBot="1">
      <c r="A603" s="14" t="s">
        <v>619</v>
      </c>
      <c r="B603" s="33"/>
      <c r="C603" s="10"/>
      <c r="D603" s="17"/>
      <c r="E603" s="15"/>
      <c r="F603" s="15"/>
      <c r="G603" s="15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7">
        <f t="shared" ca="1" si="17"/>
        <v>44493</v>
      </c>
      <c r="V603" s="18">
        <f t="shared" ca="1" si="18"/>
        <v>121.8986301369863</v>
      </c>
      <c r="W603" s="79"/>
      <c r="X603" s="79"/>
      <c r="Y603" s="82"/>
    </row>
    <row r="604" spans="1:25" ht="20.100000000000001" customHeight="1" thickTop="1" thickBot="1">
      <c r="A604" s="14" t="s">
        <v>620</v>
      </c>
      <c r="B604" s="33"/>
      <c r="C604" s="10"/>
      <c r="D604" s="17"/>
      <c r="E604" s="15"/>
      <c r="F604" s="15"/>
      <c r="G604" s="15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7">
        <f t="shared" ca="1" si="17"/>
        <v>44493</v>
      </c>
      <c r="V604" s="18">
        <f t="shared" ca="1" si="18"/>
        <v>121.8986301369863</v>
      </c>
      <c r="W604" s="79"/>
      <c r="X604" s="79"/>
      <c r="Y604" s="82"/>
    </row>
    <row r="605" spans="1:25" ht="20.100000000000001" customHeight="1" thickTop="1" thickBot="1">
      <c r="A605" s="14" t="s">
        <v>621</v>
      </c>
      <c r="B605" s="33"/>
      <c r="C605" s="10"/>
      <c r="D605" s="17"/>
      <c r="E605" s="15"/>
      <c r="F605" s="15"/>
      <c r="G605" s="15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7">
        <f t="shared" ca="1" si="17"/>
        <v>44493</v>
      </c>
      <c r="V605" s="18">
        <f t="shared" ca="1" si="18"/>
        <v>121.8986301369863</v>
      </c>
      <c r="W605" s="79"/>
      <c r="X605" s="79"/>
      <c r="Y605" s="82"/>
    </row>
    <row r="606" spans="1:25" ht="20.100000000000001" customHeight="1" thickTop="1" thickBot="1">
      <c r="A606" s="14" t="s">
        <v>622</v>
      </c>
      <c r="B606" s="33"/>
      <c r="C606" s="10"/>
      <c r="D606" s="17"/>
      <c r="E606" s="15"/>
      <c r="F606" s="15"/>
      <c r="G606" s="15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7">
        <f t="shared" ca="1" si="17"/>
        <v>44493</v>
      </c>
      <c r="V606" s="18">
        <f t="shared" ca="1" si="18"/>
        <v>121.8986301369863</v>
      </c>
      <c r="W606" s="79"/>
      <c r="X606" s="79"/>
      <c r="Y606" s="82"/>
    </row>
    <row r="607" spans="1:25" ht="20.100000000000001" customHeight="1" thickTop="1" thickBot="1">
      <c r="A607" s="14" t="s">
        <v>623</v>
      </c>
      <c r="B607" s="33"/>
      <c r="C607" s="10"/>
      <c r="D607" s="17"/>
      <c r="E607" s="15"/>
      <c r="F607" s="15"/>
      <c r="G607" s="15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7">
        <f t="shared" ca="1" si="17"/>
        <v>44493</v>
      </c>
      <c r="V607" s="18">
        <f t="shared" ca="1" si="18"/>
        <v>121.8986301369863</v>
      </c>
      <c r="W607" s="79"/>
      <c r="X607" s="79"/>
      <c r="Y607" s="82"/>
    </row>
    <row r="608" spans="1:25" ht="20.100000000000001" customHeight="1" thickTop="1" thickBot="1">
      <c r="A608" s="14" t="s">
        <v>624</v>
      </c>
      <c r="B608" s="33"/>
      <c r="C608" s="10"/>
      <c r="D608" s="17"/>
      <c r="E608" s="15"/>
      <c r="F608" s="15"/>
      <c r="G608" s="15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7">
        <f t="shared" ca="1" si="17"/>
        <v>44493</v>
      </c>
      <c r="V608" s="18">
        <f t="shared" ca="1" si="18"/>
        <v>121.8986301369863</v>
      </c>
      <c r="W608" s="79"/>
      <c r="X608" s="79"/>
      <c r="Y608" s="82"/>
    </row>
    <row r="609" spans="1:25" ht="20.100000000000001" customHeight="1" thickTop="1" thickBot="1">
      <c r="A609" s="14" t="s">
        <v>625</v>
      </c>
      <c r="B609" s="33"/>
      <c r="C609" s="10"/>
      <c r="D609" s="17"/>
      <c r="E609" s="15"/>
      <c r="F609" s="15"/>
      <c r="G609" s="15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7">
        <f t="shared" ca="1" si="17"/>
        <v>44493</v>
      </c>
      <c r="V609" s="18">
        <f t="shared" ca="1" si="18"/>
        <v>121.8986301369863</v>
      </c>
      <c r="W609" s="79"/>
      <c r="X609" s="79"/>
      <c r="Y609" s="82"/>
    </row>
    <row r="610" spans="1:25" ht="20.100000000000001" customHeight="1" thickTop="1" thickBot="1">
      <c r="A610" s="14" t="s">
        <v>626</v>
      </c>
      <c r="B610" s="33"/>
      <c r="C610" s="10"/>
      <c r="D610" s="17"/>
      <c r="E610" s="15"/>
      <c r="F610" s="15"/>
      <c r="G610" s="15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7">
        <f t="shared" ca="1" si="17"/>
        <v>44493</v>
      </c>
      <c r="V610" s="18">
        <f t="shared" ca="1" si="18"/>
        <v>121.8986301369863</v>
      </c>
      <c r="W610" s="79"/>
      <c r="X610" s="79"/>
      <c r="Y610" s="82"/>
    </row>
    <row r="611" spans="1:25" ht="20.100000000000001" customHeight="1" thickTop="1" thickBot="1">
      <c r="A611" s="14" t="s">
        <v>627</v>
      </c>
      <c r="B611" s="33"/>
      <c r="C611" s="10"/>
      <c r="D611" s="17"/>
      <c r="E611" s="15"/>
      <c r="F611" s="15"/>
      <c r="G611" s="15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7">
        <f t="shared" ca="1" si="17"/>
        <v>44493</v>
      </c>
      <c r="V611" s="18">
        <f t="shared" ca="1" si="18"/>
        <v>121.8986301369863</v>
      </c>
      <c r="W611" s="79"/>
      <c r="X611" s="79"/>
      <c r="Y611" s="82"/>
    </row>
    <row r="612" spans="1:25" ht="20.100000000000001" customHeight="1" thickTop="1" thickBot="1">
      <c r="A612" s="14" t="s">
        <v>628</v>
      </c>
      <c r="B612" s="33"/>
      <c r="C612" s="10"/>
      <c r="D612" s="17"/>
      <c r="E612" s="15"/>
      <c r="F612" s="15"/>
      <c r="G612" s="15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7">
        <f t="shared" ca="1" si="17"/>
        <v>44493</v>
      </c>
      <c r="V612" s="18">
        <f t="shared" ca="1" si="18"/>
        <v>121.8986301369863</v>
      </c>
      <c r="W612" s="79"/>
      <c r="X612" s="79"/>
      <c r="Y612" s="82"/>
    </row>
    <row r="613" spans="1:25" ht="20.100000000000001" customHeight="1" thickTop="1" thickBot="1">
      <c r="A613" s="14" t="s">
        <v>629</v>
      </c>
      <c r="B613" s="33"/>
      <c r="C613" s="10"/>
      <c r="D613" s="17"/>
      <c r="E613" s="15"/>
      <c r="F613" s="15"/>
      <c r="G613" s="15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7">
        <f t="shared" ca="1" si="17"/>
        <v>44493</v>
      </c>
      <c r="V613" s="18">
        <f t="shared" ca="1" si="18"/>
        <v>121.8986301369863</v>
      </c>
      <c r="W613" s="79"/>
      <c r="X613" s="79"/>
      <c r="Y613" s="82"/>
    </row>
    <row r="614" spans="1:25" ht="20.100000000000001" customHeight="1" thickTop="1" thickBot="1">
      <c r="A614" s="14" t="s">
        <v>630</v>
      </c>
      <c r="B614" s="33"/>
      <c r="C614" s="10"/>
      <c r="D614" s="17"/>
      <c r="E614" s="15"/>
      <c r="F614" s="15"/>
      <c r="G614" s="15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7">
        <f t="shared" ca="1" si="17"/>
        <v>44493</v>
      </c>
      <c r="V614" s="18">
        <f t="shared" ca="1" si="18"/>
        <v>121.8986301369863</v>
      </c>
      <c r="W614" s="79"/>
      <c r="X614" s="79"/>
      <c r="Y614" s="82"/>
    </row>
    <row r="615" spans="1:25" ht="20.100000000000001" customHeight="1" thickTop="1" thickBot="1">
      <c r="A615" s="14" t="s">
        <v>631</v>
      </c>
      <c r="B615" s="33"/>
      <c r="C615" s="10"/>
      <c r="D615" s="17"/>
      <c r="E615" s="15"/>
      <c r="F615" s="15"/>
      <c r="G615" s="15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7">
        <f t="shared" ca="1" si="17"/>
        <v>44493</v>
      </c>
      <c r="V615" s="18">
        <f t="shared" ca="1" si="18"/>
        <v>121.8986301369863</v>
      </c>
      <c r="W615" s="79"/>
      <c r="X615" s="79"/>
      <c r="Y615" s="82"/>
    </row>
    <row r="616" spans="1:25" ht="20.100000000000001" customHeight="1" thickTop="1" thickBot="1">
      <c r="A616" s="14" t="s">
        <v>632</v>
      </c>
      <c r="B616" s="33"/>
      <c r="C616" s="10"/>
      <c r="D616" s="17"/>
      <c r="E616" s="15"/>
      <c r="F616" s="15"/>
      <c r="G616" s="15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7">
        <f t="shared" ca="1" si="17"/>
        <v>44493</v>
      </c>
      <c r="V616" s="18">
        <f t="shared" ca="1" si="18"/>
        <v>121.8986301369863</v>
      </c>
      <c r="W616" s="79"/>
      <c r="X616" s="79"/>
      <c r="Y616" s="82"/>
    </row>
    <row r="617" spans="1:25" ht="20.100000000000001" customHeight="1" thickTop="1" thickBot="1">
      <c r="A617" s="14" t="s">
        <v>633</v>
      </c>
      <c r="B617" s="33"/>
      <c r="C617" s="10"/>
      <c r="D617" s="17"/>
      <c r="E617" s="15"/>
      <c r="F617" s="15"/>
      <c r="G617" s="15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7">
        <f t="shared" ca="1" si="17"/>
        <v>44493</v>
      </c>
      <c r="V617" s="18">
        <f t="shared" ca="1" si="18"/>
        <v>121.8986301369863</v>
      </c>
      <c r="W617" s="79"/>
      <c r="X617" s="79"/>
      <c r="Y617" s="82"/>
    </row>
    <row r="618" spans="1:25" ht="20.100000000000001" customHeight="1" thickTop="1" thickBot="1">
      <c r="A618" s="14" t="s">
        <v>634</v>
      </c>
      <c r="B618" s="33"/>
      <c r="C618" s="10"/>
      <c r="D618" s="17"/>
      <c r="E618" s="15"/>
      <c r="F618" s="15"/>
      <c r="G618" s="15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7">
        <f t="shared" ca="1" si="17"/>
        <v>44493</v>
      </c>
      <c r="V618" s="18">
        <f t="shared" ca="1" si="18"/>
        <v>121.8986301369863</v>
      </c>
      <c r="W618" s="79"/>
      <c r="X618" s="79"/>
      <c r="Y618" s="82"/>
    </row>
    <row r="619" spans="1:25" ht="20.100000000000001" customHeight="1" thickTop="1" thickBot="1">
      <c r="A619" s="14" t="s">
        <v>635</v>
      </c>
      <c r="B619" s="33"/>
      <c r="C619" s="10"/>
      <c r="D619" s="17"/>
      <c r="E619" s="15"/>
      <c r="F619" s="15"/>
      <c r="G619" s="15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7">
        <f t="shared" ca="1" si="17"/>
        <v>44493</v>
      </c>
      <c r="V619" s="18">
        <f t="shared" ca="1" si="18"/>
        <v>121.8986301369863</v>
      </c>
      <c r="W619" s="79"/>
      <c r="X619" s="79"/>
      <c r="Y619" s="82"/>
    </row>
    <row r="620" spans="1:25" ht="20.100000000000001" customHeight="1" thickTop="1" thickBot="1">
      <c r="A620" s="14" t="s">
        <v>636</v>
      </c>
      <c r="B620" s="33"/>
      <c r="C620" s="10"/>
      <c r="D620" s="17"/>
      <c r="E620" s="15"/>
      <c r="F620" s="15"/>
      <c r="G620" s="15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7">
        <f t="shared" ca="1" si="17"/>
        <v>44493</v>
      </c>
      <c r="V620" s="18">
        <f t="shared" ca="1" si="18"/>
        <v>121.8986301369863</v>
      </c>
      <c r="W620" s="79"/>
      <c r="X620" s="79"/>
      <c r="Y620" s="82"/>
    </row>
    <row r="621" spans="1:25" ht="20.100000000000001" customHeight="1" thickTop="1" thickBot="1">
      <c r="A621" s="14" t="s">
        <v>637</v>
      </c>
      <c r="B621" s="33"/>
      <c r="C621" s="10"/>
      <c r="D621" s="17"/>
      <c r="E621" s="15"/>
      <c r="F621" s="15"/>
      <c r="G621" s="15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7">
        <f t="shared" ca="1" si="17"/>
        <v>44493</v>
      </c>
      <c r="V621" s="18">
        <f t="shared" ca="1" si="18"/>
        <v>121.8986301369863</v>
      </c>
      <c r="W621" s="79"/>
      <c r="X621" s="79"/>
      <c r="Y621" s="82"/>
    </row>
    <row r="622" spans="1:25" ht="20.100000000000001" customHeight="1" thickTop="1" thickBot="1">
      <c r="A622" s="14" t="s">
        <v>638</v>
      </c>
      <c r="B622" s="33"/>
      <c r="C622" s="10"/>
      <c r="D622" s="17"/>
      <c r="E622" s="15"/>
      <c r="F622" s="15"/>
      <c r="G622" s="15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7">
        <f t="shared" ca="1" si="17"/>
        <v>44493</v>
      </c>
      <c r="V622" s="18">
        <f t="shared" ca="1" si="18"/>
        <v>121.8986301369863</v>
      </c>
      <c r="W622" s="79"/>
      <c r="X622" s="79"/>
      <c r="Y622" s="82"/>
    </row>
    <row r="623" spans="1:25" ht="20.100000000000001" customHeight="1" thickTop="1" thickBot="1">
      <c r="A623" s="14" t="s">
        <v>639</v>
      </c>
      <c r="B623" s="33"/>
      <c r="C623" s="10"/>
      <c r="D623" s="17"/>
      <c r="E623" s="15"/>
      <c r="F623" s="15"/>
      <c r="G623" s="15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7">
        <f t="shared" ca="1" si="17"/>
        <v>44493</v>
      </c>
      <c r="V623" s="18">
        <f t="shared" ca="1" si="18"/>
        <v>121.8986301369863</v>
      </c>
      <c r="W623" s="79"/>
      <c r="X623" s="79"/>
      <c r="Y623" s="82"/>
    </row>
    <row r="624" spans="1:25" ht="20.100000000000001" customHeight="1" thickTop="1" thickBot="1">
      <c r="A624" s="14" t="s">
        <v>640</v>
      </c>
      <c r="B624" s="33"/>
      <c r="C624" s="10"/>
      <c r="D624" s="17"/>
      <c r="E624" s="15"/>
      <c r="F624" s="15"/>
      <c r="G624" s="15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7">
        <f t="shared" ca="1" si="17"/>
        <v>44493</v>
      </c>
      <c r="V624" s="18">
        <f t="shared" ca="1" si="18"/>
        <v>121.8986301369863</v>
      </c>
      <c r="W624" s="79"/>
      <c r="X624" s="79"/>
      <c r="Y624" s="82"/>
    </row>
    <row r="625" spans="1:25" ht="20.100000000000001" customHeight="1" thickTop="1" thickBot="1">
      <c r="A625" s="14" t="s">
        <v>641</v>
      </c>
      <c r="B625" s="33"/>
      <c r="C625" s="10"/>
      <c r="D625" s="17"/>
      <c r="E625" s="15"/>
      <c r="F625" s="15"/>
      <c r="G625" s="15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7">
        <f t="shared" ca="1" si="17"/>
        <v>44493</v>
      </c>
      <c r="V625" s="18">
        <f t="shared" ca="1" si="18"/>
        <v>121.8986301369863</v>
      </c>
      <c r="W625" s="79"/>
      <c r="X625" s="79"/>
      <c r="Y625" s="82"/>
    </row>
    <row r="626" spans="1:25" ht="20.100000000000001" customHeight="1" thickTop="1" thickBot="1">
      <c r="A626" s="14" t="s">
        <v>642</v>
      </c>
      <c r="B626" s="33"/>
      <c r="C626" s="10"/>
      <c r="D626" s="17"/>
      <c r="E626" s="15"/>
      <c r="F626" s="15"/>
      <c r="G626" s="15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7">
        <f t="shared" ca="1" si="17"/>
        <v>44493</v>
      </c>
      <c r="V626" s="18">
        <f t="shared" ca="1" si="18"/>
        <v>121.8986301369863</v>
      </c>
      <c r="W626" s="79"/>
      <c r="X626" s="79"/>
      <c r="Y626" s="82"/>
    </row>
    <row r="627" spans="1:25" ht="20.100000000000001" customHeight="1" thickTop="1" thickBot="1">
      <c r="A627" s="14" t="s">
        <v>643</v>
      </c>
      <c r="B627" s="33"/>
      <c r="C627" s="10"/>
      <c r="D627" s="17"/>
      <c r="E627" s="15"/>
      <c r="F627" s="15"/>
      <c r="G627" s="15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7">
        <f t="shared" ca="1" si="17"/>
        <v>44493</v>
      </c>
      <c r="V627" s="18">
        <f t="shared" ca="1" si="18"/>
        <v>121.8986301369863</v>
      </c>
      <c r="W627" s="79"/>
      <c r="X627" s="79"/>
      <c r="Y627" s="82"/>
    </row>
    <row r="628" spans="1:25" ht="20.100000000000001" customHeight="1" thickTop="1" thickBot="1">
      <c r="A628" s="14" t="s">
        <v>644</v>
      </c>
      <c r="B628" s="33"/>
      <c r="C628" s="10"/>
      <c r="D628" s="17"/>
      <c r="E628" s="15"/>
      <c r="F628" s="15"/>
      <c r="G628" s="15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7">
        <f t="shared" ca="1" si="17"/>
        <v>44493</v>
      </c>
      <c r="V628" s="18">
        <f t="shared" ca="1" si="18"/>
        <v>121.8986301369863</v>
      </c>
      <c r="W628" s="79"/>
      <c r="X628" s="79"/>
      <c r="Y628" s="82"/>
    </row>
    <row r="629" spans="1:25" ht="20.100000000000001" customHeight="1" thickTop="1" thickBot="1">
      <c r="A629" s="14" t="s">
        <v>645</v>
      </c>
      <c r="B629" s="33"/>
      <c r="C629" s="10"/>
      <c r="D629" s="17"/>
      <c r="E629" s="15"/>
      <c r="F629" s="15"/>
      <c r="G629" s="15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7">
        <f t="shared" ca="1" si="17"/>
        <v>44493</v>
      </c>
      <c r="V629" s="18">
        <f t="shared" ca="1" si="18"/>
        <v>121.8986301369863</v>
      </c>
      <c r="W629" s="79"/>
      <c r="X629" s="79"/>
      <c r="Y629" s="82"/>
    </row>
    <row r="630" spans="1:25" ht="20.100000000000001" customHeight="1" thickTop="1" thickBot="1">
      <c r="A630" s="14" t="s">
        <v>646</v>
      </c>
      <c r="B630" s="33"/>
      <c r="C630" s="10"/>
      <c r="D630" s="17"/>
      <c r="E630" s="15"/>
      <c r="F630" s="15"/>
      <c r="G630" s="15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7">
        <f t="shared" ca="1" si="17"/>
        <v>44493</v>
      </c>
      <c r="V630" s="18">
        <f t="shared" ca="1" si="18"/>
        <v>121.8986301369863</v>
      </c>
      <c r="W630" s="79"/>
      <c r="X630" s="79"/>
      <c r="Y630" s="82"/>
    </row>
    <row r="631" spans="1:25" ht="20.100000000000001" customHeight="1" thickTop="1" thickBot="1">
      <c r="A631" s="14" t="s">
        <v>647</v>
      </c>
      <c r="B631" s="33"/>
      <c r="C631" s="10"/>
      <c r="D631" s="17"/>
      <c r="E631" s="15"/>
      <c r="F631" s="15"/>
      <c r="G631" s="15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7">
        <f t="shared" ca="1" si="17"/>
        <v>44493</v>
      </c>
      <c r="V631" s="18">
        <f t="shared" ca="1" si="18"/>
        <v>121.8986301369863</v>
      </c>
      <c r="W631" s="79"/>
      <c r="X631" s="79"/>
      <c r="Y631" s="82"/>
    </row>
    <row r="632" spans="1:25" ht="20.100000000000001" customHeight="1" thickTop="1" thickBot="1">
      <c r="A632" s="14" t="s">
        <v>648</v>
      </c>
      <c r="B632" s="33"/>
      <c r="C632" s="10"/>
      <c r="D632" s="17"/>
      <c r="E632" s="15"/>
      <c r="F632" s="15"/>
      <c r="G632" s="15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7">
        <f t="shared" ca="1" si="17"/>
        <v>44493</v>
      </c>
      <c r="V632" s="18">
        <f t="shared" ca="1" si="18"/>
        <v>121.8986301369863</v>
      </c>
      <c r="W632" s="79"/>
      <c r="X632" s="79"/>
      <c r="Y632" s="82"/>
    </row>
    <row r="633" spans="1:25" ht="20.100000000000001" customHeight="1" thickTop="1" thickBot="1">
      <c r="A633" s="14" t="s">
        <v>649</v>
      </c>
      <c r="B633" s="33"/>
      <c r="C633" s="10"/>
      <c r="D633" s="17"/>
      <c r="E633" s="15"/>
      <c r="F633" s="15"/>
      <c r="G633" s="15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7">
        <f t="shared" ca="1" si="17"/>
        <v>44493</v>
      </c>
      <c r="V633" s="18">
        <f t="shared" ca="1" si="18"/>
        <v>121.8986301369863</v>
      </c>
      <c r="W633" s="79"/>
      <c r="X633" s="79"/>
      <c r="Y633" s="82"/>
    </row>
    <row r="634" spans="1:25" ht="20.100000000000001" customHeight="1" thickTop="1" thickBot="1">
      <c r="A634" s="14" t="s">
        <v>650</v>
      </c>
      <c r="B634" s="33"/>
      <c r="C634" s="10"/>
      <c r="D634" s="17"/>
      <c r="E634" s="15"/>
      <c r="F634" s="15"/>
      <c r="G634" s="15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7">
        <f t="shared" ca="1" si="17"/>
        <v>44493</v>
      </c>
      <c r="V634" s="18">
        <f t="shared" ca="1" si="18"/>
        <v>121.8986301369863</v>
      </c>
      <c r="W634" s="79"/>
      <c r="X634" s="79"/>
      <c r="Y634" s="82"/>
    </row>
    <row r="635" spans="1:25" ht="20.100000000000001" customHeight="1" thickTop="1" thickBot="1">
      <c r="A635" s="14" t="s">
        <v>651</v>
      </c>
      <c r="B635" s="33"/>
      <c r="C635" s="10"/>
      <c r="D635" s="17"/>
      <c r="E635" s="15"/>
      <c r="F635" s="15"/>
      <c r="G635" s="15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7">
        <f t="shared" ca="1" si="17"/>
        <v>44493</v>
      </c>
      <c r="V635" s="18">
        <f t="shared" ca="1" si="18"/>
        <v>121.8986301369863</v>
      </c>
      <c r="W635" s="79"/>
      <c r="X635" s="79"/>
      <c r="Y635" s="82"/>
    </row>
    <row r="636" spans="1:25" ht="20.100000000000001" customHeight="1" thickTop="1" thickBot="1">
      <c r="A636" s="14" t="s">
        <v>652</v>
      </c>
      <c r="B636" s="33"/>
      <c r="C636" s="10"/>
      <c r="D636" s="17"/>
      <c r="E636" s="15"/>
      <c r="F636" s="15"/>
      <c r="G636" s="15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7">
        <f t="shared" ca="1" si="17"/>
        <v>44493</v>
      </c>
      <c r="V636" s="18">
        <f t="shared" ca="1" si="18"/>
        <v>121.8986301369863</v>
      </c>
      <c r="W636" s="79"/>
      <c r="X636" s="79"/>
      <c r="Y636" s="82"/>
    </row>
    <row r="637" spans="1:25" ht="20.100000000000001" customHeight="1" thickTop="1" thickBot="1">
      <c r="A637" s="14" t="s">
        <v>653</v>
      </c>
      <c r="B637" s="33"/>
      <c r="C637" s="10"/>
      <c r="D637" s="17"/>
      <c r="E637" s="15"/>
      <c r="F637" s="15"/>
      <c r="G637" s="15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7">
        <f t="shared" ca="1" si="17"/>
        <v>44493</v>
      </c>
      <c r="V637" s="18">
        <f t="shared" ca="1" si="18"/>
        <v>121.8986301369863</v>
      </c>
      <c r="W637" s="79"/>
      <c r="X637" s="79"/>
      <c r="Y637" s="82"/>
    </row>
    <row r="638" spans="1:25" ht="20.100000000000001" customHeight="1" thickTop="1" thickBot="1">
      <c r="A638" s="14" t="s">
        <v>654</v>
      </c>
      <c r="B638" s="33"/>
      <c r="C638" s="10"/>
      <c r="D638" s="17"/>
      <c r="E638" s="15"/>
      <c r="F638" s="15"/>
      <c r="G638" s="15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7">
        <f t="shared" ca="1" si="17"/>
        <v>44493</v>
      </c>
      <c r="V638" s="18">
        <f t="shared" ca="1" si="18"/>
        <v>121.8986301369863</v>
      </c>
      <c r="W638" s="79"/>
      <c r="X638" s="79"/>
      <c r="Y638" s="82"/>
    </row>
    <row r="639" spans="1:25" ht="20.100000000000001" customHeight="1" thickTop="1" thickBot="1">
      <c r="A639" s="14" t="s">
        <v>655</v>
      </c>
      <c r="B639" s="33"/>
      <c r="C639" s="10"/>
      <c r="D639" s="17"/>
      <c r="E639" s="15"/>
      <c r="F639" s="15"/>
      <c r="G639" s="15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7">
        <f t="shared" ca="1" si="17"/>
        <v>44493</v>
      </c>
      <c r="V639" s="18">
        <f t="shared" ca="1" si="18"/>
        <v>121.8986301369863</v>
      </c>
      <c r="W639" s="79"/>
      <c r="X639" s="79"/>
      <c r="Y639" s="82"/>
    </row>
    <row r="640" spans="1:25" ht="20.100000000000001" customHeight="1" thickTop="1" thickBot="1">
      <c r="A640" s="14" t="s">
        <v>656</v>
      </c>
      <c r="B640" s="33"/>
      <c r="C640" s="10"/>
      <c r="D640" s="17"/>
      <c r="E640" s="15"/>
      <c r="F640" s="15"/>
      <c r="G640" s="15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7">
        <f t="shared" ca="1" si="17"/>
        <v>44493</v>
      </c>
      <c r="V640" s="18">
        <f t="shared" ca="1" si="18"/>
        <v>121.8986301369863</v>
      </c>
      <c r="W640" s="79"/>
      <c r="X640" s="79"/>
      <c r="Y640" s="82"/>
    </row>
    <row r="641" spans="1:25" ht="20.100000000000001" customHeight="1" thickTop="1" thickBot="1">
      <c r="A641" s="14" t="s">
        <v>657</v>
      </c>
      <c r="B641" s="33"/>
      <c r="C641" s="10"/>
      <c r="D641" s="17"/>
      <c r="E641" s="15"/>
      <c r="F641" s="15"/>
      <c r="G641" s="15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7">
        <f t="shared" ca="1" si="17"/>
        <v>44493</v>
      </c>
      <c r="V641" s="18">
        <f t="shared" ca="1" si="18"/>
        <v>121.8986301369863</v>
      </c>
      <c r="W641" s="79"/>
      <c r="X641" s="79"/>
      <c r="Y641" s="82"/>
    </row>
    <row r="642" spans="1:25" ht="20.100000000000001" customHeight="1" thickTop="1" thickBot="1">
      <c r="A642" s="14" t="s">
        <v>658</v>
      </c>
      <c r="B642" s="33"/>
      <c r="C642" s="10"/>
      <c r="D642" s="17"/>
      <c r="E642" s="15"/>
      <c r="F642" s="15"/>
      <c r="G642" s="15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7">
        <f t="shared" ca="1" si="17"/>
        <v>44493</v>
      </c>
      <c r="V642" s="18">
        <f t="shared" ca="1" si="18"/>
        <v>121.8986301369863</v>
      </c>
      <c r="W642" s="79"/>
      <c r="X642" s="79"/>
      <c r="Y642" s="82"/>
    </row>
    <row r="643" spans="1:25" ht="20.100000000000001" customHeight="1" thickTop="1" thickBot="1">
      <c r="A643" s="14" t="s">
        <v>659</v>
      </c>
      <c r="B643" s="33"/>
      <c r="C643" s="10"/>
      <c r="D643" s="17"/>
      <c r="E643" s="15"/>
      <c r="F643" s="15"/>
      <c r="G643" s="15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7">
        <f t="shared" ca="1" si="17"/>
        <v>44493</v>
      </c>
      <c r="V643" s="18">
        <f t="shared" ca="1" si="18"/>
        <v>121.8986301369863</v>
      </c>
      <c r="W643" s="79"/>
      <c r="X643" s="79"/>
      <c r="Y643" s="82"/>
    </row>
    <row r="644" spans="1:25" ht="20.100000000000001" customHeight="1" thickTop="1" thickBot="1">
      <c r="A644" s="14" t="s">
        <v>660</v>
      </c>
      <c r="B644" s="33"/>
      <c r="C644" s="10"/>
      <c r="D644" s="17"/>
      <c r="E644" s="15"/>
      <c r="F644" s="15"/>
      <c r="G644" s="15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7">
        <f t="shared" ca="1" si="17"/>
        <v>44493</v>
      </c>
      <c r="V644" s="18">
        <f t="shared" ca="1" si="18"/>
        <v>121.8986301369863</v>
      </c>
      <c r="W644" s="79"/>
      <c r="X644" s="79"/>
      <c r="Y644" s="82"/>
    </row>
    <row r="645" spans="1:25" ht="20.100000000000001" customHeight="1" thickTop="1" thickBot="1">
      <c r="A645" s="14" t="s">
        <v>661</v>
      </c>
      <c r="B645" s="33"/>
      <c r="C645" s="10"/>
      <c r="D645" s="17"/>
      <c r="E645" s="15"/>
      <c r="F645" s="15"/>
      <c r="G645" s="15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7">
        <f t="shared" ca="1" si="17"/>
        <v>44493</v>
      </c>
      <c r="V645" s="18">
        <f t="shared" ca="1" si="18"/>
        <v>121.8986301369863</v>
      </c>
      <c r="W645" s="79"/>
      <c r="X645" s="79"/>
      <c r="Y645" s="82"/>
    </row>
    <row r="646" spans="1:25" ht="20.100000000000001" customHeight="1" thickTop="1" thickBot="1">
      <c r="A646" s="14" t="s">
        <v>662</v>
      </c>
      <c r="B646" s="33"/>
      <c r="C646" s="10"/>
      <c r="D646" s="17"/>
      <c r="E646" s="15"/>
      <c r="F646" s="15"/>
      <c r="G646" s="15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7">
        <f t="shared" ca="1" si="17"/>
        <v>44493</v>
      </c>
      <c r="V646" s="18">
        <f t="shared" ca="1" si="18"/>
        <v>121.8986301369863</v>
      </c>
      <c r="W646" s="79"/>
      <c r="X646" s="79"/>
      <c r="Y646" s="82"/>
    </row>
    <row r="647" spans="1:25" ht="20.100000000000001" customHeight="1" thickTop="1" thickBot="1">
      <c r="A647" s="14" t="s">
        <v>663</v>
      </c>
      <c r="B647" s="33"/>
      <c r="C647" s="10"/>
      <c r="D647" s="17"/>
      <c r="E647" s="15"/>
      <c r="F647" s="15"/>
      <c r="G647" s="15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7">
        <f t="shared" ca="1" si="17"/>
        <v>44493</v>
      </c>
      <c r="V647" s="18">
        <f t="shared" ca="1" si="18"/>
        <v>121.8986301369863</v>
      </c>
      <c r="W647" s="79"/>
      <c r="X647" s="79"/>
      <c r="Y647" s="82"/>
    </row>
    <row r="648" spans="1:25" ht="20.100000000000001" customHeight="1" thickTop="1" thickBot="1">
      <c r="A648" s="14" t="s">
        <v>664</v>
      </c>
      <c r="B648" s="33"/>
      <c r="C648" s="10"/>
      <c r="D648" s="17"/>
      <c r="E648" s="15"/>
      <c r="F648" s="15"/>
      <c r="G648" s="15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7">
        <f t="shared" ca="1" si="17"/>
        <v>44493</v>
      </c>
      <c r="V648" s="18">
        <f t="shared" ca="1" si="18"/>
        <v>121.8986301369863</v>
      </c>
      <c r="W648" s="79"/>
      <c r="X648" s="79"/>
      <c r="Y648" s="82"/>
    </row>
    <row r="649" spans="1:25" ht="20.100000000000001" customHeight="1" thickTop="1" thickBot="1">
      <c r="A649" s="14" t="s">
        <v>665</v>
      </c>
      <c r="B649" s="33"/>
      <c r="C649" s="10"/>
      <c r="D649" s="17"/>
      <c r="E649" s="15"/>
      <c r="F649" s="15"/>
      <c r="G649" s="15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7">
        <f t="shared" ca="1" si="17"/>
        <v>44493</v>
      </c>
      <c r="V649" s="18">
        <f t="shared" ref="V649:V712" ca="1" si="19">+(U649-D649)/365</f>
        <v>121.8986301369863</v>
      </c>
      <c r="W649" s="79"/>
      <c r="X649" s="79"/>
      <c r="Y649" s="82"/>
    </row>
    <row r="650" spans="1:25" ht="20.100000000000001" customHeight="1" thickTop="1" thickBot="1">
      <c r="A650" s="14" t="s">
        <v>666</v>
      </c>
      <c r="B650" s="33"/>
      <c r="C650" s="10"/>
      <c r="D650" s="17"/>
      <c r="E650" s="15"/>
      <c r="F650" s="15"/>
      <c r="G650" s="15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7">
        <f t="shared" ca="1" si="17"/>
        <v>44493</v>
      </c>
      <c r="V650" s="18">
        <f t="shared" ca="1" si="19"/>
        <v>121.8986301369863</v>
      </c>
      <c r="W650" s="79"/>
      <c r="X650" s="79"/>
      <c r="Y650" s="82"/>
    </row>
    <row r="651" spans="1:25" ht="20.100000000000001" customHeight="1" thickTop="1" thickBot="1">
      <c r="A651" s="14" t="s">
        <v>667</v>
      </c>
      <c r="B651" s="33"/>
      <c r="C651" s="10"/>
      <c r="D651" s="17"/>
      <c r="E651" s="15"/>
      <c r="F651" s="15"/>
      <c r="G651" s="15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7">
        <f t="shared" ca="1" si="17"/>
        <v>44493</v>
      </c>
      <c r="V651" s="18">
        <f t="shared" ca="1" si="19"/>
        <v>121.8986301369863</v>
      </c>
      <c r="W651" s="79"/>
      <c r="X651" s="79"/>
      <c r="Y651" s="82"/>
    </row>
    <row r="652" spans="1:25" ht="20.100000000000001" customHeight="1" thickTop="1" thickBot="1">
      <c r="A652" s="14" t="s">
        <v>668</v>
      </c>
      <c r="B652" s="33"/>
      <c r="C652" s="10"/>
      <c r="D652" s="17"/>
      <c r="E652" s="15"/>
      <c r="F652" s="15"/>
      <c r="G652" s="15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7">
        <f t="shared" ca="1" si="17"/>
        <v>44493</v>
      </c>
      <c r="V652" s="18">
        <f t="shared" ca="1" si="19"/>
        <v>121.8986301369863</v>
      </c>
      <c r="W652" s="79"/>
      <c r="X652" s="79"/>
      <c r="Y652" s="82"/>
    </row>
    <row r="653" spans="1:25" ht="20.100000000000001" customHeight="1" thickTop="1" thickBot="1">
      <c r="A653" s="14" t="s">
        <v>669</v>
      </c>
      <c r="B653" s="33"/>
      <c r="C653" s="10"/>
      <c r="D653" s="17"/>
      <c r="E653" s="15"/>
      <c r="F653" s="15"/>
      <c r="G653" s="15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7">
        <f t="shared" ca="1" si="17"/>
        <v>44493</v>
      </c>
      <c r="V653" s="18">
        <f t="shared" ca="1" si="19"/>
        <v>121.8986301369863</v>
      </c>
      <c r="W653" s="79"/>
      <c r="X653" s="79"/>
      <c r="Y653" s="82"/>
    </row>
    <row r="654" spans="1:25" ht="20.100000000000001" customHeight="1" thickTop="1" thickBot="1">
      <c r="A654" s="14" t="s">
        <v>670</v>
      </c>
      <c r="B654" s="33"/>
      <c r="C654" s="10"/>
      <c r="D654" s="17"/>
      <c r="E654" s="15"/>
      <c r="F654" s="15"/>
      <c r="G654" s="15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7">
        <f t="shared" ca="1" si="17"/>
        <v>44493</v>
      </c>
      <c r="V654" s="18">
        <f t="shared" ca="1" si="19"/>
        <v>121.8986301369863</v>
      </c>
      <c r="W654" s="79"/>
      <c r="X654" s="79"/>
      <c r="Y654" s="82"/>
    </row>
    <row r="655" spans="1:25" ht="20.100000000000001" customHeight="1" thickTop="1" thickBot="1">
      <c r="A655" s="14" t="s">
        <v>671</v>
      </c>
      <c r="B655" s="33"/>
      <c r="C655" s="10"/>
      <c r="D655" s="17"/>
      <c r="E655" s="15"/>
      <c r="F655" s="15"/>
      <c r="G655" s="15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7">
        <f t="shared" ca="1" si="17"/>
        <v>44493</v>
      </c>
      <c r="V655" s="18">
        <f t="shared" ca="1" si="19"/>
        <v>121.8986301369863</v>
      </c>
      <c r="W655" s="79"/>
      <c r="X655" s="79"/>
      <c r="Y655" s="82"/>
    </row>
    <row r="656" spans="1:25" ht="20.100000000000001" customHeight="1" thickTop="1" thickBot="1">
      <c r="A656" s="14" t="s">
        <v>672</v>
      </c>
      <c r="B656" s="33"/>
      <c r="C656" s="10"/>
      <c r="D656" s="17"/>
      <c r="E656" s="15"/>
      <c r="F656" s="15"/>
      <c r="G656" s="15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7">
        <f t="shared" ca="1" si="17"/>
        <v>44493</v>
      </c>
      <c r="V656" s="18">
        <f t="shared" ca="1" si="19"/>
        <v>121.8986301369863</v>
      </c>
      <c r="W656" s="79"/>
      <c r="X656" s="79"/>
      <c r="Y656" s="82"/>
    </row>
    <row r="657" spans="1:25" ht="20.100000000000001" customHeight="1" thickTop="1" thickBot="1">
      <c r="A657" s="14" t="s">
        <v>673</v>
      </c>
      <c r="B657" s="33"/>
      <c r="C657" s="10"/>
      <c r="D657" s="17"/>
      <c r="E657" s="15"/>
      <c r="F657" s="15"/>
      <c r="G657" s="15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7">
        <f t="shared" ca="1" si="17"/>
        <v>44493</v>
      </c>
      <c r="V657" s="18">
        <f t="shared" ca="1" si="19"/>
        <v>121.8986301369863</v>
      </c>
      <c r="W657" s="79"/>
      <c r="X657" s="79"/>
      <c r="Y657" s="82"/>
    </row>
    <row r="658" spans="1:25" ht="20.100000000000001" customHeight="1" thickTop="1" thickBot="1">
      <c r="A658" s="14" t="s">
        <v>674</v>
      </c>
      <c r="B658" s="33"/>
      <c r="C658" s="10"/>
      <c r="D658" s="17"/>
      <c r="E658" s="15"/>
      <c r="F658" s="15"/>
      <c r="G658" s="15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7">
        <f t="shared" ca="1" si="17"/>
        <v>44493</v>
      </c>
      <c r="V658" s="18">
        <f t="shared" ca="1" si="19"/>
        <v>121.8986301369863</v>
      </c>
      <c r="W658" s="79"/>
      <c r="X658" s="79"/>
      <c r="Y658" s="82"/>
    </row>
    <row r="659" spans="1:25" ht="20.100000000000001" customHeight="1" thickTop="1" thickBot="1">
      <c r="A659" s="14" t="s">
        <v>675</v>
      </c>
      <c r="B659" s="33"/>
      <c r="C659" s="10"/>
      <c r="D659" s="17"/>
      <c r="E659" s="15"/>
      <c r="F659" s="15"/>
      <c r="G659" s="15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7">
        <f t="shared" ca="1" si="17"/>
        <v>44493</v>
      </c>
      <c r="V659" s="18">
        <f t="shared" ca="1" si="19"/>
        <v>121.8986301369863</v>
      </c>
      <c r="W659" s="79"/>
      <c r="X659" s="79"/>
      <c r="Y659" s="82"/>
    </row>
    <row r="660" spans="1:25" ht="20.100000000000001" customHeight="1" thickTop="1" thickBot="1">
      <c r="A660" s="14" t="s">
        <v>676</v>
      </c>
      <c r="B660" s="33"/>
      <c r="C660" s="10"/>
      <c r="D660" s="17"/>
      <c r="E660" s="15"/>
      <c r="F660" s="15"/>
      <c r="G660" s="15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7">
        <f t="shared" ca="1" si="17"/>
        <v>44493</v>
      </c>
      <c r="V660" s="18">
        <f t="shared" ca="1" si="19"/>
        <v>121.8986301369863</v>
      </c>
      <c r="W660" s="79"/>
      <c r="X660" s="79"/>
      <c r="Y660" s="82"/>
    </row>
    <row r="661" spans="1:25" ht="20.100000000000001" customHeight="1" thickTop="1" thickBot="1">
      <c r="A661" s="14" t="s">
        <v>677</v>
      </c>
      <c r="B661" s="33"/>
      <c r="C661" s="10"/>
      <c r="D661" s="17"/>
      <c r="E661" s="15"/>
      <c r="F661" s="15"/>
      <c r="G661" s="15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7">
        <f t="shared" ca="1" si="17"/>
        <v>44493</v>
      </c>
      <c r="V661" s="18">
        <f t="shared" ca="1" si="19"/>
        <v>121.8986301369863</v>
      </c>
      <c r="W661" s="79"/>
      <c r="X661" s="79"/>
      <c r="Y661" s="82"/>
    </row>
    <row r="662" spans="1:25" ht="20.100000000000001" customHeight="1" thickTop="1" thickBot="1">
      <c r="A662" s="14" t="s">
        <v>678</v>
      </c>
      <c r="B662" s="33"/>
      <c r="C662" s="10"/>
      <c r="D662" s="17"/>
      <c r="E662" s="15"/>
      <c r="F662" s="15"/>
      <c r="G662" s="15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7">
        <f t="shared" ca="1" si="17"/>
        <v>44493</v>
      </c>
      <c r="V662" s="18">
        <f t="shared" ca="1" si="19"/>
        <v>121.8986301369863</v>
      </c>
      <c r="W662" s="79"/>
      <c r="X662" s="79"/>
      <c r="Y662" s="82"/>
    </row>
    <row r="663" spans="1:25" ht="20.100000000000001" customHeight="1" thickTop="1" thickBot="1">
      <c r="A663" s="14" t="s">
        <v>679</v>
      </c>
      <c r="B663" s="33"/>
      <c r="C663" s="10"/>
      <c r="D663" s="17"/>
      <c r="E663" s="15"/>
      <c r="F663" s="15"/>
      <c r="G663" s="15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7">
        <f t="shared" ca="1" si="17"/>
        <v>44493</v>
      </c>
      <c r="V663" s="18">
        <f t="shared" ca="1" si="19"/>
        <v>121.8986301369863</v>
      </c>
      <c r="W663" s="79"/>
      <c r="X663" s="79"/>
      <c r="Y663" s="82"/>
    </row>
    <row r="664" spans="1:25" ht="20.100000000000001" customHeight="1" thickTop="1" thickBot="1">
      <c r="A664" s="14" t="s">
        <v>680</v>
      </c>
      <c r="B664" s="33"/>
      <c r="C664" s="10"/>
      <c r="D664" s="17"/>
      <c r="E664" s="15"/>
      <c r="F664" s="15"/>
      <c r="G664" s="15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7">
        <f t="shared" ca="1" si="17"/>
        <v>44493</v>
      </c>
      <c r="V664" s="18">
        <f t="shared" ca="1" si="19"/>
        <v>121.8986301369863</v>
      </c>
      <c r="W664" s="79"/>
      <c r="X664" s="79"/>
      <c r="Y664" s="82"/>
    </row>
    <row r="665" spans="1:25" ht="20.100000000000001" customHeight="1" thickTop="1" thickBot="1">
      <c r="A665" s="14" t="s">
        <v>681</v>
      </c>
      <c r="B665" s="33"/>
      <c r="C665" s="10"/>
      <c r="D665" s="17"/>
      <c r="E665" s="15"/>
      <c r="F665" s="15"/>
      <c r="G665" s="15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7">
        <f t="shared" ca="1" si="17"/>
        <v>44493</v>
      </c>
      <c r="V665" s="18">
        <f t="shared" ca="1" si="19"/>
        <v>121.8986301369863</v>
      </c>
      <c r="W665" s="79"/>
      <c r="X665" s="79"/>
      <c r="Y665" s="82"/>
    </row>
    <row r="666" spans="1:25" ht="20.100000000000001" customHeight="1" thickTop="1" thickBot="1">
      <c r="A666" s="14" t="s">
        <v>682</v>
      </c>
      <c r="B666" s="33"/>
      <c r="C666" s="10"/>
      <c r="D666" s="17"/>
      <c r="E666" s="15"/>
      <c r="F666" s="15"/>
      <c r="G666" s="15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7">
        <f t="shared" ca="1" si="17"/>
        <v>44493</v>
      </c>
      <c r="V666" s="18">
        <f t="shared" ca="1" si="19"/>
        <v>121.8986301369863</v>
      </c>
      <c r="W666" s="79"/>
      <c r="X666" s="79"/>
      <c r="Y666" s="82"/>
    </row>
    <row r="667" spans="1:25" ht="20.100000000000001" customHeight="1" thickTop="1" thickBot="1">
      <c r="A667" s="14" t="s">
        <v>683</v>
      </c>
      <c r="B667" s="33"/>
      <c r="C667" s="10"/>
      <c r="D667" s="17"/>
      <c r="E667" s="15"/>
      <c r="F667" s="15"/>
      <c r="G667" s="15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7">
        <f t="shared" ca="1" si="17"/>
        <v>44493</v>
      </c>
      <c r="V667" s="18">
        <f t="shared" ca="1" si="19"/>
        <v>121.8986301369863</v>
      </c>
      <c r="W667" s="79"/>
      <c r="X667" s="79"/>
      <c r="Y667" s="82"/>
    </row>
    <row r="668" spans="1:25" ht="20.100000000000001" customHeight="1" thickTop="1" thickBot="1">
      <c r="A668" s="14" t="s">
        <v>684</v>
      </c>
      <c r="B668" s="33"/>
      <c r="C668" s="10"/>
      <c r="D668" s="17"/>
      <c r="E668" s="15"/>
      <c r="F668" s="15"/>
      <c r="G668" s="15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7">
        <f t="shared" ca="1" si="17"/>
        <v>44493</v>
      </c>
      <c r="V668" s="18">
        <f t="shared" ca="1" si="19"/>
        <v>121.8986301369863</v>
      </c>
      <c r="W668" s="79"/>
      <c r="X668" s="79"/>
      <c r="Y668" s="82"/>
    </row>
    <row r="669" spans="1:25" ht="20.100000000000001" customHeight="1" thickTop="1" thickBot="1">
      <c r="A669" s="14" t="s">
        <v>685</v>
      </c>
      <c r="B669" s="33"/>
      <c r="C669" s="10"/>
      <c r="D669" s="17"/>
      <c r="E669" s="15"/>
      <c r="F669" s="15"/>
      <c r="G669" s="15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7">
        <f t="shared" ca="1" si="17"/>
        <v>44493</v>
      </c>
      <c r="V669" s="18">
        <f t="shared" ca="1" si="19"/>
        <v>121.8986301369863</v>
      </c>
      <c r="W669" s="79"/>
      <c r="X669" s="79"/>
      <c r="Y669" s="82"/>
    </row>
    <row r="670" spans="1:25" ht="20.100000000000001" customHeight="1" thickTop="1" thickBot="1">
      <c r="A670" s="14" t="s">
        <v>686</v>
      </c>
      <c r="B670" s="33"/>
      <c r="C670" s="10"/>
      <c r="D670" s="17"/>
      <c r="E670" s="15"/>
      <c r="F670" s="15"/>
      <c r="G670" s="15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7">
        <f t="shared" ca="1" si="17"/>
        <v>44493</v>
      </c>
      <c r="V670" s="18">
        <f t="shared" ca="1" si="19"/>
        <v>121.8986301369863</v>
      </c>
      <c r="W670" s="79"/>
      <c r="X670" s="79"/>
      <c r="Y670" s="82"/>
    </row>
    <row r="671" spans="1:25" ht="20.100000000000001" customHeight="1" thickTop="1" thickBot="1">
      <c r="A671" s="14" t="s">
        <v>687</v>
      </c>
      <c r="B671" s="33"/>
      <c r="C671" s="10"/>
      <c r="D671" s="17"/>
      <c r="E671" s="15"/>
      <c r="F671" s="15"/>
      <c r="G671" s="15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7">
        <f t="shared" ca="1" si="17"/>
        <v>44493</v>
      </c>
      <c r="V671" s="18">
        <f t="shared" ca="1" si="19"/>
        <v>121.8986301369863</v>
      </c>
      <c r="W671" s="79"/>
      <c r="X671" s="79"/>
      <c r="Y671" s="82"/>
    </row>
    <row r="672" spans="1:25" ht="20.100000000000001" customHeight="1" thickTop="1" thickBot="1">
      <c r="A672" s="14" t="s">
        <v>688</v>
      </c>
      <c r="B672" s="33"/>
      <c r="C672" s="10"/>
      <c r="D672" s="17"/>
      <c r="E672" s="15"/>
      <c r="F672" s="15"/>
      <c r="G672" s="15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7">
        <f t="shared" ca="1" si="17"/>
        <v>44493</v>
      </c>
      <c r="V672" s="18">
        <f t="shared" ca="1" si="19"/>
        <v>121.8986301369863</v>
      </c>
      <c r="W672" s="79"/>
      <c r="X672" s="79"/>
      <c r="Y672" s="82"/>
    </row>
    <row r="673" spans="1:25" ht="20.100000000000001" customHeight="1" thickTop="1" thickBot="1">
      <c r="A673" s="14" t="s">
        <v>689</v>
      </c>
      <c r="B673" s="33"/>
      <c r="C673" s="10"/>
      <c r="D673" s="17"/>
      <c r="E673" s="15"/>
      <c r="F673" s="15"/>
      <c r="G673" s="15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7">
        <f t="shared" ca="1" si="17"/>
        <v>44493</v>
      </c>
      <c r="V673" s="18">
        <f t="shared" ca="1" si="19"/>
        <v>121.8986301369863</v>
      </c>
      <c r="W673" s="79"/>
      <c r="X673" s="79"/>
      <c r="Y673" s="82"/>
    </row>
    <row r="674" spans="1:25" ht="20.100000000000001" customHeight="1" thickTop="1" thickBot="1">
      <c r="A674" s="14" t="s">
        <v>690</v>
      </c>
      <c r="B674" s="33"/>
      <c r="C674" s="10"/>
      <c r="D674" s="17"/>
      <c r="E674" s="15"/>
      <c r="F674" s="15"/>
      <c r="G674" s="15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7">
        <f t="shared" ca="1" si="17"/>
        <v>44493</v>
      </c>
      <c r="V674" s="18">
        <f t="shared" ca="1" si="19"/>
        <v>121.8986301369863</v>
      </c>
      <c r="W674" s="79"/>
      <c r="X674" s="79"/>
      <c r="Y674" s="82"/>
    </row>
    <row r="675" spans="1:25" ht="20.100000000000001" customHeight="1" thickTop="1" thickBot="1">
      <c r="A675" s="14" t="s">
        <v>691</v>
      </c>
      <c r="B675" s="33"/>
      <c r="C675" s="10"/>
      <c r="D675" s="17"/>
      <c r="E675" s="15"/>
      <c r="F675" s="15"/>
      <c r="G675" s="15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7">
        <f t="shared" ca="1" si="17"/>
        <v>44493</v>
      </c>
      <c r="V675" s="18">
        <f t="shared" ca="1" si="19"/>
        <v>121.8986301369863</v>
      </c>
      <c r="W675" s="79"/>
      <c r="X675" s="79"/>
      <c r="Y675" s="82"/>
    </row>
    <row r="676" spans="1:25" ht="20.100000000000001" customHeight="1" thickTop="1" thickBot="1">
      <c r="A676" s="14" t="s">
        <v>692</v>
      </c>
      <c r="B676" s="33"/>
      <c r="C676" s="10"/>
      <c r="D676" s="17"/>
      <c r="E676" s="15"/>
      <c r="F676" s="15"/>
      <c r="G676" s="15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7">
        <f t="shared" ca="1" si="17"/>
        <v>44493</v>
      </c>
      <c r="V676" s="18">
        <f t="shared" ca="1" si="19"/>
        <v>121.8986301369863</v>
      </c>
      <c r="W676" s="79"/>
      <c r="X676" s="79"/>
      <c r="Y676" s="82"/>
    </row>
    <row r="677" spans="1:25" ht="20.100000000000001" customHeight="1" thickTop="1" thickBot="1">
      <c r="A677" s="14" t="s">
        <v>693</v>
      </c>
      <c r="B677" s="33"/>
      <c r="C677" s="10"/>
      <c r="D677" s="17"/>
      <c r="E677" s="15"/>
      <c r="F677" s="15"/>
      <c r="G677" s="15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7">
        <f t="shared" ca="1" si="17"/>
        <v>44493</v>
      </c>
      <c r="V677" s="18">
        <f t="shared" ca="1" si="19"/>
        <v>121.8986301369863</v>
      </c>
      <c r="W677" s="79"/>
      <c r="X677" s="79"/>
      <c r="Y677" s="82"/>
    </row>
    <row r="678" spans="1:25" ht="20.100000000000001" customHeight="1" thickTop="1" thickBot="1">
      <c r="A678" s="14" t="s">
        <v>694</v>
      </c>
      <c r="B678" s="33"/>
      <c r="C678" s="10"/>
      <c r="D678" s="17"/>
      <c r="E678" s="15"/>
      <c r="F678" s="15"/>
      <c r="G678" s="15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7">
        <f t="shared" ca="1" si="17"/>
        <v>44493</v>
      </c>
      <c r="V678" s="18">
        <f t="shared" ca="1" si="19"/>
        <v>121.8986301369863</v>
      </c>
      <c r="W678" s="79"/>
      <c r="X678" s="79"/>
      <c r="Y678" s="82"/>
    </row>
    <row r="679" spans="1:25" ht="20.100000000000001" customHeight="1" thickTop="1" thickBot="1">
      <c r="A679" s="14" t="s">
        <v>695</v>
      </c>
      <c r="B679" s="33"/>
      <c r="C679" s="10"/>
      <c r="D679" s="17"/>
      <c r="E679" s="15"/>
      <c r="F679" s="15"/>
      <c r="G679" s="15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7">
        <f t="shared" ca="1" si="17"/>
        <v>44493</v>
      </c>
      <c r="V679" s="18">
        <f t="shared" ca="1" si="19"/>
        <v>121.8986301369863</v>
      </c>
      <c r="W679" s="79"/>
      <c r="X679" s="79"/>
      <c r="Y679" s="82"/>
    </row>
    <row r="680" spans="1:25" ht="20.100000000000001" customHeight="1" thickTop="1" thickBot="1">
      <c r="A680" s="14" t="s">
        <v>696</v>
      </c>
      <c r="B680" s="33"/>
      <c r="C680" s="10"/>
      <c r="D680" s="17"/>
      <c r="E680" s="15"/>
      <c r="F680" s="15"/>
      <c r="G680" s="15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7">
        <f t="shared" ca="1" si="17"/>
        <v>44493</v>
      </c>
      <c r="V680" s="18">
        <f t="shared" ca="1" si="19"/>
        <v>121.8986301369863</v>
      </c>
      <c r="W680" s="79"/>
      <c r="X680" s="79"/>
      <c r="Y680" s="82"/>
    </row>
    <row r="681" spans="1:25" ht="20.100000000000001" customHeight="1" thickTop="1" thickBot="1">
      <c r="A681" s="14" t="s">
        <v>697</v>
      </c>
      <c r="B681" s="33"/>
      <c r="C681" s="10"/>
      <c r="D681" s="17"/>
      <c r="E681" s="15"/>
      <c r="F681" s="15"/>
      <c r="G681" s="15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7">
        <f t="shared" ca="1" si="17"/>
        <v>44493</v>
      </c>
      <c r="V681" s="18">
        <f t="shared" ca="1" si="19"/>
        <v>121.8986301369863</v>
      </c>
      <c r="W681" s="79"/>
      <c r="X681" s="79"/>
      <c r="Y681" s="82"/>
    </row>
    <row r="682" spans="1:25" ht="20.100000000000001" customHeight="1" thickTop="1" thickBot="1">
      <c r="A682" s="14" t="s">
        <v>698</v>
      </c>
      <c r="B682" s="33"/>
      <c r="C682" s="10"/>
      <c r="D682" s="17"/>
      <c r="E682" s="15"/>
      <c r="F682" s="15"/>
      <c r="G682" s="15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7">
        <f t="shared" ca="1" si="17"/>
        <v>44493</v>
      </c>
      <c r="V682" s="18">
        <f t="shared" ca="1" si="19"/>
        <v>121.8986301369863</v>
      </c>
      <c r="W682" s="79"/>
      <c r="X682" s="79"/>
      <c r="Y682" s="82"/>
    </row>
    <row r="683" spans="1:25" ht="20.100000000000001" customHeight="1" thickTop="1" thickBot="1">
      <c r="A683" s="14" t="s">
        <v>699</v>
      </c>
      <c r="B683" s="33"/>
      <c r="C683" s="10"/>
      <c r="D683" s="17"/>
      <c r="E683" s="15"/>
      <c r="F683" s="15"/>
      <c r="G683" s="15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7">
        <f t="shared" ca="1" si="17"/>
        <v>44493</v>
      </c>
      <c r="V683" s="18">
        <f t="shared" ca="1" si="19"/>
        <v>121.8986301369863</v>
      </c>
      <c r="W683" s="79"/>
      <c r="X683" s="79"/>
      <c r="Y683" s="82"/>
    </row>
    <row r="684" spans="1:25" ht="20.100000000000001" customHeight="1" thickTop="1" thickBot="1">
      <c r="A684" s="14" t="s">
        <v>700</v>
      </c>
      <c r="B684" s="33"/>
      <c r="C684" s="10"/>
      <c r="D684" s="17"/>
      <c r="E684" s="15"/>
      <c r="F684" s="15"/>
      <c r="G684" s="15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7">
        <f t="shared" ca="1" si="17"/>
        <v>44493</v>
      </c>
      <c r="V684" s="18">
        <f t="shared" ca="1" si="19"/>
        <v>121.8986301369863</v>
      </c>
      <c r="W684" s="79"/>
      <c r="X684" s="79"/>
      <c r="Y684" s="82"/>
    </row>
    <row r="685" spans="1:25" ht="20.100000000000001" customHeight="1" thickTop="1" thickBot="1">
      <c r="A685" s="14" t="s">
        <v>701</v>
      </c>
      <c r="B685" s="33"/>
      <c r="C685" s="10"/>
      <c r="D685" s="17"/>
      <c r="E685" s="15"/>
      <c r="F685" s="15"/>
      <c r="G685" s="15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7">
        <f t="shared" ca="1" si="17"/>
        <v>44493</v>
      </c>
      <c r="V685" s="18">
        <f t="shared" ca="1" si="19"/>
        <v>121.8986301369863</v>
      </c>
      <c r="W685" s="79"/>
      <c r="X685" s="79"/>
      <c r="Y685" s="82"/>
    </row>
    <row r="686" spans="1:25" ht="20.100000000000001" customHeight="1" thickTop="1" thickBot="1">
      <c r="A686" s="14" t="s">
        <v>702</v>
      </c>
      <c r="B686" s="33"/>
      <c r="C686" s="10"/>
      <c r="D686" s="17"/>
      <c r="E686" s="15"/>
      <c r="F686" s="15"/>
      <c r="G686" s="15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7">
        <f t="shared" ca="1" si="17"/>
        <v>44493</v>
      </c>
      <c r="V686" s="18">
        <f t="shared" ca="1" si="19"/>
        <v>121.8986301369863</v>
      </c>
      <c r="W686" s="79"/>
      <c r="X686" s="79"/>
      <c r="Y686" s="82"/>
    </row>
    <row r="687" spans="1:25" ht="20.100000000000001" customHeight="1" thickTop="1" thickBot="1">
      <c r="A687" s="14" t="s">
        <v>703</v>
      </c>
      <c r="B687" s="33"/>
      <c r="C687" s="10"/>
      <c r="D687" s="17"/>
      <c r="E687" s="15"/>
      <c r="F687" s="15"/>
      <c r="G687" s="15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7">
        <f t="shared" ca="1" si="17"/>
        <v>44493</v>
      </c>
      <c r="V687" s="18">
        <f t="shared" ca="1" si="19"/>
        <v>121.8986301369863</v>
      </c>
      <c r="W687" s="79"/>
      <c r="X687" s="79"/>
      <c r="Y687" s="82"/>
    </row>
    <row r="688" spans="1:25" ht="20.100000000000001" customHeight="1" thickTop="1" thickBot="1">
      <c r="A688" s="14" t="s">
        <v>704</v>
      </c>
      <c r="B688" s="33"/>
      <c r="C688" s="10"/>
      <c r="D688" s="17"/>
      <c r="E688" s="15"/>
      <c r="F688" s="15"/>
      <c r="G688" s="15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7">
        <f t="shared" ca="1" si="17"/>
        <v>44493</v>
      </c>
      <c r="V688" s="18">
        <f t="shared" ca="1" si="19"/>
        <v>121.8986301369863</v>
      </c>
      <c r="W688" s="79"/>
      <c r="X688" s="79"/>
      <c r="Y688" s="82"/>
    </row>
    <row r="689" spans="1:25" ht="20.100000000000001" customHeight="1" thickTop="1" thickBot="1">
      <c r="A689" s="14" t="s">
        <v>705</v>
      </c>
      <c r="B689" s="33"/>
      <c r="C689" s="10"/>
      <c r="D689" s="17"/>
      <c r="E689" s="15"/>
      <c r="F689" s="15"/>
      <c r="G689" s="15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7">
        <f t="shared" ca="1" si="17"/>
        <v>44493</v>
      </c>
      <c r="V689" s="18">
        <f t="shared" ca="1" si="19"/>
        <v>121.8986301369863</v>
      </c>
      <c r="W689" s="79"/>
      <c r="X689" s="79"/>
      <c r="Y689" s="82"/>
    </row>
    <row r="690" spans="1:25" ht="20.100000000000001" customHeight="1" thickTop="1" thickBot="1">
      <c r="A690" s="14" t="s">
        <v>706</v>
      </c>
      <c r="B690" s="33"/>
      <c r="C690" s="10"/>
      <c r="D690" s="17"/>
      <c r="E690" s="15"/>
      <c r="F690" s="15"/>
      <c r="G690" s="15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7">
        <f t="shared" ca="1" si="17"/>
        <v>44493</v>
      </c>
      <c r="V690" s="18">
        <f t="shared" ca="1" si="19"/>
        <v>121.8986301369863</v>
      </c>
      <c r="W690" s="79"/>
      <c r="X690" s="79"/>
      <c r="Y690" s="82"/>
    </row>
    <row r="691" spans="1:25" ht="20.100000000000001" customHeight="1" thickTop="1" thickBot="1">
      <c r="A691" s="14" t="s">
        <v>707</v>
      </c>
      <c r="B691" s="33"/>
      <c r="C691" s="10"/>
      <c r="D691" s="17"/>
      <c r="E691" s="15"/>
      <c r="F691" s="15"/>
      <c r="G691" s="15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7">
        <f t="shared" ca="1" si="17"/>
        <v>44493</v>
      </c>
      <c r="V691" s="18">
        <f t="shared" ca="1" si="19"/>
        <v>121.8986301369863</v>
      </c>
      <c r="W691" s="79"/>
      <c r="X691" s="79"/>
      <c r="Y691" s="82"/>
    </row>
    <row r="692" spans="1:25" ht="20.100000000000001" customHeight="1" thickTop="1" thickBot="1">
      <c r="A692" s="14" t="s">
        <v>708</v>
      </c>
      <c r="B692" s="33"/>
      <c r="C692" s="10"/>
      <c r="D692" s="17"/>
      <c r="E692" s="15"/>
      <c r="F692" s="15"/>
      <c r="G692" s="15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7">
        <f t="shared" ca="1" si="17"/>
        <v>44493</v>
      </c>
      <c r="V692" s="18">
        <f t="shared" ca="1" si="19"/>
        <v>121.8986301369863</v>
      </c>
      <c r="W692" s="79"/>
      <c r="X692" s="79"/>
      <c r="Y692" s="82"/>
    </row>
    <row r="693" spans="1:25" ht="20.100000000000001" customHeight="1" thickTop="1" thickBot="1">
      <c r="A693" s="14" t="s">
        <v>709</v>
      </c>
      <c r="B693" s="33"/>
      <c r="C693" s="10"/>
      <c r="D693" s="17"/>
      <c r="E693" s="15"/>
      <c r="F693" s="15"/>
      <c r="G693" s="15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7">
        <f t="shared" ca="1" si="17"/>
        <v>44493</v>
      </c>
      <c r="V693" s="18">
        <f t="shared" ca="1" si="19"/>
        <v>121.8986301369863</v>
      </c>
      <c r="W693" s="79"/>
      <c r="X693" s="79"/>
      <c r="Y693" s="82"/>
    </row>
    <row r="694" spans="1:25" ht="20.100000000000001" customHeight="1" thickTop="1" thickBot="1">
      <c r="A694" s="14" t="s">
        <v>710</v>
      </c>
      <c r="B694" s="33"/>
      <c r="C694" s="10"/>
      <c r="D694" s="17"/>
      <c r="E694" s="15"/>
      <c r="F694" s="15"/>
      <c r="G694" s="15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7">
        <f t="shared" ca="1" si="17"/>
        <v>44493</v>
      </c>
      <c r="V694" s="18">
        <f t="shared" ca="1" si="19"/>
        <v>121.8986301369863</v>
      </c>
      <c r="W694" s="79"/>
      <c r="X694" s="79"/>
      <c r="Y694" s="82"/>
    </row>
    <row r="695" spans="1:25" ht="20.100000000000001" customHeight="1" thickTop="1" thickBot="1">
      <c r="A695" s="14" t="s">
        <v>711</v>
      </c>
      <c r="B695" s="33"/>
      <c r="C695" s="10"/>
      <c r="D695" s="17"/>
      <c r="E695" s="15"/>
      <c r="F695" s="15"/>
      <c r="G695" s="15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7">
        <f t="shared" ca="1" si="17"/>
        <v>44493</v>
      </c>
      <c r="V695" s="18">
        <f t="shared" ca="1" si="19"/>
        <v>121.8986301369863</v>
      </c>
      <c r="W695" s="79"/>
      <c r="X695" s="79"/>
      <c r="Y695" s="82"/>
    </row>
    <row r="696" spans="1:25" ht="20.100000000000001" customHeight="1" thickTop="1" thickBot="1">
      <c r="A696" s="14" t="s">
        <v>712</v>
      </c>
      <c r="B696" s="33"/>
      <c r="C696" s="10"/>
      <c r="D696" s="17"/>
      <c r="E696" s="15"/>
      <c r="F696" s="15"/>
      <c r="G696" s="15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7">
        <f t="shared" ca="1" si="17"/>
        <v>44493</v>
      </c>
      <c r="V696" s="18">
        <f t="shared" ca="1" si="19"/>
        <v>121.8986301369863</v>
      </c>
      <c r="W696" s="79"/>
      <c r="X696" s="79"/>
      <c r="Y696" s="82"/>
    </row>
    <row r="697" spans="1:25" ht="20.100000000000001" customHeight="1" thickTop="1" thickBot="1">
      <c r="A697" s="14" t="s">
        <v>713</v>
      </c>
      <c r="B697" s="33"/>
      <c r="C697" s="10"/>
      <c r="D697" s="17"/>
      <c r="E697" s="15"/>
      <c r="F697" s="15"/>
      <c r="G697" s="15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7">
        <f t="shared" ca="1" si="17"/>
        <v>44493</v>
      </c>
      <c r="V697" s="18">
        <f t="shared" ca="1" si="19"/>
        <v>121.8986301369863</v>
      </c>
      <c r="W697" s="79"/>
      <c r="X697" s="79"/>
      <c r="Y697" s="82"/>
    </row>
    <row r="698" spans="1:25" ht="20.100000000000001" customHeight="1" thickTop="1" thickBot="1">
      <c r="A698" s="14" t="s">
        <v>714</v>
      </c>
      <c r="B698" s="33"/>
      <c r="C698" s="10"/>
      <c r="D698" s="17"/>
      <c r="E698" s="15"/>
      <c r="F698" s="15"/>
      <c r="G698" s="15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7">
        <f t="shared" ca="1" si="17"/>
        <v>44493</v>
      </c>
      <c r="V698" s="18">
        <f t="shared" ca="1" si="19"/>
        <v>121.8986301369863</v>
      </c>
      <c r="W698" s="79"/>
      <c r="X698" s="79"/>
      <c r="Y698" s="82"/>
    </row>
    <row r="699" spans="1:25" ht="20.100000000000001" customHeight="1" thickTop="1" thickBot="1">
      <c r="A699" s="14" t="s">
        <v>715</v>
      </c>
      <c r="B699" s="33"/>
      <c r="C699" s="10"/>
      <c r="D699" s="17"/>
      <c r="E699" s="15"/>
      <c r="F699" s="15"/>
      <c r="G699" s="15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7">
        <f t="shared" ca="1" si="17"/>
        <v>44493</v>
      </c>
      <c r="V699" s="18">
        <f t="shared" ca="1" si="19"/>
        <v>121.8986301369863</v>
      </c>
      <c r="W699" s="79"/>
      <c r="X699" s="79"/>
      <c r="Y699" s="82"/>
    </row>
    <row r="700" spans="1:25" ht="20.100000000000001" customHeight="1" thickTop="1" thickBot="1">
      <c r="A700" s="14" t="s">
        <v>716</v>
      </c>
      <c r="B700" s="33"/>
      <c r="C700" s="10"/>
      <c r="D700" s="17"/>
      <c r="E700" s="15"/>
      <c r="F700" s="15"/>
      <c r="G700" s="15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7">
        <f t="shared" ca="1" si="17"/>
        <v>44493</v>
      </c>
      <c r="V700" s="18">
        <f t="shared" ca="1" si="19"/>
        <v>121.8986301369863</v>
      </c>
      <c r="W700" s="79"/>
      <c r="X700" s="79"/>
      <c r="Y700" s="82"/>
    </row>
    <row r="701" spans="1:25" ht="20.100000000000001" customHeight="1" thickTop="1" thickBot="1">
      <c r="A701" s="14" t="s">
        <v>717</v>
      </c>
      <c r="B701" s="33"/>
      <c r="C701" s="10"/>
      <c r="D701" s="17"/>
      <c r="E701" s="15"/>
      <c r="F701" s="15"/>
      <c r="G701" s="15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7">
        <f t="shared" ca="1" si="17"/>
        <v>44493</v>
      </c>
      <c r="V701" s="18">
        <f t="shared" ca="1" si="19"/>
        <v>121.8986301369863</v>
      </c>
      <c r="W701" s="79"/>
      <c r="X701" s="79"/>
      <c r="Y701" s="82"/>
    </row>
    <row r="702" spans="1:25" ht="20.100000000000001" customHeight="1" thickTop="1" thickBot="1">
      <c r="A702" s="14" t="s">
        <v>718</v>
      </c>
      <c r="B702" s="33"/>
      <c r="C702" s="10"/>
      <c r="D702" s="17"/>
      <c r="E702" s="15"/>
      <c r="F702" s="15"/>
      <c r="G702" s="15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7">
        <f t="shared" ca="1" si="17"/>
        <v>44493</v>
      </c>
      <c r="V702" s="18">
        <f t="shared" ca="1" si="19"/>
        <v>121.8986301369863</v>
      </c>
      <c r="W702" s="79"/>
      <c r="X702" s="79"/>
      <c r="Y702" s="82"/>
    </row>
    <row r="703" spans="1:25" ht="20.100000000000001" customHeight="1" thickTop="1" thickBot="1">
      <c r="A703" s="14" t="s">
        <v>719</v>
      </c>
      <c r="B703" s="33"/>
      <c r="C703" s="10"/>
      <c r="D703" s="17"/>
      <c r="E703" s="15"/>
      <c r="F703" s="15"/>
      <c r="G703" s="15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7">
        <f t="shared" ca="1" si="17"/>
        <v>44493</v>
      </c>
      <c r="V703" s="18">
        <f t="shared" ca="1" si="19"/>
        <v>121.8986301369863</v>
      </c>
      <c r="W703" s="79"/>
      <c r="X703" s="79"/>
      <c r="Y703" s="82"/>
    </row>
    <row r="704" spans="1:25" ht="20.100000000000001" customHeight="1" thickTop="1" thickBot="1">
      <c r="A704" s="14" t="s">
        <v>720</v>
      </c>
      <c r="B704" s="33"/>
      <c r="C704" s="10"/>
      <c r="D704" s="17"/>
      <c r="E704" s="15"/>
      <c r="F704" s="15"/>
      <c r="G704" s="15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7">
        <f t="shared" ca="1" si="17"/>
        <v>44493</v>
      </c>
      <c r="V704" s="18">
        <f t="shared" ca="1" si="19"/>
        <v>121.8986301369863</v>
      </c>
      <c r="W704" s="79"/>
      <c r="X704" s="79"/>
      <c r="Y704" s="82"/>
    </row>
    <row r="705" spans="1:25" ht="20.100000000000001" customHeight="1" thickTop="1" thickBot="1">
      <c r="A705" s="14" t="s">
        <v>721</v>
      </c>
      <c r="B705" s="33"/>
      <c r="C705" s="10"/>
      <c r="D705" s="17"/>
      <c r="E705" s="15"/>
      <c r="F705" s="15"/>
      <c r="G705" s="15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7">
        <f t="shared" ca="1" si="17"/>
        <v>44493</v>
      </c>
      <c r="V705" s="18">
        <f t="shared" ca="1" si="19"/>
        <v>121.8986301369863</v>
      </c>
      <c r="W705" s="79"/>
      <c r="X705" s="79"/>
      <c r="Y705" s="82"/>
    </row>
    <row r="706" spans="1:25" ht="20.100000000000001" customHeight="1" thickTop="1" thickBot="1">
      <c r="A706" s="14" t="s">
        <v>722</v>
      </c>
      <c r="B706" s="19"/>
      <c r="C706" s="10"/>
      <c r="D706" s="17"/>
      <c r="E706" s="15"/>
      <c r="F706" s="15"/>
      <c r="G706" s="15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7">
        <f t="shared" ca="1" si="17"/>
        <v>44493</v>
      </c>
      <c r="V706" s="18">
        <f t="shared" ca="1" si="19"/>
        <v>121.8986301369863</v>
      </c>
      <c r="W706" s="79"/>
      <c r="X706" s="79"/>
      <c r="Y706" s="82"/>
    </row>
    <row r="707" spans="1:25" ht="20.100000000000001" customHeight="1" thickTop="1" thickBot="1">
      <c r="A707" s="14" t="s">
        <v>723</v>
      </c>
      <c r="B707" s="19"/>
      <c r="C707" s="10"/>
      <c r="D707" s="17"/>
      <c r="E707" s="15"/>
      <c r="F707" s="15"/>
      <c r="G707" s="15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7">
        <f t="shared" ca="1" si="17"/>
        <v>44493</v>
      </c>
      <c r="V707" s="18">
        <f t="shared" ca="1" si="19"/>
        <v>121.8986301369863</v>
      </c>
      <c r="W707" s="79"/>
      <c r="X707" s="79"/>
      <c r="Y707" s="82"/>
    </row>
    <row r="708" spans="1:25" ht="20.100000000000001" customHeight="1" thickTop="1" thickBot="1">
      <c r="A708" s="14" t="s">
        <v>724</v>
      </c>
      <c r="B708" s="19"/>
      <c r="C708" s="10"/>
      <c r="D708" s="17"/>
      <c r="E708" s="15"/>
      <c r="F708" s="15"/>
      <c r="G708" s="15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7">
        <f t="shared" ca="1" si="17"/>
        <v>44493</v>
      </c>
      <c r="V708" s="18">
        <f t="shared" ca="1" si="19"/>
        <v>121.8986301369863</v>
      </c>
      <c r="W708" s="79"/>
      <c r="X708" s="79"/>
      <c r="Y708" s="82"/>
    </row>
    <row r="709" spans="1:25" ht="20.100000000000001" customHeight="1" thickTop="1" thickBot="1">
      <c r="A709" s="14" t="s">
        <v>725</v>
      </c>
      <c r="B709" s="19"/>
      <c r="C709" s="10"/>
      <c r="D709" s="17"/>
      <c r="E709" s="15"/>
      <c r="F709" s="15"/>
      <c r="G709" s="15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7">
        <f t="shared" ca="1" si="17"/>
        <v>44493</v>
      </c>
      <c r="V709" s="18">
        <f t="shared" ca="1" si="19"/>
        <v>121.8986301369863</v>
      </c>
      <c r="W709" s="79"/>
      <c r="X709" s="79"/>
      <c r="Y709" s="82"/>
    </row>
    <row r="710" spans="1:25" ht="20.100000000000001" customHeight="1" thickTop="1" thickBot="1">
      <c r="A710" s="14" t="s">
        <v>726</v>
      </c>
      <c r="B710" s="19"/>
      <c r="C710" s="10"/>
      <c r="D710" s="17"/>
      <c r="E710" s="15"/>
      <c r="F710" s="15"/>
      <c r="G710" s="15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7">
        <f t="shared" ca="1" si="17"/>
        <v>44493</v>
      </c>
      <c r="V710" s="18">
        <f t="shared" ca="1" si="19"/>
        <v>121.8986301369863</v>
      </c>
      <c r="W710" s="79"/>
      <c r="X710" s="79"/>
      <c r="Y710" s="82"/>
    </row>
    <row r="711" spans="1:25" ht="20.100000000000001" customHeight="1" thickTop="1" thickBot="1">
      <c r="A711" s="14" t="s">
        <v>727</v>
      </c>
      <c r="B711" s="19"/>
      <c r="C711" s="10"/>
      <c r="D711" s="17"/>
      <c r="E711" s="15"/>
      <c r="F711" s="15"/>
      <c r="G711" s="15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7">
        <f t="shared" ca="1" si="17"/>
        <v>44493</v>
      </c>
      <c r="V711" s="18">
        <f t="shared" ca="1" si="19"/>
        <v>121.8986301369863</v>
      </c>
      <c r="W711" s="79"/>
      <c r="X711" s="79"/>
      <c r="Y711" s="82"/>
    </row>
    <row r="712" spans="1:25" ht="20.100000000000001" customHeight="1" thickTop="1" thickBot="1">
      <c r="A712" s="14" t="s">
        <v>728</v>
      </c>
      <c r="B712" s="19"/>
      <c r="C712" s="10"/>
      <c r="D712" s="17"/>
      <c r="E712" s="15"/>
      <c r="F712" s="15"/>
      <c r="G712" s="15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7">
        <f t="shared" ca="1" si="17"/>
        <v>44493</v>
      </c>
      <c r="V712" s="18">
        <f t="shared" ca="1" si="19"/>
        <v>121.8986301369863</v>
      </c>
      <c r="W712" s="79"/>
      <c r="X712" s="79"/>
      <c r="Y712" s="82"/>
    </row>
    <row r="713" spans="1:25" ht="20.100000000000001" customHeight="1" thickTop="1" thickBot="1">
      <c r="A713" s="14" t="s">
        <v>729</v>
      </c>
      <c r="B713" s="19"/>
      <c r="C713" s="10"/>
      <c r="D713" s="17"/>
      <c r="E713" s="15"/>
      <c r="F713" s="15"/>
      <c r="G713" s="15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7">
        <f t="shared" ca="1" si="17"/>
        <v>44493</v>
      </c>
      <c r="V713" s="18">
        <f t="shared" ref="V713:V776" ca="1" si="20">+(U713-D713)/365</f>
        <v>121.8986301369863</v>
      </c>
      <c r="W713" s="79"/>
      <c r="X713" s="79"/>
      <c r="Y713" s="82"/>
    </row>
    <row r="714" spans="1:25" ht="20.100000000000001" customHeight="1" thickTop="1" thickBot="1">
      <c r="A714" s="14" t="s">
        <v>730</v>
      </c>
      <c r="B714" s="19"/>
      <c r="C714" s="10"/>
      <c r="D714" s="17"/>
      <c r="E714" s="15"/>
      <c r="F714" s="15"/>
      <c r="G714" s="15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7">
        <f t="shared" ca="1" si="17"/>
        <v>44493</v>
      </c>
      <c r="V714" s="18">
        <f t="shared" ca="1" si="20"/>
        <v>121.8986301369863</v>
      </c>
      <c r="W714" s="79"/>
      <c r="X714" s="79"/>
      <c r="Y714" s="82"/>
    </row>
    <row r="715" spans="1:25" ht="20.100000000000001" customHeight="1" thickTop="1" thickBot="1">
      <c r="A715" s="14" t="s">
        <v>731</v>
      </c>
      <c r="B715" s="19"/>
      <c r="C715" s="10"/>
      <c r="D715" s="17"/>
      <c r="E715" s="15"/>
      <c r="F715" s="15"/>
      <c r="G715" s="15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7">
        <f t="shared" ca="1" si="17"/>
        <v>44493</v>
      </c>
      <c r="V715" s="18">
        <f t="shared" ca="1" si="20"/>
        <v>121.8986301369863</v>
      </c>
      <c r="W715" s="79"/>
      <c r="X715" s="79"/>
      <c r="Y715" s="82"/>
    </row>
    <row r="716" spans="1:25" ht="20.100000000000001" customHeight="1" thickTop="1" thickBot="1">
      <c r="A716" s="14" t="s">
        <v>732</v>
      </c>
      <c r="B716" s="19"/>
      <c r="C716" s="10"/>
      <c r="D716" s="17"/>
      <c r="E716" s="15"/>
      <c r="F716" s="15"/>
      <c r="G716" s="15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7">
        <f t="shared" ca="1" si="17"/>
        <v>44493</v>
      </c>
      <c r="V716" s="18">
        <f t="shared" ca="1" si="20"/>
        <v>121.8986301369863</v>
      </c>
      <c r="W716" s="79"/>
      <c r="X716" s="79"/>
      <c r="Y716" s="82"/>
    </row>
    <row r="717" spans="1:25" ht="20.100000000000001" customHeight="1" thickTop="1" thickBot="1">
      <c r="A717" s="14" t="s">
        <v>733</v>
      </c>
      <c r="B717" s="19"/>
      <c r="C717" s="10"/>
      <c r="D717" s="17"/>
      <c r="E717" s="15"/>
      <c r="F717" s="15"/>
      <c r="G717" s="15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7">
        <f t="shared" ca="1" si="17"/>
        <v>44493</v>
      </c>
      <c r="V717" s="18">
        <f t="shared" ca="1" si="20"/>
        <v>121.8986301369863</v>
      </c>
      <c r="W717" s="79"/>
      <c r="X717" s="79"/>
      <c r="Y717" s="82"/>
    </row>
    <row r="718" spans="1:25" ht="20.100000000000001" customHeight="1" thickTop="1" thickBot="1">
      <c r="A718" s="14" t="s">
        <v>734</v>
      </c>
      <c r="B718" s="19"/>
      <c r="C718" s="10"/>
      <c r="D718" s="17"/>
      <c r="E718" s="15"/>
      <c r="F718" s="15"/>
      <c r="G718" s="15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7">
        <f t="shared" ca="1" si="17"/>
        <v>44493</v>
      </c>
      <c r="V718" s="18">
        <f t="shared" ca="1" si="20"/>
        <v>121.8986301369863</v>
      </c>
      <c r="W718" s="79"/>
      <c r="X718" s="79"/>
      <c r="Y718" s="82"/>
    </row>
    <row r="719" spans="1:25" ht="20.100000000000001" customHeight="1" thickTop="1" thickBot="1">
      <c r="A719" s="14" t="s">
        <v>735</v>
      </c>
      <c r="B719" s="19"/>
      <c r="C719" s="10"/>
      <c r="D719" s="17"/>
      <c r="E719" s="15"/>
      <c r="F719" s="15"/>
      <c r="G719" s="15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7">
        <f t="shared" ca="1" si="17"/>
        <v>44493</v>
      </c>
      <c r="V719" s="18">
        <f t="shared" ca="1" si="20"/>
        <v>121.8986301369863</v>
      </c>
      <c r="W719" s="79"/>
      <c r="X719" s="79"/>
      <c r="Y719" s="82"/>
    </row>
    <row r="720" spans="1:25" ht="20.100000000000001" customHeight="1" thickTop="1" thickBot="1">
      <c r="A720" s="14" t="s">
        <v>736</v>
      </c>
      <c r="B720" s="19"/>
      <c r="C720" s="10"/>
      <c r="D720" s="17"/>
      <c r="E720" s="15"/>
      <c r="F720" s="15"/>
      <c r="G720" s="15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7">
        <f t="shared" ca="1" si="17"/>
        <v>44493</v>
      </c>
      <c r="V720" s="18">
        <f t="shared" ca="1" si="20"/>
        <v>121.8986301369863</v>
      </c>
      <c r="W720" s="79"/>
      <c r="X720" s="79"/>
      <c r="Y720" s="82"/>
    </row>
    <row r="721" spans="1:25" ht="20.100000000000001" customHeight="1" thickTop="1" thickBot="1">
      <c r="A721" s="14" t="s">
        <v>737</v>
      </c>
      <c r="B721" s="19"/>
      <c r="C721" s="10"/>
      <c r="D721" s="17"/>
      <c r="E721" s="15"/>
      <c r="F721" s="15"/>
      <c r="G721" s="15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7">
        <f t="shared" ca="1" si="17"/>
        <v>44493</v>
      </c>
      <c r="V721" s="18">
        <f t="shared" ca="1" si="20"/>
        <v>121.8986301369863</v>
      </c>
      <c r="W721" s="79"/>
      <c r="X721" s="79"/>
      <c r="Y721" s="82"/>
    </row>
    <row r="722" spans="1:25" ht="20.100000000000001" customHeight="1" thickTop="1" thickBot="1">
      <c r="A722" s="14" t="s">
        <v>738</v>
      </c>
      <c r="B722" s="19"/>
      <c r="C722" s="10"/>
      <c r="D722" s="17"/>
      <c r="E722" s="15"/>
      <c r="F722" s="15"/>
      <c r="G722" s="15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7">
        <f t="shared" ca="1" si="17"/>
        <v>44493</v>
      </c>
      <c r="V722" s="18">
        <f t="shared" ca="1" si="20"/>
        <v>121.8986301369863</v>
      </c>
      <c r="W722" s="79"/>
      <c r="X722" s="79"/>
      <c r="Y722" s="82"/>
    </row>
    <row r="723" spans="1:25" ht="20.100000000000001" customHeight="1" thickTop="1" thickBot="1">
      <c r="A723" s="14" t="s">
        <v>739</v>
      </c>
      <c r="B723" s="19"/>
      <c r="C723" s="10"/>
      <c r="D723" s="17"/>
      <c r="E723" s="15"/>
      <c r="F723" s="15"/>
      <c r="G723" s="15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7">
        <f t="shared" ca="1" si="17"/>
        <v>44493</v>
      </c>
      <c r="V723" s="18">
        <f t="shared" ca="1" si="20"/>
        <v>121.8986301369863</v>
      </c>
      <c r="W723" s="79"/>
      <c r="X723" s="79"/>
      <c r="Y723" s="82"/>
    </row>
    <row r="724" spans="1:25" ht="20.100000000000001" customHeight="1" thickTop="1" thickBot="1">
      <c r="A724" s="14" t="s">
        <v>740</v>
      </c>
      <c r="B724" s="19"/>
      <c r="C724" s="10"/>
      <c r="D724" s="17"/>
      <c r="E724" s="15"/>
      <c r="F724" s="15"/>
      <c r="G724" s="15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7">
        <f t="shared" ca="1" si="17"/>
        <v>44493</v>
      </c>
      <c r="V724" s="18">
        <f t="shared" ca="1" si="20"/>
        <v>121.8986301369863</v>
      </c>
      <c r="W724" s="79"/>
      <c r="X724" s="79"/>
      <c r="Y724" s="82"/>
    </row>
    <row r="725" spans="1:25" ht="20.100000000000001" customHeight="1" thickTop="1" thickBot="1">
      <c r="A725" s="14" t="s">
        <v>741</v>
      </c>
      <c r="B725" s="19"/>
      <c r="C725" s="10"/>
      <c r="D725" s="17"/>
      <c r="E725" s="15"/>
      <c r="F725" s="15"/>
      <c r="G725" s="15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7">
        <f t="shared" ca="1" si="17"/>
        <v>44493</v>
      </c>
      <c r="V725" s="18">
        <f t="shared" ca="1" si="20"/>
        <v>121.8986301369863</v>
      </c>
      <c r="W725" s="79"/>
      <c r="X725" s="79"/>
      <c r="Y725" s="82"/>
    </row>
    <row r="726" spans="1:25" ht="20.100000000000001" customHeight="1" thickTop="1" thickBot="1">
      <c r="A726" s="14" t="s">
        <v>742</v>
      </c>
      <c r="B726" s="19"/>
      <c r="C726" s="10"/>
      <c r="D726" s="17"/>
      <c r="E726" s="15"/>
      <c r="F726" s="15"/>
      <c r="G726" s="15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7">
        <f t="shared" ca="1" si="17"/>
        <v>44493</v>
      </c>
      <c r="V726" s="18">
        <f t="shared" ca="1" si="20"/>
        <v>121.8986301369863</v>
      </c>
      <c r="W726" s="79"/>
      <c r="X726" s="79"/>
      <c r="Y726" s="82"/>
    </row>
    <row r="727" spans="1:25" ht="20.100000000000001" customHeight="1" thickTop="1" thickBot="1">
      <c r="A727" s="14" t="s">
        <v>743</v>
      </c>
      <c r="B727" s="19"/>
      <c r="C727" s="10"/>
      <c r="D727" s="17"/>
      <c r="E727" s="15"/>
      <c r="F727" s="15"/>
      <c r="G727" s="15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7">
        <f t="shared" ca="1" si="17"/>
        <v>44493</v>
      </c>
      <c r="V727" s="18">
        <f t="shared" ca="1" si="20"/>
        <v>121.8986301369863</v>
      </c>
      <c r="W727" s="79"/>
      <c r="X727" s="79"/>
      <c r="Y727" s="82"/>
    </row>
    <row r="728" spans="1:25" ht="20.100000000000001" customHeight="1" thickTop="1" thickBot="1">
      <c r="A728" s="14" t="s">
        <v>744</v>
      </c>
      <c r="B728" s="19"/>
      <c r="C728" s="10"/>
      <c r="D728" s="17"/>
      <c r="E728" s="15"/>
      <c r="F728" s="15"/>
      <c r="G728" s="15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7">
        <f t="shared" ca="1" si="17"/>
        <v>44493</v>
      </c>
      <c r="V728" s="18">
        <f t="shared" ca="1" si="20"/>
        <v>121.8986301369863</v>
      </c>
      <c r="W728" s="79"/>
      <c r="X728" s="79"/>
      <c r="Y728" s="82"/>
    </row>
    <row r="729" spans="1:25" ht="20.100000000000001" customHeight="1" thickTop="1" thickBot="1">
      <c r="A729" s="14" t="s">
        <v>745</v>
      </c>
      <c r="B729" s="19"/>
      <c r="C729" s="10"/>
      <c r="D729" s="17"/>
      <c r="E729" s="15"/>
      <c r="F729" s="15"/>
      <c r="G729" s="15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7">
        <f t="shared" ca="1" si="17"/>
        <v>44493</v>
      </c>
      <c r="V729" s="18">
        <f t="shared" ca="1" si="20"/>
        <v>121.8986301369863</v>
      </c>
      <c r="W729" s="79"/>
      <c r="X729" s="79"/>
      <c r="Y729" s="82"/>
    </row>
    <row r="730" spans="1:25" ht="20.100000000000001" customHeight="1" thickTop="1" thickBot="1">
      <c r="A730" s="14" t="s">
        <v>746</v>
      </c>
      <c r="B730" s="19"/>
      <c r="C730" s="10"/>
      <c r="D730" s="17"/>
      <c r="E730" s="15"/>
      <c r="F730" s="15"/>
      <c r="G730" s="15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7">
        <f t="shared" ca="1" si="17"/>
        <v>44493</v>
      </c>
      <c r="V730" s="18">
        <f t="shared" ca="1" si="20"/>
        <v>121.8986301369863</v>
      </c>
      <c r="W730" s="79"/>
      <c r="X730" s="79"/>
      <c r="Y730" s="82"/>
    </row>
    <row r="731" spans="1:25" ht="20.100000000000001" customHeight="1" thickTop="1" thickBot="1">
      <c r="A731" s="14" t="s">
        <v>747</v>
      </c>
      <c r="B731" s="19"/>
      <c r="C731" s="10"/>
      <c r="D731" s="17"/>
      <c r="E731" s="15"/>
      <c r="F731" s="15"/>
      <c r="G731" s="15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7">
        <f t="shared" ca="1" si="17"/>
        <v>44493</v>
      </c>
      <c r="V731" s="18">
        <f t="shared" ca="1" si="20"/>
        <v>121.8986301369863</v>
      </c>
      <c r="W731" s="79"/>
      <c r="X731" s="79"/>
      <c r="Y731" s="82"/>
    </row>
    <row r="732" spans="1:25" ht="20.100000000000001" customHeight="1" thickTop="1" thickBot="1">
      <c r="A732" s="14" t="s">
        <v>748</v>
      </c>
      <c r="B732" s="19"/>
      <c r="C732" s="10"/>
      <c r="D732" s="17"/>
      <c r="E732" s="15"/>
      <c r="F732" s="15"/>
      <c r="G732" s="15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7">
        <f t="shared" ca="1" si="17"/>
        <v>44493</v>
      </c>
      <c r="V732" s="18">
        <f t="shared" ca="1" si="20"/>
        <v>121.8986301369863</v>
      </c>
      <c r="W732" s="79"/>
      <c r="X732" s="79"/>
      <c r="Y732" s="82"/>
    </row>
    <row r="733" spans="1:25" ht="20.100000000000001" customHeight="1" thickTop="1" thickBot="1">
      <c r="A733" s="14" t="s">
        <v>749</v>
      </c>
      <c r="B733" s="19"/>
      <c r="C733" s="10"/>
      <c r="D733" s="17"/>
      <c r="E733" s="15"/>
      <c r="F733" s="15"/>
      <c r="G733" s="15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7">
        <f t="shared" ca="1" si="17"/>
        <v>44493</v>
      </c>
      <c r="V733" s="18">
        <f t="shared" ca="1" si="20"/>
        <v>121.8986301369863</v>
      </c>
      <c r="W733" s="79"/>
      <c r="X733" s="79"/>
      <c r="Y733" s="82"/>
    </row>
    <row r="734" spans="1:25" ht="20.100000000000001" customHeight="1" thickTop="1" thickBot="1">
      <c r="A734" s="14" t="s">
        <v>750</v>
      </c>
      <c r="B734" s="19"/>
      <c r="C734" s="10"/>
      <c r="D734" s="17"/>
      <c r="E734" s="15"/>
      <c r="F734" s="15"/>
      <c r="G734" s="15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7">
        <f t="shared" ca="1" si="17"/>
        <v>44493</v>
      </c>
      <c r="V734" s="18">
        <f t="shared" ca="1" si="20"/>
        <v>121.8986301369863</v>
      </c>
      <c r="W734" s="79"/>
      <c r="X734" s="79"/>
      <c r="Y734" s="82"/>
    </row>
    <row r="735" spans="1:25" ht="20.100000000000001" customHeight="1" thickTop="1" thickBot="1">
      <c r="A735" s="14" t="s">
        <v>751</v>
      </c>
      <c r="B735" s="19"/>
      <c r="C735" s="10"/>
      <c r="D735" s="17"/>
      <c r="E735" s="15"/>
      <c r="F735" s="15"/>
      <c r="G735" s="15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7">
        <f t="shared" ca="1" si="17"/>
        <v>44493</v>
      </c>
      <c r="V735" s="18">
        <f t="shared" ca="1" si="20"/>
        <v>121.8986301369863</v>
      </c>
      <c r="W735" s="79"/>
      <c r="X735" s="79"/>
      <c r="Y735" s="82"/>
    </row>
    <row r="736" spans="1:25" ht="20.100000000000001" customHeight="1" thickTop="1" thickBot="1">
      <c r="A736" s="14" t="s">
        <v>752</v>
      </c>
      <c r="B736" s="19"/>
      <c r="C736" s="10"/>
      <c r="D736" s="17"/>
      <c r="E736" s="15"/>
      <c r="F736" s="15"/>
      <c r="G736" s="15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7">
        <f t="shared" ca="1" si="17"/>
        <v>44493</v>
      </c>
      <c r="V736" s="18">
        <f t="shared" ca="1" si="20"/>
        <v>121.8986301369863</v>
      </c>
      <c r="W736" s="79"/>
      <c r="X736" s="79"/>
      <c r="Y736" s="82"/>
    </row>
    <row r="737" spans="1:25" ht="20.100000000000001" customHeight="1" thickTop="1" thickBot="1">
      <c r="A737" s="14" t="s">
        <v>753</v>
      </c>
      <c r="B737" s="19"/>
      <c r="C737" s="10"/>
      <c r="D737" s="17"/>
      <c r="E737" s="15"/>
      <c r="F737" s="15"/>
      <c r="G737" s="15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7">
        <f t="shared" ca="1" si="17"/>
        <v>44493</v>
      </c>
      <c r="V737" s="18">
        <f t="shared" ca="1" si="20"/>
        <v>121.8986301369863</v>
      </c>
      <c r="W737" s="79"/>
      <c r="X737" s="79"/>
      <c r="Y737" s="82"/>
    </row>
    <row r="738" spans="1:25" ht="20.100000000000001" customHeight="1" thickTop="1" thickBot="1">
      <c r="A738" s="14" t="s">
        <v>754</v>
      </c>
      <c r="B738" s="19"/>
      <c r="C738" s="10"/>
      <c r="D738" s="17"/>
      <c r="E738" s="15"/>
      <c r="F738" s="15"/>
      <c r="G738" s="15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7">
        <f t="shared" ca="1" si="17"/>
        <v>44493</v>
      </c>
      <c r="V738" s="18">
        <f t="shared" ca="1" si="20"/>
        <v>121.8986301369863</v>
      </c>
      <c r="W738" s="79"/>
      <c r="X738" s="79"/>
      <c r="Y738" s="82"/>
    </row>
    <row r="739" spans="1:25" ht="20.100000000000001" customHeight="1" thickTop="1" thickBot="1">
      <c r="A739" s="14" t="s">
        <v>755</v>
      </c>
      <c r="B739" s="19"/>
      <c r="C739" s="10"/>
      <c r="D739" s="17"/>
      <c r="E739" s="15"/>
      <c r="F739" s="15"/>
      <c r="G739" s="15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7">
        <f t="shared" ca="1" si="17"/>
        <v>44493</v>
      </c>
      <c r="V739" s="18">
        <f t="shared" ca="1" si="20"/>
        <v>121.8986301369863</v>
      </c>
      <c r="W739" s="79"/>
      <c r="X739" s="79"/>
      <c r="Y739" s="82"/>
    </row>
    <row r="740" spans="1:25" ht="20.100000000000001" customHeight="1" thickTop="1" thickBot="1">
      <c r="A740" s="14" t="s">
        <v>756</v>
      </c>
      <c r="B740" s="19"/>
      <c r="C740" s="10"/>
      <c r="D740" s="17"/>
      <c r="E740" s="15"/>
      <c r="F740" s="15"/>
      <c r="G740" s="15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7">
        <f t="shared" ca="1" si="17"/>
        <v>44493</v>
      </c>
      <c r="V740" s="18">
        <f t="shared" ca="1" si="20"/>
        <v>121.8986301369863</v>
      </c>
      <c r="W740" s="79"/>
      <c r="X740" s="79"/>
      <c r="Y740" s="82"/>
    </row>
    <row r="741" spans="1:25" ht="20.100000000000001" customHeight="1" thickTop="1" thickBot="1">
      <c r="A741" s="14" t="s">
        <v>757</v>
      </c>
      <c r="B741" s="19"/>
      <c r="C741" s="10"/>
      <c r="D741" s="17"/>
      <c r="E741" s="15"/>
      <c r="F741" s="15"/>
      <c r="G741" s="15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7">
        <f t="shared" ca="1" si="17"/>
        <v>44493</v>
      </c>
      <c r="V741" s="18">
        <f t="shared" ca="1" si="20"/>
        <v>121.8986301369863</v>
      </c>
      <c r="W741" s="79"/>
      <c r="X741" s="79"/>
      <c r="Y741" s="82"/>
    </row>
    <row r="742" spans="1:25" ht="20.100000000000001" customHeight="1" thickTop="1" thickBot="1">
      <c r="A742" s="14" t="s">
        <v>758</v>
      </c>
      <c r="B742" s="19"/>
      <c r="C742" s="10"/>
      <c r="D742" s="17"/>
      <c r="E742" s="15"/>
      <c r="F742" s="15"/>
      <c r="G742" s="15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7">
        <f t="shared" ca="1" si="17"/>
        <v>44493</v>
      </c>
      <c r="V742" s="18">
        <f t="shared" ca="1" si="20"/>
        <v>121.8986301369863</v>
      </c>
      <c r="W742" s="79"/>
      <c r="X742" s="79"/>
      <c r="Y742" s="82"/>
    </row>
    <row r="743" spans="1:25" ht="20.100000000000001" customHeight="1" thickTop="1" thickBot="1">
      <c r="A743" s="14" t="s">
        <v>759</v>
      </c>
      <c r="B743" s="19"/>
      <c r="C743" s="10"/>
      <c r="D743" s="17"/>
      <c r="E743" s="15"/>
      <c r="F743" s="15"/>
      <c r="G743" s="15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7">
        <f t="shared" ca="1" si="17"/>
        <v>44493</v>
      </c>
      <c r="V743" s="18">
        <f t="shared" ca="1" si="20"/>
        <v>121.8986301369863</v>
      </c>
      <c r="W743" s="79"/>
      <c r="X743" s="79"/>
      <c r="Y743" s="82"/>
    </row>
    <row r="744" spans="1:25" ht="20.100000000000001" customHeight="1" thickTop="1" thickBot="1">
      <c r="A744" s="14" t="s">
        <v>760</v>
      </c>
      <c r="B744" s="19"/>
      <c r="C744" s="10"/>
      <c r="D744" s="17"/>
      <c r="E744" s="15"/>
      <c r="F744" s="15"/>
      <c r="G744" s="15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7">
        <f t="shared" ca="1" si="17"/>
        <v>44493</v>
      </c>
      <c r="V744" s="18">
        <f t="shared" ca="1" si="20"/>
        <v>121.8986301369863</v>
      </c>
      <c r="W744" s="79"/>
      <c r="X744" s="79"/>
      <c r="Y744" s="82"/>
    </row>
    <row r="745" spans="1:25" ht="20.100000000000001" customHeight="1" thickTop="1" thickBot="1">
      <c r="A745" s="14" t="s">
        <v>761</v>
      </c>
      <c r="B745" s="19"/>
      <c r="C745" s="10"/>
      <c r="D745" s="17"/>
      <c r="E745" s="15"/>
      <c r="F745" s="15"/>
      <c r="G745" s="15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7">
        <f t="shared" ca="1" si="17"/>
        <v>44493</v>
      </c>
      <c r="V745" s="18">
        <f t="shared" ca="1" si="20"/>
        <v>121.8986301369863</v>
      </c>
      <c r="W745" s="79"/>
      <c r="X745" s="79"/>
      <c r="Y745" s="82"/>
    </row>
    <row r="746" spans="1:25" ht="20.100000000000001" customHeight="1" thickTop="1" thickBot="1">
      <c r="A746" s="14" t="s">
        <v>762</v>
      </c>
      <c r="B746" s="19"/>
      <c r="C746" s="10"/>
      <c r="D746" s="17"/>
      <c r="E746" s="15"/>
      <c r="F746" s="15"/>
      <c r="G746" s="15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7">
        <f t="shared" ca="1" si="17"/>
        <v>44493</v>
      </c>
      <c r="V746" s="18">
        <f t="shared" ca="1" si="20"/>
        <v>121.8986301369863</v>
      </c>
      <c r="W746" s="79"/>
      <c r="X746" s="79"/>
      <c r="Y746" s="82"/>
    </row>
    <row r="747" spans="1:25" ht="20.100000000000001" customHeight="1" thickTop="1" thickBot="1">
      <c r="A747" s="14" t="s">
        <v>763</v>
      </c>
      <c r="B747" s="19"/>
      <c r="C747" s="10"/>
      <c r="D747" s="17"/>
      <c r="E747" s="15"/>
      <c r="F747" s="15"/>
      <c r="G747" s="15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7">
        <f t="shared" ca="1" si="17"/>
        <v>44493</v>
      </c>
      <c r="V747" s="18">
        <f t="shared" ca="1" si="20"/>
        <v>121.8986301369863</v>
      </c>
      <c r="W747" s="79"/>
      <c r="X747" s="79"/>
      <c r="Y747" s="82"/>
    </row>
    <row r="748" spans="1:25" ht="20.100000000000001" customHeight="1" thickTop="1" thickBot="1">
      <c r="A748" s="14" t="s">
        <v>764</v>
      </c>
      <c r="B748" s="19"/>
      <c r="C748" s="10"/>
      <c r="D748" s="17"/>
      <c r="E748" s="15"/>
      <c r="F748" s="15"/>
      <c r="G748" s="15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7">
        <f t="shared" ca="1" si="17"/>
        <v>44493</v>
      </c>
      <c r="V748" s="18">
        <f t="shared" ca="1" si="20"/>
        <v>121.8986301369863</v>
      </c>
      <c r="W748" s="79"/>
      <c r="X748" s="79"/>
      <c r="Y748" s="82"/>
    </row>
    <row r="749" spans="1:25" ht="20.100000000000001" customHeight="1" thickTop="1" thickBot="1">
      <c r="A749" s="14" t="s">
        <v>765</v>
      </c>
      <c r="B749" s="19"/>
      <c r="C749" s="10"/>
      <c r="D749" s="17"/>
      <c r="E749" s="15"/>
      <c r="F749" s="15"/>
      <c r="G749" s="15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7">
        <f t="shared" ca="1" si="17"/>
        <v>44493</v>
      </c>
      <c r="V749" s="18">
        <f t="shared" ca="1" si="20"/>
        <v>121.8986301369863</v>
      </c>
      <c r="W749" s="79"/>
      <c r="X749" s="79"/>
      <c r="Y749" s="82"/>
    </row>
    <row r="750" spans="1:25" ht="20.100000000000001" customHeight="1" thickTop="1" thickBot="1">
      <c r="A750" s="14" t="s">
        <v>766</v>
      </c>
      <c r="B750" s="19"/>
      <c r="C750" s="10"/>
      <c r="D750" s="17"/>
      <c r="E750" s="15"/>
      <c r="F750" s="15"/>
      <c r="G750" s="15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7">
        <f t="shared" ca="1" si="17"/>
        <v>44493</v>
      </c>
      <c r="V750" s="18">
        <f t="shared" ca="1" si="20"/>
        <v>121.8986301369863</v>
      </c>
      <c r="W750" s="79"/>
      <c r="X750" s="79"/>
      <c r="Y750" s="82"/>
    </row>
    <row r="751" spans="1:25" ht="20.100000000000001" customHeight="1" thickTop="1" thickBot="1">
      <c r="A751" s="14" t="s">
        <v>767</v>
      </c>
      <c r="B751" s="19"/>
      <c r="C751" s="10"/>
      <c r="D751" s="17"/>
      <c r="E751" s="15"/>
      <c r="F751" s="15"/>
      <c r="G751" s="15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7">
        <f t="shared" ca="1" si="17"/>
        <v>44493</v>
      </c>
      <c r="V751" s="18">
        <f t="shared" ca="1" si="20"/>
        <v>121.8986301369863</v>
      </c>
      <c r="W751" s="79"/>
      <c r="X751" s="79"/>
      <c r="Y751" s="82"/>
    </row>
    <row r="752" spans="1:25" ht="20.100000000000001" customHeight="1" thickTop="1" thickBot="1">
      <c r="A752" s="14" t="s">
        <v>768</v>
      </c>
      <c r="B752" s="19"/>
      <c r="C752" s="10"/>
      <c r="D752" s="17"/>
      <c r="E752" s="15"/>
      <c r="F752" s="15"/>
      <c r="G752" s="15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7">
        <f t="shared" ca="1" si="17"/>
        <v>44493</v>
      </c>
      <c r="V752" s="18">
        <f t="shared" ca="1" si="20"/>
        <v>121.8986301369863</v>
      </c>
      <c r="W752" s="79"/>
      <c r="X752" s="79"/>
      <c r="Y752" s="82"/>
    </row>
    <row r="753" spans="1:25" ht="20.100000000000001" customHeight="1" thickTop="1" thickBot="1">
      <c r="A753" s="14" t="s">
        <v>769</v>
      </c>
      <c r="B753" s="19"/>
      <c r="C753" s="10"/>
      <c r="D753" s="17"/>
      <c r="E753" s="15"/>
      <c r="F753" s="15"/>
      <c r="G753" s="15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7">
        <f t="shared" ca="1" si="17"/>
        <v>44493</v>
      </c>
      <c r="V753" s="18">
        <f t="shared" ca="1" si="20"/>
        <v>121.8986301369863</v>
      </c>
      <c r="W753" s="79"/>
      <c r="X753" s="79"/>
      <c r="Y753" s="82"/>
    </row>
    <row r="754" spans="1:25" ht="20.100000000000001" customHeight="1" thickTop="1" thickBot="1">
      <c r="A754" s="14" t="s">
        <v>770</v>
      </c>
      <c r="B754" s="19"/>
      <c r="C754" s="10"/>
      <c r="D754" s="17"/>
      <c r="E754" s="15"/>
      <c r="F754" s="15"/>
      <c r="G754" s="15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7">
        <f t="shared" ca="1" si="17"/>
        <v>44493</v>
      </c>
      <c r="V754" s="18">
        <f t="shared" ca="1" si="20"/>
        <v>121.8986301369863</v>
      </c>
      <c r="W754" s="79"/>
      <c r="X754" s="79"/>
      <c r="Y754" s="82"/>
    </row>
    <row r="755" spans="1:25" ht="20.100000000000001" customHeight="1" thickTop="1" thickBot="1">
      <c r="A755" s="14" t="s">
        <v>771</v>
      </c>
      <c r="B755" s="19"/>
      <c r="C755" s="10"/>
      <c r="D755" s="17"/>
      <c r="E755" s="15"/>
      <c r="F755" s="15"/>
      <c r="G755" s="15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7">
        <f t="shared" ca="1" si="17"/>
        <v>44493</v>
      </c>
      <c r="V755" s="18">
        <f t="shared" ca="1" si="20"/>
        <v>121.8986301369863</v>
      </c>
      <c r="W755" s="79"/>
      <c r="X755" s="79"/>
      <c r="Y755" s="82"/>
    </row>
    <row r="756" spans="1:25" ht="20.100000000000001" customHeight="1" thickTop="1" thickBot="1">
      <c r="A756" s="14" t="s">
        <v>772</v>
      </c>
      <c r="B756" s="19"/>
      <c r="C756" s="10"/>
      <c r="D756" s="17"/>
      <c r="E756" s="15"/>
      <c r="F756" s="15"/>
      <c r="G756" s="15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7">
        <f t="shared" ca="1" si="17"/>
        <v>44493</v>
      </c>
      <c r="V756" s="18">
        <f t="shared" ca="1" si="20"/>
        <v>121.8986301369863</v>
      </c>
      <c r="W756" s="79"/>
      <c r="X756" s="79"/>
      <c r="Y756" s="82"/>
    </row>
    <row r="757" spans="1:25" ht="20.100000000000001" customHeight="1" thickTop="1" thickBot="1">
      <c r="A757" s="14" t="s">
        <v>773</v>
      </c>
      <c r="B757" s="19"/>
      <c r="C757" s="10"/>
      <c r="D757" s="17"/>
      <c r="E757" s="15"/>
      <c r="F757" s="15"/>
      <c r="G757" s="15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7">
        <f t="shared" ca="1" si="17"/>
        <v>44493</v>
      </c>
      <c r="V757" s="18">
        <f t="shared" ca="1" si="20"/>
        <v>121.8986301369863</v>
      </c>
      <c r="W757" s="79"/>
      <c r="X757" s="79"/>
      <c r="Y757" s="82"/>
    </row>
    <row r="758" spans="1:25" ht="20.100000000000001" customHeight="1" thickTop="1" thickBot="1">
      <c r="A758" s="14" t="s">
        <v>774</v>
      </c>
      <c r="B758" s="19"/>
      <c r="C758" s="10"/>
      <c r="D758" s="17"/>
      <c r="E758" s="15"/>
      <c r="F758" s="15"/>
      <c r="G758" s="15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7">
        <f t="shared" ca="1" si="17"/>
        <v>44493</v>
      </c>
      <c r="V758" s="18">
        <f t="shared" ca="1" si="20"/>
        <v>121.8986301369863</v>
      </c>
      <c r="W758" s="79"/>
      <c r="X758" s="79"/>
      <c r="Y758" s="82"/>
    </row>
    <row r="759" spans="1:25" ht="20.100000000000001" customHeight="1" thickTop="1" thickBot="1">
      <c r="A759" s="14" t="s">
        <v>775</v>
      </c>
      <c r="B759" s="19"/>
      <c r="C759" s="10"/>
      <c r="D759" s="17"/>
      <c r="E759" s="15"/>
      <c r="F759" s="15"/>
      <c r="G759" s="15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7">
        <f t="shared" ca="1" si="17"/>
        <v>44493</v>
      </c>
      <c r="V759" s="18">
        <f t="shared" ca="1" si="20"/>
        <v>121.8986301369863</v>
      </c>
      <c r="W759" s="79"/>
      <c r="X759" s="79"/>
      <c r="Y759" s="82"/>
    </row>
    <row r="760" spans="1:25" ht="20.100000000000001" customHeight="1" thickTop="1" thickBot="1">
      <c r="A760" s="14" t="s">
        <v>776</v>
      </c>
      <c r="B760" s="19"/>
      <c r="C760" s="10"/>
      <c r="D760" s="17"/>
      <c r="E760" s="15"/>
      <c r="F760" s="15"/>
      <c r="G760" s="15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7">
        <f t="shared" ca="1" si="17"/>
        <v>44493</v>
      </c>
      <c r="V760" s="18">
        <f t="shared" ca="1" si="20"/>
        <v>121.8986301369863</v>
      </c>
      <c r="W760" s="79"/>
      <c r="X760" s="79"/>
      <c r="Y760" s="82"/>
    </row>
    <row r="761" spans="1:25" ht="20.100000000000001" customHeight="1" thickTop="1" thickBot="1">
      <c r="A761" s="14" t="s">
        <v>777</v>
      </c>
      <c r="B761" s="19"/>
      <c r="C761" s="10"/>
      <c r="D761" s="17"/>
      <c r="E761" s="15"/>
      <c r="F761" s="15"/>
      <c r="G761" s="15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7">
        <f t="shared" ca="1" si="17"/>
        <v>44493</v>
      </c>
      <c r="V761" s="18">
        <f t="shared" ca="1" si="20"/>
        <v>121.8986301369863</v>
      </c>
      <c r="W761" s="79"/>
      <c r="X761" s="79"/>
      <c r="Y761" s="82"/>
    </row>
    <row r="762" spans="1:25" ht="20.100000000000001" customHeight="1" thickTop="1" thickBot="1">
      <c r="A762" s="14" t="s">
        <v>778</v>
      </c>
      <c r="B762" s="19"/>
      <c r="C762" s="10"/>
      <c r="D762" s="17"/>
      <c r="E762" s="15"/>
      <c r="F762" s="15"/>
      <c r="G762" s="15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7">
        <f t="shared" ca="1" si="17"/>
        <v>44493</v>
      </c>
      <c r="V762" s="18">
        <f t="shared" ca="1" si="20"/>
        <v>121.8986301369863</v>
      </c>
      <c r="W762" s="79"/>
      <c r="X762" s="79"/>
      <c r="Y762" s="82"/>
    </row>
    <row r="763" spans="1:25" ht="20.100000000000001" customHeight="1" thickTop="1" thickBot="1">
      <c r="A763" s="14" t="s">
        <v>779</v>
      </c>
      <c r="B763" s="19"/>
      <c r="C763" s="10"/>
      <c r="D763" s="17"/>
      <c r="E763" s="15"/>
      <c r="F763" s="15"/>
      <c r="G763" s="15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7">
        <f t="shared" ca="1" si="17"/>
        <v>44493</v>
      </c>
      <c r="V763" s="18">
        <f t="shared" ca="1" si="20"/>
        <v>121.8986301369863</v>
      </c>
      <c r="W763" s="79"/>
      <c r="X763" s="79"/>
      <c r="Y763" s="82"/>
    </row>
    <row r="764" spans="1:25" ht="20.100000000000001" customHeight="1" thickTop="1" thickBot="1">
      <c r="A764" s="14" t="s">
        <v>780</v>
      </c>
      <c r="B764" s="19"/>
      <c r="C764" s="10"/>
      <c r="D764" s="17"/>
      <c r="E764" s="15"/>
      <c r="F764" s="15"/>
      <c r="G764" s="15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7">
        <f t="shared" ca="1" si="17"/>
        <v>44493</v>
      </c>
      <c r="V764" s="18">
        <f t="shared" ca="1" si="20"/>
        <v>121.8986301369863</v>
      </c>
      <c r="W764" s="79"/>
      <c r="X764" s="79"/>
      <c r="Y764" s="82"/>
    </row>
    <row r="765" spans="1:25" ht="20.100000000000001" customHeight="1" thickTop="1" thickBot="1">
      <c r="A765" s="14" t="s">
        <v>781</v>
      </c>
      <c r="B765" s="19"/>
      <c r="C765" s="10"/>
      <c r="D765" s="17"/>
      <c r="E765" s="15"/>
      <c r="F765" s="15"/>
      <c r="G765" s="15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7">
        <f t="shared" ca="1" si="17"/>
        <v>44493</v>
      </c>
      <c r="V765" s="18">
        <f t="shared" ca="1" si="20"/>
        <v>121.8986301369863</v>
      </c>
      <c r="W765" s="79"/>
      <c r="X765" s="79"/>
      <c r="Y765" s="82"/>
    </row>
    <row r="766" spans="1:25" ht="20.100000000000001" customHeight="1" thickTop="1" thickBot="1">
      <c r="A766" s="14" t="s">
        <v>782</v>
      </c>
      <c r="B766" s="19"/>
      <c r="C766" s="10"/>
      <c r="D766" s="17"/>
      <c r="E766" s="15"/>
      <c r="F766" s="15"/>
      <c r="G766" s="15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7">
        <f t="shared" ca="1" si="17"/>
        <v>44493</v>
      </c>
      <c r="V766" s="18">
        <f t="shared" ca="1" si="20"/>
        <v>121.8986301369863</v>
      </c>
      <c r="W766" s="79"/>
      <c r="X766" s="79"/>
      <c r="Y766" s="82"/>
    </row>
    <row r="767" spans="1:25" ht="20.100000000000001" customHeight="1" thickTop="1" thickBot="1">
      <c r="A767" s="14" t="s">
        <v>783</v>
      </c>
      <c r="B767" s="19"/>
      <c r="C767" s="10"/>
      <c r="D767" s="17"/>
      <c r="E767" s="15"/>
      <c r="F767" s="15"/>
      <c r="G767" s="15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7">
        <f t="shared" ca="1" si="17"/>
        <v>44493</v>
      </c>
      <c r="V767" s="18">
        <f t="shared" ca="1" si="20"/>
        <v>121.8986301369863</v>
      </c>
      <c r="W767" s="79"/>
      <c r="X767" s="79"/>
      <c r="Y767" s="82"/>
    </row>
    <row r="768" spans="1:25" ht="20.100000000000001" customHeight="1" thickTop="1" thickBot="1">
      <c r="A768" s="14" t="s">
        <v>784</v>
      </c>
      <c r="B768" s="19"/>
      <c r="C768" s="10"/>
      <c r="D768" s="17"/>
      <c r="E768" s="15"/>
      <c r="F768" s="15"/>
      <c r="G768" s="15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7">
        <f t="shared" ca="1" si="17"/>
        <v>44493</v>
      </c>
      <c r="V768" s="18">
        <f t="shared" ca="1" si="20"/>
        <v>121.8986301369863</v>
      </c>
      <c r="W768" s="79"/>
      <c r="X768" s="79"/>
      <c r="Y768" s="82"/>
    </row>
    <row r="769" spans="1:25" ht="20.100000000000001" customHeight="1" thickTop="1" thickBot="1">
      <c r="A769" s="14" t="s">
        <v>785</v>
      </c>
      <c r="B769" s="19"/>
      <c r="C769" s="10"/>
      <c r="D769" s="17"/>
      <c r="E769" s="15"/>
      <c r="F769" s="15"/>
      <c r="G769" s="15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7">
        <f t="shared" ca="1" si="17"/>
        <v>44493</v>
      </c>
      <c r="V769" s="18">
        <f t="shared" ca="1" si="20"/>
        <v>121.8986301369863</v>
      </c>
      <c r="W769" s="79"/>
      <c r="X769" s="79"/>
      <c r="Y769" s="82"/>
    </row>
    <row r="770" spans="1:25" ht="20.100000000000001" customHeight="1" thickTop="1" thickBot="1">
      <c r="A770" s="14" t="s">
        <v>786</v>
      </c>
      <c r="B770" s="19"/>
      <c r="C770" s="10"/>
      <c r="D770" s="17"/>
      <c r="E770" s="15"/>
      <c r="F770" s="15"/>
      <c r="G770" s="15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7">
        <f t="shared" ca="1" si="17"/>
        <v>44493</v>
      </c>
      <c r="V770" s="18">
        <f t="shared" ca="1" si="20"/>
        <v>121.8986301369863</v>
      </c>
      <c r="W770" s="79"/>
      <c r="X770" s="79"/>
      <c r="Y770" s="82"/>
    </row>
    <row r="771" spans="1:25" ht="20.100000000000001" customHeight="1" thickTop="1" thickBot="1">
      <c r="A771" s="14" t="s">
        <v>787</v>
      </c>
      <c r="B771" s="19"/>
      <c r="C771" s="10"/>
      <c r="D771" s="17"/>
      <c r="E771" s="15"/>
      <c r="F771" s="15"/>
      <c r="G771" s="15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7">
        <f t="shared" ca="1" si="17"/>
        <v>44493</v>
      </c>
      <c r="V771" s="18">
        <f t="shared" ca="1" si="20"/>
        <v>121.8986301369863</v>
      </c>
      <c r="W771" s="79"/>
      <c r="X771" s="79"/>
      <c r="Y771" s="82"/>
    </row>
    <row r="772" spans="1:25" ht="20.100000000000001" customHeight="1" thickTop="1" thickBot="1">
      <c r="A772" s="14" t="s">
        <v>788</v>
      </c>
      <c r="B772" s="19"/>
      <c r="C772" s="10"/>
      <c r="D772" s="17"/>
      <c r="E772" s="15"/>
      <c r="F772" s="15"/>
      <c r="G772" s="15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7">
        <f t="shared" ca="1" si="17"/>
        <v>44493</v>
      </c>
      <c r="V772" s="18">
        <f t="shared" ca="1" si="20"/>
        <v>121.8986301369863</v>
      </c>
      <c r="W772" s="79"/>
      <c r="X772" s="79"/>
      <c r="Y772" s="82"/>
    </row>
    <row r="773" spans="1:25" ht="20.100000000000001" customHeight="1" thickTop="1" thickBot="1">
      <c r="A773" s="14" t="s">
        <v>789</v>
      </c>
      <c r="B773" s="19"/>
      <c r="C773" s="10"/>
      <c r="D773" s="17"/>
      <c r="E773" s="15"/>
      <c r="F773" s="15"/>
      <c r="G773" s="15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7">
        <f t="shared" ca="1" si="17"/>
        <v>44493</v>
      </c>
      <c r="V773" s="18">
        <f t="shared" ca="1" si="20"/>
        <v>121.8986301369863</v>
      </c>
      <c r="W773" s="79"/>
      <c r="X773" s="79"/>
      <c r="Y773" s="82"/>
    </row>
    <row r="774" spans="1:25" ht="20.100000000000001" customHeight="1" thickTop="1" thickBot="1">
      <c r="A774" s="14" t="s">
        <v>790</v>
      </c>
      <c r="B774" s="19"/>
      <c r="C774" s="10"/>
      <c r="D774" s="17"/>
      <c r="E774" s="15"/>
      <c r="F774" s="15"/>
      <c r="G774" s="15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7">
        <f t="shared" ca="1" si="17"/>
        <v>44493</v>
      </c>
      <c r="V774" s="18">
        <f t="shared" ca="1" si="20"/>
        <v>121.8986301369863</v>
      </c>
      <c r="W774" s="79"/>
      <c r="X774" s="79"/>
      <c r="Y774" s="82"/>
    </row>
    <row r="775" spans="1:25" ht="20.100000000000001" customHeight="1" thickTop="1" thickBot="1">
      <c r="A775" s="14" t="s">
        <v>791</v>
      </c>
      <c r="B775" s="19"/>
      <c r="C775" s="10"/>
      <c r="D775" s="17"/>
      <c r="E775" s="15"/>
      <c r="F775" s="15"/>
      <c r="G775" s="15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7">
        <f t="shared" ca="1" si="17"/>
        <v>44493</v>
      </c>
      <c r="V775" s="18">
        <f t="shared" ca="1" si="20"/>
        <v>121.8986301369863</v>
      </c>
      <c r="W775" s="79"/>
      <c r="X775" s="79"/>
      <c r="Y775" s="82"/>
    </row>
    <row r="776" spans="1:25" ht="20.100000000000001" customHeight="1" thickTop="1" thickBot="1">
      <c r="A776" s="14" t="s">
        <v>792</v>
      </c>
      <c r="B776" s="19"/>
      <c r="C776" s="10"/>
      <c r="D776" s="17"/>
      <c r="E776" s="15"/>
      <c r="F776" s="15"/>
      <c r="G776" s="15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7">
        <f t="shared" ca="1" si="17"/>
        <v>44493</v>
      </c>
      <c r="V776" s="18">
        <f t="shared" ca="1" si="20"/>
        <v>121.8986301369863</v>
      </c>
      <c r="W776" s="79"/>
      <c r="X776" s="79"/>
      <c r="Y776" s="82"/>
    </row>
    <row r="777" spans="1:25" ht="20.100000000000001" customHeight="1" thickTop="1" thickBot="1">
      <c r="A777" s="14" t="s">
        <v>793</v>
      </c>
      <c r="B777" s="19"/>
      <c r="C777" s="10"/>
      <c r="D777" s="17"/>
      <c r="E777" s="15"/>
      <c r="F777" s="15"/>
      <c r="G777" s="15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7">
        <f t="shared" ca="1" si="17"/>
        <v>44493</v>
      </c>
      <c r="V777" s="18">
        <f t="shared" ref="V777:V840" ca="1" si="21">+(U777-D777)/365</f>
        <v>121.8986301369863</v>
      </c>
      <c r="W777" s="79"/>
      <c r="X777" s="79"/>
      <c r="Y777" s="82"/>
    </row>
    <row r="778" spans="1:25" ht="20.100000000000001" customHeight="1" thickTop="1" thickBot="1">
      <c r="A778" s="14" t="s">
        <v>794</v>
      </c>
      <c r="B778" s="19"/>
      <c r="C778" s="10"/>
      <c r="D778" s="17"/>
      <c r="E778" s="15"/>
      <c r="F778" s="15"/>
      <c r="G778" s="15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7">
        <f t="shared" ca="1" si="17"/>
        <v>44493</v>
      </c>
      <c r="V778" s="18">
        <f t="shared" ca="1" si="21"/>
        <v>121.8986301369863</v>
      </c>
      <c r="W778" s="79"/>
      <c r="X778" s="79"/>
      <c r="Y778" s="82"/>
    </row>
    <row r="779" spans="1:25" ht="20.100000000000001" customHeight="1" thickTop="1" thickBot="1">
      <c r="A779" s="14" t="s">
        <v>795</v>
      </c>
      <c r="B779" s="19"/>
      <c r="C779" s="10"/>
      <c r="D779" s="17"/>
      <c r="E779" s="15"/>
      <c r="F779" s="15"/>
      <c r="G779" s="15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7">
        <f t="shared" ca="1" si="17"/>
        <v>44493</v>
      </c>
      <c r="V779" s="18">
        <f t="shared" ca="1" si="21"/>
        <v>121.8986301369863</v>
      </c>
      <c r="W779" s="79"/>
      <c r="X779" s="79"/>
      <c r="Y779" s="82"/>
    </row>
    <row r="780" spans="1:25" ht="20.100000000000001" customHeight="1" thickTop="1" thickBot="1">
      <c r="A780" s="14" t="s">
        <v>796</v>
      </c>
      <c r="B780" s="19"/>
      <c r="C780" s="10"/>
      <c r="D780" s="17"/>
      <c r="E780" s="15"/>
      <c r="F780" s="15"/>
      <c r="G780" s="15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7">
        <f t="shared" ca="1" si="17"/>
        <v>44493</v>
      </c>
      <c r="V780" s="18">
        <f t="shared" ca="1" si="21"/>
        <v>121.8986301369863</v>
      </c>
      <c r="W780" s="79"/>
      <c r="X780" s="79"/>
      <c r="Y780" s="82"/>
    </row>
    <row r="781" spans="1:25" ht="20.100000000000001" customHeight="1" thickTop="1" thickBot="1">
      <c r="A781" s="14" t="s">
        <v>797</v>
      </c>
      <c r="B781" s="19"/>
      <c r="C781" s="10"/>
      <c r="D781" s="17"/>
      <c r="E781" s="15"/>
      <c r="F781" s="15"/>
      <c r="G781" s="15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7">
        <f t="shared" ca="1" si="17"/>
        <v>44493</v>
      </c>
      <c r="V781" s="18">
        <f t="shared" ca="1" si="21"/>
        <v>121.8986301369863</v>
      </c>
      <c r="W781" s="79"/>
      <c r="X781" s="79"/>
      <c r="Y781" s="82"/>
    </row>
    <row r="782" spans="1:25" ht="20.100000000000001" customHeight="1" thickTop="1" thickBot="1">
      <c r="A782" s="14" t="s">
        <v>798</v>
      </c>
      <c r="B782" s="19"/>
      <c r="C782" s="10"/>
      <c r="D782" s="17"/>
      <c r="E782" s="15"/>
      <c r="F782" s="15"/>
      <c r="G782" s="15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7">
        <f t="shared" ca="1" si="17"/>
        <v>44493</v>
      </c>
      <c r="V782" s="18">
        <f t="shared" ca="1" si="21"/>
        <v>121.8986301369863</v>
      </c>
      <c r="W782" s="79"/>
      <c r="X782" s="79"/>
      <c r="Y782" s="82"/>
    </row>
    <row r="783" spans="1:25" ht="20.100000000000001" customHeight="1" thickTop="1" thickBot="1">
      <c r="A783" s="14" t="s">
        <v>799</v>
      </c>
      <c r="B783" s="19"/>
      <c r="C783" s="10"/>
      <c r="D783" s="17"/>
      <c r="E783" s="15"/>
      <c r="F783" s="15"/>
      <c r="G783" s="15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7">
        <f t="shared" ref="U783:U846" ca="1" si="22">TODAY()</f>
        <v>44493</v>
      </c>
      <c r="V783" s="18">
        <f t="shared" ca="1" si="21"/>
        <v>121.8986301369863</v>
      </c>
      <c r="W783" s="79"/>
      <c r="X783" s="79"/>
      <c r="Y783" s="82"/>
    </row>
    <row r="784" spans="1:25" ht="20.100000000000001" customHeight="1" thickTop="1" thickBot="1">
      <c r="A784" s="14" t="s">
        <v>800</v>
      </c>
      <c r="B784" s="19"/>
      <c r="C784" s="10"/>
      <c r="D784" s="17"/>
      <c r="E784" s="15"/>
      <c r="F784" s="15"/>
      <c r="G784" s="15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7">
        <f t="shared" ca="1" si="22"/>
        <v>44493</v>
      </c>
      <c r="V784" s="18">
        <f t="shared" ca="1" si="21"/>
        <v>121.8986301369863</v>
      </c>
      <c r="W784" s="79"/>
      <c r="X784" s="79"/>
      <c r="Y784" s="82"/>
    </row>
    <row r="785" spans="1:25" ht="20.100000000000001" customHeight="1" thickTop="1" thickBot="1">
      <c r="A785" s="14" t="s">
        <v>801</v>
      </c>
      <c r="B785" s="19"/>
      <c r="C785" s="10"/>
      <c r="D785" s="17"/>
      <c r="E785" s="15"/>
      <c r="F785" s="15"/>
      <c r="G785" s="15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7">
        <f t="shared" ca="1" si="22"/>
        <v>44493</v>
      </c>
      <c r="V785" s="18">
        <f t="shared" ca="1" si="21"/>
        <v>121.8986301369863</v>
      </c>
      <c r="W785" s="79"/>
      <c r="X785" s="79"/>
      <c r="Y785" s="82"/>
    </row>
    <row r="786" spans="1:25" ht="20.100000000000001" customHeight="1" thickTop="1" thickBot="1">
      <c r="A786" s="14" t="s">
        <v>802</v>
      </c>
      <c r="B786" s="19"/>
      <c r="C786" s="10"/>
      <c r="D786" s="17"/>
      <c r="E786" s="15"/>
      <c r="F786" s="15"/>
      <c r="G786" s="15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7">
        <f t="shared" ca="1" si="22"/>
        <v>44493</v>
      </c>
      <c r="V786" s="18">
        <f t="shared" ca="1" si="21"/>
        <v>121.8986301369863</v>
      </c>
      <c r="W786" s="79"/>
      <c r="X786" s="79"/>
      <c r="Y786" s="82"/>
    </row>
    <row r="787" spans="1:25" ht="20.100000000000001" customHeight="1" thickTop="1" thickBot="1">
      <c r="A787" s="14" t="s">
        <v>803</v>
      </c>
      <c r="B787" s="19"/>
      <c r="C787" s="10"/>
      <c r="D787" s="17"/>
      <c r="E787" s="15"/>
      <c r="F787" s="15"/>
      <c r="G787" s="15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7">
        <f t="shared" ca="1" si="22"/>
        <v>44493</v>
      </c>
      <c r="V787" s="18">
        <f t="shared" ca="1" si="21"/>
        <v>121.8986301369863</v>
      </c>
      <c r="W787" s="79"/>
      <c r="X787" s="79"/>
      <c r="Y787" s="82"/>
    </row>
    <row r="788" spans="1:25" ht="20.100000000000001" customHeight="1" thickTop="1" thickBot="1">
      <c r="A788" s="14" t="s">
        <v>804</v>
      </c>
      <c r="B788" s="19"/>
      <c r="C788" s="10"/>
      <c r="D788" s="17"/>
      <c r="E788" s="15"/>
      <c r="F788" s="15"/>
      <c r="G788" s="15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7">
        <f t="shared" ca="1" si="22"/>
        <v>44493</v>
      </c>
      <c r="V788" s="18">
        <f t="shared" ca="1" si="21"/>
        <v>121.8986301369863</v>
      </c>
      <c r="W788" s="79"/>
      <c r="X788" s="79"/>
      <c r="Y788" s="82"/>
    </row>
    <row r="789" spans="1:25" ht="20.100000000000001" customHeight="1" thickTop="1" thickBot="1">
      <c r="A789" s="14" t="s">
        <v>805</v>
      </c>
      <c r="B789" s="19"/>
      <c r="C789" s="10"/>
      <c r="D789" s="17"/>
      <c r="E789" s="15"/>
      <c r="F789" s="15"/>
      <c r="G789" s="15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7">
        <f t="shared" ca="1" si="22"/>
        <v>44493</v>
      </c>
      <c r="V789" s="18">
        <f t="shared" ca="1" si="21"/>
        <v>121.8986301369863</v>
      </c>
      <c r="W789" s="79"/>
      <c r="X789" s="79"/>
      <c r="Y789" s="82"/>
    </row>
    <row r="790" spans="1:25" ht="20.100000000000001" customHeight="1" thickTop="1" thickBot="1">
      <c r="A790" s="14" t="s">
        <v>806</v>
      </c>
      <c r="B790" s="19"/>
      <c r="C790" s="10"/>
      <c r="D790" s="17"/>
      <c r="E790" s="15"/>
      <c r="F790" s="15"/>
      <c r="G790" s="15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7">
        <f t="shared" ca="1" si="22"/>
        <v>44493</v>
      </c>
      <c r="V790" s="18">
        <f t="shared" ca="1" si="21"/>
        <v>121.8986301369863</v>
      </c>
      <c r="W790" s="79"/>
      <c r="X790" s="79"/>
      <c r="Y790" s="82"/>
    </row>
    <row r="791" spans="1:25" ht="20.100000000000001" customHeight="1" thickTop="1" thickBot="1">
      <c r="A791" s="14" t="s">
        <v>807</v>
      </c>
      <c r="B791" s="19"/>
      <c r="C791" s="10"/>
      <c r="D791" s="17"/>
      <c r="E791" s="15"/>
      <c r="F791" s="15"/>
      <c r="G791" s="15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7">
        <f t="shared" ca="1" si="22"/>
        <v>44493</v>
      </c>
      <c r="V791" s="18">
        <f t="shared" ca="1" si="21"/>
        <v>121.8986301369863</v>
      </c>
      <c r="W791" s="79"/>
      <c r="X791" s="79"/>
      <c r="Y791" s="82"/>
    </row>
    <row r="792" spans="1:25" ht="20.100000000000001" customHeight="1" thickTop="1" thickBot="1">
      <c r="A792" s="14" t="s">
        <v>808</v>
      </c>
      <c r="B792" s="19"/>
      <c r="C792" s="10"/>
      <c r="D792" s="17"/>
      <c r="E792" s="15"/>
      <c r="F792" s="15"/>
      <c r="G792" s="15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7">
        <f t="shared" ca="1" si="22"/>
        <v>44493</v>
      </c>
      <c r="V792" s="18">
        <f t="shared" ca="1" si="21"/>
        <v>121.8986301369863</v>
      </c>
      <c r="W792" s="79"/>
      <c r="X792" s="79"/>
      <c r="Y792" s="82"/>
    </row>
    <row r="793" spans="1:25" ht="20.100000000000001" customHeight="1" thickTop="1" thickBot="1">
      <c r="A793" s="14" t="s">
        <v>809</v>
      </c>
      <c r="B793" s="19"/>
      <c r="C793" s="10"/>
      <c r="D793" s="17"/>
      <c r="E793" s="15"/>
      <c r="F793" s="15"/>
      <c r="G793" s="15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7">
        <f t="shared" ca="1" si="22"/>
        <v>44493</v>
      </c>
      <c r="V793" s="18">
        <f t="shared" ca="1" si="21"/>
        <v>121.8986301369863</v>
      </c>
      <c r="W793" s="79"/>
      <c r="X793" s="79"/>
      <c r="Y793" s="82"/>
    </row>
    <row r="794" spans="1:25" ht="20.100000000000001" customHeight="1" thickTop="1" thickBot="1">
      <c r="A794" s="14" t="s">
        <v>810</v>
      </c>
      <c r="B794" s="19"/>
      <c r="C794" s="10"/>
      <c r="D794" s="17"/>
      <c r="E794" s="15"/>
      <c r="F794" s="15"/>
      <c r="G794" s="15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7">
        <f t="shared" ca="1" si="22"/>
        <v>44493</v>
      </c>
      <c r="V794" s="18">
        <f t="shared" ca="1" si="21"/>
        <v>121.8986301369863</v>
      </c>
      <c r="W794" s="79"/>
      <c r="X794" s="79"/>
      <c r="Y794" s="82"/>
    </row>
    <row r="795" spans="1:25" ht="20.100000000000001" customHeight="1" thickTop="1" thickBot="1">
      <c r="A795" s="14" t="s">
        <v>811</v>
      </c>
      <c r="B795" s="19"/>
      <c r="C795" s="10"/>
      <c r="D795" s="17"/>
      <c r="E795" s="15"/>
      <c r="F795" s="15"/>
      <c r="G795" s="15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7">
        <f t="shared" ca="1" si="22"/>
        <v>44493</v>
      </c>
      <c r="V795" s="18">
        <f t="shared" ca="1" si="21"/>
        <v>121.8986301369863</v>
      </c>
      <c r="W795" s="79"/>
      <c r="X795" s="79"/>
      <c r="Y795" s="82"/>
    </row>
    <row r="796" spans="1:25" ht="20.100000000000001" customHeight="1" thickTop="1" thickBot="1">
      <c r="A796" s="14" t="s">
        <v>812</v>
      </c>
      <c r="B796" s="19"/>
      <c r="C796" s="10"/>
      <c r="D796" s="17"/>
      <c r="E796" s="15"/>
      <c r="F796" s="15"/>
      <c r="G796" s="15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7">
        <f t="shared" ca="1" si="22"/>
        <v>44493</v>
      </c>
      <c r="V796" s="18">
        <f t="shared" ca="1" si="21"/>
        <v>121.8986301369863</v>
      </c>
      <c r="W796" s="79"/>
      <c r="X796" s="79"/>
      <c r="Y796" s="82"/>
    </row>
    <row r="797" spans="1:25" ht="20.100000000000001" customHeight="1" thickTop="1" thickBot="1">
      <c r="A797" s="14" t="s">
        <v>813</v>
      </c>
      <c r="B797" s="19"/>
      <c r="C797" s="10"/>
      <c r="D797" s="17"/>
      <c r="E797" s="15"/>
      <c r="F797" s="15"/>
      <c r="G797" s="15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7">
        <f t="shared" ca="1" si="22"/>
        <v>44493</v>
      </c>
      <c r="V797" s="18">
        <f t="shared" ca="1" si="21"/>
        <v>121.8986301369863</v>
      </c>
      <c r="W797" s="79"/>
      <c r="X797" s="79"/>
      <c r="Y797" s="82"/>
    </row>
    <row r="798" spans="1:25" ht="20.100000000000001" customHeight="1" thickTop="1" thickBot="1">
      <c r="A798" s="14" t="s">
        <v>814</v>
      </c>
      <c r="B798" s="19"/>
      <c r="C798" s="10"/>
      <c r="D798" s="17"/>
      <c r="E798" s="15"/>
      <c r="F798" s="15"/>
      <c r="G798" s="15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7">
        <f t="shared" ca="1" si="22"/>
        <v>44493</v>
      </c>
      <c r="V798" s="18">
        <f t="shared" ca="1" si="21"/>
        <v>121.8986301369863</v>
      </c>
      <c r="W798" s="79"/>
      <c r="X798" s="79"/>
      <c r="Y798" s="82"/>
    </row>
    <row r="799" spans="1:25" ht="20.100000000000001" customHeight="1" thickTop="1" thickBot="1">
      <c r="A799" s="14" t="s">
        <v>815</v>
      </c>
      <c r="B799" s="19"/>
      <c r="C799" s="10"/>
      <c r="D799" s="17"/>
      <c r="E799" s="15"/>
      <c r="F799" s="15"/>
      <c r="G799" s="15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7">
        <f t="shared" ca="1" si="22"/>
        <v>44493</v>
      </c>
      <c r="V799" s="18">
        <f t="shared" ca="1" si="21"/>
        <v>121.8986301369863</v>
      </c>
      <c r="W799" s="79"/>
      <c r="X799" s="79"/>
      <c r="Y799" s="82"/>
    </row>
    <row r="800" spans="1:25" ht="20.100000000000001" customHeight="1" thickTop="1" thickBot="1">
      <c r="A800" s="14" t="s">
        <v>816</v>
      </c>
      <c r="B800" s="19"/>
      <c r="C800" s="10"/>
      <c r="D800" s="17"/>
      <c r="E800" s="15"/>
      <c r="F800" s="15"/>
      <c r="G800" s="15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7">
        <f t="shared" ca="1" si="22"/>
        <v>44493</v>
      </c>
      <c r="V800" s="18">
        <f t="shared" ca="1" si="21"/>
        <v>121.8986301369863</v>
      </c>
      <c r="W800" s="79"/>
      <c r="X800" s="79"/>
      <c r="Y800" s="82"/>
    </row>
    <row r="801" spans="1:25" ht="20.100000000000001" customHeight="1" thickTop="1" thickBot="1">
      <c r="A801" s="14" t="s">
        <v>817</v>
      </c>
      <c r="B801" s="19"/>
      <c r="C801" s="10"/>
      <c r="D801" s="17"/>
      <c r="E801" s="15"/>
      <c r="F801" s="15"/>
      <c r="G801" s="15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7">
        <f t="shared" ca="1" si="22"/>
        <v>44493</v>
      </c>
      <c r="V801" s="18">
        <f t="shared" ca="1" si="21"/>
        <v>121.8986301369863</v>
      </c>
      <c r="W801" s="79"/>
      <c r="X801" s="79"/>
      <c r="Y801" s="82"/>
    </row>
    <row r="802" spans="1:25" ht="20.100000000000001" customHeight="1" thickTop="1" thickBot="1">
      <c r="A802" s="14" t="s">
        <v>818</v>
      </c>
      <c r="B802" s="19"/>
      <c r="C802" s="10"/>
      <c r="D802" s="17"/>
      <c r="E802" s="15"/>
      <c r="F802" s="15"/>
      <c r="G802" s="15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7">
        <f t="shared" ca="1" si="22"/>
        <v>44493</v>
      </c>
      <c r="V802" s="18">
        <f t="shared" ca="1" si="21"/>
        <v>121.8986301369863</v>
      </c>
      <c r="W802" s="79"/>
      <c r="X802" s="79"/>
      <c r="Y802" s="82"/>
    </row>
    <row r="803" spans="1:25" ht="20.100000000000001" customHeight="1" thickTop="1" thickBot="1">
      <c r="A803" s="14" t="s">
        <v>819</v>
      </c>
      <c r="B803" s="19"/>
      <c r="C803" s="10"/>
      <c r="D803" s="17"/>
      <c r="E803" s="15"/>
      <c r="F803" s="15"/>
      <c r="G803" s="15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7">
        <f t="shared" ca="1" si="22"/>
        <v>44493</v>
      </c>
      <c r="V803" s="18">
        <f t="shared" ca="1" si="21"/>
        <v>121.8986301369863</v>
      </c>
      <c r="W803" s="79"/>
      <c r="X803" s="79"/>
      <c r="Y803" s="82"/>
    </row>
    <row r="804" spans="1:25" ht="20.100000000000001" customHeight="1" thickTop="1" thickBot="1">
      <c r="A804" s="14" t="s">
        <v>820</v>
      </c>
      <c r="B804" s="19"/>
      <c r="C804" s="10"/>
      <c r="D804" s="17"/>
      <c r="E804" s="15"/>
      <c r="F804" s="15"/>
      <c r="G804" s="15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7">
        <f t="shared" ca="1" si="22"/>
        <v>44493</v>
      </c>
      <c r="V804" s="18">
        <f t="shared" ca="1" si="21"/>
        <v>121.8986301369863</v>
      </c>
      <c r="W804" s="79"/>
      <c r="X804" s="79"/>
      <c r="Y804" s="82"/>
    </row>
    <row r="805" spans="1:25" ht="20.100000000000001" customHeight="1" thickTop="1" thickBot="1">
      <c r="A805" s="14" t="s">
        <v>821</v>
      </c>
      <c r="B805" s="19"/>
      <c r="C805" s="10"/>
      <c r="D805" s="17"/>
      <c r="E805" s="15"/>
      <c r="F805" s="15"/>
      <c r="G805" s="15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7">
        <f t="shared" ca="1" si="22"/>
        <v>44493</v>
      </c>
      <c r="V805" s="18">
        <f t="shared" ca="1" si="21"/>
        <v>121.8986301369863</v>
      </c>
      <c r="W805" s="79"/>
      <c r="X805" s="79"/>
      <c r="Y805" s="82"/>
    </row>
    <row r="806" spans="1:25" ht="20.100000000000001" customHeight="1" thickTop="1" thickBot="1">
      <c r="A806" s="14" t="s">
        <v>822</v>
      </c>
      <c r="B806" s="19"/>
      <c r="C806" s="10"/>
      <c r="D806" s="17"/>
      <c r="E806" s="15"/>
      <c r="F806" s="15"/>
      <c r="G806" s="15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7">
        <f t="shared" ca="1" si="22"/>
        <v>44493</v>
      </c>
      <c r="V806" s="18">
        <f t="shared" ca="1" si="21"/>
        <v>121.8986301369863</v>
      </c>
      <c r="W806" s="79"/>
      <c r="X806" s="79"/>
      <c r="Y806" s="82"/>
    </row>
    <row r="807" spans="1:25" ht="20.100000000000001" customHeight="1" thickTop="1" thickBot="1">
      <c r="A807" s="14" t="s">
        <v>823</v>
      </c>
      <c r="B807" s="19"/>
      <c r="C807" s="10"/>
      <c r="D807" s="17"/>
      <c r="E807" s="15"/>
      <c r="F807" s="15"/>
      <c r="G807" s="15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7">
        <f t="shared" ca="1" si="22"/>
        <v>44493</v>
      </c>
      <c r="V807" s="18">
        <f t="shared" ca="1" si="21"/>
        <v>121.8986301369863</v>
      </c>
      <c r="W807" s="79"/>
      <c r="X807" s="79"/>
      <c r="Y807" s="82"/>
    </row>
    <row r="808" spans="1:25" ht="20.100000000000001" customHeight="1" thickTop="1" thickBot="1">
      <c r="A808" s="14" t="s">
        <v>824</v>
      </c>
      <c r="B808" s="19"/>
      <c r="C808" s="10"/>
      <c r="D808" s="17"/>
      <c r="E808" s="15"/>
      <c r="F808" s="15"/>
      <c r="G808" s="15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7">
        <f t="shared" ca="1" si="22"/>
        <v>44493</v>
      </c>
      <c r="V808" s="18">
        <f t="shared" ca="1" si="21"/>
        <v>121.8986301369863</v>
      </c>
      <c r="W808" s="79"/>
      <c r="X808" s="79"/>
      <c r="Y808" s="82"/>
    </row>
    <row r="809" spans="1:25" ht="20.100000000000001" customHeight="1" thickTop="1" thickBot="1">
      <c r="A809" s="14" t="s">
        <v>825</v>
      </c>
      <c r="B809" s="19"/>
      <c r="C809" s="10"/>
      <c r="D809" s="17"/>
      <c r="E809" s="15"/>
      <c r="F809" s="15"/>
      <c r="G809" s="15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7">
        <f t="shared" ca="1" si="22"/>
        <v>44493</v>
      </c>
      <c r="V809" s="18">
        <f t="shared" ca="1" si="21"/>
        <v>121.8986301369863</v>
      </c>
      <c r="W809" s="79"/>
      <c r="X809" s="79"/>
      <c r="Y809" s="82"/>
    </row>
    <row r="810" spans="1:25" ht="20.100000000000001" customHeight="1" thickTop="1" thickBot="1">
      <c r="A810" s="14" t="s">
        <v>826</v>
      </c>
      <c r="B810" s="19"/>
      <c r="C810" s="10"/>
      <c r="D810" s="17"/>
      <c r="E810" s="15"/>
      <c r="F810" s="15"/>
      <c r="G810" s="15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7">
        <f t="shared" ca="1" si="22"/>
        <v>44493</v>
      </c>
      <c r="V810" s="18">
        <f t="shared" ca="1" si="21"/>
        <v>121.8986301369863</v>
      </c>
      <c r="W810" s="79"/>
      <c r="X810" s="79"/>
      <c r="Y810" s="82"/>
    </row>
    <row r="811" spans="1:25" ht="20.100000000000001" customHeight="1" thickTop="1" thickBot="1">
      <c r="A811" s="14" t="s">
        <v>827</v>
      </c>
      <c r="B811" s="19"/>
      <c r="C811" s="10"/>
      <c r="D811" s="17"/>
      <c r="E811" s="15"/>
      <c r="F811" s="15"/>
      <c r="G811" s="15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7">
        <f t="shared" ca="1" si="22"/>
        <v>44493</v>
      </c>
      <c r="V811" s="18">
        <f t="shared" ca="1" si="21"/>
        <v>121.8986301369863</v>
      </c>
      <c r="W811" s="79"/>
      <c r="X811" s="79"/>
      <c r="Y811" s="82"/>
    </row>
    <row r="812" spans="1:25" ht="20.100000000000001" customHeight="1" thickTop="1" thickBot="1">
      <c r="A812" s="14" t="s">
        <v>828</v>
      </c>
      <c r="B812" s="19"/>
      <c r="C812" s="10"/>
      <c r="D812" s="17"/>
      <c r="E812" s="15"/>
      <c r="F812" s="15"/>
      <c r="G812" s="15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7">
        <f t="shared" ca="1" si="22"/>
        <v>44493</v>
      </c>
      <c r="V812" s="18">
        <f t="shared" ca="1" si="21"/>
        <v>121.8986301369863</v>
      </c>
      <c r="W812" s="79"/>
      <c r="X812" s="79"/>
      <c r="Y812" s="82"/>
    </row>
    <row r="813" spans="1:25" ht="20.100000000000001" customHeight="1" thickTop="1" thickBot="1">
      <c r="A813" s="14" t="s">
        <v>829</v>
      </c>
      <c r="B813" s="19"/>
      <c r="C813" s="10"/>
      <c r="D813" s="17"/>
      <c r="E813" s="15"/>
      <c r="F813" s="15"/>
      <c r="G813" s="15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7">
        <f t="shared" ca="1" si="22"/>
        <v>44493</v>
      </c>
      <c r="V813" s="18">
        <f t="shared" ca="1" si="21"/>
        <v>121.8986301369863</v>
      </c>
      <c r="W813" s="79"/>
      <c r="X813" s="79"/>
      <c r="Y813" s="82"/>
    </row>
    <row r="814" spans="1:25" ht="20.100000000000001" customHeight="1" thickTop="1" thickBot="1">
      <c r="A814" s="14" t="s">
        <v>830</v>
      </c>
      <c r="B814" s="19"/>
      <c r="C814" s="10"/>
      <c r="D814" s="17"/>
      <c r="E814" s="15"/>
      <c r="F814" s="15"/>
      <c r="G814" s="15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7">
        <f t="shared" ca="1" si="22"/>
        <v>44493</v>
      </c>
      <c r="V814" s="18">
        <f t="shared" ca="1" si="21"/>
        <v>121.8986301369863</v>
      </c>
      <c r="W814" s="79"/>
      <c r="X814" s="79"/>
      <c r="Y814" s="82"/>
    </row>
    <row r="815" spans="1:25" ht="20.100000000000001" customHeight="1" thickTop="1" thickBot="1">
      <c r="A815" s="14" t="s">
        <v>831</v>
      </c>
      <c r="B815" s="19"/>
      <c r="C815" s="10"/>
      <c r="D815" s="17"/>
      <c r="E815" s="15"/>
      <c r="F815" s="15"/>
      <c r="G815" s="15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7">
        <f t="shared" ca="1" si="22"/>
        <v>44493</v>
      </c>
      <c r="V815" s="18">
        <f t="shared" ca="1" si="21"/>
        <v>121.8986301369863</v>
      </c>
      <c r="W815" s="79"/>
      <c r="X815" s="79"/>
      <c r="Y815" s="82"/>
    </row>
    <row r="816" spans="1:25" ht="20.100000000000001" customHeight="1" thickTop="1" thickBot="1">
      <c r="A816" s="14" t="s">
        <v>832</v>
      </c>
      <c r="B816" s="19"/>
      <c r="C816" s="10"/>
      <c r="D816" s="17"/>
      <c r="E816" s="15"/>
      <c r="F816" s="15"/>
      <c r="G816" s="15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7">
        <f t="shared" ca="1" si="22"/>
        <v>44493</v>
      </c>
      <c r="V816" s="18">
        <f t="shared" ca="1" si="21"/>
        <v>121.8986301369863</v>
      </c>
      <c r="W816" s="79"/>
      <c r="X816" s="79"/>
      <c r="Y816" s="82"/>
    </row>
    <row r="817" spans="1:25" ht="20.100000000000001" customHeight="1" thickTop="1" thickBot="1">
      <c r="A817" s="14" t="s">
        <v>833</v>
      </c>
      <c r="B817" s="19"/>
      <c r="C817" s="10"/>
      <c r="D817" s="17"/>
      <c r="E817" s="15"/>
      <c r="F817" s="15"/>
      <c r="G817" s="15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7">
        <f t="shared" ca="1" si="22"/>
        <v>44493</v>
      </c>
      <c r="V817" s="18">
        <f t="shared" ca="1" si="21"/>
        <v>121.8986301369863</v>
      </c>
      <c r="W817" s="79"/>
      <c r="X817" s="79"/>
      <c r="Y817" s="82"/>
    </row>
    <row r="818" spans="1:25" ht="20.100000000000001" customHeight="1" thickTop="1" thickBot="1">
      <c r="A818" s="14" t="s">
        <v>834</v>
      </c>
      <c r="B818" s="19"/>
      <c r="C818" s="10"/>
      <c r="D818" s="17"/>
      <c r="E818" s="15"/>
      <c r="F818" s="15"/>
      <c r="G818" s="15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7">
        <f t="shared" ca="1" si="22"/>
        <v>44493</v>
      </c>
      <c r="V818" s="18">
        <f t="shared" ca="1" si="21"/>
        <v>121.8986301369863</v>
      </c>
      <c r="W818" s="79"/>
      <c r="X818" s="79"/>
      <c r="Y818" s="82"/>
    </row>
    <row r="819" spans="1:25" ht="20.100000000000001" customHeight="1" thickTop="1" thickBot="1">
      <c r="A819" s="14" t="s">
        <v>835</v>
      </c>
      <c r="B819" s="19"/>
      <c r="C819" s="10"/>
      <c r="D819" s="17"/>
      <c r="E819" s="15"/>
      <c r="F819" s="15"/>
      <c r="G819" s="15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7">
        <f t="shared" ca="1" si="22"/>
        <v>44493</v>
      </c>
      <c r="V819" s="18">
        <f t="shared" ca="1" si="21"/>
        <v>121.8986301369863</v>
      </c>
      <c r="W819" s="79"/>
      <c r="X819" s="79"/>
      <c r="Y819" s="82"/>
    </row>
    <row r="820" spans="1:25" ht="20.100000000000001" customHeight="1" thickTop="1" thickBot="1">
      <c r="A820" s="14" t="s">
        <v>836</v>
      </c>
      <c r="B820" s="19"/>
      <c r="C820" s="10"/>
      <c r="D820" s="17"/>
      <c r="E820" s="15"/>
      <c r="F820" s="15"/>
      <c r="G820" s="15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7">
        <f t="shared" ca="1" si="22"/>
        <v>44493</v>
      </c>
      <c r="V820" s="18">
        <f t="shared" ca="1" si="21"/>
        <v>121.8986301369863</v>
      </c>
      <c r="W820" s="79"/>
      <c r="X820" s="79"/>
      <c r="Y820" s="82"/>
    </row>
    <row r="821" spans="1:25" ht="20.100000000000001" customHeight="1" thickTop="1" thickBot="1">
      <c r="A821" s="14" t="s">
        <v>837</v>
      </c>
      <c r="B821" s="19"/>
      <c r="C821" s="10"/>
      <c r="D821" s="17"/>
      <c r="E821" s="15"/>
      <c r="F821" s="15"/>
      <c r="G821" s="15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7">
        <f t="shared" ca="1" si="22"/>
        <v>44493</v>
      </c>
      <c r="V821" s="18">
        <f t="shared" ca="1" si="21"/>
        <v>121.8986301369863</v>
      </c>
      <c r="W821" s="79"/>
      <c r="X821" s="79"/>
      <c r="Y821" s="82"/>
    </row>
    <row r="822" spans="1:25" ht="20.100000000000001" customHeight="1" thickTop="1" thickBot="1">
      <c r="A822" s="14" t="s">
        <v>838</v>
      </c>
      <c r="B822" s="19"/>
      <c r="C822" s="10"/>
      <c r="D822" s="17"/>
      <c r="E822" s="15"/>
      <c r="F822" s="15"/>
      <c r="G822" s="15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7">
        <f t="shared" ca="1" si="22"/>
        <v>44493</v>
      </c>
      <c r="V822" s="18">
        <f t="shared" ca="1" si="21"/>
        <v>121.8986301369863</v>
      </c>
      <c r="W822" s="79"/>
      <c r="X822" s="79"/>
      <c r="Y822" s="82"/>
    </row>
    <row r="823" spans="1:25" ht="20.100000000000001" customHeight="1" thickTop="1" thickBot="1">
      <c r="A823" s="14" t="s">
        <v>839</v>
      </c>
      <c r="B823" s="19"/>
      <c r="C823" s="10"/>
      <c r="D823" s="17"/>
      <c r="E823" s="15"/>
      <c r="F823" s="15"/>
      <c r="G823" s="15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7">
        <f t="shared" ca="1" si="22"/>
        <v>44493</v>
      </c>
      <c r="V823" s="18">
        <f t="shared" ca="1" si="21"/>
        <v>121.8986301369863</v>
      </c>
      <c r="W823" s="79"/>
      <c r="X823" s="79"/>
      <c r="Y823" s="82"/>
    </row>
    <row r="824" spans="1:25" ht="20.100000000000001" customHeight="1" thickTop="1" thickBot="1">
      <c r="A824" s="14" t="s">
        <v>840</v>
      </c>
      <c r="B824" s="19"/>
      <c r="C824" s="10"/>
      <c r="D824" s="17"/>
      <c r="E824" s="15"/>
      <c r="F824" s="15"/>
      <c r="G824" s="15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7">
        <f t="shared" ca="1" si="22"/>
        <v>44493</v>
      </c>
      <c r="V824" s="18">
        <f t="shared" ca="1" si="21"/>
        <v>121.8986301369863</v>
      </c>
      <c r="W824" s="79"/>
      <c r="X824" s="79"/>
      <c r="Y824" s="82"/>
    </row>
    <row r="825" spans="1:25" ht="20.100000000000001" customHeight="1" thickTop="1" thickBot="1">
      <c r="A825" s="14" t="s">
        <v>841</v>
      </c>
      <c r="B825" s="19"/>
      <c r="C825" s="10"/>
      <c r="D825" s="17"/>
      <c r="E825" s="15"/>
      <c r="F825" s="15"/>
      <c r="G825" s="15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7">
        <f t="shared" ca="1" si="22"/>
        <v>44493</v>
      </c>
      <c r="V825" s="18">
        <f t="shared" ca="1" si="21"/>
        <v>121.8986301369863</v>
      </c>
      <c r="W825" s="79"/>
      <c r="X825" s="79"/>
      <c r="Y825" s="82"/>
    </row>
    <row r="826" spans="1:25" ht="20.100000000000001" customHeight="1" thickTop="1" thickBot="1">
      <c r="A826" s="14" t="s">
        <v>842</v>
      </c>
      <c r="B826" s="19"/>
      <c r="C826" s="10"/>
      <c r="D826" s="17"/>
      <c r="E826" s="15"/>
      <c r="F826" s="15"/>
      <c r="G826" s="15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7">
        <f t="shared" ca="1" si="22"/>
        <v>44493</v>
      </c>
      <c r="V826" s="18">
        <f t="shared" ca="1" si="21"/>
        <v>121.8986301369863</v>
      </c>
      <c r="W826" s="79"/>
      <c r="X826" s="79"/>
      <c r="Y826" s="82"/>
    </row>
    <row r="827" spans="1:25" ht="20.100000000000001" customHeight="1" thickTop="1" thickBot="1">
      <c r="A827" s="14" t="s">
        <v>843</v>
      </c>
      <c r="B827" s="19"/>
      <c r="C827" s="10"/>
      <c r="D827" s="17"/>
      <c r="E827" s="15"/>
      <c r="F827" s="15"/>
      <c r="G827" s="15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7">
        <f t="shared" ca="1" si="22"/>
        <v>44493</v>
      </c>
      <c r="V827" s="18">
        <f t="shared" ca="1" si="21"/>
        <v>121.8986301369863</v>
      </c>
      <c r="W827" s="79"/>
      <c r="X827" s="79"/>
      <c r="Y827" s="82"/>
    </row>
    <row r="828" spans="1:25" ht="20.100000000000001" customHeight="1" thickTop="1" thickBot="1">
      <c r="A828" s="14" t="s">
        <v>844</v>
      </c>
      <c r="B828" s="19"/>
      <c r="C828" s="10"/>
      <c r="D828" s="17"/>
      <c r="E828" s="15"/>
      <c r="F828" s="15"/>
      <c r="G828" s="15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7">
        <f t="shared" ca="1" si="22"/>
        <v>44493</v>
      </c>
      <c r="V828" s="18">
        <f t="shared" ca="1" si="21"/>
        <v>121.8986301369863</v>
      </c>
      <c r="W828" s="79"/>
      <c r="X828" s="79"/>
      <c r="Y828" s="82"/>
    </row>
    <row r="829" spans="1:25" ht="20.100000000000001" customHeight="1" thickTop="1" thickBot="1">
      <c r="A829" s="14" t="s">
        <v>845</v>
      </c>
      <c r="B829" s="19"/>
      <c r="C829" s="10"/>
      <c r="D829" s="17"/>
      <c r="E829" s="15"/>
      <c r="F829" s="15"/>
      <c r="G829" s="15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7">
        <f t="shared" ca="1" si="22"/>
        <v>44493</v>
      </c>
      <c r="V829" s="18">
        <f t="shared" ca="1" si="21"/>
        <v>121.8986301369863</v>
      </c>
      <c r="W829" s="79"/>
      <c r="X829" s="79"/>
      <c r="Y829" s="82"/>
    </row>
    <row r="830" spans="1:25" ht="20.100000000000001" customHeight="1" thickTop="1" thickBot="1">
      <c r="A830" s="14" t="s">
        <v>846</v>
      </c>
      <c r="B830" s="19"/>
      <c r="C830" s="10"/>
      <c r="D830" s="17"/>
      <c r="E830" s="15"/>
      <c r="F830" s="15"/>
      <c r="G830" s="15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7">
        <f t="shared" ca="1" si="22"/>
        <v>44493</v>
      </c>
      <c r="V830" s="18">
        <f t="shared" ca="1" si="21"/>
        <v>121.8986301369863</v>
      </c>
      <c r="W830" s="79"/>
      <c r="X830" s="79"/>
      <c r="Y830" s="82"/>
    </row>
    <row r="831" spans="1:25" ht="20.100000000000001" customHeight="1" thickTop="1" thickBot="1">
      <c r="A831" s="14" t="s">
        <v>847</v>
      </c>
      <c r="B831" s="19"/>
      <c r="C831" s="10"/>
      <c r="D831" s="17"/>
      <c r="E831" s="15"/>
      <c r="F831" s="15"/>
      <c r="G831" s="15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7">
        <f t="shared" ca="1" si="22"/>
        <v>44493</v>
      </c>
      <c r="V831" s="18">
        <f t="shared" ca="1" si="21"/>
        <v>121.8986301369863</v>
      </c>
      <c r="W831" s="79"/>
      <c r="X831" s="79"/>
      <c r="Y831" s="82"/>
    </row>
    <row r="832" spans="1:25" ht="20.100000000000001" customHeight="1" thickTop="1" thickBot="1">
      <c r="A832" s="14" t="s">
        <v>848</v>
      </c>
      <c r="B832" s="19"/>
      <c r="C832" s="10"/>
      <c r="D832" s="17"/>
      <c r="E832" s="15"/>
      <c r="F832" s="15"/>
      <c r="G832" s="15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7">
        <f t="shared" ca="1" si="22"/>
        <v>44493</v>
      </c>
      <c r="V832" s="18">
        <f t="shared" ca="1" si="21"/>
        <v>121.8986301369863</v>
      </c>
      <c r="W832" s="79"/>
      <c r="X832" s="79"/>
      <c r="Y832" s="82"/>
    </row>
    <row r="833" spans="1:25" ht="20.100000000000001" customHeight="1" thickTop="1" thickBot="1">
      <c r="A833" s="14" t="s">
        <v>849</v>
      </c>
      <c r="B833" s="19"/>
      <c r="C833" s="10"/>
      <c r="D833" s="17"/>
      <c r="E833" s="15"/>
      <c r="F833" s="15"/>
      <c r="G833" s="15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7">
        <f t="shared" ca="1" si="22"/>
        <v>44493</v>
      </c>
      <c r="V833" s="18">
        <f t="shared" ca="1" si="21"/>
        <v>121.8986301369863</v>
      </c>
      <c r="W833" s="79"/>
      <c r="X833" s="79"/>
      <c r="Y833" s="82"/>
    </row>
    <row r="834" spans="1:25" ht="20.100000000000001" customHeight="1" thickTop="1" thickBot="1">
      <c r="A834" s="14" t="s">
        <v>850</v>
      </c>
      <c r="B834" s="19"/>
      <c r="C834" s="10"/>
      <c r="D834" s="17"/>
      <c r="E834" s="15"/>
      <c r="F834" s="15"/>
      <c r="G834" s="15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7">
        <f t="shared" ca="1" si="22"/>
        <v>44493</v>
      </c>
      <c r="V834" s="18">
        <f t="shared" ca="1" si="21"/>
        <v>121.8986301369863</v>
      </c>
      <c r="W834" s="79"/>
      <c r="X834" s="79"/>
      <c r="Y834" s="82"/>
    </row>
    <row r="835" spans="1:25" ht="20.100000000000001" customHeight="1" thickTop="1" thickBot="1">
      <c r="A835" s="14" t="s">
        <v>851</v>
      </c>
      <c r="B835" s="19"/>
      <c r="C835" s="10"/>
      <c r="D835" s="17"/>
      <c r="E835" s="15"/>
      <c r="F835" s="15"/>
      <c r="G835" s="15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7">
        <f t="shared" ca="1" si="22"/>
        <v>44493</v>
      </c>
      <c r="V835" s="18">
        <f t="shared" ca="1" si="21"/>
        <v>121.8986301369863</v>
      </c>
      <c r="W835" s="79"/>
      <c r="X835" s="79"/>
      <c r="Y835" s="82"/>
    </row>
    <row r="836" spans="1:25" ht="20.100000000000001" customHeight="1" thickTop="1" thickBot="1">
      <c r="A836" s="14" t="s">
        <v>852</v>
      </c>
      <c r="B836" s="19"/>
      <c r="C836" s="10"/>
      <c r="D836" s="17"/>
      <c r="E836" s="15"/>
      <c r="F836" s="15"/>
      <c r="G836" s="15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7">
        <f t="shared" ca="1" si="22"/>
        <v>44493</v>
      </c>
      <c r="V836" s="18">
        <f t="shared" ca="1" si="21"/>
        <v>121.8986301369863</v>
      </c>
      <c r="W836" s="79"/>
      <c r="X836" s="79"/>
      <c r="Y836" s="82"/>
    </row>
    <row r="837" spans="1:25" ht="20.100000000000001" customHeight="1" thickTop="1" thickBot="1">
      <c r="A837" s="14" t="s">
        <v>853</v>
      </c>
      <c r="B837" s="19"/>
      <c r="C837" s="10"/>
      <c r="D837" s="17"/>
      <c r="E837" s="15"/>
      <c r="F837" s="15"/>
      <c r="G837" s="15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7">
        <f t="shared" ca="1" si="22"/>
        <v>44493</v>
      </c>
      <c r="V837" s="18">
        <f t="shared" ca="1" si="21"/>
        <v>121.8986301369863</v>
      </c>
      <c r="W837" s="79"/>
      <c r="X837" s="79"/>
      <c r="Y837" s="82"/>
    </row>
    <row r="838" spans="1:25" ht="20.100000000000001" customHeight="1" thickTop="1" thickBot="1">
      <c r="A838" s="14" t="s">
        <v>854</v>
      </c>
      <c r="B838" s="19"/>
      <c r="C838" s="10"/>
      <c r="D838" s="17"/>
      <c r="E838" s="15"/>
      <c r="F838" s="15"/>
      <c r="G838" s="15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7">
        <f t="shared" ca="1" si="22"/>
        <v>44493</v>
      </c>
      <c r="V838" s="18">
        <f t="shared" ca="1" si="21"/>
        <v>121.8986301369863</v>
      </c>
      <c r="W838" s="79"/>
      <c r="X838" s="79"/>
      <c r="Y838" s="82"/>
    </row>
    <row r="839" spans="1:25" ht="20.100000000000001" customHeight="1" thickTop="1" thickBot="1">
      <c r="A839" s="14" t="s">
        <v>855</v>
      </c>
      <c r="B839" s="19"/>
      <c r="C839" s="10"/>
      <c r="D839" s="17"/>
      <c r="E839" s="15"/>
      <c r="F839" s="15"/>
      <c r="G839" s="15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7">
        <f t="shared" ca="1" si="22"/>
        <v>44493</v>
      </c>
      <c r="V839" s="18">
        <f t="shared" ca="1" si="21"/>
        <v>121.8986301369863</v>
      </c>
      <c r="W839" s="79"/>
      <c r="X839" s="79"/>
      <c r="Y839" s="82"/>
    </row>
    <row r="840" spans="1:25" ht="20.100000000000001" customHeight="1" thickTop="1" thickBot="1">
      <c r="A840" s="14" t="s">
        <v>856</v>
      </c>
      <c r="B840" s="19"/>
      <c r="C840" s="10"/>
      <c r="D840" s="17"/>
      <c r="E840" s="15"/>
      <c r="F840" s="15"/>
      <c r="G840" s="15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7">
        <f t="shared" ca="1" si="22"/>
        <v>44493</v>
      </c>
      <c r="V840" s="18">
        <f t="shared" ca="1" si="21"/>
        <v>121.8986301369863</v>
      </c>
      <c r="W840" s="79"/>
      <c r="X840" s="79"/>
      <c r="Y840" s="82"/>
    </row>
    <row r="841" spans="1:25" ht="20.100000000000001" customHeight="1" thickTop="1" thickBot="1">
      <c r="A841" s="14" t="s">
        <v>857</v>
      </c>
      <c r="B841" s="19"/>
      <c r="C841" s="10"/>
      <c r="D841" s="17"/>
      <c r="E841" s="15"/>
      <c r="F841" s="15"/>
      <c r="G841" s="15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7">
        <f t="shared" ca="1" si="22"/>
        <v>44493</v>
      </c>
      <c r="V841" s="18">
        <f t="shared" ref="V841:V904" ca="1" si="23">+(U841-D841)/365</f>
        <v>121.8986301369863</v>
      </c>
      <c r="W841" s="79"/>
      <c r="X841" s="79"/>
      <c r="Y841" s="82"/>
    </row>
    <row r="842" spans="1:25" ht="20.100000000000001" customHeight="1" thickTop="1" thickBot="1">
      <c r="A842" s="14" t="s">
        <v>858</v>
      </c>
      <c r="B842" s="19"/>
      <c r="C842" s="10"/>
      <c r="D842" s="17"/>
      <c r="E842" s="15"/>
      <c r="F842" s="15"/>
      <c r="G842" s="15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7">
        <f t="shared" ca="1" si="22"/>
        <v>44493</v>
      </c>
      <c r="V842" s="18">
        <f t="shared" ca="1" si="23"/>
        <v>121.8986301369863</v>
      </c>
      <c r="W842" s="79"/>
      <c r="X842" s="79"/>
      <c r="Y842" s="82"/>
    </row>
    <row r="843" spans="1:25" ht="20.100000000000001" customHeight="1" thickTop="1" thickBot="1">
      <c r="A843" s="14" t="s">
        <v>859</v>
      </c>
      <c r="B843" s="19"/>
      <c r="C843" s="10"/>
      <c r="D843" s="17"/>
      <c r="E843" s="15"/>
      <c r="F843" s="15"/>
      <c r="G843" s="15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7">
        <f t="shared" ca="1" si="22"/>
        <v>44493</v>
      </c>
      <c r="V843" s="18">
        <f t="shared" ca="1" si="23"/>
        <v>121.8986301369863</v>
      </c>
      <c r="W843" s="79"/>
      <c r="X843" s="79"/>
      <c r="Y843" s="82"/>
    </row>
    <row r="844" spans="1:25" ht="20.100000000000001" customHeight="1" thickTop="1" thickBot="1">
      <c r="A844" s="14" t="s">
        <v>860</v>
      </c>
      <c r="B844" s="19"/>
      <c r="C844" s="10"/>
      <c r="D844" s="17"/>
      <c r="E844" s="15"/>
      <c r="F844" s="15"/>
      <c r="G844" s="15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7">
        <f t="shared" ca="1" si="22"/>
        <v>44493</v>
      </c>
      <c r="V844" s="18">
        <f t="shared" ca="1" si="23"/>
        <v>121.8986301369863</v>
      </c>
      <c r="W844" s="79"/>
      <c r="X844" s="79"/>
      <c r="Y844" s="82"/>
    </row>
    <row r="845" spans="1:25" ht="20.100000000000001" customHeight="1" thickTop="1" thickBot="1">
      <c r="A845" s="14" t="s">
        <v>861</v>
      </c>
      <c r="B845" s="19"/>
      <c r="C845" s="10"/>
      <c r="D845" s="17"/>
      <c r="E845" s="15"/>
      <c r="F845" s="15"/>
      <c r="G845" s="15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7">
        <f t="shared" ca="1" si="22"/>
        <v>44493</v>
      </c>
      <c r="V845" s="18">
        <f t="shared" ca="1" si="23"/>
        <v>121.8986301369863</v>
      </c>
      <c r="W845" s="79"/>
      <c r="X845" s="79"/>
      <c r="Y845" s="82"/>
    </row>
    <row r="846" spans="1:25" ht="20.100000000000001" customHeight="1" thickTop="1" thickBot="1">
      <c r="A846" s="14" t="s">
        <v>862</v>
      </c>
      <c r="B846" s="19"/>
      <c r="C846" s="10"/>
      <c r="D846" s="17"/>
      <c r="E846" s="15"/>
      <c r="F846" s="15"/>
      <c r="G846" s="15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7">
        <f t="shared" ca="1" si="22"/>
        <v>44493</v>
      </c>
      <c r="V846" s="18">
        <f t="shared" ca="1" si="23"/>
        <v>121.8986301369863</v>
      </c>
      <c r="W846" s="79"/>
      <c r="X846" s="79"/>
      <c r="Y846" s="82"/>
    </row>
    <row r="847" spans="1:25" ht="20.100000000000001" customHeight="1" thickTop="1" thickBot="1">
      <c r="A847" s="14" t="s">
        <v>863</v>
      </c>
      <c r="B847" s="19"/>
      <c r="C847" s="10"/>
      <c r="D847" s="17"/>
      <c r="E847" s="15"/>
      <c r="F847" s="15"/>
      <c r="G847" s="15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7">
        <f t="shared" ref="U847:U910" ca="1" si="24">TODAY()</f>
        <v>44493</v>
      </c>
      <c r="V847" s="18">
        <f t="shared" ca="1" si="23"/>
        <v>121.8986301369863</v>
      </c>
      <c r="W847" s="79"/>
      <c r="X847" s="79"/>
      <c r="Y847" s="82"/>
    </row>
    <row r="848" spans="1:25" ht="20.100000000000001" customHeight="1" thickTop="1" thickBot="1">
      <c r="A848" s="14" t="s">
        <v>864</v>
      </c>
      <c r="B848" s="19"/>
      <c r="C848" s="10"/>
      <c r="D848" s="17"/>
      <c r="E848" s="15"/>
      <c r="F848" s="15"/>
      <c r="G848" s="15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7">
        <f t="shared" ca="1" si="24"/>
        <v>44493</v>
      </c>
      <c r="V848" s="18">
        <f t="shared" ca="1" si="23"/>
        <v>121.8986301369863</v>
      </c>
      <c r="W848" s="79"/>
      <c r="X848" s="79"/>
      <c r="Y848" s="82"/>
    </row>
    <row r="849" spans="1:25" ht="20.100000000000001" customHeight="1" thickTop="1" thickBot="1">
      <c r="A849" s="14" t="s">
        <v>865</v>
      </c>
      <c r="B849" s="19"/>
      <c r="C849" s="10"/>
      <c r="D849" s="17"/>
      <c r="E849" s="15"/>
      <c r="F849" s="15"/>
      <c r="G849" s="15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7">
        <f t="shared" ca="1" si="24"/>
        <v>44493</v>
      </c>
      <c r="V849" s="18">
        <f t="shared" ca="1" si="23"/>
        <v>121.8986301369863</v>
      </c>
      <c r="W849" s="79"/>
      <c r="X849" s="79"/>
      <c r="Y849" s="82"/>
    </row>
    <row r="850" spans="1:25" ht="20.100000000000001" customHeight="1" thickTop="1" thickBot="1">
      <c r="A850" s="14" t="s">
        <v>866</v>
      </c>
      <c r="B850" s="19"/>
      <c r="C850" s="10"/>
      <c r="D850" s="17"/>
      <c r="E850" s="15"/>
      <c r="F850" s="15"/>
      <c r="G850" s="15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7">
        <f t="shared" ca="1" si="24"/>
        <v>44493</v>
      </c>
      <c r="V850" s="18">
        <f t="shared" ca="1" si="23"/>
        <v>121.8986301369863</v>
      </c>
      <c r="W850" s="79"/>
      <c r="X850" s="79"/>
      <c r="Y850" s="82"/>
    </row>
    <row r="851" spans="1:25" ht="20.100000000000001" customHeight="1" thickTop="1" thickBot="1">
      <c r="A851" s="14" t="s">
        <v>867</v>
      </c>
      <c r="B851" s="19"/>
      <c r="C851" s="10"/>
      <c r="D851" s="17"/>
      <c r="E851" s="15"/>
      <c r="F851" s="15"/>
      <c r="G851" s="15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7">
        <f t="shared" ca="1" si="24"/>
        <v>44493</v>
      </c>
      <c r="V851" s="18">
        <f t="shared" ca="1" si="23"/>
        <v>121.8986301369863</v>
      </c>
      <c r="W851" s="79"/>
      <c r="X851" s="79"/>
      <c r="Y851" s="82"/>
    </row>
    <row r="852" spans="1:25" ht="20.100000000000001" customHeight="1" thickTop="1" thickBot="1">
      <c r="A852" s="14" t="s">
        <v>868</v>
      </c>
      <c r="B852" s="19"/>
      <c r="C852" s="10"/>
      <c r="D852" s="17"/>
      <c r="E852" s="15"/>
      <c r="F852" s="15"/>
      <c r="G852" s="15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7">
        <f t="shared" ca="1" si="24"/>
        <v>44493</v>
      </c>
      <c r="V852" s="18">
        <f t="shared" ca="1" si="23"/>
        <v>121.8986301369863</v>
      </c>
      <c r="W852" s="79"/>
      <c r="X852" s="79"/>
      <c r="Y852" s="82"/>
    </row>
    <row r="853" spans="1:25" ht="20.100000000000001" customHeight="1" thickTop="1" thickBot="1">
      <c r="A853" s="14" t="s">
        <v>869</v>
      </c>
      <c r="B853" s="19"/>
      <c r="C853" s="10"/>
      <c r="D853" s="17"/>
      <c r="E853" s="15"/>
      <c r="F853" s="15"/>
      <c r="G853" s="15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7">
        <f t="shared" ca="1" si="24"/>
        <v>44493</v>
      </c>
      <c r="V853" s="18">
        <f t="shared" ca="1" si="23"/>
        <v>121.8986301369863</v>
      </c>
      <c r="W853" s="79"/>
      <c r="X853" s="79"/>
      <c r="Y853" s="82"/>
    </row>
    <row r="854" spans="1:25" ht="20.100000000000001" customHeight="1" thickTop="1" thickBot="1">
      <c r="A854" s="14" t="s">
        <v>870</v>
      </c>
      <c r="B854" s="19"/>
      <c r="C854" s="10"/>
      <c r="D854" s="17"/>
      <c r="E854" s="15"/>
      <c r="F854" s="15"/>
      <c r="G854" s="15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7">
        <f t="shared" ca="1" si="24"/>
        <v>44493</v>
      </c>
      <c r="V854" s="18">
        <f t="shared" ca="1" si="23"/>
        <v>121.8986301369863</v>
      </c>
      <c r="W854" s="79"/>
      <c r="X854" s="79"/>
      <c r="Y854" s="82"/>
    </row>
    <row r="855" spans="1:25" ht="20.100000000000001" customHeight="1" thickTop="1" thickBot="1">
      <c r="A855" s="14" t="s">
        <v>871</v>
      </c>
      <c r="B855" s="19"/>
      <c r="C855" s="10"/>
      <c r="D855" s="17"/>
      <c r="E855" s="15"/>
      <c r="F855" s="15"/>
      <c r="G855" s="15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7">
        <f t="shared" ca="1" si="24"/>
        <v>44493</v>
      </c>
      <c r="V855" s="18">
        <f t="shared" ca="1" si="23"/>
        <v>121.8986301369863</v>
      </c>
      <c r="W855" s="79"/>
      <c r="X855" s="79"/>
      <c r="Y855" s="82"/>
    </row>
    <row r="856" spans="1:25" ht="20.100000000000001" customHeight="1" thickTop="1" thickBot="1">
      <c r="A856" s="14" t="s">
        <v>872</v>
      </c>
      <c r="B856" s="19"/>
      <c r="C856" s="10"/>
      <c r="D856" s="17"/>
      <c r="E856" s="15"/>
      <c r="F856" s="15"/>
      <c r="G856" s="15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7">
        <f t="shared" ca="1" si="24"/>
        <v>44493</v>
      </c>
      <c r="V856" s="18">
        <f t="shared" ca="1" si="23"/>
        <v>121.8986301369863</v>
      </c>
      <c r="W856" s="79"/>
      <c r="X856" s="79"/>
      <c r="Y856" s="82"/>
    </row>
    <row r="857" spans="1:25" ht="20.100000000000001" customHeight="1" thickTop="1" thickBot="1">
      <c r="A857" s="14" t="s">
        <v>873</v>
      </c>
      <c r="B857" s="19"/>
      <c r="C857" s="10"/>
      <c r="D857" s="17"/>
      <c r="E857" s="15"/>
      <c r="F857" s="15"/>
      <c r="G857" s="15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7">
        <f t="shared" ca="1" si="24"/>
        <v>44493</v>
      </c>
      <c r="V857" s="18">
        <f t="shared" ca="1" si="23"/>
        <v>121.8986301369863</v>
      </c>
      <c r="W857" s="79"/>
      <c r="X857" s="79"/>
      <c r="Y857" s="82"/>
    </row>
    <row r="858" spans="1:25" ht="20.100000000000001" customHeight="1" thickTop="1" thickBot="1">
      <c r="A858" s="14" t="s">
        <v>874</v>
      </c>
      <c r="B858" s="19"/>
      <c r="C858" s="10"/>
      <c r="D858" s="17"/>
      <c r="E858" s="15"/>
      <c r="F858" s="15"/>
      <c r="G858" s="15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7">
        <f t="shared" ca="1" si="24"/>
        <v>44493</v>
      </c>
      <c r="V858" s="18">
        <f t="shared" ca="1" si="23"/>
        <v>121.8986301369863</v>
      </c>
      <c r="W858" s="79"/>
      <c r="X858" s="79"/>
      <c r="Y858" s="82"/>
    </row>
    <row r="859" spans="1:25" ht="20.100000000000001" customHeight="1" thickTop="1" thickBot="1">
      <c r="A859" s="14" t="s">
        <v>875</v>
      </c>
      <c r="B859" s="19"/>
      <c r="C859" s="10"/>
      <c r="D859" s="17"/>
      <c r="E859" s="15"/>
      <c r="F859" s="15"/>
      <c r="G859" s="15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7">
        <f t="shared" ca="1" si="24"/>
        <v>44493</v>
      </c>
      <c r="V859" s="18">
        <f t="shared" ca="1" si="23"/>
        <v>121.8986301369863</v>
      </c>
      <c r="W859" s="79"/>
      <c r="X859" s="79"/>
      <c r="Y859" s="82"/>
    </row>
    <row r="860" spans="1:25" ht="20.100000000000001" customHeight="1" thickTop="1" thickBot="1">
      <c r="A860" s="14" t="s">
        <v>876</v>
      </c>
      <c r="B860" s="19"/>
      <c r="C860" s="10"/>
      <c r="D860" s="17"/>
      <c r="E860" s="15"/>
      <c r="F860" s="15"/>
      <c r="G860" s="15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7">
        <f t="shared" ca="1" si="24"/>
        <v>44493</v>
      </c>
      <c r="V860" s="18">
        <f t="shared" ca="1" si="23"/>
        <v>121.8986301369863</v>
      </c>
      <c r="W860" s="79"/>
      <c r="X860" s="79"/>
      <c r="Y860" s="82"/>
    </row>
    <row r="861" spans="1:25" ht="20.100000000000001" customHeight="1" thickTop="1" thickBot="1">
      <c r="A861" s="14" t="s">
        <v>877</v>
      </c>
      <c r="B861" s="19"/>
      <c r="C861" s="10"/>
      <c r="D861" s="17"/>
      <c r="E861" s="15"/>
      <c r="F861" s="15"/>
      <c r="G861" s="15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7">
        <f t="shared" ca="1" si="24"/>
        <v>44493</v>
      </c>
      <c r="V861" s="18">
        <f t="shared" ca="1" si="23"/>
        <v>121.8986301369863</v>
      </c>
      <c r="W861" s="79"/>
      <c r="X861" s="79"/>
      <c r="Y861" s="82"/>
    </row>
    <row r="862" spans="1:25" ht="20.100000000000001" customHeight="1" thickTop="1" thickBot="1">
      <c r="A862" s="14" t="s">
        <v>878</v>
      </c>
      <c r="B862" s="19"/>
      <c r="C862" s="10"/>
      <c r="D862" s="17"/>
      <c r="E862" s="15"/>
      <c r="F862" s="15"/>
      <c r="G862" s="15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7">
        <f t="shared" ca="1" si="24"/>
        <v>44493</v>
      </c>
      <c r="V862" s="18">
        <f t="shared" ca="1" si="23"/>
        <v>121.8986301369863</v>
      </c>
      <c r="W862" s="79"/>
      <c r="X862" s="79"/>
      <c r="Y862" s="82"/>
    </row>
    <row r="863" spans="1:25" ht="20.100000000000001" customHeight="1" thickTop="1" thickBot="1">
      <c r="A863" s="14" t="s">
        <v>879</v>
      </c>
      <c r="B863" s="19"/>
      <c r="C863" s="10"/>
      <c r="D863" s="17"/>
      <c r="E863" s="15"/>
      <c r="F863" s="15"/>
      <c r="G863" s="15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7">
        <f t="shared" ca="1" si="24"/>
        <v>44493</v>
      </c>
      <c r="V863" s="18">
        <f t="shared" ca="1" si="23"/>
        <v>121.8986301369863</v>
      </c>
      <c r="W863" s="79"/>
      <c r="X863" s="79"/>
      <c r="Y863" s="82"/>
    </row>
    <row r="864" spans="1:25" ht="20.100000000000001" customHeight="1" thickTop="1" thickBot="1">
      <c r="A864" s="14" t="s">
        <v>880</v>
      </c>
      <c r="B864" s="19"/>
      <c r="C864" s="10"/>
      <c r="D864" s="17"/>
      <c r="E864" s="15"/>
      <c r="F864" s="15"/>
      <c r="G864" s="15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7">
        <f t="shared" ca="1" si="24"/>
        <v>44493</v>
      </c>
      <c r="V864" s="18">
        <f t="shared" ca="1" si="23"/>
        <v>121.8986301369863</v>
      </c>
      <c r="W864" s="79"/>
      <c r="X864" s="79"/>
      <c r="Y864" s="82"/>
    </row>
    <row r="865" spans="1:25" ht="20.100000000000001" customHeight="1" thickTop="1" thickBot="1">
      <c r="A865" s="14" t="s">
        <v>881</v>
      </c>
      <c r="B865" s="19"/>
      <c r="C865" s="10"/>
      <c r="D865" s="17"/>
      <c r="E865" s="15"/>
      <c r="F865" s="15"/>
      <c r="G865" s="15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7">
        <f t="shared" ca="1" si="24"/>
        <v>44493</v>
      </c>
      <c r="V865" s="18">
        <f t="shared" ca="1" si="23"/>
        <v>121.8986301369863</v>
      </c>
      <c r="W865" s="79"/>
      <c r="X865" s="79"/>
      <c r="Y865" s="82"/>
    </row>
    <row r="866" spans="1:25" ht="20.100000000000001" customHeight="1" thickTop="1" thickBot="1">
      <c r="A866" s="14" t="s">
        <v>882</v>
      </c>
      <c r="B866" s="19"/>
      <c r="C866" s="10"/>
      <c r="D866" s="17"/>
      <c r="E866" s="15"/>
      <c r="F866" s="15"/>
      <c r="G866" s="15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7">
        <f t="shared" ca="1" si="24"/>
        <v>44493</v>
      </c>
      <c r="V866" s="18">
        <f t="shared" ca="1" si="23"/>
        <v>121.8986301369863</v>
      </c>
      <c r="W866" s="79"/>
      <c r="X866" s="79"/>
      <c r="Y866" s="82"/>
    </row>
    <row r="867" spans="1:25" ht="20.100000000000001" customHeight="1" thickTop="1" thickBot="1">
      <c r="A867" s="14" t="s">
        <v>883</v>
      </c>
      <c r="B867" s="19"/>
      <c r="C867" s="10"/>
      <c r="D867" s="17"/>
      <c r="E867" s="15"/>
      <c r="F867" s="15"/>
      <c r="G867" s="15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7">
        <f t="shared" ca="1" si="24"/>
        <v>44493</v>
      </c>
      <c r="V867" s="18">
        <f t="shared" ca="1" si="23"/>
        <v>121.8986301369863</v>
      </c>
      <c r="W867" s="79"/>
      <c r="X867" s="79"/>
      <c r="Y867" s="82"/>
    </row>
    <row r="868" spans="1:25" ht="20.100000000000001" customHeight="1" thickTop="1" thickBot="1">
      <c r="A868" s="14" t="s">
        <v>884</v>
      </c>
      <c r="B868" s="19"/>
      <c r="C868" s="10"/>
      <c r="D868" s="17"/>
      <c r="E868" s="15"/>
      <c r="F868" s="15"/>
      <c r="G868" s="15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7">
        <f t="shared" ca="1" si="24"/>
        <v>44493</v>
      </c>
      <c r="V868" s="18">
        <f t="shared" ca="1" si="23"/>
        <v>121.8986301369863</v>
      </c>
      <c r="W868" s="79"/>
      <c r="X868" s="79"/>
      <c r="Y868" s="82"/>
    </row>
    <row r="869" spans="1:25" ht="20.100000000000001" customHeight="1" thickTop="1" thickBot="1">
      <c r="A869" s="14" t="s">
        <v>885</v>
      </c>
      <c r="B869" s="19"/>
      <c r="C869" s="10"/>
      <c r="D869" s="17"/>
      <c r="E869" s="15"/>
      <c r="F869" s="15"/>
      <c r="G869" s="15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7">
        <f t="shared" ca="1" si="24"/>
        <v>44493</v>
      </c>
      <c r="V869" s="18">
        <f t="shared" ca="1" si="23"/>
        <v>121.8986301369863</v>
      </c>
      <c r="W869" s="79"/>
      <c r="X869" s="79"/>
      <c r="Y869" s="82"/>
    </row>
    <row r="870" spans="1:25" ht="20.100000000000001" customHeight="1" thickTop="1" thickBot="1">
      <c r="A870" s="14" t="s">
        <v>886</v>
      </c>
      <c r="B870" s="19"/>
      <c r="C870" s="10"/>
      <c r="D870" s="17"/>
      <c r="E870" s="15"/>
      <c r="F870" s="15"/>
      <c r="G870" s="15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7">
        <f t="shared" ca="1" si="24"/>
        <v>44493</v>
      </c>
      <c r="V870" s="18">
        <f t="shared" ca="1" si="23"/>
        <v>121.8986301369863</v>
      </c>
      <c r="W870" s="79"/>
      <c r="X870" s="79"/>
      <c r="Y870" s="82"/>
    </row>
    <row r="871" spans="1:25" ht="20.100000000000001" customHeight="1" thickTop="1" thickBot="1">
      <c r="A871" s="14" t="s">
        <v>887</v>
      </c>
      <c r="B871" s="19"/>
      <c r="C871" s="10"/>
      <c r="D871" s="17"/>
      <c r="E871" s="15"/>
      <c r="F871" s="15"/>
      <c r="G871" s="15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7">
        <f t="shared" ca="1" si="24"/>
        <v>44493</v>
      </c>
      <c r="V871" s="18">
        <f t="shared" ca="1" si="23"/>
        <v>121.8986301369863</v>
      </c>
      <c r="W871" s="79"/>
      <c r="X871" s="79"/>
      <c r="Y871" s="82"/>
    </row>
    <row r="872" spans="1:25" ht="20.100000000000001" customHeight="1" thickTop="1" thickBot="1">
      <c r="A872" s="14" t="s">
        <v>888</v>
      </c>
      <c r="B872" s="19"/>
      <c r="C872" s="10"/>
      <c r="D872" s="17"/>
      <c r="E872" s="15"/>
      <c r="F872" s="15"/>
      <c r="G872" s="15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7">
        <f t="shared" ca="1" si="24"/>
        <v>44493</v>
      </c>
      <c r="V872" s="18">
        <f t="shared" ca="1" si="23"/>
        <v>121.8986301369863</v>
      </c>
      <c r="W872" s="79"/>
      <c r="X872" s="79"/>
      <c r="Y872" s="82"/>
    </row>
    <row r="873" spans="1:25" ht="20.100000000000001" customHeight="1" thickTop="1" thickBot="1">
      <c r="A873" s="14" t="s">
        <v>889</v>
      </c>
      <c r="B873" s="19"/>
      <c r="C873" s="10"/>
      <c r="D873" s="17"/>
      <c r="E873" s="15"/>
      <c r="F873" s="15"/>
      <c r="G873" s="15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7">
        <f t="shared" ca="1" si="24"/>
        <v>44493</v>
      </c>
      <c r="V873" s="18">
        <f t="shared" ca="1" si="23"/>
        <v>121.8986301369863</v>
      </c>
      <c r="W873" s="79"/>
      <c r="X873" s="79"/>
      <c r="Y873" s="82"/>
    </row>
    <row r="874" spans="1:25" ht="20.100000000000001" customHeight="1" thickTop="1" thickBot="1">
      <c r="A874" s="14" t="s">
        <v>890</v>
      </c>
      <c r="B874" s="19"/>
      <c r="C874" s="10"/>
      <c r="D874" s="17"/>
      <c r="E874" s="15"/>
      <c r="F874" s="15"/>
      <c r="G874" s="15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7">
        <f t="shared" ca="1" si="24"/>
        <v>44493</v>
      </c>
      <c r="V874" s="18">
        <f t="shared" ca="1" si="23"/>
        <v>121.8986301369863</v>
      </c>
      <c r="W874" s="79"/>
      <c r="X874" s="79"/>
      <c r="Y874" s="82"/>
    </row>
    <row r="875" spans="1:25" ht="20.100000000000001" customHeight="1" thickTop="1" thickBot="1">
      <c r="A875" s="14" t="s">
        <v>891</v>
      </c>
      <c r="B875" s="19"/>
      <c r="C875" s="10"/>
      <c r="D875" s="17"/>
      <c r="E875" s="15"/>
      <c r="F875" s="15"/>
      <c r="G875" s="15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7">
        <f t="shared" ca="1" si="24"/>
        <v>44493</v>
      </c>
      <c r="V875" s="18">
        <f t="shared" ca="1" si="23"/>
        <v>121.8986301369863</v>
      </c>
      <c r="W875" s="79"/>
      <c r="X875" s="79"/>
      <c r="Y875" s="82"/>
    </row>
    <row r="876" spans="1:25" ht="20.100000000000001" customHeight="1" thickTop="1" thickBot="1">
      <c r="A876" s="14" t="s">
        <v>892</v>
      </c>
      <c r="B876" s="19"/>
      <c r="C876" s="10"/>
      <c r="D876" s="17"/>
      <c r="E876" s="15"/>
      <c r="F876" s="15"/>
      <c r="G876" s="15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7">
        <f t="shared" ca="1" si="24"/>
        <v>44493</v>
      </c>
      <c r="V876" s="18">
        <f t="shared" ca="1" si="23"/>
        <v>121.8986301369863</v>
      </c>
      <c r="W876" s="79"/>
      <c r="X876" s="79"/>
      <c r="Y876" s="82"/>
    </row>
    <row r="877" spans="1:25" ht="20.100000000000001" customHeight="1" thickTop="1" thickBot="1">
      <c r="A877" s="14" t="s">
        <v>893</v>
      </c>
      <c r="B877" s="19"/>
      <c r="C877" s="10"/>
      <c r="D877" s="17"/>
      <c r="E877" s="15"/>
      <c r="F877" s="15"/>
      <c r="G877" s="15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7">
        <f t="shared" ca="1" si="24"/>
        <v>44493</v>
      </c>
      <c r="V877" s="18">
        <f t="shared" ca="1" si="23"/>
        <v>121.8986301369863</v>
      </c>
      <c r="W877" s="79"/>
      <c r="X877" s="79"/>
      <c r="Y877" s="82"/>
    </row>
    <row r="878" spans="1:25" ht="20.100000000000001" customHeight="1" thickTop="1" thickBot="1">
      <c r="A878" s="14" t="s">
        <v>894</v>
      </c>
      <c r="B878" s="19"/>
      <c r="C878" s="10"/>
      <c r="D878" s="17"/>
      <c r="E878" s="15"/>
      <c r="F878" s="15"/>
      <c r="G878" s="15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7">
        <f t="shared" ca="1" si="24"/>
        <v>44493</v>
      </c>
      <c r="V878" s="18">
        <f t="shared" ca="1" si="23"/>
        <v>121.8986301369863</v>
      </c>
      <c r="W878" s="79"/>
      <c r="X878" s="79"/>
      <c r="Y878" s="82"/>
    </row>
    <row r="879" spans="1:25" ht="20.100000000000001" customHeight="1" thickTop="1" thickBot="1">
      <c r="A879" s="14" t="s">
        <v>895</v>
      </c>
      <c r="B879" s="19"/>
      <c r="C879" s="10"/>
      <c r="D879" s="17"/>
      <c r="E879" s="15"/>
      <c r="F879" s="15"/>
      <c r="G879" s="15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7">
        <f t="shared" ca="1" si="24"/>
        <v>44493</v>
      </c>
      <c r="V879" s="18">
        <f t="shared" ca="1" si="23"/>
        <v>121.8986301369863</v>
      </c>
      <c r="W879" s="79"/>
      <c r="X879" s="79"/>
      <c r="Y879" s="82"/>
    </row>
    <row r="880" spans="1:25" ht="20.100000000000001" customHeight="1" thickTop="1" thickBot="1">
      <c r="A880" s="14" t="s">
        <v>896</v>
      </c>
      <c r="B880" s="19"/>
      <c r="C880" s="10"/>
      <c r="D880" s="17"/>
      <c r="E880" s="15"/>
      <c r="F880" s="15"/>
      <c r="G880" s="15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7">
        <f t="shared" ca="1" si="24"/>
        <v>44493</v>
      </c>
      <c r="V880" s="18">
        <f t="shared" ca="1" si="23"/>
        <v>121.8986301369863</v>
      </c>
      <c r="W880" s="79"/>
      <c r="X880" s="79"/>
      <c r="Y880" s="82"/>
    </row>
    <row r="881" spans="1:25" ht="20.100000000000001" customHeight="1" thickTop="1" thickBot="1">
      <c r="A881" s="14" t="s">
        <v>897</v>
      </c>
      <c r="B881" s="19"/>
      <c r="C881" s="10"/>
      <c r="D881" s="17"/>
      <c r="E881" s="15"/>
      <c r="F881" s="15"/>
      <c r="G881" s="15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7">
        <f t="shared" ca="1" si="24"/>
        <v>44493</v>
      </c>
      <c r="V881" s="18">
        <f t="shared" ca="1" si="23"/>
        <v>121.8986301369863</v>
      </c>
      <c r="W881" s="79"/>
      <c r="X881" s="79"/>
      <c r="Y881" s="82"/>
    </row>
    <row r="882" spans="1:25" ht="20.100000000000001" customHeight="1" thickTop="1" thickBot="1">
      <c r="A882" s="14" t="s">
        <v>898</v>
      </c>
      <c r="B882" s="19"/>
      <c r="C882" s="10"/>
      <c r="D882" s="17"/>
      <c r="E882" s="15"/>
      <c r="F882" s="15"/>
      <c r="G882" s="15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7">
        <f t="shared" ca="1" si="24"/>
        <v>44493</v>
      </c>
      <c r="V882" s="18">
        <f t="shared" ca="1" si="23"/>
        <v>121.8986301369863</v>
      </c>
      <c r="W882" s="79"/>
      <c r="X882" s="79"/>
      <c r="Y882" s="82"/>
    </row>
    <row r="883" spans="1:25" ht="20.100000000000001" customHeight="1" thickTop="1" thickBot="1">
      <c r="A883" s="14" t="s">
        <v>899</v>
      </c>
      <c r="B883" s="19"/>
      <c r="C883" s="10"/>
      <c r="D883" s="17"/>
      <c r="E883" s="15"/>
      <c r="F883" s="15"/>
      <c r="G883" s="15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7">
        <f t="shared" ca="1" si="24"/>
        <v>44493</v>
      </c>
      <c r="V883" s="18">
        <f t="shared" ca="1" si="23"/>
        <v>121.8986301369863</v>
      </c>
      <c r="W883" s="79"/>
      <c r="X883" s="79"/>
      <c r="Y883" s="82"/>
    </row>
    <row r="884" spans="1:25" ht="20.100000000000001" customHeight="1" thickTop="1" thickBot="1">
      <c r="A884" s="14" t="s">
        <v>900</v>
      </c>
      <c r="B884" s="19"/>
      <c r="C884" s="10"/>
      <c r="D884" s="17"/>
      <c r="E884" s="15"/>
      <c r="F884" s="15"/>
      <c r="G884" s="15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7">
        <f t="shared" ca="1" si="24"/>
        <v>44493</v>
      </c>
      <c r="V884" s="18">
        <f t="shared" ca="1" si="23"/>
        <v>121.8986301369863</v>
      </c>
      <c r="W884" s="79"/>
      <c r="X884" s="79"/>
      <c r="Y884" s="82"/>
    </row>
    <row r="885" spans="1:25" ht="20.100000000000001" customHeight="1" thickTop="1" thickBot="1">
      <c r="A885" s="14" t="s">
        <v>901</v>
      </c>
      <c r="B885" s="19"/>
      <c r="C885" s="10"/>
      <c r="D885" s="17"/>
      <c r="E885" s="15"/>
      <c r="F885" s="15"/>
      <c r="G885" s="15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7">
        <f t="shared" ca="1" si="24"/>
        <v>44493</v>
      </c>
      <c r="V885" s="18">
        <f t="shared" ca="1" si="23"/>
        <v>121.8986301369863</v>
      </c>
      <c r="W885" s="79"/>
      <c r="X885" s="79"/>
      <c r="Y885" s="82"/>
    </row>
    <row r="886" spans="1:25" ht="20.100000000000001" customHeight="1" thickTop="1" thickBot="1">
      <c r="A886" s="14" t="s">
        <v>902</v>
      </c>
      <c r="B886" s="19"/>
      <c r="C886" s="10"/>
      <c r="D886" s="17"/>
      <c r="E886" s="15"/>
      <c r="F886" s="15"/>
      <c r="G886" s="15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7">
        <f t="shared" ca="1" si="24"/>
        <v>44493</v>
      </c>
      <c r="V886" s="18">
        <f t="shared" ca="1" si="23"/>
        <v>121.8986301369863</v>
      </c>
      <c r="W886" s="79"/>
      <c r="X886" s="79"/>
      <c r="Y886" s="82"/>
    </row>
    <row r="887" spans="1:25" ht="20.100000000000001" customHeight="1" thickTop="1" thickBot="1">
      <c r="A887" s="14" t="s">
        <v>903</v>
      </c>
      <c r="B887" s="19"/>
      <c r="C887" s="10"/>
      <c r="D887" s="17"/>
      <c r="E887" s="15"/>
      <c r="F887" s="15"/>
      <c r="G887" s="15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7">
        <f t="shared" ca="1" si="24"/>
        <v>44493</v>
      </c>
      <c r="V887" s="18">
        <f t="shared" ca="1" si="23"/>
        <v>121.8986301369863</v>
      </c>
      <c r="W887" s="79"/>
      <c r="X887" s="79"/>
      <c r="Y887" s="82"/>
    </row>
    <row r="888" spans="1:25" ht="20.100000000000001" customHeight="1" thickTop="1" thickBot="1">
      <c r="A888" s="14" t="s">
        <v>904</v>
      </c>
      <c r="B888" s="19"/>
      <c r="C888" s="10"/>
      <c r="D888" s="17"/>
      <c r="E888" s="15"/>
      <c r="F888" s="15"/>
      <c r="G888" s="15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7">
        <f t="shared" ca="1" si="24"/>
        <v>44493</v>
      </c>
      <c r="V888" s="18">
        <f t="shared" ca="1" si="23"/>
        <v>121.8986301369863</v>
      </c>
      <c r="W888" s="79"/>
      <c r="X888" s="79"/>
      <c r="Y888" s="82"/>
    </row>
    <row r="889" spans="1:25" ht="20.100000000000001" customHeight="1" thickTop="1" thickBot="1">
      <c r="A889" s="14" t="s">
        <v>905</v>
      </c>
      <c r="B889" s="19"/>
      <c r="C889" s="10"/>
      <c r="D889" s="17"/>
      <c r="E889" s="15"/>
      <c r="F889" s="15"/>
      <c r="G889" s="15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7">
        <f t="shared" ca="1" si="24"/>
        <v>44493</v>
      </c>
      <c r="V889" s="18">
        <f t="shared" ca="1" si="23"/>
        <v>121.8986301369863</v>
      </c>
      <c r="W889" s="79"/>
      <c r="X889" s="79"/>
      <c r="Y889" s="82"/>
    </row>
    <row r="890" spans="1:25" ht="20.100000000000001" customHeight="1" thickTop="1" thickBot="1">
      <c r="A890" s="14" t="s">
        <v>906</v>
      </c>
      <c r="B890" s="19"/>
      <c r="C890" s="10"/>
      <c r="D890" s="17"/>
      <c r="E890" s="15"/>
      <c r="F890" s="15"/>
      <c r="G890" s="15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7">
        <f t="shared" ca="1" si="24"/>
        <v>44493</v>
      </c>
      <c r="V890" s="18">
        <f t="shared" ca="1" si="23"/>
        <v>121.8986301369863</v>
      </c>
      <c r="W890" s="79"/>
      <c r="X890" s="79"/>
      <c r="Y890" s="82"/>
    </row>
    <row r="891" spans="1:25" ht="20.100000000000001" customHeight="1" thickTop="1" thickBot="1">
      <c r="A891" s="14" t="s">
        <v>907</v>
      </c>
      <c r="B891" s="19"/>
      <c r="C891" s="10"/>
      <c r="D891" s="17"/>
      <c r="E891" s="15"/>
      <c r="F891" s="15"/>
      <c r="G891" s="15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7">
        <f t="shared" ca="1" si="24"/>
        <v>44493</v>
      </c>
      <c r="V891" s="18">
        <f t="shared" ca="1" si="23"/>
        <v>121.8986301369863</v>
      </c>
      <c r="W891" s="79"/>
      <c r="X891" s="79"/>
      <c r="Y891" s="82"/>
    </row>
    <row r="892" spans="1:25" ht="20.100000000000001" customHeight="1" thickTop="1" thickBot="1">
      <c r="A892" s="14" t="s">
        <v>908</v>
      </c>
      <c r="B892" s="19"/>
      <c r="C892" s="10"/>
      <c r="D892" s="17"/>
      <c r="E892" s="15"/>
      <c r="F892" s="15"/>
      <c r="G892" s="15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7">
        <f t="shared" ca="1" si="24"/>
        <v>44493</v>
      </c>
      <c r="V892" s="18">
        <f t="shared" ca="1" si="23"/>
        <v>121.8986301369863</v>
      </c>
      <c r="W892" s="79"/>
      <c r="X892" s="79"/>
      <c r="Y892" s="82"/>
    </row>
    <row r="893" spans="1:25" ht="20.100000000000001" customHeight="1" thickTop="1" thickBot="1">
      <c r="A893" s="14" t="s">
        <v>909</v>
      </c>
      <c r="B893" s="19"/>
      <c r="C893" s="10"/>
      <c r="D893" s="17"/>
      <c r="E893" s="15"/>
      <c r="F893" s="15"/>
      <c r="G893" s="15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7">
        <f t="shared" ca="1" si="24"/>
        <v>44493</v>
      </c>
      <c r="V893" s="18">
        <f t="shared" ca="1" si="23"/>
        <v>121.8986301369863</v>
      </c>
      <c r="W893" s="79"/>
      <c r="X893" s="79"/>
      <c r="Y893" s="82"/>
    </row>
    <row r="894" spans="1:25" ht="20.100000000000001" customHeight="1" thickTop="1" thickBot="1">
      <c r="A894" s="14" t="s">
        <v>910</v>
      </c>
      <c r="B894" s="19"/>
      <c r="C894" s="10"/>
      <c r="D894" s="17"/>
      <c r="E894" s="15"/>
      <c r="F894" s="15"/>
      <c r="G894" s="15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7">
        <f t="shared" ca="1" si="24"/>
        <v>44493</v>
      </c>
      <c r="V894" s="18">
        <f t="shared" ca="1" si="23"/>
        <v>121.8986301369863</v>
      </c>
      <c r="W894" s="79"/>
      <c r="X894" s="79"/>
      <c r="Y894" s="82"/>
    </row>
    <row r="895" spans="1:25" ht="20.100000000000001" customHeight="1" thickTop="1" thickBot="1">
      <c r="A895" s="14" t="s">
        <v>911</v>
      </c>
      <c r="B895" s="19"/>
      <c r="C895" s="10"/>
      <c r="D895" s="17"/>
      <c r="E895" s="15"/>
      <c r="F895" s="15"/>
      <c r="G895" s="15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7">
        <f t="shared" ca="1" si="24"/>
        <v>44493</v>
      </c>
      <c r="V895" s="18">
        <f t="shared" ca="1" si="23"/>
        <v>121.8986301369863</v>
      </c>
      <c r="W895" s="79"/>
      <c r="X895" s="79"/>
      <c r="Y895" s="82"/>
    </row>
    <row r="896" spans="1:25" ht="20.100000000000001" customHeight="1" thickTop="1" thickBot="1">
      <c r="A896" s="14" t="s">
        <v>912</v>
      </c>
      <c r="B896" s="19"/>
      <c r="C896" s="10"/>
      <c r="D896" s="17"/>
      <c r="E896" s="15"/>
      <c r="F896" s="15"/>
      <c r="G896" s="15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7">
        <f t="shared" ca="1" si="24"/>
        <v>44493</v>
      </c>
      <c r="V896" s="18">
        <f t="shared" ca="1" si="23"/>
        <v>121.8986301369863</v>
      </c>
      <c r="W896" s="79"/>
      <c r="X896" s="79"/>
      <c r="Y896" s="82"/>
    </row>
    <row r="897" spans="1:25" ht="20.100000000000001" customHeight="1" thickTop="1" thickBot="1">
      <c r="A897" s="14" t="s">
        <v>913</v>
      </c>
      <c r="B897" s="19"/>
      <c r="C897" s="10"/>
      <c r="D897" s="17"/>
      <c r="E897" s="15"/>
      <c r="F897" s="15"/>
      <c r="G897" s="15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7">
        <f t="shared" ca="1" si="24"/>
        <v>44493</v>
      </c>
      <c r="V897" s="18">
        <f t="shared" ca="1" si="23"/>
        <v>121.8986301369863</v>
      </c>
      <c r="W897" s="79"/>
      <c r="X897" s="79"/>
      <c r="Y897" s="82"/>
    </row>
    <row r="898" spans="1:25" ht="20.100000000000001" customHeight="1" thickTop="1" thickBot="1">
      <c r="A898" s="14" t="s">
        <v>914</v>
      </c>
      <c r="B898" s="19"/>
      <c r="C898" s="10"/>
      <c r="D898" s="17"/>
      <c r="E898" s="15"/>
      <c r="F898" s="15"/>
      <c r="G898" s="15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7">
        <f t="shared" ca="1" si="24"/>
        <v>44493</v>
      </c>
      <c r="V898" s="18">
        <f t="shared" ca="1" si="23"/>
        <v>121.8986301369863</v>
      </c>
      <c r="W898" s="79"/>
      <c r="X898" s="79"/>
      <c r="Y898" s="82"/>
    </row>
    <row r="899" spans="1:25" ht="20.100000000000001" customHeight="1" thickTop="1" thickBot="1">
      <c r="A899" s="14" t="s">
        <v>915</v>
      </c>
      <c r="B899" s="19"/>
      <c r="C899" s="10"/>
      <c r="D899" s="17"/>
      <c r="E899" s="15"/>
      <c r="F899" s="15"/>
      <c r="G899" s="15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7">
        <f t="shared" ca="1" si="24"/>
        <v>44493</v>
      </c>
      <c r="V899" s="18">
        <f t="shared" ca="1" si="23"/>
        <v>121.8986301369863</v>
      </c>
      <c r="W899" s="79"/>
      <c r="X899" s="79"/>
      <c r="Y899" s="82"/>
    </row>
    <row r="900" spans="1:25" ht="20.100000000000001" customHeight="1" thickTop="1" thickBot="1">
      <c r="A900" s="14" t="s">
        <v>916</v>
      </c>
      <c r="B900" s="19"/>
      <c r="C900" s="10"/>
      <c r="D900" s="17"/>
      <c r="E900" s="15"/>
      <c r="F900" s="15"/>
      <c r="G900" s="15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7">
        <f t="shared" ca="1" si="24"/>
        <v>44493</v>
      </c>
      <c r="V900" s="18">
        <f t="shared" ca="1" si="23"/>
        <v>121.8986301369863</v>
      </c>
      <c r="W900" s="79"/>
      <c r="X900" s="79"/>
      <c r="Y900" s="82"/>
    </row>
    <row r="901" spans="1:25" ht="20.100000000000001" customHeight="1" thickTop="1" thickBot="1">
      <c r="A901" s="14" t="s">
        <v>917</v>
      </c>
      <c r="B901" s="19"/>
      <c r="C901" s="10"/>
      <c r="D901" s="17"/>
      <c r="E901" s="15"/>
      <c r="F901" s="15"/>
      <c r="G901" s="15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7">
        <f t="shared" ca="1" si="24"/>
        <v>44493</v>
      </c>
      <c r="V901" s="18">
        <f t="shared" ca="1" si="23"/>
        <v>121.8986301369863</v>
      </c>
      <c r="W901" s="79"/>
      <c r="X901" s="79"/>
      <c r="Y901" s="82"/>
    </row>
    <row r="902" spans="1:25" ht="20.100000000000001" customHeight="1" thickTop="1" thickBot="1">
      <c r="A902" s="14" t="s">
        <v>918</v>
      </c>
      <c r="B902" s="19"/>
      <c r="C902" s="10"/>
      <c r="D902" s="17"/>
      <c r="E902" s="15"/>
      <c r="F902" s="15"/>
      <c r="G902" s="15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7">
        <f t="shared" ca="1" si="24"/>
        <v>44493</v>
      </c>
      <c r="V902" s="18">
        <f t="shared" ca="1" si="23"/>
        <v>121.8986301369863</v>
      </c>
      <c r="W902" s="79"/>
      <c r="X902" s="79"/>
      <c r="Y902" s="82"/>
    </row>
    <row r="903" spans="1:25" ht="20.100000000000001" customHeight="1" thickTop="1" thickBot="1">
      <c r="A903" s="14" t="s">
        <v>919</v>
      </c>
      <c r="B903" s="19"/>
      <c r="C903" s="10"/>
      <c r="D903" s="17"/>
      <c r="E903" s="15"/>
      <c r="F903" s="15"/>
      <c r="G903" s="15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7">
        <f t="shared" ca="1" si="24"/>
        <v>44493</v>
      </c>
      <c r="V903" s="18">
        <f t="shared" ca="1" si="23"/>
        <v>121.8986301369863</v>
      </c>
      <c r="W903" s="79"/>
      <c r="X903" s="79"/>
      <c r="Y903" s="82"/>
    </row>
    <row r="904" spans="1:25" ht="20.100000000000001" customHeight="1" thickTop="1" thickBot="1">
      <c r="A904" s="14" t="s">
        <v>920</v>
      </c>
      <c r="B904" s="19"/>
      <c r="C904" s="10"/>
      <c r="D904" s="17"/>
      <c r="E904" s="15"/>
      <c r="F904" s="15"/>
      <c r="G904" s="15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7">
        <f t="shared" ca="1" si="24"/>
        <v>44493</v>
      </c>
      <c r="V904" s="18">
        <f t="shared" ca="1" si="23"/>
        <v>121.8986301369863</v>
      </c>
      <c r="W904" s="79"/>
      <c r="X904" s="79"/>
      <c r="Y904" s="82"/>
    </row>
    <row r="905" spans="1:25" ht="20.100000000000001" customHeight="1" thickTop="1" thickBot="1">
      <c r="A905" s="14" t="s">
        <v>921</v>
      </c>
      <c r="B905" s="19"/>
      <c r="C905" s="10"/>
      <c r="D905" s="17"/>
      <c r="E905" s="15"/>
      <c r="F905" s="15"/>
      <c r="G905" s="15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7">
        <f t="shared" ca="1" si="24"/>
        <v>44493</v>
      </c>
      <c r="V905" s="18">
        <f t="shared" ref="V905:V968" ca="1" si="25">+(U905-D905)/365</f>
        <v>121.8986301369863</v>
      </c>
      <c r="W905" s="79"/>
      <c r="X905" s="79"/>
      <c r="Y905" s="82"/>
    </row>
    <row r="906" spans="1:25" ht="20.100000000000001" customHeight="1" thickTop="1" thickBot="1">
      <c r="A906" s="14" t="s">
        <v>922</v>
      </c>
      <c r="B906" s="19"/>
      <c r="C906" s="10"/>
      <c r="D906" s="17"/>
      <c r="E906" s="15"/>
      <c r="F906" s="15"/>
      <c r="G906" s="15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7">
        <f t="shared" ca="1" si="24"/>
        <v>44493</v>
      </c>
      <c r="V906" s="18">
        <f t="shared" ca="1" si="25"/>
        <v>121.8986301369863</v>
      </c>
      <c r="W906" s="79"/>
      <c r="X906" s="79"/>
      <c r="Y906" s="82"/>
    </row>
    <row r="907" spans="1:25" ht="20.100000000000001" customHeight="1" thickTop="1" thickBot="1">
      <c r="A907" s="14" t="s">
        <v>923</v>
      </c>
      <c r="B907" s="19"/>
      <c r="C907" s="10"/>
      <c r="D907" s="17"/>
      <c r="E907" s="15"/>
      <c r="F907" s="15"/>
      <c r="G907" s="15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7">
        <f t="shared" ca="1" si="24"/>
        <v>44493</v>
      </c>
      <c r="V907" s="18">
        <f t="shared" ca="1" si="25"/>
        <v>121.8986301369863</v>
      </c>
      <c r="W907" s="79"/>
      <c r="X907" s="79"/>
      <c r="Y907" s="82"/>
    </row>
    <row r="908" spans="1:25" ht="20.100000000000001" customHeight="1" thickTop="1" thickBot="1">
      <c r="A908" s="14" t="s">
        <v>924</v>
      </c>
      <c r="B908" s="19"/>
      <c r="C908" s="10"/>
      <c r="D908" s="17"/>
      <c r="E908" s="15"/>
      <c r="F908" s="15"/>
      <c r="G908" s="15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7">
        <f t="shared" ca="1" si="24"/>
        <v>44493</v>
      </c>
      <c r="V908" s="18">
        <f t="shared" ca="1" si="25"/>
        <v>121.8986301369863</v>
      </c>
      <c r="W908" s="79"/>
      <c r="X908" s="79"/>
      <c r="Y908" s="82"/>
    </row>
    <row r="909" spans="1:25" ht="20.100000000000001" customHeight="1" thickTop="1" thickBot="1">
      <c r="A909" s="14" t="s">
        <v>925</v>
      </c>
      <c r="B909" s="19"/>
      <c r="C909" s="10"/>
      <c r="D909" s="17"/>
      <c r="E909" s="15"/>
      <c r="F909" s="15"/>
      <c r="G909" s="15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7">
        <f t="shared" ca="1" si="24"/>
        <v>44493</v>
      </c>
      <c r="V909" s="18">
        <f t="shared" ca="1" si="25"/>
        <v>121.8986301369863</v>
      </c>
      <c r="W909" s="79"/>
      <c r="X909" s="79"/>
      <c r="Y909" s="82"/>
    </row>
    <row r="910" spans="1:25" ht="20.100000000000001" customHeight="1" thickTop="1" thickBot="1">
      <c r="A910" s="14" t="s">
        <v>926</v>
      </c>
      <c r="B910" s="19"/>
      <c r="C910" s="10"/>
      <c r="D910" s="17"/>
      <c r="E910" s="15"/>
      <c r="F910" s="15"/>
      <c r="G910" s="15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7">
        <f t="shared" ca="1" si="24"/>
        <v>44493</v>
      </c>
      <c r="V910" s="18">
        <f t="shared" ca="1" si="25"/>
        <v>121.8986301369863</v>
      </c>
      <c r="W910" s="79"/>
      <c r="X910" s="79"/>
      <c r="Y910" s="82"/>
    </row>
    <row r="911" spans="1:25" ht="20.100000000000001" customHeight="1" thickTop="1" thickBot="1">
      <c r="A911" s="14" t="s">
        <v>927</v>
      </c>
      <c r="B911" s="19"/>
      <c r="C911" s="10"/>
      <c r="D911" s="17"/>
      <c r="E911" s="15"/>
      <c r="F911" s="15"/>
      <c r="G911" s="15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7">
        <f t="shared" ref="U911:U974" ca="1" si="26">TODAY()</f>
        <v>44493</v>
      </c>
      <c r="V911" s="18">
        <f t="shared" ca="1" si="25"/>
        <v>121.8986301369863</v>
      </c>
      <c r="W911" s="79"/>
      <c r="X911" s="79"/>
      <c r="Y911" s="82"/>
    </row>
    <row r="912" spans="1:25" ht="20.100000000000001" customHeight="1" thickTop="1" thickBot="1">
      <c r="A912" s="14" t="s">
        <v>928</v>
      </c>
      <c r="B912" s="19"/>
      <c r="C912" s="10"/>
      <c r="D912" s="17"/>
      <c r="E912" s="15"/>
      <c r="F912" s="15"/>
      <c r="G912" s="15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7">
        <f t="shared" ca="1" si="26"/>
        <v>44493</v>
      </c>
      <c r="V912" s="18">
        <f t="shared" ca="1" si="25"/>
        <v>121.8986301369863</v>
      </c>
      <c r="W912" s="79"/>
      <c r="X912" s="79"/>
      <c r="Y912" s="82"/>
    </row>
    <row r="913" spans="1:25" ht="20.100000000000001" customHeight="1" thickTop="1" thickBot="1">
      <c r="A913" s="14" t="s">
        <v>929</v>
      </c>
      <c r="B913" s="19"/>
      <c r="C913" s="10"/>
      <c r="D913" s="17"/>
      <c r="E913" s="15"/>
      <c r="F913" s="15"/>
      <c r="G913" s="15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7">
        <f t="shared" ca="1" si="26"/>
        <v>44493</v>
      </c>
      <c r="V913" s="18">
        <f t="shared" ca="1" si="25"/>
        <v>121.8986301369863</v>
      </c>
      <c r="W913" s="79"/>
      <c r="X913" s="79"/>
      <c r="Y913" s="82"/>
    </row>
    <row r="914" spans="1:25" ht="20.100000000000001" customHeight="1" thickTop="1" thickBot="1">
      <c r="A914" s="14" t="s">
        <v>930</v>
      </c>
      <c r="B914" s="19"/>
      <c r="C914" s="10"/>
      <c r="D914" s="17"/>
      <c r="E914" s="15"/>
      <c r="F914" s="15"/>
      <c r="G914" s="15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7">
        <f t="shared" ca="1" si="26"/>
        <v>44493</v>
      </c>
      <c r="V914" s="18">
        <f t="shared" ca="1" si="25"/>
        <v>121.8986301369863</v>
      </c>
      <c r="W914" s="79"/>
      <c r="X914" s="79"/>
      <c r="Y914" s="82"/>
    </row>
    <row r="915" spans="1:25" ht="20.100000000000001" customHeight="1" thickTop="1" thickBot="1">
      <c r="A915" s="14" t="s">
        <v>931</v>
      </c>
      <c r="B915" s="19"/>
      <c r="C915" s="10"/>
      <c r="D915" s="17"/>
      <c r="E915" s="15"/>
      <c r="F915" s="15"/>
      <c r="G915" s="15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7">
        <f t="shared" ca="1" si="26"/>
        <v>44493</v>
      </c>
      <c r="V915" s="18">
        <f t="shared" ca="1" si="25"/>
        <v>121.8986301369863</v>
      </c>
      <c r="W915" s="79"/>
      <c r="X915" s="79"/>
      <c r="Y915" s="82"/>
    </row>
    <row r="916" spans="1:25" ht="20.100000000000001" customHeight="1" thickTop="1" thickBot="1">
      <c r="A916" s="14" t="s">
        <v>932</v>
      </c>
      <c r="B916" s="19"/>
      <c r="C916" s="10"/>
      <c r="D916" s="17"/>
      <c r="E916" s="15"/>
      <c r="F916" s="15"/>
      <c r="G916" s="15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7">
        <f t="shared" ca="1" si="26"/>
        <v>44493</v>
      </c>
      <c r="V916" s="18">
        <f t="shared" ca="1" si="25"/>
        <v>121.8986301369863</v>
      </c>
      <c r="W916" s="79"/>
      <c r="X916" s="79"/>
      <c r="Y916" s="82"/>
    </row>
    <row r="917" spans="1:25" ht="20.100000000000001" customHeight="1" thickTop="1" thickBot="1">
      <c r="A917" s="14" t="s">
        <v>933</v>
      </c>
      <c r="B917" s="19"/>
      <c r="C917" s="10"/>
      <c r="D917" s="17"/>
      <c r="E917" s="15"/>
      <c r="F917" s="15"/>
      <c r="G917" s="15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7">
        <f t="shared" ca="1" si="26"/>
        <v>44493</v>
      </c>
      <c r="V917" s="18">
        <f t="shared" ca="1" si="25"/>
        <v>121.8986301369863</v>
      </c>
      <c r="W917" s="79"/>
      <c r="X917" s="79"/>
      <c r="Y917" s="82"/>
    </row>
    <row r="918" spans="1:25" ht="20.100000000000001" customHeight="1" thickTop="1" thickBot="1">
      <c r="A918" s="14" t="s">
        <v>934</v>
      </c>
      <c r="B918" s="19"/>
      <c r="C918" s="10"/>
      <c r="D918" s="17"/>
      <c r="E918" s="15"/>
      <c r="F918" s="15"/>
      <c r="G918" s="15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7">
        <f t="shared" ca="1" si="26"/>
        <v>44493</v>
      </c>
      <c r="V918" s="18">
        <f t="shared" ca="1" si="25"/>
        <v>121.8986301369863</v>
      </c>
      <c r="W918" s="79"/>
      <c r="X918" s="79"/>
      <c r="Y918" s="82"/>
    </row>
    <row r="919" spans="1:25" ht="20.100000000000001" customHeight="1" thickTop="1" thickBot="1">
      <c r="A919" s="14" t="s">
        <v>935</v>
      </c>
      <c r="B919" s="19"/>
      <c r="C919" s="10"/>
      <c r="D919" s="17"/>
      <c r="E919" s="15"/>
      <c r="F919" s="15"/>
      <c r="G919" s="15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7">
        <f t="shared" ca="1" si="26"/>
        <v>44493</v>
      </c>
      <c r="V919" s="18">
        <f t="shared" ca="1" si="25"/>
        <v>121.8986301369863</v>
      </c>
      <c r="W919" s="79"/>
      <c r="X919" s="79"/>
      <c r="Y919" s="82"/>
    </row>
    <row r="920" spans="1:25" ht="20.100000000000001" customHeight="1" thickTop="1" thickBot="1">
      <c r="A920" s="14" t="s">
        <v>936</v>
      </c>
      <c r="B920" s="19"/>
      <c r="C920" s="10"/>
      <c r="D920" s="17"/>
      <c r="E920" s="15"/>
      <c r="F920" s="15"/>
      <c r="G920" s="15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7">
        <f t="shared" ca="1" si="26"/>
        <v>44493</v>
      </c>
      <c r="V920" s="18">
        <f t="shared" ca="1" si="25"/>
        <v>121.8986301369863</v>
      </c>
      <c r="W920" s="79"/>
      <c r="X920" s="79"/>
      <c r="Y920" s="82"/>
    </row>
    <row r="921" spans="1:25" ht="20.100000000000001" customHeight="1" thickTop="1" thickBot="1">
      <c r="A921" s="14" t="s">
        <v>937</v>
      </c>
      <c r="B921" s="19"/>
      <c r="C921" s="10"/>
      <c r="D921" s="17"/>
      <c r="E921" s="15"/>
      <c r="F921" s="15"/>
      <c r="G921" s="15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7">
        <f t="shared" ca="1" si="26"/>
        <v>44493</v>
      </c>
      <c r="V921" s="18">
        <f t="shared" ca="1" si="25"/>
        <v>121.8986301369863</v>
      </c>
      <c r="W921" s="79"/>
      <c r="X921" s="79"/>
      <c r="Y921" s="82"/>
    </row>
    <row r="922" spans="1:25" ht="20.100000000000001" customHeight="1" thickTop="1" thickBot="1">
      <c r="A922" s="14" t="s">
        <v>938</v>
      </c>
      <c r="B922" s="19"/>
      <c r="C922" s="10"/>
      <c r="D922" s="17"/>
      <c r="E922" s="15"/>
      <c r="F922" s="15"/>
      <c r="G922" s="15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7">
        <f t="shared" ca="1" si="26"/>
        <v>44493</v>
      </c>
      <c r="V922" s="18">
        <f t="shared" ca="1" si="25"/>
        <v>121.8986301369863</v>
      </c>
      <c r="W922" s="79"/>
      <c r="X922" s="79"/>
      <c r="Y922" s="82"/>
    </row>
    <row r="923" spans="1:25" ht="20.100000000000001" customHeight="1" thickTop="1" thickBot="1">
      <c r="A923" s="14" t="s">
        <v>939</v>
      </c>
      <c r="B923" s="19"/>
      <c r="C923" s="10"/>
      <c r="D923" s="17"/>
      <c r="E923" s="15"/>
      <c r="F923" s="15"/>
      <c r="G923" s="15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7">
        <f t="shared" ca="1" si="26"/>
        <v>44493</v>
      </c>
      <c r="V923" s="18">
        <f t="shared" ca="1" si="25"/>
        <v>121.8986301369863</v>
      </c>
      <c r="W923" s="79"/>
      <c r="X923" s="79"/>
      <c r="Y923" s="82"/>
    </row>
    <row r="924" spans="1:25" ht="20.100000000000001" customHeight="1" thickTop="1" thickBot="1">
      <c r="A924" s="14" t="s">
        <v>940</v>
      </c>
      <c r="B924" s="19"/>
      <c r="C924" s="10"/>
      <c r="D924" s="17"/>
      <c r="E924" s="15"/>
      <c r="F924" s="15"/>
      <c r="G924" s="15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7">
        <f t="shared" ca="1" si="26"/>
        <v>44493</v>
      </c>
      <c r="V924" s="18">
        <f t="shared" ca="1" si="25"/>
        <v>121.8986301369863</v>
      </c>
      <c r="W924" s="79"/>
      <c r="X924" s="79"/>
      <c r="Y924" s="82"/>
    </row>
    <row r="925" spans="1:25" ht="20.100000000000001" customHeight="1" thickTop="1" thickBot="1">
      <c r="A925" s="14" t="s">
        <v>941</v>
      </c>
      <c r="B925" s="19"/>
      <c r="C925" s="10"/>
      <c r="D925" s="17"/>
      <c r="E925" s="15"/>
      <c r="F925" s="15"/>
      <c r="G925" s="15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7">
        <f t="shared" ca="1" si="26"/>
        <v>44493</v>
      </c>
      <c r="V925" s="18">
        <f t="shared" ca="1" si="25"/>
        <v>121.8986301369863</v>
      </c>
      <c r="W925" s="79"/>
      <c r="X925" s="79"/>
      <c r="Y925" s="82"/>
    </row>
    <row r="926" spans="1:25" ht="20.100000000000001" customHeight="1" thickTop="1" thickBot="1">
      <c r="A926" s="14" t="s">
        <v>942</v>
      </c>
      <c r="B926" s="19"/>
      <c r="C926" s="10"/>
      <c r="D926" s="17"/>
      <c r="E926" s="15"/>
      <c r="F926" s="15"/>
      <c r="G926" s="15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7">
        <f t="shared" ca="1" si="26"/>
        <v>44493</v>
      </c>
      <c r="V926" s="18">
        <f t="shared" ca="1" si="25"/>
        <v>121.8986301369863</v>
      </c>
      <c r="W926" s="79"/>
      <c r="X926" s="79"/>
      <c r="Y926" s="82"/>
    </row>
    <row r="927" spans="1:25" ht="20.100000000000001" customHeight="1" thickTop="1" thickBot="1">
      <c r="A927" s="14" t="s">
        <v>943</v>
      </c>
      <c r="B927" s="19"/>
      <c r="C927" s="10"/>
      <c r="D927" s="17"/>
      <c r="E927" s="15"/>
      <c r="F927" s="15"/>
      <c r="G927" s="15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7">
        <f t="shared" ca="1" si="26"/>
        <v>44493</v>
      </c>
      <c r="V927" s="18">
        <f t="shared" ca="1" si="25"/>
        <v>121.8986301369863</v>
      </c>
      <c r="W927" s="79"/>
      <c r="X927" s="79"/>
      <c r="Y927" s="82"/>
    </row>
    <row r="928" spans="1:25" ht="20.100000000000001" customHeight="1" thickTop="1" thickBot="1">
      <c r="A928" s="14" t="s">
        <v>944</v>
      </c>
      <c r="B928" s="19"/>
      <c r="C928" s="10"/>
      <c r="D928" s="17"/>
      <c r="E928" s="15"/>
      <c r="F928" s="15"/>
      <c r="G928" s="15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7">
        <f t="shared" ca="1" si="26"/>
        <v>44493</v>
      </c>
      <c r="V928" s="18">
        <f t="shared" ca="1" si="25"/>
        <v>121.8986301369863</v>
      </c>
      <c r="W928" s="79"/>
      <c r="X928" s="79"/>
      <c r="Y928" s="82"/>
    </row>
    <row r="929" spans="1:25" ht="20.100000000000001" customHeight="1" thickTop="1" thickBot="1">
      <c r="A929" s="14" t="s">
        <v>945</v>
      </c>
      <c r="B929" s="19"/>
      <c r="C929" s="10"/>
      <c r="D929" s="17"/>
      <c r="E929" s="15"/>
      <c r="F929" s="15"/>
      <c r="G929" s="15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7">
        <f t="shared" ca="1" si="26"/>
        <v>44493</v>
      </c>
      <c r="V929" s="18">
        <f t="shared" ca="1" si="25"/>
        <v>121.8986301369863</v>
      </c>
      <c r="W929" s="79"/>
      <c r="X929" s="79"/>
      <c r="Y929" s="82"/>
    </row>
    <row r="930" spans="1:25" ht="20.100000000000001" customHeight="1" thickTop="1" thickBot="1">
      <c r="A930" s="14" t="s">
        <v>946</v>
      </c>
      <c r="B930" s="19"/>
      <c r="C930" s="10"/>
      <c r="D930" s="17"/>
      <c r="E930" s="15"/>
      <c r="F930" s="15"/>
      <c r="G930" s="15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7">
        <f t="shared" ca="1" si="26"/>
        <v>44493</v>
      </c>
      <c r="V930" s="18">
        <f t="shared" ca="1" si="25"/>
        <v>121.8986301369863</v>
      </c>
      <c r="W930" s="79"/>
      <c r="X930" s="79"/>
      <c r="Y930" s="82"/>
    </row>
    <row r="931" spans="1:25" ht="20.100000000000001" customHeight="1" thickTop="1" thickBot="1">
      <c r="A931" s="14" t="s">
        <v>947</v>
      </c>
      <c r="B931" s="19"/>
      <c r="C931" s="10"/>
      <c r="D931" s="17"/>
      <c r="E931" s="15"/>
      <c r="F931" s="15"/>
      <c r="G931" s="15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7">
        <f t="shared" ca="1" si="26"/>
        <v>44493</v>
      </c>
      <c r="V931" s="18">
        <f t="shared" ca="1" si="25"/>
        <v>121.8986301369863</v>
      </c>
      <c r="W931" s="79"/>
      <c r="X931" s="79"/>
      <c r="Y931" s="82"/>
    </row>
    <row r="932" spans="1:25" ht="20.100000000000001" customHeight="1" thickTop="1" thickBot="1">
      <c r="A932" s="14" t="s">
        <v>948</v>
      </c>
      <c r="B932" s="19"/>
      <c r="C932" s="10"/>
      <c r="D932" s="17"/>
      <c r="E932" s="15"/>
      <c r="F932" s="15"/>
      <c r="G932" s="15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7">
        <f t="shared" ca="1" si="26"/>
        <v>44493</v>
      </c>
      <c r="V932" s="18">
        <f t="shared" ca="1" si="25"/>
        <v>121.8986301369863</v>
      </c>
      <c r="W932" s="79"/>
      <c r="X932" s="79"/>
      <c r="Y932" s="82"/>
    </row>
    <row r="933" spans="1:25" ht="20.100000000000001" customHeight="1" thickTop="1" thickBot="1">
      <c r="A933" s="14" t="s">
        <v>949</v>
      </c>
      <c r="B933" s="19"/>
      <c r="C933" s="10"/>
      <c r="D933" s="17"/>
      <c r="E933" s="15"/>
      <c r="F933" s="15"/>
      <c r="G933" s="15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7">
        <f t="shared" ca="1" si="26"/>
        <v>44493</v>
      </c>
      <c r="V933" s="18">
        <f t="shared" ca="1" si="25"/>
        <v>121.8986301369863</v>
      </c>
      <c r="W933" s="79"/>
      <c r="X933" s="79"/>
      <c r="Y933" s="82"/>
    </row>
    <row r="934" spans="1:25" ht="20.100000000000001" customHeight="1" thickTop="1" thickBot="1">
      <c r="A934" s="14" t="s">
        <v>950</v>
      </c>
      <c r="B934" s="19"/>
      <c r="C934" s="10"/>
      <c r="D934" s="17"/>
      <c r="E934" s="15"/>
      <c r="F934" s="15"/>
      <c r="G934" s="15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7">
        <f t="shared" ca="1" si="26"/>
        <v>44493</v>
      </c>
      <c r="V934" s="18">
        <f t="shared" ca="1" si="25"/>
        <v>121.8986301369863</v>
      </c>
      <c r="W934" s="79"/>
      <c r="X934" s="79"/>
      <c r="Y934" s="82"/>
    </row>
    <row r="935" spans="1:25" ht="20.100000000000001" customHeight="1" thickTop="1" thickBot="1">
      <c r="A935" s="14" t="s">
        <v>951</v>
      </c>
      <c r="B935" s="19"/>
      <c r="C935" s="10"/>
      <c r="D935" s="17"/>
      <c r="E935" s="15"/>
      <c r="F935" s="15"/>
      <c r="G935" s="15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7">
        <f t="shared" ca="1" si="26"/>
        <v>44493</v>
      </c>
      <c r="V935" s="18">
        <f t="shared" ca="1" si="25"/>
        <v>121.8986301369863</v>
      </c>
      <c r="W935" s="79"/>
      <c r="X935" s="79"/>
      <c r="Y935" s="82"/>
    </row>
    <row r="936" spans="1:25" ht="20.100000000000001" customHeight="1" thickTop="1" thickBot="1">
      <c r="A936" s="14" t="s">
        <v>952</v>
      </c>
      <c r="B936" s="19"/>
      <c r="C936" s="10"/>
      <c r="D936" s="17"/>
      <c r="E936" s="15"/>
      <c r="F936" s="15"/>
      <c r="G936" s="15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7">
        <f t="shared" ca="1" si="26"/>
        <v>44493</v>
      </c>
      <c r="V936" s="18">
        <f t="shared" ca="1" si="25"/>
        <v>121.8986301369863</v>
      </c>
      <c r="W936" s="79"/>
      <c r="X936" s="79"/>
      <c r="Y936" s="82"/>
    </row>
    <row r="937" spans="1:25" ht="20.100000000000001" customHeight="1" thickTop="1" thickBot="1">
      <c r="A937" s="14" t="s">
        <v>953</v>
      </c>
      <c r="B937" s="19"/>
      <c r="C937" s="10"/>
      <c r="D937" s="17"/>
      <c r="E937" s="15"/>
      <c r="F937" s="15"/>
      <c r="G937" s="15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7">
        <f t="shared" ca="1" si="26"/>
        <v>44493</v>
      </c>
      <c r="V937" s="18">
        <f t="shared" ca="1" si="25"/>
        <v>121.8986301369863</v>
      </c>
      <c r="W937" s="79"/>
      <c r="X937" s="79"/>
      <c r="Y937" s="82"/>
    </row>
    <row r="938" spans="1:25" ht="20.100000000000001" customHeight="1" thickTop="1" thickBot="1">
      <c r="A938" s="14" t="s">
        <v>954</v>
      </c>
      <c r="B938" s="19"/>
      <c r="C938" s="10"/>
      <c r="D938" s="17"/>
      <c r="E938" s="15"/>
      <c r="F938" s="15"/>
      <c r="G938" s="15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7">
        <f t="shared" ca="1" si="26"/>
        <v>44493</v>
      </c>
      <c r="V938" s="18">
        <f t="shared" ca="1" si="25"/>
        <v>121.8986301369863</v>
      </c>
      <c r="W938" s="79"/>
      <c r="X938" s="79"/>
      <c r="Y938" s="82"/>
    </row>
    <row r="939" spans="1:25" ht="20.100000000000001" customHeight="1" thickTop="1" thickBot="1">
      <c r="A939" s="14" t="s">
        <v>955</v>
      </c>
      <c r="B939" s="19"/>
      <c r="C939" s="10"/>
      <c r="D939" s="17"/>
      <c r="E939" s="15"/>
      <c r="F939" s="15"/>
      <c r="G939" s="15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7">
        <f t="shared" ca="1" si="26"/>
        <v>44493</v>
      </c>
      <c r="V939" s="18">
        <f t="shared" ca="1" si="25"/>
        <v>121.8986301369863</v>
      </c>
      <c r="W939" s="79"/>
      <c r="X939" s="79"/>
      <c r="Y939" s="82"/>
    </row>
    <row r="940" spans="1:25" ht="20.100000000000001" customHeight="1" thickTop="1" thickBot="1">
      <c r="A940" s="14" t="s">
        <v>956</v>
      </c>
      <c r="B940" s="19"/>
      <c r="C940" s="10"/>
      <c r="D940" s="17"/>
      <c r="E940" s="15"/>
      <c r="F940" s="15"/>
      <c r="G940" s="15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7">
        <f t="shared" ca="1" si="26"/>
        <v>44493</v>
      </c>
      <c r="V940" s="18">
        <f t="shared" ca="1" si="25"/>
        <v>121.8986301369863</v>
      </c>
      <c r="W940" s="79"/>
      <c r="X940" s="79"/>
      <c r="Y940" s="82"/>
    </row>
    <row r="941" spans="1:25" ht="20.100000000000001" customHeight="1" thickTop="1" thickBot="1">
      <c r="A941" s="14" t="s">
        <v>957</v>
      </c>
      <c r="B941" s="19"/>
      <c r="C941" s="10"/>
      <c r="D941" s="17"/>
      <c r="E941" s="15"/>
      <c r="F941" s="15"/>
      <c r="G941" s="15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7">
        <f t="shared" ca="1" si="26"/>
        <v>44493</v>
      </c>
      <c r="V941" s="18">
        <f t="shared" ca="1" si="25"/>
        <v>121.8986301369863</v>
      </c>
      <c r="W941" s="79"/>
      <c r="X941" s="79"/>
      <c r="Y941" s="82"/>
    </row>
    <row r="942" spans="1:25" ht="20.100000000000001" customHeight="1" thickTop="1" thickBot="1">
      <c r="A942" s="14" t="s">
        <v>958</v>
      </c>
      <c r="B942" s="19"/>
      <c r="C942" s="10"/>
      <c r="D942" s="17"/>
      <c r="E942" s="15"/>
      <c r="F942" s="15"/>
      <c r="G942" s="15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7">
        <f t="shared" ca="1" si="26"/>
        <v>44493</v>
      </c>
      <c r="V942" s="18">
        <f t="shared" ca="1" si="25"/>
        <v>121.8986301369863</v>
      </c>
      <c r="W942" s="79"/>
      <c r="X942" s="79"/>
      <c r="Y942" s="82"/>
    </row>
    <row r="943" spans="1:25" ht="20.100000000000001" customHeight="1" thickTop="1" thickBot="1">
      <c r="A943" s="14" t="s">
        <v>959</v>
      </c>
      <c r="B943" s="19"/>
      <c r="C943" s="10"/>
      <c r="D943" s="17"/>
      <c r="E943" s="15"/>
      <c r="F943" s="15"/>
      <c r="G943" s="15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7">
        <f t="shared" ca="1" si="26"/>
        <v>44493</v>
      </c>
      <c r="V943" s="18">
        <f t="shared" ca="1" si="25"/>
        <v>121.8986301369863</v>
      </c>
      <c r="W943" s="79"/>
      <c r="X943" s="79"/>
      <c r="Y943" s="82"/>
    </row>
    <row r="944" spans="1:25" ht="20.100000000000001" customHeight="1" thickTop="1" thickBot="1">
      <c r="A944" s="14" t="s">
        <v>960</v>
      </c>
      <c r="B944" s="19"/>
      <c r="C944" s="10"/>
      <c r="D944" s="17"/>
      <c r="E944" s="15"/>
      <c r="F944" s="15"/>
      <c r="G944" s="15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7">
        <f t="shared" ca="1" si="26"/>
        <v>44493</v>
      </c>
      <c r="V944" s="18">
        <f t="shared" ca="1" si="25"/>
        <v>121.8986301369863</v>
      </c>
      <c r="W944" s="79"/>
      <c r="X944" s="79"/>
      <c r="Y944" s="82"/>
    </row>
    <row r="945" spans="1:25" ht="20.100000000000001" customHeight="1" thickTop="1" thickBot="1">
      <c r="A945" s="14" t="s">
        <v>961</v>
      </c>
      <c r="B945" s="19"/>
      <c r="C945" s="10"/>
      <c r="D945" s="17"/>
      <c r="E945" s="15"/>
      <c r="F945" s="15"/>
      <c r="G945" s="15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7">
        <f t="shared" ca="1" si="26"/>
        <v>44493</v>
      </c>
      <c r="V945" s="18">
        <f t="shared" ca="1" si="25"/>
        <v>121.8986301369863</v>
      </c>
      <c r="W945" s="79"/>
      <c r="X945" s="79"/>
      <c r="Y945" s="82"/>
    </row>
    <row r="946" spans="1:25" ht="20.100000000000001" customHeight="1" thickTop="1" thickBot="1">
      <c r="A946" s="14" t="s">
        <v>962</v>
      </c>
      <c r="B946" s="19"/>
      <c r="C946" s="10"/>
      <c r="D946" s="17"/>
      <c r="E946" s="15"/>
      <c r="F946" s="15"/>
      <c r="G946" s="15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7">
        <f t="shared" ca="1" si="26"/>
        <v>44493</v>
      </c>
      <c r="V946" s="18">
        <f t="shared" ca="1" si="25"/>
        <v>121.8986301369863</v>
      </c>
      <c r="W946" s="79"/>
      <c r="X946" s="79"/>
      <c r="Y946" s="82"/>
    </row>
    <row r="947" spans="1:25" ht="20.100000000000001" customHeight="1" thickTop="1" thickBot="1">
      <c r="A947" s="14" t="s">
        <v>963</v>
      </c>
      <c r="B947" s="19"/>
      <c r="C947" s="10"/>
      <c r="D947" s="17"/>
      <c r="E947" s="15"/>
      <c r="F947" s="15"/>
      <c r="G947" s="15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7">
        <f t="shared" ca="1" si="26"/>
        <v>44493</v>
      </c>
      <c r="V947" s="18">
        <f t="shared" ca="1" si="25"/>
        <v>121.8986301369863</v>
      </c>
      <c r="W947" s="79"/>
      <c r="X947" s="79"/>
      <c r="Y947" s="82"/>
    </row>
    <row r="948" spans="1:25" ht="20.100000000000001" customHeight="1" thickTop="1" thickBot="1">
      <c r="A948" s="14" t="s">
        <v>964</v>
      </c>
      <c r="B948" s="19"/>
      <c r="C948" s="10"/>
      <c r="D948" s="17"/>
      <c r="E948" s="15"/>
      <c r="F948" s="15"/>
      <c r="G948" s="15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7">
        <f t="shared" ca="1" si="26"/>
        <v>44493</v>
      </c>
      <c r="V948" s="18">
        <f t="shared" ca="1" si="25"/>
        <v>121.8986301369863</v>
      </c>
      <c r="W948" s="79"/>
      <c r="X948" s="79"/>
      <c r="Y948" s="82"/>
    </row>
    <row r="949" spans="1:25" ht="20.100000000000001" customHeight="1" thickTop="1" thickBot="1">
      <c r="A949" s="14" t="s">
        <v>965</v>
      </c>
      <c r="B949" s="19"/>
      <c r="C949" s="10"/>
      <c r="D949" s="17"/>
      <c r="E949" s="15"/>
      <c r="F949" s="15"/>
      <c r="G949" s="15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7">
        <f t="shared" ca="1" si="26"/>
        <v>44493</v>
      </c>
      <c r="V949" s="18">
        <f t="shared" ca="1" si="25"/>
        <v>121.8986301369863</v>
      </c>
      <c r="W949" s="79"/>
      <c r="X949" s="79"/>
      <c r="Y949" s="82"/>
    </row>
    <row r="950" spans="1:25" ht="20.100000000000001" customHeight="1" thickTop="1" thickBot="1">
      <c r="A950" s="14" t="s">
        <v>966</v>
      </c>
      <c r="B950" s="19"/>
      <c r="C950" s="10"/>
      <c r="D950" s="17"/>
      <c r="E950" s="15"/>
      <c r="F950" s="15"/>
      <c r="G950" s="15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7">
        <f t="shared" ca="1" si="26"/>
        <v>44493</v>
      </c>
      <c r="V950" s="18">
        <f t="shared" ca="1" si="25"/>
        <v>121.8986301369863</v>
      </c>
      <c r="W950" s="79"/>
      <c r="X950" s="79"/>
      <c r="Y950" s="82"/>
    </row>
    <row r="951" spans="1:25" ht="20.100000000000001" customHeight="1" thickTop="1" thickBot="1">
      <c r="A951" s="14" t="s">
        <v>967</v>
      </c>
      <c r="B951" s="19"/>
      <c r="C951" s="10"/>
      <c r="D951" s="17"/>
      <c r="E951" s="15"/>
      <c r="F951" s="15"/>
      <c r="G951" s="15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7">
        <f t="shared" ca="1" si="26"/>
        <v>44493</v>
      </c>
      <c r="V951" s="18">
        <f t="shared" ca="1" si="25"/>
        <v>121.8986301369863</v>
      </c>
      <c r="W951" s="79"/>
      <c r="X951" s="79"/>
      <c r="Y951" s="82"/>
    </row>
    <row r="952" spans="1:25" ht="20.100000000000001" customHeight="1" thickTop="1" thickBot="1">
      <c r="A952" s="14" t="s">
        <v>968</v>
      </c>
      <c r="B952" s="19"/>
      <c r="C952" s="10"/>
      <c r="D952" s="17"/>
      <c r="E952" s="15"/>
      <c r="F952" s="15"/>
      <c r="G952" s="15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7">
        <f t="shared" ca="1" si="26"/>
        <v>44493</v>
      </c>
      <c r="V952" s="18">
        <f t="shared" ca="1" si="25"/>
        <v>121.8986301369863</v>
      </c>
      <c r="W952" s="79"/>
      <c r="X952" s="79"/>
      <c r="Y952" s="82"/>
    </row>
    <row r="953" spans="1:25" ht="20.100000000000001" customHeight="1" thickTop="1" thickBot="1">
      <c r="A953" s="14" t="s">
        <v>969</v>
      </c>
      <c r="B953" s="19"/>
      <c r="C953" s="10"/>
      <c r="D953" s="17"/>
      <c r="E953" s="15"/>
      <c r="F953" s="15"/>
      <c r="G953" s="15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7">
        <f t="shared" ca="1" si="26"/>
        <v>44493</v>
      </c>
      <c r="V953" s="18">
        <f t="shared" ca="1" si="25"/>
        <v>121.8986301369863</v>
      </c>
      <c r="W953" s="79"/>
      <c r="X953" s="79"/>
      <c r="Y953" s="82"/>
    </row>
    <row r="954" spans="1:25" ht="20.100000000000001" customHeight="1" thickTop="1" thickBot="1">
      <c r="A954" s="14" t="s">
        <v>970</v>
      </c>
      <c r="B954" s="19"/>
      <c r="C954" s="10"/>
      <c r="D954" s="17"/>
      <c r="E954" s="15"/>
      <c r="F954" s="15"/>
      <c r="G954" s="15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7">
        <f t="shared" ca="1" si="26"/>
        <v>44493</v>
      </c>
      <c r="V954" s="18">
        <f t="shared" ca="1" si="25"/>
        <v>121.8986301369863</v>
      </c>
      <c r="W954" s="79"/>
      <c r="X954" s="79"/>
      <c r="Y954" s="82"/>
    </row>
    <row r="955" spans="1:25" ht="20.100000000000001" customHeight="1" thickTop="1" thickBot="1">
      <c r="A955" s="14" t="s">
        <v>971</v>
      </c>
      <c r="B955" s="19"/>
      <c r="C955" s="10"/>
      <c r="D955" s="17"/>
      <c r="E955" s="15"/>
      <c r="F955" s="15"/>
      <c r="G955" s="15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7">
        <f t="shared" ca="1" si="26"/>
        <v>44493</v>
      </c>
      <c r="V955" s="18">
        <f t="shared" ca="1" si="25"/>
        <v>121.8986301369863</v>
      </c>
      <c r="W955" s="79"/>
      <c r="X955" s="79"/>
      <c r="Y955" s="82"/>
    </row>
    <row r="956" spans="1:25" ht="20.100000000000001" customHeight="1" thickTop="1" thickBot="1">
      <c r="A956" s="14" t="s">
        <v>972</v>
      </c>
      <c r="B956" s="19"/>
      <c r="C956" s="10"/>
      <c r="D956" s="17"/>
      <c r="E956" s="15"/>
      <c r="F956" s="15"/>
      <c r="G956" s="15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7">
        <f t="shared" ca="1" si="26"/>
        <v>44493</v>
      </c>
      <c r="V956" s="18">
        <f t="shared" ca="1" si="25"/>
        <v>121.8986301369863</v>
      </c>
      <c r="W956" s="79"/>
      <c r="X956" s="79"/>
      <c r="Y956" s="82"/>
    </row>
    <row r="957" spans="1:25" ht="20.100000000000001" customHeight="1" thickTop="1" thickBot="1">
      <c r="A957" s="14" t="s">
        <v>973</v>
      </c>
      <c r="B957" s="19"/>
      <c r="C957" s="10"/>
      <c r="D957" s="17"/>
      <c r="E957" s="15"/>
      <c r="F957" s="15"/>
      <c r="G957" s="15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7">
        <f t="shared" ca="1" si="26"/>
        <v>44493</v>
      </c>
      <c r="V957" s="18">
        <f t="shared" ca="1" si="25"/>
        <v>121.8986301369863</v>
      </c>
      <c r="W957" s="79"/>
      <c r="X957" s="79"/>
      <c r="Y957" s="82"/>
    </row>
    <row r="958" spans="1:25" ht="20.100000000000001" customHeight="1" thickTop="1" thickBot="1">
      <c r="A958" s="14" t="s">
        <v>974</v>
      </c>
      <c r="B958" s="19"/>
      <c r="C958" s="10"/>
      <c r="D958" s="17"/>
      <c r="E958" s="15"/>
      <c r="F958" s="15"/>
      <c r="G958" s="15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7">
        <f t="shared" ca="1" si="26"/>
        <v>44493</v>
      </c>
      <c r="V958" s="18">
        <f t="shared" ca="1" si="25"/>
        <v>121.8986301369863</v>
      </c>
      <c r="W958" s="79"/>
      <c r="X958" s="79"/>
      <c r="Y958" s="82"/>
    </row>
    <row r="959" spans="1:25" ht="20.100000000000001" customHeight="1" thickTop="1" thickBot="1">
      <c r="A959" s="14" t="s">
        <v>975</v>
      </c>
      <c r="B959" s="19"/>
      <c r="C959" s="10"/>
      <c r="D959" s="17"/>
      <c r="E959" s="15"/>
      <c r="F959" s="15"/>
      <c r="G959" s="15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7">
        <f t="shared" ca="1" si="26"/>
        <v>44493</v>
      </c>
      <c r="V959" s="18">
        <f t="shared" ca="1" si="25"/>
        <v>121.8986301369863</v>
      </c>
      <c r="W959" s="79"/>
      <c r="X959" s="79"/>
      <c r="Y959" s="82"/>
    </row>
    <row r="960" spans="1:25" ht="20.100000000000001" customHeight="1" thickTop="1" thickBot="1">
      <c r="A960" s="14" t="s">
        <v>976</v>
      </c>
      <c r="B960" s="19"/>
      <c r="C960" s="10"/>
      <c r="D960" s="17"/>
      <c r="E960" s="15"/>
      <c r="F960" s="15"/>
      <c r="G960" s="15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7">
        <f t="shared" ca="1" si="26"/>
        <v>44493</v>
      </c>
      <c r="V960" s="18">
        <f t="shared" ca="1" si="25"/>
        <v>121.8986301369863</v>
      </c>
      <c r="W960" s="79"/>
      <c r="X960" s="79"/>
      <c r="Y960" s="82"/>
    </row>
    <row r="961" spans="1:25" ht="20.100000000000001" customHeight="1" thickTop="1" thickBot="1">
      <c r="A961" s="14" t="s">
        <v>977</v>
      </c>
      <c r="B961" s="19"/>
      <c r="C961" s="10"/>
      <c r="D961" s="17"/>
      <c r="E961" s="15"/>
      <c r="F961" s="15"/>
      <c r="G961" s="15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7">
        <f t="shared" ca="1" si="26"/>
        <v>44493</v>
      </c>
      <c r="V961" s="18">
        <f t="shared" ca="1" si="25"/>
        <v>121.8986301369863</v>
      </c>
      <c r="W961" s="79"/>
      <c r="X961" s="79"/>
      <c r="Y961" s="82"/>
    </row>
    <row r="962" spans="1:25" ht="20.100000000000001" customHeight="1" thickTop="1" thickBot="1">
      <c r="A962" s="14" t="s">
        <v>978</v>
      </c>
      <c r="B962" s="19"/>
      <c r="C962" s="10"/>
      <c r="D962" s="17"/>
      <c r="E962" s="15"/>
      <c r="F962" s="15"/>
      <c r="G962" s="15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7">
        <f t="shared" ca="1" si="26"/>
        <v>44493</v>
      </c>
      <c r="V962" s="18">
        <f t="shared" ca="1" si="25"/>
        <v>121.8986301369863</v>
      </c>
      <c r="W962" s="79"/>
      <c r="X962" s="79"/>
      <c r="Y962" s="82"/>
    </row>
    <row r="963" spans="1:25" ht="20.100000000000001" customHeight="1" thickTop="1" thickBot="1">
      <c r="A963" s="14" t="s">
        <v>979</v>
      </c>
      <c r="B963" s="19"/>
      <c r="C963" s="10"/>
      <c r="D963" s="17"/>
      <c r="E963" s="15"/>
      <c r="F963" s="15"/>
      <c r="G963" s="15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7">
        <f t="shared" ca="1" si="26"/>
        <v>44493</v>
      </c>
      <c r="V963" s="18">
        <f t="shared" ca="1" si="25"/>
        <v>121.8986301369863</v>
      </c>
      <c r="W963" s="79"/>
      <c r="X963" s="79"/>
      <c r="Y963" s="82"/>
    </row>
    <row r="964" spans="1:25" ht="20.100000000000001" customHeight="1" thickTop="1" thickBot="1">
      <c r="A964" s="14" t="s">
        <v>980</v>
      </c>
      <c r="B964" s="19"/>
      <c r="C964" s="10"/>
      <c r="D964" s="17"/>
      <c r="E964" s="15"/>
      <c r="F964" s="15"/>
      <c r="G964" s="15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7">
        <f t="shared" ca="1" si="26"/>
        <v>44493</v>
      </c>
      <c r="V964" s="18">
        <f t="shared" ca="1" si="25"/>
        <v>121.8986301369863</v>
      </c>
      <c r="W964" s="79"/>
      <c r="X964" s="79"/>
      <c r="Y964" s="82"/>
    </row>
    <row r="965" spans="1:25" ht="20.100000000000001" customHeight="1" thickTop="1" thickBot="1">
      <c r="A965" s="14" t="s">
        <v>981</v>
      </c>
      <c r="B965" s="19"/>
      <c r="C965" s="10"/>
      <c r="D965" s="17"/>
      <c r="E965" s="15"/>
      <c r="F965" s="15"/>
      <c r="G965" s="15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7">
        <f t="shared" ca="1" si="26"/>
        <v>44493</v>
      </c>
      <c r="V965" s="18">
        <f t="shared" ca="1" si="25"/>
        <v>121.8986301369863</v>
      </c>
      <c r="W965" s="79"/>
      <c r="X965" s="79"/>
      <c r="Y965" s="82"/>
    </row>
    <row r="966" spans="1:25" ht="20.100000000000001" customHeight="1" thickTop="1" thickBot="1">
      <c r="A966" s="14" t="s">
        <v>982</v>
      </c>
      <c r="B966" s="19"/>
      <c r="C966" s="10"/>
      <c r="D966" s="17"/>
      <c r="E966" s="15"/>
      <c r="F966" s="15"/>
      <c r="G966" s="15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7">
        <f t="shared" ca="1" si="26"/>
        <v>44493</v>
      </c>
      <c r="V966" s="18">
        <f t="shared" ca="1" si="25"/>
        <v>121.8986301369863</v>
      </c>
      <c r="W966" s="79"/>
      <c r="X966" s="79"/>
      <c r="Y966" s="82"/>
    </row>
    <row r="967" spans="1:25" ht="20.100000000000001" customHeight="1" thickTop="1" thickBot="1">
      <c r="A967" s="14" t="s">
        <v>983</v>
      </c>
      <c r="B967" s="19"/>
      <c r="C967" s="10"/>
      <c r="D967" s="17"/>
      <c r="E967" s="15"/>
      <c r="F967" s="15"/>
      <c r="G967" s="15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7">
        <f t="shared" ca="1" si="26"/>
        <v>44493</v>
      </c>
      <c r="V967" s="18">
        <f t="shared" ca="1" si="25"/>
        <v>121.8986301369863</v>
      </c>
      <c r="W967" s="79"/>
      <c r="X967" s="79"/>
      <c r="Y967" s="82"/>
    </row>
    <row r="968" spans="1:25" ht="20.100000000000001" customHeight="1" thickTop="1" thickBot="1">
      <c r="A968" s="14" t="s">
        <v>984</v>
      </c>
      <c r="B968" s="19"/>
      <c r="C968" s="10"/>
      <c r="D968" s="17"/>
      <c r="E968" s="15"/>
      <c r="F968" s="15"/>
      <c r="G968" s="15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7">
        <f t="shared" ca="1" si="26"/>
        <v>44493</v>
      </c>
      <c r="V968" s="18">
        <f t="shared" ca="1" si="25"/>
        <v>121.8986301369863</v>
      </c>
      <c r="W968" s="79"/>
      <c r="X968" s="79"/>
      <c r="Y968" s="82"/>
    </row>
    <row r="969" spans="1:25" ht="20.100000000000001" customHeight="1" thickTop="1" thickBot="1">
      <c r="A969" s="14" t="s">
        <v>985</v>
      </c>
      <c r="B969" s="19"/>
      <c r="C969" s="10"/>
      <c r="D969" s="17"/>
      <c r="E969" s="15"/>
      <c r="F969" s="15"/>
      <c r="G969" s="15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7">
        <f t="shared" ca="1" si="26"/>
        <v>44493</v>
      </c>
      <c r="V969" s="18">
        <f t="shared" ref="V969:V1032" ca="1" si="27">+(U969-D969)/365</f>
        <v>121.8986301369863</v>
      </c>
      <c r="W969" s="79"/>
      <c r="X969" s="79"/>
      <c r="Y969" s="82"/>
    </row>
    <row r="970" spans="1:25" ht="20.100000000000001" customHeight="1" thickTop="1" thickBot="1">
      <c r="A970" s="14" t="s">
        <v>986</v>
      </c>
      <c r="B970" s="19"/>
      <c r="C970" s="10"/>
      <c r="D970" s="17"/>
      <c r="E970" s="15"/>
      <c r="F970" s="15"/>
      <c r="G970" s="15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7">
        <f t="shared" ca="1" si="26"/>
        <v>44493</v>
      </c>
      <c r="V970" s="18">
        <f t="shared" ca="1" si="27"/>
        <v>121.8986301369863</v>
      </c>
      <c r="W970" s="79"/>
      <c r="X970" s="79"/>
      <c r="Y970" s="82"/>
    </row>
    <row r="971" spans="1:25" ht="20.100000000000001" customHeight="1" thickTop="1" thickBot="1">
      <c r="A971" s="14" t="s">
        <v>987</v>
      </c>
      <c r="B971" s="19"/>
      <c r="C971" s="10"/>
      <c r="D971" s="17"/>
      <c r="E971" s="15"/>
      <c r="F971" s="15"/>
      <c r="G971" s="15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7">
        <f t="shared" ca="1" si="26"/>
        <v>44493</v>
      </c>
      <c r="V971" s="18">
        <f t="shared" ca="1" si="27"/>
        <v>121.8986301369863</v>
      </c>
      <c r="W971" s="79"/>
      <c r="X971" s="79"/>
      <c r="Y971" s="82"/>
    </row>
    <row r="972" spans="1:25" ht="20.100000000000001" customHeight="1" thickTop="1" thickBot="1">
      <c r="A972" s="14" t="s">
        <v>988</v>
      </c>
      <c r="B972" s="19"/>
      <c r="C972" s="10"/>
      <c r="D972" s="17"/>
      <c r="E972" s="15"/>
      <c r="F972" s="15"/>
      <c r="G972" s="15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7">
        <f t="shared" ca="1" si="26"/>
        <v>44493</v>
      </c>
      <c r="V972" s="18">
        <f t="shared" ca="1" si="27"/>
        <v>121.8986301369863</v>
      </c>
      <c r="W972" s="79"/>
      <c r="X972" s="79"/>
      <c r="Y972" s="82"/>
    </row>
    <row r="973" spans="1:25" ht="20.100000000000001" customHeight="1" thickTop="1" thickBot="1">
      <c r="A973" s="14" t="s">
        <v>989</v>
      </c>
      <c r="B973" s="19"/>
      <c r="C973" s="10"/>
      <c r="D973" s="17"/>
      <c r="E973" s="15"/>
      <c r="F973" s="15"/>
      <c r="G973" s="15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7">
        <f t="shared" ca="1" si="26"/>
        <v>44493</v>
      </c>
      <c r="V973" s="18">
        <f t="shared" ca="1" si="27"/>
        <v>121.8986301369863</v>
      </c>
      <c r="W973" s="79"/>
      <c r="X973" s="79"/>
      <c r="Y973" s="82"/>
    </row>
    <row r="974" spans="1:25" ht="20.100000000000001" customHeight="1" thickTop="1" thickBot="1">
      <c r="A974" s="14" t="s">
        <v>990</v>
      </c>
      <c r="B974" s="19"/>
      <c r="C974" s="10"/>
      <c r="D974" s="17"/>
      <c r="E974" s="15"/>
      <c r="F974" s="15"/>
      <c r="G974" s="15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7">
        <f t="shared" ca="1" si="26"/>
        <v>44493</v>
      </c>
      <c r="V974" s="18">
        <f t="shared" ca="1" si="27"/>
        <v>121.8986301369863</v>
      </c>
      <c r="W974" s="79"/>
      <c r="X974" s="79"/>
      <c r="Y974" s="82"/>
    </row>
    <row r="975" spans="1:25" ht="20.100000000000001" customHeight="1" thickTop="1" thickBot="1">
      <c r="A975" s="14" t="s">
        <v>991</v>
      </c>
      <c r="B975" s="19"/>
      <c r="C975" s="10"/>
      <c r="D975" s="17"/>
      <c r="E975" s="15"/>
      <c r="F975" s="15"/>
      <c r="G975" s="15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7">
        <f t="shared" ref="U975:U1038" ca="1" si="28">TODAY()</f>
        <v>44493</v>
      </c>
      <c r="V975" s="18">
        <f t="shared" ca="1" si="27"/>
        <v>121.8986301369863</v>
      </c>
      <c r="W975" s="79"/>
      <c r="X975" s="79"/>
      <c r="Y975" s="82"/>
    </row>
    <row r="976" spans="1:25" ht="20.100000000000001" customHeight="1" thickTop="1" thickBot="1">
      <c r="A976" s="14" t="s">
        <v>992</v>
      </c>
      <c r="B976" s="19"/>
      <c r="C976" s="10"/>
      <c r="D976" s="17"/>
      <c r="E976" s="15"/>
      <c r="F976" s="15"/>
      <c r="G976" s="15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7">
        <f t="shared" ca="1" si="28"/>
        <v>44493</v>
      </c>
      <c r="V976" s="18">
        <f t="shared" ca="1" si="27"/>
        <v>121.8986301369863</v>
      </c>
      <c r="W976" s="79"/>
      <c r="X976" s="79"/>
      <c r="Y976" s="82"/>
    </row>
    <row r="977" spans="1:25" ht="20.100000000000001" customHeight="1" thickTop="1" thickBot="1">
      <c r="A977" s="14" t="s">
        <v>993</v>
      </c>
      <c r="B977" s="19"/>
      <c r="C977" s="10"/>
      <c r="D977" s="17"/>
      <c r="E977" s="15"/>
      <c r="F977" s="15"/>
      <c r="G977" s="15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7">
        <f t="shared" ca="1" si="28"/>
        <v>44493</v>
      </c>
      <c r="V977" s="18">
        <f t="shared" ca="1" si="27"/>
        <v>121.8986301369863</v>
      </c>
      <c r="W977" s="79"/>
      <c r="X977" s="79"/>
      <c r="Y977" s="82"/>
    </row>
    <row r="978" spans="1:25" ht="20.100000000000001" customHeight="1" thickTop="1" thickBot="1">
      <c r="A978" s="14" t="s">
        <v>994</v>
      </c>
      <c r="B978" s="19"/>
      <c r="C978" s="10"/>
      <c r="D978" s="17"/>
      <c r="E978" s="15"/>
      <c r="F978" s="15"/>
      <c r="G978" s="15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7">
        <f t="shared" ca="1" si="28"/>
        <v>44493</v>
      </c>
      <c r="V978" s="18">
        <f t="shared" ca="1" si="27"/>
        <v>121.8986301369863</v>
      </c>
      <c r="W978" s="79"/>
      <c r="X978" s="79"/>
      <c r="Y978" s="82"/>
    </row>
    <row r="979" spans="1:25" ht="20.100000000000001" customHeight="1" thickTop="1" thickBot="1">
      <c r="A979" s="14" t="s">
        <v>995</v>
      </c>
      <c r="B979" s="19"/>
      <c r="C979" s="10"/>
      <c r="D979" s="17"/>
      <c r="E979" s="15"/>
      <c r="F979" s="15"/>
      <c r="G979" s="15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7">
        <f t="shared" ca="1" si="28"/>
        <v>44493</v>
      </c>
      <c r="V979" s="18">
        <f t="shared" ca="1" si="27"/>
        <v>121.8986301369863</v>
      </c>
      <c r="W979" s="79"/>
      <c r="X979" s="79"/>
      <c r="Y979" s="82"/>
    </row>
    <row r="980" spans="1:25" ht="20.100000000000001" customHeight="1" thickTop="1" thickBot="1">
      <c r="A980" s="14" t="s">
        <v>996</v>
      </c>
      <c r="B980" s="19"/>
      <c r="C980" s="10"/>
      <c r="D980" s="17"/>
      <c r="E980" s="15"/>
      <c r="F980" s="15"/>
      <c r="G980" s="15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7">
        <f t="shared" ca="1" si="28"/>
        <v>44493</v>
      </c>
      <c r="V980" s="18">
        <f t="shared" ca="1" si="27"/>
        <v>121.8986301369863</v>
      </c>
      <c r="W980" s="79"/>
      <c r="X980" s="79"/>
      <c r="Y980" s="82"/>
    </row>
    <row r="981" spans="1:25" ht="20.100000000000001" customHeight="1" thickTop="1" thickBot="1">
      <c r="A981" s="14" t="s">
        <v>997</v>
      </c>
      <c r="B981" s="19"/>
      <c r="C981" s="10"/>
      <c r="D981" s="17"/>
      <c r="E981" s="15"/>
      <c r="F981" s="15"/>
      <c r="G981" s="15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7">
        <f t="shared" ca="1" si="28"/>
        <v>44493</v>
      </c>
      <c r="V981" s="18">
        <f t="shared" ca="1" si="27"/>
        <v>121.8986301369863</v>
      </c>
      <c r="W981" s="79"/>
      <c r="X981" s="79"/>
      <c r="Y981" s="82"/>
    </row>
    <row r="982" spans="1:25" ht="20.100000000000001" customHeight="1" thickTop="1" thickBot="1">
      <c r="A982" s="14" t="s">
        <v>998</v>
      </c>
      <c r="B982" s="19"/>
      <c r="C982" s="10"/>
      <c r="D982" s="17"/>
      <c r="E982" s="15"/>
      <c r="F982" s="15"/>
      <c r="G982" s="15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7">
        <f t="shared" ca="1" si="28"/>
        <v>44493</v>
      </c>
      <c r="V982" s="18">
        <f t="shared" ca="1" si="27"/>
        <v>121.8986301369863</v>
      </c>
      <c r="W982" s="79"/>
      <c r="X982" s="79"/>
      <c r="Y982" s="82"/>
    </row>
    <row r="983" spans="1:25" ht="20.100000000000001" customHeight="1" thickTop="1" thickBot="1">
      <c r="A983" s="14" t="s">
        <v>999</v>
      </c>
      <c r="B983" s="19"/>
      <c r="C983" s="10"/>
      <c r="D983" s="17"/>
      <c r="E983" s="15"/>
      <c r="F983" s="15"/>
      <c r="G983" s="15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7">
        <f t="shared" ca="1" si="28"/>
        <v>44493</v>
      </c>
      <c r="V983" s="18">
        <f t="shared" ca="1" si="27"/>
        <v>121.8986301369863</v>
      </c>
      <c r="W983" s="79"/>
      <c r="X983" s="79"/>
      <c r="Y983" s="82"/>
    </row>
    <row r="984" spans="1:25" ht="20.100000000000001" customHeight="1" thickTop="1" thickBot="1">
      <c r="A984" s="14" t="s">
        <v>1000</v>
      </c>
      <c r="B984" s="19"/>
      <c r="C984" s="10"/>
      <c r="D984" s="17"/>
      <c r="E984" s="15"/>
      <c r="F984" s="15"/>
      <c r="G984" s="15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7">
        <f t="shared" ca="1" si="28"/>
        <v>44493</v>
      </c>
      <c r="V984" s="18">
        <f t="shared" ca="1" si="27"/>
        <v>121.8986301369863</v>
      </c>
      <c r="W984" s="79"/>
      <c r="X984" s="79"/>
      <c r="Y984" s="82"/>
    </row>
    <row r="985" spans="1:25" ht="20.100000000000001" customHeight="1" thickTop="1" thickBot="1">
      <c r="A985" s="14" t="s">
        <v>1001</v>
      </c>
      <c r="B985" s="19"/>
      <c r="C985" s="10"/>
      <c r="D985" s="17"/>
      <c r="E985" s="15"/>
      <c r="F985" s="15"/>
      <c r="G985" s="15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7">
        <f t="shared" ca="1" si="28"/>
        <v>44493</v>
      </c>
      <c r="V985" s="18">
        <f t="shared" ca="1" si="27"/>
        <v>121.8986301369863</v>
      </c>
      <c r="W985" s="79"/>
      <c r="X985" s="79"/>
      <c r="Y985" s="82"/>
    </row>
    <row r="986" spans="1:25" ht="20.100000000000001" customHeight="1" thickTop="1" thickBot="1">
      <c r="A986" s="14" t="s">
        <v>1002</v>
      </c>
      <c r="B986" s="19"/>
      <c r="C986" s="10"/>
      <c r="D986" s="17"/>
      <c r="E986" s="15"/>
      <c r="F986" s="15"/>
      <c r="G986" s="15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7">
        <f t="shared" ca="1" si="28"/>
        <v>44493</v>
      </c>
      <c r="V986" s="18">
        <f t="shared" ca="1" si="27"/>
        <v>121.8986301369863</v>
      </c>
      <c r="W986" s="79"/>
      <c r="X986" s="79"/>
      <c r="Y986" s="82"/>
    </row>
    <row r="987" spans="1:25" ht="20.100000000000001" customHeight="1" thickTop="1" thickBot="1">
      <c r="A987" s="14" t="s">
        <v>1003</v>
      </c>
      <c r="B987" s="19"/>
      <c r="C987" s="10"/>
      <c r="D987" s="17"/>
      <c r="E987" s="15"/>
      <c r="F987" s="15"/>
      <c r="G987" s="15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7">
        <f t="shared" ca="1" si="28"/>
        <v>44493</v>
      </c>
      <c r="V987" s="18">
        <f t="shared" ca="1" si="27"/>
        <v>121.8986301369863</v>
      </c>
      <c r="W987" s="79"/>
      <c r="X987" s="79"/>
      <c r="Y987" s="82"/>
    </row>
    <row r="988" spans="1:25" ht="20.100000000000001" customHeight="1" thickTop="1" thickBot="1">
      <c r="A988" s="14" t="s">
        <v>1004</v>
      </c>
      <c r="B988" s="19"/>
      <c r="C988" s="10"/>
      <c r="D988" s="17"/>
      <c r="E988" s="15"/>
      <c r="F988" s="15"/>
      <c r="G988" s="15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7">
        <f t="shared" ca="1" si="28"/>
        <v>44493</v>
      </c>
      <c r="V988" s="18">
        <f t="shared" ca="1" si="27"/>
        <v>121.8986301369863</v>
      </c>
      <c r="W988" s="79"/>
      <c r="X988" s="79"/>
      <c r="Y988" s="82"/>
    </row>
    <row r="989" spans="1:25" ht="20.100000000000001" customHeight="1" thickTop="1" thickBot="1">
      <c r="A989" s="14" t="s">
        <v>1005</v>
      </c>
      <c r="B989" s="19"/>
      <c r="C989" s="10"/>
      <c r="D989" s="17"/>
      <c r="E989" s="15"/>
      <c r="F989" s="15"/>
      <c r="G989" s="15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7">
        <f t="shared" ca="1" si="28"/>
        <v>44493</v>
      </c>
      <c r="V989" s="18">
        <f t="shared" ca="1" si="27"/>
        <v>121.8986301369863</v>
      </c>
      <c r="W989" s="79"/>
      <c r="X989" s="79"/>
      <c r="Y989" s="82"/>
    </row>
    <row r="990" spans="1:25" ht="20.100000000000001" customHeight="1" thickTop="1" thickBot="1">
      <c r="A990" s="14" t="s">
        <v>1006</v>
      </c>
      <c r="B990" s="19"/>
      <c r="C990" s="10"/>
      <c r="D990" s="17"/>
      <c r="E990" s="15"/>
      <c r="F990" s="15"/>
      <c r="G990" s="15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7">
        <f t="shared" ca="1" si="28"/>
        <v>44493</v>
      </c>
      <c r="V990" s="18">
        <f t="shared" ca="1" si="27"/>
        <v>121.8986301369863</v>
      </c>
      <c r="W990" s="79"/>
      <c r="X990" s="79"/>
      <c r="Y990" s="82"/>
    </row>
    <row r="991" spans="1:25" ht="20.100000000000001" customHeight="1" thickTop="1" thickBot="1">
      <c r="A991" s="14" t="s">
        <v>1007</v>
      </c>
      <c r="B991" s="19"/>
      <c r="C991" s="10"/>
      <c r="D991" s="17"/>
      <c r="E991" s="15"/>
      <c r="F991" s="15"/>
      <c r="G991" s="15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7">
        <f t="shared" ca="1" si="28"/>
        <v>44493</v>
      </c>
      <c r="V991" s="18">
        <f t="shared" ca="1" si="27"/>
        <v>121.8986301369863</v>
      </c>
      <c r="W991" s="79"/>
      <c r="X991" s="79"/>
      <c r="Y991" s="82"/>
    </row>
    <row r="992" spans="1:25" ht="20.100000000000001" customHeight="1" thickTop="1" thickBot="1">
      <c r="A992" s="14" t="s">
        <v>1008</v>
      </c>
      <c r="B992" s="19"/>
      <c r="C992" s="10"/>
      <c r="D992" s="17"/>
      <c r="E992" s="15"/>
      <c r="F992" s="15"/>
      <c r="G992" s="15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7">
        <f t="shared" ca="1" si="28"/>
        <v>44493</v>
      </c>
      <c r="V992" s="18">
        <f t="shared" ca="1" si="27"/>
        <v>121.8986301369863</v>
      </c>
      <c r="W992" s="79"/>
      <c r="X992" s="79"/>
      <c r="Y992" s="82"/>
    </row>
    <row r="993" spans="1:25" ht="20.100000000000001" customHeight="1" thickTop="1" thickBot="1">
      <c r="A993" s="14" t="s">
        <v>1009</v>
      </c>
      <c r="B993" s="19"/>
      <c r="C993" s="10"/>
      <c r="D993" s="17"/>
      <c r="E993" s="15"/>
      <c r="F993" s="15"/>
      <c r="G993" s="15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7">
        <f t="shared" ca="1" si="28"/>
        <v>44493</v>
      </c>
      <c r="V993" s="18">
        <f t="shared" ca="1" si="27"/>
        <v>121.8986301369863</v>
      </c>
      <c r="W993" s="79"/>
      <c r="X993" s="79"/>
      <c r="Y993" s="82"/>
    </row>
    <row r="994" spans="1:25" ht="20.100000000000001" customHeight="1" thickTop="1" thickBot="1">
      <c r="A994" s="14" t="s">
        <v>1010</v>
      </c>
      <c r="B994" s="19"/>
      <c r="C994" s="10"/>
      <c r="D994" s="17"/>
      <c r="E994" s="15"/>
      <c r="F994" s="15"/>
      <c r="G994" s="15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7">
        <f t="shared" ca="1" si="28"/>
        <v>44493</v>
      </c>
      <c r="V994" s="18">
        <f t="shared" ca="1" si="27"/>
        <v>121.8986301369863</v>
      </c>
      <c r="W994" s="79"/>
      <c r="X994" s="79"/>
      <c r="Y994" s="82"/>
    </row>
    <row r="995" spans="1:25" ht="20.100000000000001" customHeight="1" thickTop="1" thickBot="1">
      <c r="A995" s="14" t="s">
        <v>1011</v>
      </c>
      <c r="B995" s="19"/>
      <c r="C995" s="10"/>
      <c r="D995" s="17"/>
      <c r="E995" s="15"/>
      <c r="F995" s="15"/>
      <c r="G995" s="15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7">
        <f t="shared" ca="1" si="28"/>
        <v>44493</v>
      </c>
      <c r="V995" s="18">
        <f t="shared" ca="1" si="27"/>
        <v>121.8986301369863</v>
      </c>
      <c r="W995" s="79"/>
      <c r="X995" s="79"/>
      <c r="Y995" s="82"/>
    </row>
    <row r="996" spans="1:25" ht="20.100000000000001" customHeight="1" thickTop="1" thickBot="1">
      <c r="A996" s="14" t="s">
        <v>1012</v>
      </c>
      <c r="B996" s="19"/>
      <c r="C996" s="10"/>
      <c r="D996" s="17"/>
      <c r="E996" s="15"/>
      <c r="F996" s="15"/>
      <c r="G996" s="15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7">
        <f t="shared" ca="1" si="28"/>
        <v>44493</v>
      </c>
      <c r="V996" s="18">
        <f t="shared" ca="1" si="27"/>
        <v>121.8986301369863</v>
      </c>
      <c r="W996" s="79"/>
      <c r="X996" s="79"/>
      <c r="Y996" s="82"/>
    </row>
    <row r="997" spans="1:25" ht="20.100000000000001" customHeight="1" thickTop="1" thickBot="1">
      <c r="A997" s="14" t="s">
        <v>1013</v>
      </c>
      <c r="B997" s="19"/>
      <c r="C997" s="10"/>
      <c r="D997" s="17"/>
      <c r="E997" s="15"/>
      <c r="F997" s="15"/>
      <c r="G997" s="15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7">
        <f t="shared" ca="1" si="28"/>
        <v>44493</v>
      </c>
      <c r="V997" s="18">
        <f t="shared" ca="1" si="27"/>
        <v>121.8986301369863</v>
      </c>
      <c r="W997" s="79"/>
      <c r="X997" s="79"/>
      <c r="Y997" s="82"/>
    </row>
    <row r="998" spans="1:25" ht="20.100000000000001" customHeight="1" thickTop="1" thickBot="1">
      <c r="A998" s="14" t="s">
        <v>1014</v>
      </c>
      <c r="B998" s="19"/>
      <c r="C998" s="10"/>
      <c r="D998" s="17"/>
      <c r="E998" s="15"/>
      <c r="F998" s="15"/>
      <c r="G998" s="15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7">
        <f t="shared" ca="1" si="28"/>
        <v>44493</v>
      </c>
      <c r="V998" s="18">
        <f t="shared" ca="1" si="27"/>
        <v>121.8986301369863</v>
      </c>
      <c r="W998" s="79"/>
      <c r="X998" s="79"/>
      <c r="Y998" s="82"/>
    </row>
    <row r="999" spans="1:25" ht="20.100000000000001" customHeight="1" thickTop="1" thickBot="1">
      <c r="A999" s="14" t="s">
        <v>1015</v>
      </c>
      <c r="B999" s="19"/>
      <c r="C999" s="10"/>
      <c r="D999" s="17"/>
      <c r="E999" s="15"/>
      <c r="F999" s="15"/>
      <c r="G999" s="15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7">
        <f t="shared" ca="1" si="28"/>
        <v>44493</v>
      </c>
      <c r="V999" s="18">
        <f t="shared" ca="1" si="27"/>
        <v>121.8986301369863</v>
      </c>
      <c r="W999" s="79"/>
      <c r="X999" s="79"/>
      <c r="Y999" s="82"/>
    </row>
    <row r="1000" spans="1:25" ht="20.100000000000001" customHeight="1" thickTop="1" thickBot="1">
      <c r="A1000" s="14" t="s">
        <v>1016</v>
      </c>
      <c r="B1000" s="19"/>
      <c r="C1000" s="10"/>
      <c r="D1000" s="17"/>
      <c r="E1000" s="15"/>
      <c r="F1000" s="15"/>
      <c r="G1000" s="15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7">
        <f t="shared" ca="1" si="28"/>
        <v>44493</v>
      </c>
      <c r="V1000" s="18">
        <f t="shared" ca="1" si="27"/>
        <v>121.8986301369863</v>
      </c>
      <c r="W1000" s="79"/>
      <c r="X1000" s="79"/>
      <c r="Y1000" s="82"/>
    </row>
    <row r="1001" spans="1:25" ht="20.100000000000001" customHeight="1" thickTop="1" thickBot="1">
      <c r="A1001" s="14" t="s">
        <v>1017</v>
      </c>
      <c r="B1001" s="19"/>
      <c r="C1001" s="10"/>
      <c r="D1001" s="17"/>
      <c r="E1001" s="15"/>
      <c r="F1001" s="15"/>
      <c r="G1001" s="15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7">
        <f t="shared" ca="1" si="28"/>
        <v>44493</v>
      </c>
      <c r="V1001" s="18">
        <f t="shared" ca="1" si="27"/>
        <v>121.8986301369863</v>
      </c>
      <c r="W1001" s="79"/>
      <c r="X1001" s="79"/>
      <c r="Y1001" s="82"/>
    </row>
    <row r="1002" spans="1:25" ht="20.100000000000001" customHeight="1" thickTop="1" thickBot="1">
      <c r="A1002" s="14" t="s">
        <v>1018</v>
      </c>
      <c r="B1002" s="19"/>
      <c r="C1002" s="10"/>
      <c r="D1002" s="17"/>
      <c r="E1002" s="15"/>
      <c r="F1002" s="15"/>
      <c r="G1002" s="15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7">
        <f t="shared" ca="1" si="28"/>
        <v>44493</v>
      </c>
      <c r="V1002" s="18">
        <f t="shared" ca="1" si="27"/>
        <v>121.8986301369863</v>
      </c>
      <c r="W1002" s="79"/>
      <c r="X1002" s="79"/>
      <c r="Y1002" s="82"/>
    </row>
    <row r="1003" spans="1:25" ht="20.100000000000001" customHeight="1" thickTop="1" thickBot="1">
      <c r="A1003" s="14" t="s">
        <v>1019</v>
      </c>
      <c r="B1003" s="19"/>
      <c r="C1003" s="10"/>
      <c r="D1003" s="17"/>
      <c r="E1003" s="15"/>
      <c r="F1003" s="15"/>
      <c r="G1003" s="15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7">
        <f t="shared" ca="1" si="28"/>
        <v>44493</v>
      </c>
      <c r="V1003" s="18">
        <f t="shared" ca="1" si="27"/>
        <v>121.8986301369863</v>
      </c>
      <c r="W1003" s="79"/>
      <c r="X1003" s="79"/>
      <c r="Y1003" s="82"/>
    </row>
    <row r="1004" spans="1:25" ht="20.100000000000001" customHeight="1" thickTop="1" thickBot="1">
      <c r="A1004" s="14" t="s">
        <v>1020</v>
      </c>
      <c r="B1004" s="19"/>
      <c r="C1004" s="10"/>
      <c r="D1004" s="17"/>
      <c r="E1004" s="15"/>
      <c r="F1004" s="15"/>
      <c r="G1004" s="15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7">
        <f t="shared" ca="1" si="28"/>
        <v>44493</v>
      </c>
      <c r="V1004" s="18">
        <f t="shared" ca="1" si="27"/>
        <v>121.8986301369863</v>
      </c>
      <c r="W1004" s="79"/>
      <c r="X1004" s="79"/>
      <c r="Y1004" s="82"/>
    </row>
    <row r="1005" spans="1:25" ht="20.100000000000001" customHeight="1" thickTop="1" thickBot="1">
      <c r="A1005" s="14" t="s">
        <v>1021</v>
      </c>
      <c r="B1005" s="19"/>
      <c r="C1005" s="10"/>
      <c r="D1005" s="17"/>
      <c r="E1005" s="15"/>
      <c r="F1005" s="15"/>
      <c r="G1005" s="15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7">
        <f t="shared" ca="1" si="28"/>
        <v>44493</v>
      </c>
      <c r="V1005" s="18">
        <f t="shared" ca="1" si="27"/>
        <v>121.8986301369863</v>
      </c>
      <c r="W1005" s="79"/>
      <c r="X1005" s="79"/>
      <c r="Y1005" s="82"/>
    </row>
    <row r="1006" spans="1:25" ht="20.100000000000001" customHeight="1" thickTop="1" thickBot="1">
      <c r="A1006" s="14" t="s">
        <v>1022</v>
      </c>
      <c r="B1006" s="19"/>
      <c r="C1006" s="10"/>
      <c r="D1006" s="17"/>
      <c r="E1006" s="15"/>
      <c r="F1006" s="15"/>
      <c r="G1006" s="15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7">
        <f t="shared" ca="1" si="28"/>
        <v>44493</v>
      </c>
      <c r="V1006" s="18">
        <f t="shared" ca="1" si="27"/>
        <v>121.8986301369863</v>
      </c>
      <c r="W1006" s="79"/>
      <c r="X1006" s="79"/>
      <c r="Y1006" s="82"/>
    </row>
    <row r="1007" spans="1:25" ht="20.100000000000001" customHeight="1" thickTop="1" thickBot="1">
      <c r="A1007" s="14" t="s">
        <v>1023</v>
      </c>
      <c r="B1007" s="19"/>
      <c r="C1007" s="10"/>
      <c r="D1007" s="17"/>
      <c r="E1007" s="15"/>
      <c r="F1007" s="15"/>
      <c r="G1007" s="15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7">
        <f t="shared" ca="1" si="28"/>
        <v>44493</v>
      </c>
      <c r="V1007" s="18">
        <f t="shared" ca="1" si="27"/>
        <v>121.8986301369863</v>
      </c>
      <c r="W1007" s="79"/>
      <c r="X1007" s="79"/>
      <c r="Y1007" s="82"/>
    </row>
    <row r="1008" spans="1:25" ht="20.100000000000001" customHeight="1" thickTop="1" thickBot="1">
      <c r="A1008" s="14" t="s">
        <v>1024</v>
      </c>
      <c r="B1008" s="19"/>
      <c r="C1008" s="10"/>
      <c r="D1008" s="17"/>
      <c r="E1008" s="15"/>
      <c r="F1008" s="15"/>
      <c r="G1008" s="15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7">
        <f t="shared" ca="1" si="28"/>
        <v>44493</v>
      </c>
      <c r="V1008" s="18">
        <f t="shared" ca="1" si="27"/>
        <v>121.8986301369863</v>
      </c>
      <c r="W1008" s="79"/>
      <c r="X1008" s="79"/>
      <c r="Y1008" s="82"/>
    </row>
    <row r="1009" spans="1:25" ht="20.100000000000001" customHeight="1" thickTop="1" thickBot="1">
      <c r="A1009" s="14" t="s">
        <v>1025</v>
      </c>
      <c r="B1009" s="19"/>
      <c r="C1009" s="10"/>
      <c r="D1009" s="17"/>
      <c r="E1009" s="15"/>
      <c r="F1009" s="15"/>
      <c r="G1009" s="15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7">
        <f t="shared" ca="1" si="28"/>
        <v>44493</v>
      </c>
      <c r="V1009" s="18">
        <f t="shared" ca="1" si="27"/>
        <v>121.8986301369863</v>
      </c>
      <c r="W1009" s="79"/>
      <c r="X1009" s="79"/>
      <c r="Y1009" s="82"/>
    </row>
    <row r="1010" spans="1:25" ht="20.100000000000001" customHeight="1" thickTop="1" thickBot="1">
      <c r="A1010" s="14" t="s">
        <v>1026</v>
      </c>
      <c r="B1010" s="19"/>
      <c r="C1010" s="10"/>
      <c r="D1010" s="17"/>
      <c r="E1010" s="15"/>
      <c r="F1010" s="15"/>
      <c r="G1010" s="15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7">
        <f t="shared" ca="1" si="28"/>
        <v>44493</v>
      </c>
      <c r="V1010" s="18">
        <f t="shared" ca="1" si="27"/>
        <v>121.8986301369863</v>
      </c>
      <c r="W1010" s="79"/>
      <c r="X1010" s="79"/>
      <c r="Y1010" s="82"/>
    </row>
    <row r="1011" spans="1:25" ht="20.100000000000001" customHeight="1" thickTop="1" thickBot="1">
      <c r="A1011" s="14" t="s">
        <v>1027</v>
      </c>
      <c r="B1011" s="19"/>
      <c r="C1011" s="10"/>
      <c r="D1011" s="17"/>
      <c r="E1011" s="15"/>
      <c r="F1011" s="15"/>
      <c r="G1011" s="15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7">
        <f t="shared" ca="1" si="28"/>
        <v>44493</v>
      </c>
      <c r="V1011" s="18">
        <f t="shared" ca="1" si="27"/>
        <v>121.8986301369863</v>
      </c>
      <c r="W1011" s="79"/>
      <c r="X1011" s="79"/>
      <c r="Y1011" s="82"/>
    </row>
    <row r="1012" spans="1:25" ht="20.100000000000001" customHeight="1" thickTop="1" thickBot="1">
      <c r="A1012" s="14" t="s">
        <v>1028</v>
      </c>
      <c r="B1012" s="19"/>
      <c r="C1012" s="10"/>
      <c r="D1012" s="17"/>
      <c r="E1012" s="15"/>
      <c r="F1012" s="15"/>
      <c r="G1012" s="15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7">
        <f t="shared" ca="1" si="28"/>
        <v>44493</v>
      </c>
      <c r="V1012" s="18">
        <f t="shared" ca="1" si="27"/>
        <v>121.8986301369863</v>
      </c>
      <c r="W1012" s="79"/>
      <c r="X1012" s="79"/>
      <c r="Y1012" s="82"/>
    </row>
    <row r="1013" spans="1:25" ht="20.100000000000001" customHeight="1" thickTop="1" thickBot="1">
      <c r="A1013" s="14" t="s">
        <v>1029</v>
      </c>
      <c r="B1013" s="19"/>
      <c r="C1013" s="10"/>
      <c r="D1013" s="17"/>
      <c r="E1013" s="15"/>
      <c r="F1013" s="15"/>
      <c r="G1013" s="15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7">
        <f t="shared" ca="1" si="28"/>
        <v>44493</v>
      </c>
      <c r="V1013" s="18">
        <f t="shared" ca="1" si="27"/>
        <v>121.8986301369863</v>
      </c>
      <c r="W1013" s="79"/>
      <c r="X1013" s="79"/>
      <c r="Y1013" s="82"/>
    </row>
    <row r="1014" spans="1:25" ht="20.100000000000001" customHeight="1" thickTop="1" thickBot="1">
      <c r="A1014" s="14" t="s">
        <v>1030</v>
      </c>
      <c r="B1014" s="19"/>
      <c r="C1014" s="10"/>
      <c r="D1014" s="17"/>
      <c r="E1014" s="15"/>
      <c r="F1014" s="15"/>
      <c r="G1014" s="15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7">
        <f t="shared" ca="1" si="28"/>
        <v>44493</v>
      </c>
      <c r="V1014" s="18">
        <f t="shared" ca="1" si="27"/>
        <v>121.8986301369863</v>
      </c>
      <c r="W1014" s="79"/>
      <c r="X1014" s="79"/>
      <c r="Y1014" s="82"/>
    </row>
    <row r="1015" spans="1:25" ht="20.100000000000001" customHeight="1" thickTop="1" thickBot="1">
      <c r="A1015" s="14" t="s">
        <v>1031</v>
      </c>
      <c r="B1015" s="19"/>
      <c r="C1015" s="10"/>
      <c r="D1015" s="17"/>
      <c r="E1015" s="15"/>
      <c r="F1015" s="15"/>
      <c r="G1015" s="15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7">
        <f t="shared" ca="1" si="28"/>
        <v>44493</v>
      </c>
      <c r="V1015" s="18">
        <f t="shared" ca="1" si="27"/>
        <v>121.8986301369863</v>
      </c>
      <c r="W1015" s="79"/>
      <c r="X1015" s="79"/>
      <c r="Y1015" s="82"/>
    </row>
    <row r="1016" spans="1:25" ht="20.100000000000001" customHeight="1" thickTop="1" thickBot="1">
      <c r="A1016" s="14" t="s">
        <v>1032</v>
      </c>
      <c r="B1016" s="19"/>
      <c r="C1016" s="10"/>
      <c r="D1016" s="17"/>
      <c r="E1016" s="15"/>
      <c r="F1016" s="15"/>
      <c r="G1016" s="15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7">
        <f t="shared" ca="1" si="28"/>
        <v>44493</v>
      </c>
      <c r="V1016" s="18">
        <f t="shared" ca="1" si="27"/>
        <v>121.8986301369863</v>
      </c>
      <c r="W1016" s="79"/>
      <c r="X1016" s="79"/>
      <c r="Y1016" s="82"/>
    </row>
    <row r="1017" spans="1:25" ht="20.100000000000001" customHeight="1" thickTop="1" thickBot="1">
      <c r="A1017" s="14" t="s">
        <v>1033</v>
      </c>
      <c r="B1017" s="19"/>
      <c r="C1017" s="10"/>
      <c r="D1017" s="17"/>
      <c r="E1017" s="15"/>
      <c r="F1017" s="15"/>
      <c r="G1017" s="15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7">
        <f t="shared" ca="1" si="28"/>
        <v>44493</v>
      </c>
      <c r="V1017" s="18">
        <f t="shared" ca="1" si="27"/>
        <v>121.8986301369863</v>
      </c>
      <c r="W1017" s="79"/>
      <c r="X1017" s="79"/>
      <c r="Y1017" s="82"/>
    </row>
    <row r="1018" spans="1:25" ht="20.100000000000001" customHeight="1" thickTop="1" thickBot="1">
      <c r="A1018" s="14" t="s">
        <v>1034</v>
      </c>
      <c r="B1018" s="19"/>
      <c r="C1018" s="10"/>
      <c r="D1018" s="17"/>
      <c r="E1018" s="15"/>
      <c r="F1018" s="15"/>
      <c r="G1018" s="15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7">
        <f t="shared" ca="1" si="28"/>
        <v>44493</v>
      </c>
      <c r="V1018" s="18">
        <f t="shared" ca="1" si="27"/>
        <v>121.8986301369863</v>
      </c>
      <c r="W1018" s="79"/>
      <c r="X1018" s="79"/>
      <c r="Y1018" s="82"/>
    </row>
    <row r="1019" spans="1:25" ht="20.100000000000001" customHeight="1" thickTop="1" thickBot="1">
      <c r="A1019" s="14" t="s">
        <v>1035</v>
      </c>
      <c r="B1019" s="19"/>
      <c r="C1019" s="10"/>
      <c r="D1019" s="17"/>
      <c r="E1019" s="15"/>
      <c r="F1019" s="15"/>
      <c r="G1019" s="15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7">
        <f t="shared" ca="1" si="28"/>
        <v>44493</v>
      </c>
      <c r="V1019" s="18">
        <f t="shared" ca="1" si="27"/>
        <v>121.8986301369863</v>
      </c>
      <c r="W1019" s="79"/>
      <c r="X1019" s="79"/>
      <c r="Y1019" s="82"/>
    </row>
    <row r="1020" spans="1:25" ht="20.100000000000001" customHeight="1" thickTop="1" thickBot="1">
      <c r="A1020" s="14" t="s">
        <v>1036</v>
      </c>
      <c r="B1020" s="19"/>
      <c r="C1020" s="10"/>
      <c r="D1020" s="17"/>
      <c r="E1020" s="15"/>
      <c r="F1020" s="15"/>
      <c r="G1020" s="15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7">
        <f t="shared" ca="1" si="28"/>
        <v>44493</v>
      </c>
      <c r="V1020" s="18">
        <f t="shared" ca="1" si="27"/>
        <v>121.8986301369863</v>
      </c>
      <c r="W1020" s="79"/>
      <c r="X1020" s="79"/>
      <c r="Y1020" s="82"/>
    </row>
    <row r="1021" spans="1:25" ht="20.100000000000001" customHeight="1" thickTop="1" thickBot="1">
      <c r="A1021" s="14" t="s">
        <v>1037</v>
      </c>
      <c r="B1021" s="19"/>
      <c r="C1021" s="10"/>
      <c r="D1021" s="17"/>
      <c r="E1021" s="15"/>
      <c r="F1021" s="15"/>
      <c r="G1021" s="15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7">
        <f t="shared" ca="1" si="28"/>
        <v>44493</v>
      </c>
      <c r="V1021" s="18">
        <f t="shared" ca="1" si="27"/>
        <v>121.8986301369863</v>
      </c>
      <c r="W1021" s="79"/>
      <c r="X1021" s="79"/>
      <c r="Y1021" s="82"/>
    </row>
    <row r="1022" spans="1:25" ht="20.100000000000001" customHeight="1" thickTop="1" thickBot="1">
      <c r="A1022" s="14" t="s">
        <v>1038</v>
      </c>
      <c r="B1022" s="19"/>
      <c r="C1022" s="10"/>
      <c r="D1022" s="17"/>
      <c r="E1022" s="15"/>
      <c r="F1022" s="15"/>
      <c r="G1022" s="15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7">
        <f t="shared" ca="1" si="28"/>
        <v>44493</v>
      </c>
      <c r="V1022" s="18">
        <f t="shared" ca="1" si="27"/>
        <v>121.8986301369863</v>
      </c>
      <c r="W1022" s="79"/>
      <c r="X1022" s="79"/>
      <c r="Y1022" s="82"/>
    </row>
    <row r="1023" spans="1:25" ht="20.100000000000001" customHeight="1" thickTop="1" thickBot="1">
      <c r="A1023" s="14" t="s">
        <v>1039</v>
      </c>
      <c r="B1023" s="19"/>
      <c r="C1023" s="10"/>
      <c r="D1023" s="17"/>
      <c r="E1023" s="15"/>
      <c r="F1023" s="15"/>
      <c r="G1023" s="15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7">
        <f t="shared" ca="1" si="28"/>
        <v>44493</v>
      </c>
      <c r="V1023" s="18">
        <f t="shared" ca="1" si="27"/>
        <v>121.8986301369863</v>
      </c>
      <c r="W1023" s="79"/>
      <c r="X1023" s="79"/>
      <c r="Y1023" s="82"/>
    </row>
    <row r="1024" spans="1:25" ht="20.100000000000001" customHeight="1" thickTop="1" thickBot="1">
      <c r="A1024" s="14" t="s">
        <v>1040</v>
      </c>
      <c r="B1024" s="19"/>
      <c r="C1024" s="10"/>
      <c r="D1024" s="17"/>
      <c r="E1024" s="15"/>
      <c r="F1024" s="15"/>
      <c r="G1024" s="15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7">
        <f t="shared" ca="1" si="28"/>
        <v>44493</v>
      </c>
      <c r="V1024" s="18">
        <f t="shared" ca="1" si="27"/>
        <v>121.8986301369863</v>
      </c>
      <c r="W1024" s="79"/>
      <c r="X1024" s="79"/>
      <c r="Y1024" s="82"/>
    </row>
    <row r="1025" spans="1:25" ht="20.100000000000001" customHeight="1" thickTop="1" thickBot="1">
      <c r="A1025" s="14" t="s">
        <v>1041</v>
      </c>
      <c r="B1025" s="19"/>
      <c r="C1025" s="10"/>
      <c r="D1025" s="17"/>
      <c r="E1025" s="15"/>
      <c r="F1025" s="15"/>
      <c r="G1025" s="15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7">
        <f t="shared" ca="1" si="28"/>
        <v>44493</v>
      </c>
      <c r="V1025" s="18">
        <f t="shared" ca="1" si="27"/>
        <v>121.8986301369863</v>
      </c>
      <c r="W1025" s="79"/>
      <c r="X1025" s="79"/>
      <c r="Y1025" s="82"/>
    </row>
    <row r="1026" spans="1:25" ht="20.100000000000001" customHeight="1" thickTop="1" thickBot="1">
      <c r="A1026" s="14" t="s">
        <v>1042</v>
      </c>
      <c r="B1026" s="19"/>
      <c r="C1026" s="10"/>
      <c r="D1026" s="17"/>
      <c r="E1026" s="15"/>
      <c r="F1026" s="15"/>
      <c r="G1026" s="15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7">
        <f t="shared" ca="1" si="28"/>
        <v>44493</v>
      </c>
      <c r="V1026" s="18">
        <f t="shared" ca="1" si="27"/>
        <v>121.8986301369863</v>
      </c>
      <c r="W1026" s="79"/>
      <c r="X1026" s="79"/>
      <c r="Y1026" s="82"/>
    </row>
    <row r="1027" spans="1:25" ht="20.100000000000001" customHeight="1" thickTop="1" thickBot="1">
      <c r="A1027" s="14" t="s">
        <v>1043</v>
      </c>
      <c r="B1027" s="19"/>
      <c r="C1027" s="10"/>
      <c r="D1027" s="17"/>
      <c r="E1027" s="15"/>
      <c r="F1027" s="15"/>
      <c r="G1027" s="15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7">
        <f t="shared" ca="1" si="28"/>
        <v>44493</v>
      </c>
      <c r="V1027" s="18">
        <f t="shared" ca="1" si="27"/>
        <v>121.8986301369863</v>
      </c>
      <c r="W1027" s="79"/>
      <c r="X1027" s="79"/>
      <c r="Y1027" s="82"/>
    </row>
    <row r="1028" spans="1:25" ht="20.100000000000001" customHeight="1" thickTop="1" thickBot="1">
      <c r="A1028" s="14" t="s">
        <v>1044</v>
      </c>
      <c r="B1028" s="19"/>
      <c r="C1028" s="10"/>
      <c r="D1028" s="17"/>
      <c r="E1028" s="15"/>
      <c r="F1028" s="15"/>
      <c r="G1028" s="15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7">
        <f t="shared" ca="1" si="28"/>
        <v>44493</v>
      </c>
      <c r="V1028" s="18">
        <f t="shared" ca="1" si="27"/>
        <v>121.8986301369863</v>
      </c>
      <c r="W1028" s="79"/>
      <c r="X1028" s="79"/>
      <c r="Y1028" s="82"/>
    </row>
    <row r="1029" spans="1:25" ht="20.100000000000001" customHeight="1" thickTop="1" thickBot="1">
      <c r="A1029" s="14" t="s">
        <v>1045</v>
      </c>
      <c r="B1029" s="19"/>
      <c r="C1029" s="10"/>
      <c r="D1029" s="17"/>
      <c r="E1029" s="15"/>
      <c r="F1029" s="15"/>
      <c r="G1029" s="15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7">
        <f t="shared" ca="1" si="28"/>
        <v>44493</v>
      </c>
      <c r="V1029" s="18">
        <f t="shared" ca="1" si="27"/>
        <v>121.8986301369863</v>
      </c>
      <c r="W1029" s="79"/>
      <c r="X1029" s="79"/>
      <c r="Y1029" s="82"/>
    </row>
    <row r="1030" spans="1:25" ht="20.100000000000001" customHeight="1" thickTop="1" thickBot="1">
      <c r="A1030" s="14" t="s">
        <v>1046</v>
      </c>
      <c r="B1030" s="19"/>
      <c r="C1030" s="10"/>
      <c r="D1030" s="17"/>
      <c r="E1030" s="15"/>
      <c r="F1030" s="15"/>
      <c r="G1030" s="15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7">
        <f t="shared" ca="1" si="28"/>
        <v>44493</v>
      </c>
      <c r="V1030" s="18">
        <f t="shared" ca="1" si="27"/>
        <v>121.8986301369863</v>
      </c>
      <c r="W1030" s="79"/>
      <c r="X1030" s="79"/>
      <c r="Y1030" s="82"/>
    </row>
    <row r="1031" spans="1:25" ht="20.100000000000001" customHeight="1" thickTop="1" thickBot="1">
      <c r="A1031" s="14" t="s">
        <v>1047</v>
      </c>
      <c r="B1031" s="19"/>
      <c r="C1031" s="10"/>
      <c r="D1031" s="17"/>
      <c r="E1031" s="15"/>
      <c r="F1031" s="15"/>
      <c r="G1031" s="15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7">
        <f t="shared" ca="1" si="28"/>
        <v>44493</v>
      </c>
      <c r="V1031" s="18">
        <f t="shared" ca="1" si="27"/>
        <v>121.8986301369863</v>
      </c>
      <c r="W1031" s="79"/>
      <c r="X1031" s="79"/>
      <c r="Y1031" s="82"/>
    </row>
    <row r="1032" spans="1:25" ht="20.100000000000001" customHeight="1" thickTop="1" thickBot="1">
      <c r="A1032" s="14" t="s">
        <v>1048</v>
      </c>
      <c r="B1032" s="19"/>
      <c r="C1032" s="10"/>
      <c r="D1032" s="17"/>
      <c r="E1032" s="15"/>
      <c r="F1032" s="15"/>
      <c r="G1032" s="15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7">
        <f t="shared" ca="1" si="28"/>
        <v>44493</v>
      </c>
      <c r="V1032" s="18">
        <f t="shared" ca="1" si="27"/>
        <v>121.8986301369863</v>
      </c>
      <c r="W1032" s="79"/>
      <c r="X1032" s="79"/>
      <c r="Y1032" s="82"/>
    </row>
    <row r="1033" spans="1:25" ht="20.100000000000001" customHeight="1" thickTop="1" thickBot="1">
      <c r="A1033" s="14" t="s">
        <v>1049</v>
      </c>
      <c r="B1033" s="19"/>
      <c r="C1033" s="10"/>
      <c r="D1033" s="17"/>
      <c r="E1033" s="15"/>
      <c r="F1033" s="15"/>
      <c r="G1033" s="15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7">
        <f t="shared" ca="1" si="28"/>
        <v>44493</v>
      </c>
      <c r="V1033" s="18">
        <f t="shared" ref="V1033:V1096" ca="1" si="29">+(U1033-D1033)/365</f>
        <v>121.8986301369863</v>
      </c>
      <c r="W1033" s="79"/>
      <c r="X1033" s="79"/>
      <c r="Y1033" s="82"/>
    </row>
    <row r="1034" spans="1:25" ht="20.100000000000001" customHeight="1" thickTop="1" thickBot="1">
      <c r="A1034" s="14" t="s">
        <v>1050</v>
      </c>
      <c r="B1034" s="19"/>
      <c r="C1034" s="10"/>
      <c r="D1034" s="17"/>
      <c r="E1034" s="15"/>
      <c r="F1034" s="15"/>
      <c r="G1034" s="15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7">
        <f t="shared" ca="1" si="28"/>
        <v>44493</v>
      </c>
      <c r="V1034" s="18">
        <f t="shared" ca="1" si="29"/>
        <v>121.8986301369863</v>
      </c>
      <c r="W1034" s="79"/>
      <c r="X1034" s="79"/>
      <c r="Y1034" s="82"/>
    </row>
    <row r="1035" spans="1:25" ht="20.100000000000001" customHeight="1" thickTop="1" thickBot="1">
      <c r="A1035" s="14" t="s">
        <v>1051</v>
      </c>
      <c r="B1035" s="19"/>
      <c r="C1035" s="10"/>
      <c r="D1035" s="17"/>
      <c r="E1035" s="15"/>
      <c r="F1035" s="15"/>
      <c r="G1035" s="15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7">
        <f t="shared" ca="1" si="28"/>
        <v>44493</v>
      </c>
      <c r="V1035" s="18">
        <f t="shared" ca="1" si="29"/>
        <v>121.8986301369863</v>
      </c>
      <c r="W1035" s="79"/>
      <c r="X1035" s="79"/>
      <c r="Y1035" s="82"/>
    </row>
    <row r="1036" spans="1:25" ht="20.100000000000001" customHeight="1" thickTop="1" thickBot="1">
      <c r="A1036" s="14" t="s">
        <v>1052</v>
      </c>
      <c r="B1036" s="19"/>
      <c r="C1036" s="10"/>
      <c r="D1036" s="17"/>
      <c r="E1036" s="15"/>
      <c r="F1036" s="15"/>
      <c r="G1036" s="15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7">
        <f t="shared" ca="1" si="28"/>
        <v>44493</v>
      </c>
      <c r="V1036" s="18">
        <f t="shared" ca="1" si="29"/>
        <v>121.8986301369863</v>
      </c>
      <c r="W1036" s="79"/>
      <c r="X1036" s="79"/>
      <c r="Y1036" s="82"/>
    </row>
    <row r="1037" spans="1:25" ht="20.100000000000001" customHeight="1" thickTop="1" thickBot="1">
      <c r="A1037" s="14" t="s">
        <v>1053</v>
      </c>
      <c r="B1037" s="19"/>
      <c r="C1037" s="10"/>
      <c r="D1037" s="17"/>
      <c r="E1037" s="15"/>
      <c r="F1037" s="15"/>
      <c r="G1037" s="15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7">
        <f t="shared" ca="1" si="28"/>
        <v>44493</v>
      </c>
      <c r="V1037" s="18">
        <f t="shared" ca="1" si="29"/>
        <v>121.8986301369863</v>
      </c>
      <c r="W1037" s="79"/>
      <c r="X1037" s="79"/>
      <c r="Y1037" s="82"/>
    </row>
    <row r="1038" spans="1:25" ht="20.100000000000001" customHeight="1" thickTop="1" thickBot="1">
      <c r="A1038" s="14" t="s">
        <v>1054</v>
      </c>
      <c r="B1038" s="19"/>
      <c r="C1038" s="10"/>
      <c r="D1038" s="17"/>
      <c r="E1038" s="15"/>
      <c r="F1038" s="15"/>
      <c r="G1038" s="15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7">
        <f t="shared" ca="1" si="28"/>
        <v>44493</v>
      </c>
      <c r="V1038" s="18">
        <f t="shared" ca="1" si="29"/>
        <v>121.8986301369863</v>
      </c>
      <c r="W1038" s="79"/>
      <c r="X1038" s="79"/>
      <c r="Y1038" s="82"/>
    </row>
    <row r="1039" spans="1:25" ht="20.100000000000001" customHeight="1" thickTop="1" thickBot="1">
      <c r="A1039" s="14" t="s">
        <v>1055</v>
      </c>
      <c r="B1039" s="19"/>
      <c r="C1039" s="10"/>
      <c r="D1039" s="17"/>
      <c r="E1039" s="15"/>
      <c r="F1039" s="15"/>
      <c r="G1039" s="15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7">
        <f t="shared" ref="U1039:U1102" ca="1" si="30">TODAY()</f>
        <v>44493</v>
      </c>
      <c r="V1039" s="18">
        <f t="shared" ca="1" si="29"/>
        <v>121.8986301369863</v>
      </c>
      <c r="W1039" s="79"/>
      <c r="X1039" s="79"/>
      <c r="Y1039" s="82"/>
    </row>
    <row r="1040" spans="1:25" ht="20.100000000000001" customHeight="1" thickTop="1" thickBot="1">
      <c r="A1040" s="14" t="s">
        <v>1056</v>
      </c>
      <c r="B1040" s="19"/>
      <c r="C1040" s="10"/>
      <c r="D1040" s="17"/>
      <c r="E1040" s="15"/>
      <c r="F1040" s="15"/>
      <c r="G1040" s="15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7">
        <f t="shared" ca="1" si="30"/>
        <v>44493</v>
      </c>
      <c r="V1040" s="18">
        <f t="shared" ca="1" si="29"/>
        <v>121.8986301369863</v>
      </c>
      <c r="W1040" s="79"/>
      <c r="X1040" s="79"/>
      <c r="Y1040" s="82"/>
    </row>
    <row r="1041" spans="1:25" ht="20.100000000000001" customHeight="1" thickTop="1" thickBot="1">
      <c r="A1041" s="14" t="s">
        <v>1057</v>
      </c>
      <c r="B1041" s="19"/>
      <c r="C1041" s="10"/>
      <c r="D1041" s="17"/>
      <c r="E1041" s="15"/>
      <c r="F1041" s="15"/>
      <c r="G1041" s="15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7">
        <f t="shared" ca="1" si="30"/>
        <v>44493</v>
      </c>
      <c r="V1041" s="18">
        <f t="shared" ca="1" si="29"/>
        <v>121.8986301369863</v>
      </c>
      <c r="W1041" s="79"/>
      <c r="X1041" s="79"/>
      <c r="Y1041" s="82"/>
    </row>
    <row r="1042" spans="1:25" ht="20.100000000000001" customHeight="1" thickTop="1" thickBot="1">
      <c r="A1042" s="14" t="s">
        <v>1058</v>
      </c>
      <c r="B1042" s="19"/>
      <c r="C1042" s="10"/>
      <c r="D1042" s="17"/>
      <c r="E1042" s="15"/>
      <c r="F1042" s="15"/>
      <c r="G1042" s="15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7">
        <f t="shared" ca="1" si="30"/>
        <v>44493</v>
      </c>
      <c r="V1042" s="18">
        <f t="shared" ca="1" si="29"/>
        <v>121.8986301369863</v>
      </c>
      <c r="W1042" s="79"/>
      <c r="X1042" s="79"/>
      <c r="Y1042" s="82"/>
    </row>
    <row r="1043" spans="1:25" ht="20.100000000000001" customHeight="1" thickTop="1" thickBot="1">
      <c r="A1043" s="14" t="s">
        <v>1059</v>
      </c>
      <c r="B1043" s="19"/>
      <c r="C1043" s="10"/>
      <c r="D1043" s="17"/>
      <c r="E1043" s="15"/>
      <c r="F1043" s="15"/>
      <c r="G1043" s="15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7">
        <f t="shared" ca="1" si="30"/>
        <v>44493</v>
      </c>
      <c r="V1043" s="18">
        <f t="shared" ca="1" si="29"/>
        <v>121.8986301369863</v>
      </c>
      <c r="W1043" s="79"/>
      <c r="X1043" s="79"/>
      <c r="Y1043" s="82"/>
    </row>
    <row r="1044" spans="1:25" ht="20.100000000000001" customHeight="1" thickTop="1" thickBot="1">
      <c r="A1044" s="14" t="s">
        <v>1060</v>
      </c>
      <c r="B1044" s="19"/>
      <c r="C1044" s="10"/>
      <c r="D1044" s="17"/>
      <c r="E1044" s="15"/>
      <c r="F1044" s="15"/>
      <c r="G1044" s="15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7">
        <f t="shared" ca="1" si="30"/>
        <v>44493</v>
      </c>
      <c r="V1044" s="18">
        <f t="shared" ca="1" si="29"/>
        <v>121.8986301369863</v>
      </c>
      <c r="W1044" s="79"/>
      <c r="X1044" s="79"/>
      <c r="Y1044" s="82"/>
    </row>
    <row r="1045" spans="1:25" ht="20.100000000000001" customHeight="1" thickTop="1" thickBot="1">
      <c r="A1045" s="14" t="s">
        <v>1061</v>
      </c>
      <c r="B1045" s="19"/>
      <c r="C1045" s="10"/>
      <c r="D1045" s="17"/>
      <c r="E1045" s="15"/>
      <c r="F1045" s="15"/>
      <c r="G1045" s="15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7">
        <f t="shared" ca="1" si="30"/>
        <v>44493</v>
      </c>
      <c r="V1045" s="18">
        <f t="shared" ca="1" si="29"/>
        <v>121.8986301369863</v>
      </c>
      <c r="W1045" s="79"/>
      <c r="X1045" s="79"/>
      <c r="Y1045" s="82"/>
    </row>
    <row r="1046" spans="1:25" ht="20.100000000000001" customHeight="1" thickTop="1" thickBot="1">
      <c r="A1046" s="14" t="s">
        <v>1062</v>
      </c>
      <c r="B1046" s="19"/>
      <c r="C1046" s="10"/>
      <c r="D1046" s="17"/>
      <c r="E1046" s="15"/>
      <c r="F1046" s="15"/>
      <c r="G1046" s="15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7">
        <f t="shared" ca="1" si="30"/>
        <v>44493</v>
      </c>
      <c r="V1046" s="18">
        <f t="shared" ca="1" si="29"/>
        <v>121.8986301369863</v>
      </c>
      <c r="W1046" s="79"/>
      <c r="X1046" s="79"/>
      <c r="Y1046" s="82"/>
    </row>
    <row r="1047" spans="1:25" ht="20.100000000000001" customHeight="1" thickTop="1" thickBot="1">
      <c r="A1047" s="14" t="s">
        <v>1063</v>
      </c>
      <c r="B1047" s="19"/>
      <c r="C1047" s="10"/>
      <c r="D1047" s="17"/>
      <c r="E1047" s="15"/>
      <c r="F1047" s="15"/>
      <c r="G1047" s="15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7">
        <f t="shared" ca="1" si="30"/>
        <v>44493</v>
      </c>
      <c r="V1047" s="18">
        <f t="shared" ca="1" si="29"/>
        <v>121.8986301369863</v>
      </c>
      <c r="W1047" s="79"/>
      <c r="X1047" s="79"/>
      <c r="Y1047" s="82"/>
    </row>
    <row r="1048" spans="1:25" ht="20.100000000000001" customHeight="1" thickTop="1" thickBot="1">
      <c r="A1048" s="14" t="s">
        <v>1064</v>
      </c>
      <c r="B1048" s="19"/>
      <c r="C1048" s="10"/>
      <c r="D1048" s="17"/>
      <c r="E1048" s="15"/>
      <c r="F1048" s="15"/>
      <c r="G1048" s="15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7">
        <f t="shared" ca="1" si="30"/>
        <v>44493</v>
      </c>
      <c r="V1048" s="18">
        <f t="shared" ca="1" si="29"/>
        <v>121.8986301369863</v>
      </c>
      <c r="W1048" s="79"/>
      <c r="X1048" s="79"/>
      <c r="Y1048" s="82"/>
    </row>
    <row r="1049" spans="1:25" ht="20.100000000000001" customHeight="1" thickTop="1" thickBot="1">
      <c r="A1049" s="14" t="s">
        <v>1065</v>
      </c>
      <c r="B1049" s="19"/>
      <c r="C1049" s="10"/>
      <c r="D1049" s="17"/>
      <c r="E1049" s="15"/>
      <c r="F1049" s="15"/>
      <c r="G1049" s="15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7">
        <f t="shared" ca="1" si="30"/>
        <v>44493</v>
      </c>
      <c r="V1049" s="18">
        <f t="shared" ca="1" si="29"/>
        <v>121.8986301369863</v>
      </c>
      <c r="W1049" s="79"/>
      <c r="X1049" s="79"/>
      <c r="Y1049" s="82"/>
    </row>
    <row r="1050" spans="1:25" ht="20.100000000000001" customHeight="1" thickTop="1" thickBot="1">
      <c r="A1050" s="14" t="s">
        <v>1066</v>
      </c>
      <c r="B1050" s="19"/>
      <c r="C1050" s="10"/>
      <c r="D1050" s="17"/>
      <c r="E1050" s="15"/>
      <c r="F1050" s="15"/>
      <c r="G1050" s="15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7">
        <f t="shared" ca="1" si="30"/>
        <v>44493</v>
      </c>
      <c r="V1050" s="18">
        <f t="shared" ca="1" si="29"/>
        <v>121.8986301369863</v>
      </c>
      <c r="W1050" s="79"/>
      <c r="X1050" s="79"/>
      <c r="Y1050" s="82"/>
    </row>
    <row r="1051" spans="1:25" ht="20.100000000000001" customHeight="1" thickTop="1" thickBot="1">
      <c r="A1051" s="14" t="s">
        <v>1067</v>
      </c>
      <c r="B1051" s="19"/>
      <c r="C1051" s="10"/>
      <c r="D1051" s="17"/>
      <c r="E1051" s="15"/>
      <c r="F1051" s="15"/>
      <c r="G1051" s="15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7">
        <f t="shared" ca="1" si="30"/>
        <v>44493</v>
      </c>
      <c r="V1051" s="18">
        <f t="shared" ca="1" si="29"/>
        <v>121.8986301369863</v>
      </c>
      <c r="W1051" s="79"/>
      <c r="X1051" s="79"/>
      <c r="Y1051" s="82"/>
    </row>
    <row r="1052" spans="1:25" ht="20.100000000000001" customHeight="1" thickTop="1" thickBot="1">
      <c r="A1052" s="14" t="s">
        <v>1068</v>
      </c>
      <c r="B1052" s="19"/>
      <c r="C1052" s="10"/>
      <c r="D1052" s="17"/>
      <c r="E1052" s="15"/>
      <c r="F1052" s="15"/>
      <c r="G1052" s="15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7">
        <f t="shared" ca="1" si="30"/>
        <v>44493</v>
      </c>
      <c r="V1052" s="18">
        <f t="shared" ca="1" si="29"/>
        <v>121.8986301369863</v>
      </c>
      <c r="W1052" s="79"/>
      <c r="X1052" s="79"/>
      <c r="Y1052" s="82"/>
    </row>
    <row r="1053" spans="1:25" ht="20.100000000000001" customHeight="1" thickTop="1" thickBot="1">
      <c r="A1053" s="14" t="s">
        <v>1069</v>
      </c>
      <c r="B1053" s="19"/>
      <c r="C1053" s="10"/>
      <c r="D1053" s="17"/>
      <c r="E1053" s="15"/>
      <c r="F1053" s="15"/>
      <c r="G1053" s="15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7">
        <f t="shared" ca="1" si="30"/>
        <v>44493</v>
      </c>
      <c r="V1053" s="18">
        <f t="shared" ca="1" si="29"/>
        <v>121.8986301369863</v>
      </c>
      <c r="W1053" s="79"/>
      <c r="X1053" s="79"/>
      <c r="Y1053" s="82"/>
    </row>
    <row r="1054" spans="1:25" ht="20.100000000000001" customHeight="1" thickTop="1" thickBot="1">
      <c r="A1054" s="14" t="s">
        <v>1070</v>
      </c>
      <c r="B1054" s="19"/>
      <c r="C1054" s="10"/>
      <c r="D1054" s="17"/>
      <c r="E1054" s="15"/>
      <c r="F1054" s="15"/>
      <c r="G1054" s="15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7">
        <f t="shared" ca="1" si="30"/>
        <v>44493</v>
      </c>
      <c r="V1054" s="18">
        <f t="shared" ca="1" si="29"/>
        <v>121.8986301369863</v>
      </c>
      <c r="W1054" s="79"/>
      <c r="X1054" s="79"/>
      <c r="Y1054" s="82"/>
    </row>
    <row r="1055" spans="1:25" ht="20.100000000000001" customHeight="1" thickTop="1" thickBot="1">
      <c r="A1055" s="14" t="s">
        <v>1071</v>
      </c>
      <c r="B1055" s="19"/>
      <c r="C1055" s="10"/>
      <c r="D1055" s="17"/>
      <c r="E1055" s="15"/>
      <c r="F1055" s="15"/>
      <c r="G1055" s="15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7">
        <f t="shared" ca="1" si="30"/>
        <v>44493</v>
      </c>
      <c r="V1055" s="18">
        <f t="shared" ca="1" si="29"/>
        <v>121.8986301369863</v>
      </c>
      <c r="W1055" s="79"/>
      <c r="X1055" s="79"/>
      <c r="Y1055" s="82"/>
    </row>
    <row r="1056" spans="1:25" ht="20.100000000000001" customHeight="1" thickTop="1" thickBot="1">
      <c r="A1056" s="14" t="s">
        <v>1072</v>
      </c>
      <c r="B1056" s="19"/>
      <c r="C1056" s="10"/>
      <c r="D1056" s="17"/>
      <c r="E1056" s="15"/>
      <c r="F1056" s="15"/>
      <c r="G1056" s="15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7">
        <f t="shared" ca="1" si="30"/>
        <v>44493</v>
      </c>
      <c r="V1056" s="18">
        <f t="shared" ca="1" si="29"/>
        <v>121.8986301369863</v>
      </c>
      <c r="W1056" s="79"/>
      <c r="X1056" s="79"/>
      <c r="Y1056" s="82"/>
    </row>
    <row r="1057" spans="1:25" ht="20.100000000000001" customHeight="1" thickTop="1" thickBot="1">
      <c r="A1057" s="14" t="s">
        <v>1073</v>
      </c>
      <c r="B1057" s="19"/>
      <c r="C1057" s="10"/>
      <c r="D1057" s="17"/>
      <c r="E1057" s="15"/>
      <c r="F1057" s="15"/>
      <c r="G1057" s="15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7">
        <f t="shared" ca="1" si="30"/>
        <v>44493</v>
      </c>
      <c r="V1057" s="18">
        <f t="shared" ca="1" si="29"/>
        <v>121.8986301369863</v>
      </c>
      <c r="W1057" s="79"/>
      <c r="X1057" s="79"/>
      <c r="Y1057" s="82"/>
    </row>
    <row r="1058" spans="1:25" ht="20.100000000000001" customHeight="1" thickTop="1" thickBot="1">
      <c r="A1058" s="14" t="s">
        <v>1074</v>
      </c>
      <c r="B1058" s="19"/>
      <c r="C1058" s="10"/>
      <c r="D1058" s="17"/>
      <c r="E1058" s="15"/>
      <c r="F1058" s="15"/>
      <c r="G1058" s="15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7">
        <f t="shared" ca="1" si="30"/>
        <v>44493</v>
      </c>
      <c r="V1058" s="18">
        <f t="shared" ca="1" si="29"/>
        <v>121.8986301369863</v>
      </c>
      <c r="W1058" s="79"/>
      <c r="X1058" s="79"/>
      <c r="Y1058" s="82"/>
    </row>
    <row r="1059" spans="1:25" ht="20.100000000000001" customHeight="1" thickTop="1" thickBot="1">
      <c r="A1059" s="14" t="s">
        <v>1075</v>
      </c>
      <c r="B1059" s="19"/>
      <c r="C1059" s="10"/>
      <c r="D1059" s="17"/>
      <c r="E1059" s="15"/>
      <c r="F1059" s="15"/>
      <c r="G1059" s="15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7">
        <f t="shared" ca="1" si="30"/>
        <v>44493</v>
      </c>
      <c r="V1059" s="18">
        <f t="shared" ca="1" si="29"/>
        <v>121.8986301369863</v>
      </c>
      <c r="W1059" s="79"/>
      <c r="X1059" s="79"/>
      <c r="Y1059" s="82"/>
    </row>
    <row r="1060" spans="1:25" ht="20.100000000000001" customHeight="1" thickTop="1" thickBot="1">
      <c r="A1060" s="14" t="s">
        <v>1076</v>
      </c>
      <c r="B1060" s="19"/>
      <c r="C1060" s="10"/>
      <c r="D1060" s="17"/>
      <c r="E1060" s="15"/>
      <c r="F1060" s="15"/>
      <c r="G1060" s="15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7">
        <f t="shared" ca="1" si="30"/>
        <v>44493</v>
      </c>
      <c r="V1060" s="18">
        <f t="shared" ca="1" si="29"/>
        <v>121.8986301369863</v>
      </c>
      <c r="W1060" s="79"/>
      <c r="X1060" s="79"/>
      <c r="Y1060" s="82"/>
    </row>
    <row r="1061" spans="1:25" ht="20.100000000000001" customHeight="1" thickTop="1" thickBot="1">
      <c r="A1061" s="14" t="s">
        <v>1077</v>
      </c>
      <c r="B1061" s="19"/>
      <c r="C1061" s="10"/>
      <c r="D1061" s="17"/>
      <c r="E1061" s="15"/>
      <c r="F1061" s="15"/>
      <c r="G1061" s="15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7">
        <f t="shared" ca="1" si="30"/>
        <v>44493</v>
      </c>
      <c r="V1061" s="18">
        <f t="shared" ca="1" si="29"/>
        <v>121.8986301369863</v>
      </c>
      <c r="W1061" s="79"/>
      <c r="X1061" s="79"/>
      <c r="Y1061" s="82"/>
    </row>
    <row r="1062" spans="1:25" ht="20.100000000000001" customHeight="1" thickTop="1" thickBot="1">
      <c r="A1062" s="14" t="s">
        <v>1078</v>
      </c>
      <c r="B1062" s="19"/>
      <c r="C1062" s="10"/>
      <c r="D1062" s="17"/>
      <c r="E1062" s="15"/>
      <c r="F1062" s="15"/>
      <c r="G1062" s="15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7">
        <f t="shared" ca="1" si="30"/>
        <v>44493</v>
      </c>
      <c r="V1062" s="18">
        <f t="shared" ca="1" si="29"/>
        <v>121.8986301369863</v>
      </c>
      <c r="W1062" s="79"/>
      <c r="X1062" s="79"/>
      <c r="Y1062" s="82"/>
    </row>
    <row r="1063" spans="1:25" ht="20.100000000000001" customHeight="1" thickTop="1" thickBot="1">
      <c r="A1063" s="14" t="s">
        <v>1079</v>
      </c>
      <c r="B1063" s="19"/>
      <c r="C1063" s="10"/>
      <c r="D1063" s="17"/>
      <c r="E1063" s="15"/>
      <c r="F1063" s="15"/>
      <c r="G1063" s="15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7">
        <f t="shared" ca="1" si="30"/>
        <v>44493</v>
      </c>
      <c r="V1063" s="18">
        <f t="shared" ca="1" si="29"/>
        <v>121.8986301369863</v>
      </c>
      <c r="W1063" s="79"/>
      <c r="X1063" s="79"/>
      <c r="Y1063" s="82"/>
    </row>
    <row r="1064" spans="1:25" ht="20.100000000000001" customHeight="1" thickTop="1" thickBot="1">
      <c r="A1064" s="14" t="s">
        <v>1080</v>
      </c>
      <c r="B1064" s="19"/>
      <c r="C1064" s="10"/>
      <c r="D1064" s="17"/>
      <c r="E1064" s="15"/>
      <c r="F1064" s="15"/>
      <c r="G1064" s="15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7">
        <f t="shared" ca="1" si="30"/>
        <v>44493</v>
      </c>
      <c r="V1064" s="18">
        <f t="shared" ca="1" si="29"/>
        <v>121.8986301369863</v>
      </c>
      <c r="W1064" s="79"/>
      <c r="X1064" s="79"/>
      <c r="Y1064" s="82"/>
    </row>
    <row r="1065" spans="1:25" ht="20.100000000000001" customHeight="1" thickTop="1" thickBot="1">
      <c r="A1065" s="14" t="s">
        <v>1081</v>
      </c>
      <c r="B1065" s="19"/>
      <c r="C1065" s="10"/>
      <c r="D1065" s="17"/>
      <c r="E1065" s="15"/>
      <c r="F1065" s="15"/>
      <c r="G1065" s="15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7">
        <f t="shared" ca="1" si="30"/>
        <v>44493</v>
      </c>
      <c r="V1065" s="18">
        <f t="shared" ca="1" si="29"/>
        <v>121.8986301369863</v>
      </c>
      <c r="W1065" s="79"/>
      <c r="X1065" s="79"/>
      <c r="Y1065" s="82"/>
    </row>
    <row r="1066" spans="1:25" ht="20.100000000000001" customHeight="1" thickTop="1" thickBot="1">
      <c r="A1066" s="14" t="s">
        <v>1082</v>
      </c>
      <c r="B1066" s="19"/>
      <c r="C1066" s="10"/>
      <c r="D1066" s="17"/>
      <c r="E1066" s="15"/>
      <c r="F1066" s="15"/>
      <c r="G1066" s="15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7">
        <f t="shared" ca="1" si="30"/>
        <v>44493</v>
      </c>
      <c r="V1066" s="18">
        <f t="shared" ca="1" si="29"/>
        <v>121.8986301369863</v>
      </c>
      <c r="W1066" s="79"/>
      <c r="X1066" s="79"/>
      <c r="Y1066" s="82"/>
    </row>
    <row r="1067" spans="1:25" ht="20.100000000000001" customHeight="1" thickTop="1" thickBot="1">
      <c r="A1067" s="14" t="s">
        <v>1083</v>
      </c>
      <c r="B1067" s="19"/>
      <c r="C1067" s="10"/>
      <c r="D1067" s="17"/>
      <c r="E1067" s="15"/>
      <c r="F1067" s="15"/>
      <c r="G1067" s="15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7">
        <f t="shared" ca="1" si="30"/>
        <v>44493</v>
      </c>
      <c r="V1067" s="18">
        <f t="shared" ca="1" si="29"/>
        <v>121.8986301369863</v>
      </c>
      <c r="W1067" s="79"/>
      <c r="X1067" s="79"/>
      <c r="Y1067" s="82"/>
    </row>
    <row r="1068" spans="1:25" ht="20.100000000000001" customHeight="1" thickTop="1" thickBot="1">
      <c r="A1068" s="14" t="s">
        <v>1084</v>
      </c>
      <c r="B1068" s="19"/>
      <c r="C1068" s="10"/>
      <c r="D1068" s="17"/>
      <c r="E1068" s="15"/>
      <c r="F1068" s="15"/>
      <c r="G1068" s="15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7">
        <f t="shared" ca="1" si="30"/>
        <v>44493</v>
      </c>
      <c r="V1068" s="18">
        <f t="shared" ca="1" si="29"/>
        <v>121.8986301369863</v>
      </c>
      <c r="W1068" s="79"/>
      <c r="X1068" s="79"/>
      <c r="Y1068" s="82"/>
    </row>
    <row r="1069" spans="1:25" ht="20.100000000000001" customHeight="1" thickTop="1" thickBot="1">
      <c r="A1069" s="14" t="s">
        <v>1085</v>
      </c>
      <c r="B1069" s="19"/>
      <c r="C1069" s="10"/>
      <c r="D1069" s="17"/>
      <c r="E1069" s="15"/>
      <c r="F1069" s="15"/>
      <c r="G1069" s="15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7">
        <f t="shared" ca="1" si="30"/>
        <v>44493</v>
      </c>
      <c r="V1069" s="18">
        <f t="shared" ca="1" si="29"/>
        <v>121.8986301369863</v>
      </c>
      <c r="W1069" s="79"/>
      <c r="X1069" s="79"/>
      <c r="Y1069" s="82"/>
    </row>
    <row r="1070" spans="1:25" ht="20.100000000000001" customHeight="1" thickTop="1" thickBot="1">
      <c r="A1070" s="14" t="s">
        <v>1086</v>
      </c>
      <c r="B1070" s="19"/>
      <c r="C1070" s="10"/>
      <c r="D1070" s="17"/>
      <c r="E1070" s="15"/>
      <c r="F1070" s="15"/>
      <c r="G1070" s="15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7">
        <f t="shared" ca="1" si="30"/>
        <v>44493</v>
      </c>
      <c r="V1070" s="18">
        <f t="shared" ca="1" si="29"/>
        <v>121.8986301369863</v>
      </c>
      <c r="W1070" s="79"/>
      <c r="X1070" s="79"/>
      <c r="Y1070" s="82"/>
    </row>
    <row r="1071" spans="1:25" ht="20.100000000000001" customHeight="1" thickTop="1" thickBot="1">
      <c r="A1071" s="14" t="s">
        <v>1087</v>
      </c>
      <c r="B1071" s="19"/>
      <c r="C1071" s="10"/>
      <c r="D1071" s="17"/>
      <c r="E1071" s="15"/>
      <c r="F1071" s="15"/>
      <c r="G1071" s="15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7">
        <f t="shared" ca="1" si="30"/>
        <v>44493</v>
      </c>
      <c r="V1071" s="18">
        <f t="shared" ca="1" si="29"/>
        <v>121.8986301369863</v>
      </c>
      <c r="W1071" s="79"/>
      <c r="X1071" s="79"/>
      <c r="Y1071" s="82"/>
    </row>
    <row r="1072" spans="1:25" ht="20.100000000000001" customHeight="1" thickTop="1" thickBot="1">
      <c r="A1072" s="14" t="s">
        <v>1088</v>
      </c>
      <c r="B1072" s="19"/>
      <c r="C1072" s="10"/>
      <c r="D1072" s="17"/>
      <c r="E1072" s="15"/>
      <c r="F1072" s="15"/>
      <c r="G1072" s="15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7">
        <f t="shared" ca="1" si="30"/>
        <v>44493</v>
      </c>
      <c r="V1072" s="18">
        <f t="shared" ca="1" si="29"/>
        <v>121.8986301369863</v>
      </c>
      <c r="W1072" s="79"/>
      <c r="X1072" s="79"/>
      <c r="Y1072" s="82"/>
    </row>
    <row r="1073" spans="1:25" ht="20.100000000000001" customHeight="1" thickTop="1" thickBot="1">
      <c r="A1073" s="14" t="s">
        <v>1089</v>
      </c>
      <c r="B1073" s="19"/>
      <c r="C1073" s="10"/>
      <c r="D1073" s="17"/>
      <c r="E1073" s="15"/>
      <c r="F1073" s="15"/>
      <c r="G1073" s="15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7">
        <f t="shared" ca="1" si="30"/>
        <v>44493</v>
      </c>
      <c r="V1073" s="18">
        <f t="shared" ca="1" si="29"/>
        <v>121.8986301369863</v>
      </c>
      <c r="W1073" s="79"/>
      <c r="X1073" s="79"/>
      <c r="Y1073" s="82"/>
    </row>
    <row r="1074" spans="1:25" ht="20.100000000000001" customHeight="1" thickTop="1" thickBot="1">
      <c r="A1074" s="14" t="s">
        <v>1090</v>
      </c>
      <c r="B1074" s="19"/>
      <c r="C1074" s="10"/>
      <c r="D1074" s="17"/>
      <c r="E1074" s="15"/>
      <c r="F1074" s="15"/>
      <c r="G1074" s="15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7">
        <f t="shared" ca="1" si="30"/>
        <v>44493</v>
      </c>
      <c r="V1074" s="18">
        <f t="shared" ca="1" si="29"/>
        <v>121.8986301369863</v>
      </c>
      <c r="W1074" s="79"/>
      <c r="X1074" s="79"/>
      <c r="Y1074" s="82"/>
    </row>
    <row r="1075" spans="1:25" ht="20.100000000000001" customHeight="1" thickTop="1" thickBot="1">
      <c r="A1075" s="14" t="s">
        <v>1091</v>
      </c>
      <c r="B1075" s="19"/>
      <c r="C1075" s="10"/>
      <c r="D1075" s="17"/>
      <c r="E1075" s="15"/>
      <c r="F1075" s="15"/>
      <c r="G1075" s="15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7">
        <f t="shared" ca="1" si="30"/>
        <v>44493</v>
      </c>
      <c r="V1075" s="18">
        <f t="shared" ca="1" si="29"/>
        <v>121.8986301369863</v>
      </c>
      <c r="W1075" s="79"/>
      <c r="X1075" s="79"/>
      <c r="Y1075" s="82"/>
    </row>
    <row r="1076" spans="1:25" ht="20.100000000000001" customHeight="1" thickTop="1" thickBot="1">
      <c r="A1076" s="14" t="s">
        <v>1092</v>
      </c>
      <c r="B1076" s="19"/>
      <c r="C1076" s="10"/>
      <c r="D1076" s="17"/>
      <c r="E1076" s="15"/>
      <c r="F1076" s="15"/>
      <c r="G1076" s="15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7">
        <f t="shared" ca="1" si="30"/>
        <v>44493</v>
      </c>
      <c r="V1076" s="18">
        <f t="shared" ca="1" si="29"/>
        <v>121.8986301369863</v>
      </c>
      <c r="W1076" s="79"/>
      <c r="X1076" s="79"/>
      <c r="Y1076" s="82"/>
    </row>
    <row r="1077" spans="1:25" ht="20.100000000000001" customHeight="1" thickTop="1" thickBot="1">
      <c r="A1077" s="14" t="s">
        <v>1093</v>
      </c>
      <c r="B1077" s="19"/>
      <c r="C1077" s="10"/>
      <c r="D1077" s="17"/>
      <c r="E1077" s="15"/>
      <c r="F1077" s="15"/>
      <c r="G1077" s="15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7">
        <f t="shared" ca="1" si="30"/>
        <v>44493</v>
      </c>
      <c r="V1077" s="18">
        <f t="shared" ca="1" si="29"/>
        <v>121.8986301369863</v>
      </c>
      <c r="W1077" s="79"/>
      <c r="X1077" s="79"/>
      <c r="Y1077" s="82"/>
    </row>
    <row r="1078" spans="1:25" ht="20.100000000000001" customHeight="1" thickTop="1" thickBot="1">
      <c r="A1078" s="14" t="s">
        <v>1094</v>
      </c>
      <c r="B1078" s="19"/>
      <c r="C1078" s="10"/>
      <c r="D1078" s="17"/>
      <c r="E1078" s="15"/>
      <c r="F1078" s="15"/>
      <c r="G1078" s="15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7">
        <f t="shared" ca="1" si="30"/>
        <v>44493</v>
      </c>
      <c r="V1078" s="18">
        <f t="shared" ca="1" si="29"/>
        <v>121.8986301369863</v>
      </c>
      <c r="W1078" s="79"/>
      <c r="X1078" s="79"/>
      <c r="Y1078" s="82"/>
    </row>
    <row r="1079" spans="1:25" ht="20.100000000000001" customHeight="1" thickTop="1" thickBot="1">
      <c r="A1079" s="14" t="s">
        <v>1095</v>
      </c>
      <c r="B1079" s="19"/>
      <c r="C1079" s="10"/>
      <c r="D1079" s="17"/>
      <c r="E1079" s="15"/>
      <c r="F1079" s="15"/>
      <c r="G1079" s="15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7">
        <f t="shared" ca="1" si="30"/>
        <v>44493</v>
      </c>
      <c r="V1079" s="18">
        <f t="shared" ca="1" si="29"/>
        <v>121.8986301369863</v>
      </c>
      <c r="W1079" s="79"/>
      <c r="X1079" s="79"/>
      <c r="Y1079" s="82"/>
    </row>
    <row r="1080" spans="1:25" ht="20.100000000000001" customHeight="1" thickTop="1" thickBot="1">
      <c r="A1080" s="14" t="s">
        <v>1096</v>
      </c>
      <c r="B1080" s="19"/>
      <c r="C1080" s="10"/>
      <c r="D1080" s="17"/>
      <c r="E1080" s="15"/>
      <c r="F1080" s="15"/>
      <c r="G1080" s="15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7">
        <f t="shared" ca="1" si="30"/>
        <v>44493</v>
      </c>
      <c r="V1080" s="18">
        <f t="shared" ca="1" si="29"/>
        <v>121.8986301369863</v>
      </c>
      <c r="W1080" s="79"/>
      <c r="X1080" s="79"/>
      <c r="Y1080" s="82"/>
    </row>
    <row r="1081" spans="1:25" ht="20.100000000000001" customHeight="1" thickTop="1" thickBot="1">
      <c r="A1081" s="14" t="s">
        <v>1097</v>
      </c>
      <c r="B1081" s="19"/>
      <c r="C1081" s="10"/>
      <c r="D1081" s="17"/>
      <c r="E1081" s="15"/>
      <c r="F1081" s="15"/>
      <c r="G1081" s="15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7">
        <f t="shared" ca="1" si="30"/>
        <v>44493</v>
      </c>
      <c r="V1081" s="18">
        <f t="shared" ca="1" si="29"/>
        <v>121.8986301369863</v>
      </c>
      <c r="W1081" s="79"/>
      <c r="X1081" s="79"/>
      <c r="Y1081" s="82"/>
    </row>
    <row r="1082" spans="1:25" ht="20.100000000000001" customHeight="1" thickTop="1" thickBot="1">
      <c r="A1082" s="14" t="s">
        <v>1098</v>
      </c>
      <c r="B1082" s="19"/>
      <c r="C1082" s="10"/>
      <c r="D1082" s="17"/>
      <c r="E1082" s="15"/>
      <c r="F1082" s="15"/>
      <c r="G1082" s="15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7">
        <f t="shared" ca="1" si="30"/>
        <v>44493</v>
      </c>
      <c r="V1082" s="18">
        <f t="shared" ca="1" si="29"/>
        <v>121.8986301369863</v>
      </c>
      <c r="W1082" s="79"/>
      <c r="X1082" s="79"/>
      <c r="Y1082" s="82"/>
    </row>
    <row r="1083" spans="1:25" ht="20.100000000000001" customHeight="1" thickTop="1" thickBot="1">
      <c r="A1083" s="14" t="s">
        <v>1099</v>
      </c>
      <c r="B1083" s="19"/>
      <c r="C1083" s="10"/>
      <c r="D1083" s="17"/>
      <c r="E1083" s="15"/>
      <c r="F1083" s="15"/>
      <c r="G1083" s="15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7">
        <f t="shared" ca="1" si="30"/>
        <v>44493</v>
      </c>
      <c r="V1083" s="18">
        <f t="shared" ca="1" si="29"/>
        <v>121.8986301369863</v>
      </c>
      <c r="W1083" s="79"/>
      <c r="X1083" s="79"/>
      <c r="Y1083" s="82"/>
    </row>
    <row r="1084" spans="1:25" ht="20.100000000000001" customHeight="1" thickTop="1" thickBot="1">
      <c r="A1084" s="14" t="s">
        <v>1100</v>
      </c>
      <c r="B1084" s="19"/>
      <c r="C1084" s="10"/>
      <c r="D1084" s="17"/>
      <c r="E1084" s="15"/>
      <c r="F1084" s="15"/>
      <c r="G1084" s="15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7">
        <f t="shared" ca="1" si="30"/>
        <v>44493</v>
      </c>
      <c r="V1084" s="18">
        <f t="shared" ca="1" si="29"/>
        <v>121.8986301369863</v>
      </c>
      <c r="W1084" s="79"/>
      <c r="X1084" s="79"/>
      <c r="Y1084" s="82"/>
    </row>
    <row r="1085" spans="1:25" ht="20.100000000000001" customHeight="1" thickTop="1" thickBot="1">
      <c r="A1085" s="14" t="s">
        <v>1101</v>
      </c>
      <c r="B1085" s="19"/>
      <c r="C1085" s="10"/>
      <c r="D1085" s="17"/>
      <c r="E1085" s="15"/>
      <c r="F1085" s="15"/>
      <c r="G1085" s="15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7">
        <f t="shared" ca="1" si="30"/>
        <v>44493</v>
      </c>
      <c r="V1085" s="18">
        <f t="shared" ca="1" si="29"/>
        <v>121.8986301369863</v>
      </c>
      <c r="W1085" s="79"/>
      <c r="X1085" s="79"/>
      <c r="Y1085" s="82"/>
    </row>
    <row r="1086" spans="1:25" ht="20.100000000000001" customHeight="1" thickTop="1" thickBot="1">
      <c r="A1086" s="14" t="s">
        <v>1102</v>
      </c>
      <c r="B1086" s="19"/>
      <c r="C1086" s="10"/>
      <c r="D1086" s="17"/>
      <c r="E1086" s="15"/>
      <c r="F1086" s="15"/>
      <c r="G1086" s="15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7">
        <f t="shared" ca="1" si="30"/>
        <v>44493</v>
      </c>
      <c r="V1086" s="18">
        <f t="shared" ca="1" si="29"/>
        <v>121.8986301369863</v>
      </c>
      <c r="W1086" s="79"/>
      <c r="X1086" s="79"/>
      <c r="Y1086" s="82"/>
    </row>
    <row r="1087" spans="1:25" ht="20.100000000000001" customHeight="1" thickTop="1" thickBot="1">
      <c r="A1087" s="14" t="s">
        <v>1103</v>
      </c>
      <c r="B1087" s="19"/>
      <c r="C1087" s="10"/>
      <c r="D1087" s="17"/>
      <c r="E1087" s="15"/>
      <c r="F1087" s="15"/>
      <c r="G1087" s="15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7">
        <f t="shared" ca="1" si="30"/>
        <v>44493</v>
      </c>
      <c r="V1087" s="18">
        <f t="shared" ca="1" si="29"/>
        <v>121.8986301369863</v>
      </c>
      <c r="W1087" s="79"/>
      <c r="X1087" s="79"/>
      <c r="Y1087" s="82"/>
    </row>
    <row r="1088" spans="1:25" ht="20.100000000000001" customHeight="1" thickTop="1" thickBot="1">
      <c r="A1088" s="14" t="s">
        <v>1104</v>
      </c>
      <c r="B1088" s="19"/>
      <c r="C1088" s="10"/>
      <c r="D1088" s="17"/>
      <c r="E1088" s="15"/>
      <c r="F1088" s="15"/>
      <c r="G1088" s="15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7">
        <f t="shared" ca="1" si="30"/>
        <v>44493</v>
      </c>
      <c r="V1088" s="18">
        <f t="shared" ca="1" si="29"/>
        <v>121.8986301369863</v>
      </c>
      <c r="W1088" s="79"/>
      <c r="X1088" s="79"/>
      <c r="Y1088" s="82"/>
    </row>
    <row r="1089" spans="1:25" ht="20.100000000000001" customHeight="1" thickTop="1" thickBot="1">
      <c r="A1089" s="14" t="s">
        <v>1105</v>
      </c>
      <c r="B1089" s="19"/>
      <c r="C1089" s="10"/>
      <c r="D1089" s="17"/>
      <c r="E1089" s="15"/>
      <c r="F1089" s="15"/>
      <c r="G1089" s="15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7">
        <f t="shared" ca="1" si="30"/>
        <v>44493</v>
      </c>
      <c r="V1089" s="18">
        <f t="shared" ca="1" si="29"/>
        <v>121.8986301369863</v>
      </c>
      <c r="W1089" s="79"/>
      <c r="X1089" s="79"/>
      <c r="Y1089" s="82"/>
    </row>
    <row r="1090" spans="1:25" ht="20.100000000000001" customHeight="1" thickTop="1" thickBot="1">
      <c r="A1090" s="14" t="s">
        <v>1106</v>
      </c>
      <c r="B1090" s="19"/>
      <c r="C1090" s="10"/>
      <c r="D1090" s="17"/>
      <c r="E1090" s="15"/>
      <c r="F1090" s="15"/>
      <c r="G1090" s="15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7">
        <f t="shared" ca="1" si="30"/>
        <v>44493</v>
      </c>
      <c r="V1090" s="18">
        <f t="shared" ca="1" si="29"/>
        <v>121.8986301369863</v>
      </c>
      <c r="W1090" s="79"/>
      <c r="X1090" s="79"/>
      <c r="Y1090" s="82"/>
    </row>
    <row r="1091" spans="1:25" ht="20.100000000000001" customHeight="1" thickTop="1" thickBot="1">
      <c r="A1091" s="14" t="s">
        <v>1107</v>
      </c>
      <c r="B1091" s="19"/>
      <c r="C1091" s="10"/>
      <c r="D1091" s="17"/>
      <c r="E1091" s="15"/>
      <c r="F1091" s="15"/>
      <c r="G1091" s="15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7">
        <f t="shared" ca="1" si="30"/>
        <v>44493</v>
      </c>
      <c r="V1091" s="18">
        <f t="shared" ca="1" si="29"/>
        <v>121.8986301369863</v>
      </c>
      <c r="W1091" s="79"/>
      <c r="X1091" s="79"/>
      <c r="Y1091" s="82"/>
    </row>
    <row r="1092" spans="1:25" ht="20.100000000000001" customHeight="1" thickTop="1" thickBot="1">
      <c r="A1092" s="14" t="s">
        <v>1108</v>
      </c>
      <c r="B1092" s="19"/>
      <c r="C1092" s="10"/>
      <c r="D1092" s="17"/>
      <c r="E1092" s="15"/>
      <c r="F1092" s="15"/>
      <c r="G1092" s="15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7">
        <f t="shared" ca="1" si="30"/>
        <v>44493</v>
      </c>
      <c r="V1092" s="18">
        <f t="shared" ca="1" si="29"/>
        <v>121.8986301369863</v>
      </c>
      <c r="W1092" s="79"/>
      <c r="X1092" s="79"/>
      <c r="Y1092" s="82"/>
    </row>
    <row r="1093" spans="1:25" ht="20.100000000000001" customHeight="1" thickTop="1" thickBot="1">
      <c r="A1093" s="14" t="s">
        <v>1109</v>
      </c>
      <c r="B1093" s="19"/>
      <c r="C1093" s="10"/>
      <c r="D1093" s="17"/>
      <c r="E1093" s="15"/>
      <c r="F1093" s="15"/>
      <c r="G1093" s="15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7">
        <f t="shared" ca="1" si="30"/>
        <v>44493</v>
      </c>
      <c r="V1093" s="18">
        <f t="shared" ca="1" si="29"/>
        <v>121.8986301369863</v>
      </c>
      <c r="W1093" s="79"/>
      <c r="X1093" s="79"/>
      <c r="Y1093" s="82"/>
    </row>
    <row r="1094" spans="1:25" ht="20.100000000000001" customHeight="1" thickTop="1" thickBot="1">
      <c r="A1094" s="14" t="s">
        <v>1110</v>
      </c>
      <c r="B1094" s="19"/>
      <c r="C1094" s="10"/>
      <c r="D1094" s="17"/>
      <c r="E1094" s="15"/>
      <c r="F1094" s="15"/>
      <c r="G1094" s="15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7">
        <f t="shared" ca="1" si="30"/>
        <v>44493</v>
      </c>
      <c r="V1094" s="18">
        <f t="shared" ca="1" si="29"/>
        <v>121.8986301369863</v>
      </c>
      <c r="W1094" s="79"/>
      <c r="X1094" s="79"/>
      <c r="Y1094" s="82"/>
    </row>
    <row r="1095" spans="1:25" ht="20.100000000000001" customHeight="1" thickTop="1" thickBot="1">
      <c r="A1095" s="14" t="s">
        <v>1111</v>
      </c>
      <c r="B1095" s="19"/>
      <c r="C1095" s="10"/>
      <c r="D1095" s="17"/>
      <c r="E1095" s="15"/>
      <c r="F1095" s="15"/>
      <c r="G1095" s="15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7">
        <f t="shared" ca="1" si="30"/>
        <v>44493</v>
      </c>
      <c r="V1095" s="18">
        <f t="shared" ca="1" si="29"/>
        <v>121.8986301369863</v>
      </c>
      <c r="W1095" s="79"/>
      <c r="X1095" s="79"/>
      <c r="Y1095" s="82"/>
    </row>
    <row r="1096" spans="1:25" ht="20.100000000000001" customHeight="1" thickTop="1" thickBot="1">
      <c r="A1096" s="14" t="s">
        <v>1112</v>
      </c>
      <c r="B1096" s="19"/>
      <c r="C1096" s="10"/>
      <c r="D1096" s="17"/>
      <c r="E1096" s="15"/>
      <c r="F1096" s="15"/>
      <c r="G1096" s="15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7">
        <f t="shared" ca="1" si="30"/>
        <v>44493</v>
      </c>
      <c r="V1096" s="18">
        <f t="shared" ca="1" si="29"/>
        <v>121.8986301369863</v>
      </c>
      <c r="W1096" s="79"/>
      <c r="X1096" s="79"/>
      <c r="Y1096" s="82"/>
    </row>
    <row r="1097" spans="1:25" ht="20.100000000000001" customHeight="1" thickTop="1" thickBot="1">
      <c r="A1097" s="14" t="s">
        <v>1113</v>
      </c>
      <c r="B1097" s="19"/>
      <c r="C1097" s="10"/>
      <c r="D1097" s="17"/>
      <c r="E1097" s="15"/>
      <c r="F1097" s="15"/>
      <c r="G1097" s="15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7">
        <f t="shared" ca="1" si="30"/>
        <v>44493</v>
      </c>
      <c r="V1097" s="18">
        <f t="shared" ref="V1097:V1122" ca="1" si="31">+(U1097-D1097)/365</f>
        <v>121.8986301369863</v>
      </c>
      <c r="W1097" s="79"/>
      <c r="X1097" s="79"/>
      <c r="Y1097" s="82"/>
    </row>
    <row r="1098" spans="1:25" ht="20.100000000000001" customHeight="1" thickTop="1" thickBot="1">
      <c r="A1098" s="14" t="s">
        <v>1114</v>
      </c>
      <c r="B1098" s="19"/>
      <c r="C1098" s="10"/>
      <c r="D1098" s="17"/>
      <c r="E1098" s="15"/>
      <c r="F1098" s="15"/>
      <c r="G1098" s="15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7">
        <f t="shared" ca="1" si="30"/>
        <v>44493</v>
      </c>
      <c r="V1098" s="18">
        <f t="shared" ca="1" si="31"/>
        <v>121.8986301369863</v>
      </c>
      <c r="W1098" s="79"/>
      <c r="X1098" s="79"/>
      <c r="Y1098" s="82"/>
    </row>
    <row r="1099" spans="1:25" ht="20.100000000000001" customHeight="1" thickTop="1" thickBot="1">
      <c r="A1099" s="14" t="s">
        <v>1115</v>
      </c>
      <c r="B1099" s="19"/>
      <c r="C1099" s="10"/>
      <c r="D1099" s="17"/>
      <c r="E1099" s="15"/>
      <c r="F1099" s="15"/>
      <c r="G1099" s="15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7">
        <f t="shared" ca="1" si="30"/>
        <v>44493</v>
      </c>
      <c r="V1099" s="18">
        <f t="shared" ca="1" si="31"/>
        <v>121.8986301369863</v>
      </c>
      <c r="W1099" s="79"/>
      <c r="X1099" s="79"/>
      <c r="Y1099" s="82"/>
    </row>
    <row r="1100" spans="1:25" ht="20.100000000000001" customHeight="1" thickTop="1" thickBot="1">
      <c r="A1100" s="14" t="s">
        <v>1116</v>
      </c>
      <c r="B1100" s="19"/>
      <c r="C1100" s="10"/>
      <c r="D1100" s="17"/>
      <c r="E1100" s="15"/>
      <c r="F1100" s="15"/>
      <c r="G1100" s="15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7">
        <f t="shared" ca="1" si="30"/>
        <v>44493</v>
      </c>
      <c r="V1100" s="18">
        <f t="shared" ca="1" si="31"/>
        <v>121.8986301369863</v>
      </c>
      <c r="W1100" s="79"/>
      <c r="X1100" s="79"/>
      <c r="Y1100" s="82"/>
    </row>
    <row r="1101" spans="1:25" ht="20.100000000000001" customHeight="1" thickTop="1" thickBot="1">
      <c r="A1101" s="14" t="s">
        <v>1117</v>
      </c>
      <c r="B1101" s="19"/>
      <c r="C1101" s="10"/>
      <c r="D1101" s="17"/>
      <c r="E1101" s="15"/>
      <c r="F1101" s="15"/>
      <c r="G1101" s="15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7">
        <f t="shared" ca="1" si="30"/>
        <v>44493</v>
      </c>
      <c r="V1101" s="18">
        <f t="shared" ca="1" si="31"/>
        <v>121.8986301369863</v>
      </c>
      <c r="W1101" s="79"/>
      <c r="X1101" s="79"/>
      <c r="Y1101" s="82"/>
    </row>
    <row r="1102" spans="1:25" ht="20.100000000000001" customHeight="1" thickTop="1" thickBot="1">
      <c r="A1102" s="14" t="s">
        <v>1118</v>
      </c>
      <c r="B1102" s="19"/>
      <c r="C1102" s="10"/>
      <c r="D1102" s="17"/>
      <c r="E1102" s="15"/>
      <c r="F1102" s="15"/>
      <c r="G1102" s="15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7">
        <f t="shared" ca="1" si="30"/>
        <v>44493</v>
      </c>
      <c r="V1102" s="18">
        <f t="shared" ca="1" si="31"/>
        <v>121.8986301369863</v>
      </c>
      <c r="W1102" s="79"/>
      <c r="X1102" s="79"/>
      <c r="Y1102" s="82"/>
    </row>
    <row r="1103" spans="1:25" ht="20.100000000000001" customHeight="1" thickTop="1" thickBot="1">
      <c r="A1103" s="14" t="s">
        <v>1119</v>
      </c>
      <c r="B1103" s="19"/>
      <c r="C1103" s="10"/>
      <c r="D1103" s="17"/>
      <c r="E1103" s="15"/>
      <c r="F1103" s="15"/>
      <c r="G1103" s="15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7">
        <f t="shared" ref="U1103:U1122" ca="1" si="32">TODAY()</f>
        <v>44493</v>
      </c>
      <c r="V1103" s="18">
        <f t="shared" ca="1" si="31"/>
        <v>121.8986301369863</v>
      </c>
      <c r="W1103" s="79"/>
      <c r="X1103" s="79"/>
      <c r="Y1103" s="82"/>
    </row>
    <row r="1104" spans="1:25" ht="20.100000000000001" customHeight="1" thickTop="1" thickBot="1">
      <c r="A1104" s="14" t="s">
        <v>1120</v>
      </c>
      <c r="B1104" s="19"/>
      <c r="C1104" s="10"/>
      <c r="D1104" s="17"/>
      <c r="E1104" s="15"/>
      <c r="F1104" s="15"/>
      <c r="G1104" s="15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7">
        <f t="shared" ca="1" si="32"/>
        <v>44493</v>
      </c>
      <c r="V1104" s="18">
        <f t="shared" ca="1" si="31"/>
        <v>121.8986301369863</v>
      </c>
      <c r="W1104" s="79"/>
      <c r="X1104" s="79"/>
      <c r="Y1104" s="82"/>
    </row>
    <row r="1105" spans="1:25" ht="20.100000000000001" customHeight="1" thickTop="1" thickBot="1">
      <c r="A1105" s="14" t="s">
        <v>1121</v>
      </c>
      <c r="B1105" s="19"/>
      <c r="C1105" s="10"/>
      <c r="D1105" s="17"/>
      <c r="E1105" s="15"/>
      <c r="F1105" s="15"/>
      <c r="G1105" s="15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7">
        <f t="shared" ca="1" si="32"/>
        <v>44493</v>
      </c>
      <c r="V1105" s="18">
        <f t="shared" ca="1" si="31"/>
        <v>121.8986301369863</v>
      </c>
      <c r="W1105" s="79"/>
      <c r="X1105" s="79"/>
      <c r="Y1105" s="82"/>
    </row>
    <row r="1106" spans="1:25" ht="20.100000000000001" customHeight="1" thickTop="1" thickBot="1">
      <c r="A1106" s="14" t="s">
        <v>1122</v>
      </c>
      <c r="B1106" s="19"/>
      <c r="C1106" s="10"/>
      <c r="D1106" s="17"/>
      <c r="E1106" s="15"/>
      <c r="F1106" s="15"/>
      <c r="G1106" s="15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7">
        <f t="shared" ca="1" si="32"/>
        <v>44493</v>
      </c>
      <c r="V1106" s="18">
        <f t="shared" ca="1" si="31"/>
        <v>121.8986301369863</v>
      </c>
      <c r="W1106" s="79"/>
      <c r="X1106" s="79"/>
      <c r="Y1106" s="82"/>
    </row>
    <row r="1107" spans="1:25" ht="20.100000000000001" customHeight="1" thickTop="1" thickBot="1">
      <c r="A1107" s="14" t="s">
        <v>1123</v>
      </c>
      <c r="B1107" s="19"/>
      <c r="C1107" s="10"/>
      <c r="D1107" s="17"/>
      <c r="E1107" s="15"/>
      <c r="F1107" s="15"/>
      <c r="G1107" s="15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7">
        <f t="shared" ca="1" si="32"/>
        <v>44493</v>
      </c>
      <c r="V1107" s="18">
        <f t="shared" ca="1" si="31"/>
        <v>121.8986301369863</v>
      </c>
      <c r="W1107" s="79"/>
      <c r="X1107" s="79"/>
      <c r="Y1107" s="82"/>
    </row>
    <row r="1108" spans="1:25" ht="20.100000000000001" customHeight="1" thickTop="1" thickBot="1">
      <c r="A1108" s="14" t="s">
        <v>1124</v>
      </c>
      <c r="B1108" s="19"/>
      <c r="C1108" s="10"/>
      <c r="D1108" s="17"/>
      <c r="E1108" s="15"/>
      <c r="F1108" s="15"/>
      <c r="G1108" s="15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7">
        <f t="shared" ca="1" si="32"/>
        <v>44493</v>
      </c>
      <c r="V1108" s="18">
        <f t="shared" ca="1" si="31"/>
        <v>121.8986301369863</v>
      </c>
      <c r="W1108" s="79"/>
      <c r="X1108" s="79"/>
      <c r="Y1108" s="82"/>
    </row>
    <row r="1109" spans="1:25" ht="20.100000000000001" customHeight="1" thickTop="1" thickBot="1">
      <c r="A1109" s="14" t="s">
        <v>1125</v>
      </c>
      <c r="B1109" s="19"/>
      <c r="C1109" s="10"/>
      <c r="D1109" s="17"/>
      <c r="E1109" s="15"/>
      <c r="F1109" s="15"/>
      <c r="G1109" s="15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7">
        <f t="shared" ca="1" si="32"/>
        <v>44493</v>
      </c>
      <c r="V1109" s="18">
        <f t="shared" ca="1" si="31"/>
        <v>121.8986301369863</v>
      </c>
      <c r="W1109" s="79"/>
      <c r="X1109" s="79"/>
      <c r="Y1109" s="82"/>
    </row>
    <row r="1110" spans="1:25" ht="20.100000000000001" customHeight="1" thickTop="1" thickBot="1">
      <c r="A1110" s="14" t="s">
        <v>1126</v>
      </c>
      <c r="B1110" s="19"/>
      <c r="C1110" s="10"/>
      <c r="D1110" s="17"/>
      <c r="E1110" s="15"/>
      <c r="F1110" s="15"/>
      <c r="G1110" s="15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7">
        <f t="shared" ca="1" si="32"/>
        <v>44493</v>
      </c>
      <c r="V1110" s="18">
        <f t="shared" ca="1" si="31"/>
        <v>121.8986301369863</v>
      </c>
      <c r="W1110" s="79"/>
      <c r="X1110" s="79"/>
      <c r="Y1110" s="82"/>
    </row>
    <row r="1111" spans="1:25" ht="20.100000000000001" customHeight="1" thickTop="1" thickBot="1">
      <c r="A1111" s="14" t="s">
        <v>1127</v>
      </c>
      <c r="B1111" s="19"/>
      <c r="C1111" s="10"/>
      <c r="D1111" s="17"/>
      <c r="E1111" s="15"/>
      <c r="F1111" s="15"/>
      <c r="G1111" s="15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7">
        <f t="shared" ca="1" si="32"/>
        <v>44493</v>
      </c>
      <c r="V1111" s="18">
        <f t="shared" ca="1" si="31"/>
        <v>121.8986301369863</v>
      </c>
      <c r="W1111" s="79"/>
      <c r="X1111" s="79"/>
      <c r="Y1111" s="82"/>
    </row>
    <row r="1112" spans="1:25" ht="20.100000000000001" customHeight="1" thickTop="1" thickBot="1">
      <c r="A1112" s="14" t="s">
        <v>1128</v>
      </c>
      <c r="B1112" s="19"/>
      <c r="C1112" s="10"/>
      <c r="D1112" s="17"/>
      <c r="E1112" s="15"/>
      <c r="F1112" s="15"/>
      <c r="G1112" s="15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7">
        <f t="shared" ca="1" si="32"/>
        <v>44493</v>
      </c>
      <c r="V1112" s="18">
        <f t="shared" ca="1" si="31"/>
        <v>121.8986301369863</v>
      </c>
      <c r="W1112" s="79"/>
      <c r="X1112" s="79"/>
      <c r="Y1112" s="82"/>
    </row>
    <row r="1113" spans="1:25" ht="20.100000000000001" customHeight="1" thickTop="1" thickBot="1">
      <c r="A1113" s="14" t="s">
        <v>1129</v>
      </c>
      <c r="B1113" s="19"/>
      <c r="C1113" s="10"/>
      <c r="D1113" s="17"/>
      <c r="E1113" s="15"/>
      <c r="F1113" s="15"/>
      <c r="G1113" s="15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7">
        <f t="shared" ca="1" si="32"/>
        <v>44493</v>
      </c>
      <c r="V1113" s="18">
        <f t="shared" ca="1" si="31"/>
        <v>121.8986301369863</v>
      </c>
      <c r="W1113" s="79"/>
      <c r="X1113" s="79"/>
      <c r="Y1113" s="82"/>
    </row>
    <row r="1114" spans="1:25" ht="20.100000000000001" customHeight="1" thickTop="1" thickBot="1">
      <c r="A1114" s="14" t="s">
        <v>1130</v>
      </c>
      <c r="B1114" s="19"/>
      <c r="C1114" s="10"/>
      <c r="D1114" s="17"/>
      <c r="E1114" s="15"/>
      <c r="F1114" s="15"/>
      <c r="G1114" s="15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7">
        <f t="shared" ca="1" si="32"/>
        <v>44493</v>
      </c>
      <c r="V1114" s="18">
        <f t="shared" ca="1" si="31"/>
        <v>121.8986301369863</v>
      </c>
      <c r="W1114" s="79"/>
      <c r="X1114" s="79"/>
      <c r="Y1114" s="82"/>
    </row>
    <row r="1115" spans="1:25" ht="20.100000000000001" customHeight="1" thickTop="1" thickBot="1">
      <c r="A1115" s="14" t="s">
        <v>1131</v>
      </c>
      <c r="B1115" s="19"/>
      <c r="C1115" s="10"/>
      <c r="D1115" s="17"/>
      <c r="E1115" s="15"/>
      <c r="F1115" s="15"/>
      <c r="G1115" s="15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7">
        <f t="shared" ca="1" si="32"/>
        <v>44493</v>
      </c>
      <c r="V1115" s="18">
        <f t="shared" ca="1" si="31"/>
        <v>121.8986301369863</v>
      </c>
      <c r="W1115" s="79"/>
      <c r="X1115" s="79"/>
      <c r="Y1115" s="82"/>
    </row>
    <row r="1116" spans="1:25" ht="20.100000000000001" customHeight="1" thickTop="1" thickBot="1">
      <c r="A1116" s="14" t="s">
        <v>1132</v>
      </c>
      <c r="B1116" s="19"/>
      <c r="C1116" s="10"/>
      <c r="D1116" s="17"/>
      <c r="E1116" s="15"/>
      <c r="F1116" s="15"/>
      <c r="G1116" s="15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7">
        <f t="shared" ca="1" si="32"/>
        <v>44493</v>
      </c>
      <c r="V1116" s="18">
        <f t="shared" ca="1" si="31"/>
        <v>121.8986301369863</v>
      </c>
      <c r="W1116" s="79"/>
      <c r="X1116" s="79"/>
      <c r="Y1116" s="82"/>
    </row>
    <row r="1117" spans="1:25" ht="20.100000000000001" customHeight="1" thickTop="1" thickBot="1">
      <c r="A1117" s="14" t="s">
        <v>1133</v>
      </c>
      <c r="B1117" s="19"/>
      <c r="C1117" s="10"/>
      <c r="D1117" s="17"/>
      <c r="E1117" s="15"/>
      <c r="F1117" s="15"/>
      <c r="G1117" s="15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7">
        <f t="shared" ca="1" si="32"/>
        <v>44493</v>
      </c>
      <c r="V1117" s="18">
        <f t="shared" ca="1" si="31"/>
        <v>121.8986301369863</v>
      </c>
      <c r="W1117" s="79"/>
      <c r="X1117" s="79"/>
      <c r="Y1117" s="82"/>
    </row>
    <row r="1118" spans="1:25" ht="20.100000000000001" customHeight="1" thickTop="1" thickBot="1">
      <c r="A1118" s="14" t="s">
        <v>1134</v>
      </c>
      <c r="B1118" s="19"/>
      <c r="C1118" s="10"/>
      <c r="D1118" s="17"/>
      <c r="E1118" s="15"/>
      <c r="F1118" s="15"/>
      <c r="G1118" s="15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7">
        <f t="shared" ca="1" si="32"/>
        <v>44493</v>
      </c>
      <c r="V1118" s="18">
        <f t="shared" ca="1" si="31"/>
        <v>121.8986301369863</v>
      </c>
      <c r="W1118" s="79"/>
      <c r="X1118" s="79"/>
      <c r="Y1118" s="82"/>
    </row>
    <row r="1119" spans="1:25" ht="20.100000000000001" customHeight="1" thickTop="1" thickBot="1">
      <c r="A1119" s="14" t="s">
        <v>1135</v>
      </c>
      <c r="B1119" s="19"/>
      <c r="C1119" s="10"/>
      <c r="D1119" s="17"/>
      <c r="E1119" s="15"/>
      <c r="F1119" s="15"/>
      <c r="G1119" s="15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7">
        <f t="shared" ca="1" si="32"/>
        <v>44493</v>
      </c>
      <c r="V1119" s="18">
        <f t="shared" ca="1" si="31"/>
        <v>121.8986301369863</v>
      </c>
      <c r="W1119" s="79"/>
      <c r="X1119" s="79"/>
      <c r="Y1119" s="82"/>
    </row>
    <row r="1120" spans="1:25" ht="20.100000000000001" customHeight="1" thickTop="1" thickBot="1">
      <c r="A1120" s="14" t="s">
        <v>1136</v>
      </c>
      <c r="B1120" s="19"/>
      <c r="C1120" s="10"/>
      <c r="D1120" s="17"/>
      <c r="E1120" s="15"/>
      <c r="F1120" s="15"/>
      <c r="G1120" s="15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7">
        <f t="shared" ca="1" si="32"/>
        <v>44493</v>
      </c>
      <c r="V1120" s="18">
        <f t="shared" ca="1" si="31"/>
        <v>121.8986301369863</v>
      </c>
      <c r="W1120" s="79"/>
      <c r="X1120" s="79"/>
      <c r="Y1120" s="82"/>
    </row>
    <row r="1121" spans="1:25" ht="20.100000000000001" customHeight="1" thickTop="1" thickBot="1">
      <c r="A1121" s="14" t="s">
        <v>1137</v>
      </c>
      <c r="B1121" s="19"/>
      <c r="C1121" s="10"/>
      <c r="D1121" s="17"/>
      <c r="E1121" s="15"/>
      <c r="F1121" s="15"/>
      <c r="G1121" s="15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7">
        <f t="shared" ca="1" si="32"/>
        <v>44493</v>
      </c>
      <c r="V1121" s="18">
        <f t="shared" ca="1" si="31"/>
        <v>121.8986301369863</v>
      </c>
      <c r="W1121" s="79"/>
      <c r="X1121" s="79"/>
      <c r="Y1121" s="82"/>
    </row>
    <row r="1122" spans="1:25" ht="20.100000000000001" customHeight="1" thickTop="1">
      <c r="A1122" s="20" t="s">
        <v>1138</v>
      </c>
      <c r="B1122" s="21"/>
      <c r="C1122" s="10"/>
      <c r="D1122" s="23"/>
      <c r="E1122" s="22"/>
      <c r="F1122" s="22"/>
      <c r="G1122" s="22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3">
        <f t="shared" ca="1" si="32"/>
        <v>44493</v>
      </c>
      <c r="V1122" s="25">
        <f t="shared" ca="1" si="31"/>
        <v>121.8986301369863</v>
      </c>
      <c r="W1122" s="79"/>
      <c r="X1122" s="79"/>
      <c r="Y1122" s="82"/>
    </row>
    <row r="1123" spans="1:25" s="27" customFormat="1" ht="20.100000000000001" customHeight="1">
      <c r="A1123" s="114" t="s">
        <v>1139</v>
      </c>
      <c r="B1123" s="115"/>
      <c r="C1123" s="26">
        <f t="shared" ref="C1123:O1123" si="33">COUNTA(C9:C1122)</f>
        <v>102</v>
      </c>
      <c r="D1123" s="26">
        <f t="shared" si="33"/>
        <v>103</v>
      </c>
      <c r="E1123" s="26">
        <f t="shared" si="33"/>
        <v>118</v>
      </c>
      <c r="F1123" s="26">
        <f t="shared" si="33"/>
        <v>116</v>
      </c>
      <c r="G1123" s="26">
        <f t="shared" si="33"/>
        <v>119</v>
      </c>
      <c r="H1123" s="26">
        <f t="shared" si="33"/>
        <v>120</v>
      </c>
      <c r="I1123" s="26">
        <f t="shared" si="33"/>
        <v>120</v>
      </c>
      <c r="J1123" s="26"/>
      <c r="K1123" s="26">
        <f t="shared" si="33"/>
        <v>3</v>
      </c>
      <c r="L1123" s="26">
        <f t="shared" si="33"/>
        <v>1</v>
      </c>
      <c r="M1123" s="26">
        <f>COUNTA(M9:M1122)</f>
        <v>43</v>
      </c>
      <c r="N1123" s="26">
        <f t="shared" si="33"/>
        <v>40</v>
      </c>
      <c r="O1123" s="26">
        <f t="shared" si="33"/>
        <v>32</v>
      </c>
      <c r="P1123" s="26">
        <f>COUNTA(P9:P1122)</f>
        <v>0</v>
      </c>
      <c r="Q1123" s="26">
        <f>COUNTA(Q9:Q1122)</f>
        <v>0</v>
      </c>
      <c r="R1123" s="26">
        <f>COUNTA(R9:R1122)</f>
        <v>0</v>
      </c>
      <c r="S1123" s="26">
        <f>COUNTA(S9:S1122)</f>
        <v>0</v>
      </c>
      <c r="T1123" s="26">
        <f>COUNTA(T9:T1122)</f>
        <v>0</v>
      </c>
      <c r="U1123" s="26"/>
      <c r="V1123" s="26"/>
      <c r="W1123" s="26"/>
      <c r="X1123" s="26"/>
      <c r="Y1123"/>
    </row>
    <row r="1124" spans="1:25" ht="15.75">
      <c r="A1124" s="113"/>
      <c r="B1124" s="113"/>
      <c r="C1124" s="113"/>
      <c r="D1124" s="28"/>
      <c r="E1124" s="28"/>
      <c r="F1124" s="29"/>
      <c r="G1124" s="29"/>
      <c r="H1124" s="29"/>
      <c r="I1124" s="29"/>
      <c r="J1124" s="29"/>
      <c r="K1124" s="29"/>
      <c r="L1124" s="29"/>
      <c r="M1124" s="28"/>
      <c r="N1124" s="28"/>
      <c r="O1124" s="28"/>
      <c r="P1124" s="29"/>
      <c r="Q1124" s="29"/>
      <c r="R1124" s="29"/>
      <c r="S1124" s="29"/>
      <c r="T1124" s="29"/>
      <c r="U1124" s="29"/>
      <c r="V1124" s="28"/>
    </row>
    <row r="1125" spans="1:25" ht="15.75">
      <c r="F1125" s="1"/>
      <c r="V1125" s="28"/>
    </row>
    <row r="1126" spans="1:25" ht="15.75">
      <c r="V1126" s="28"/>
    </row>
    <row r="1127" spans="1:25" ht="15.75">
      <c r="V1127" s="29"/>
    </row>
  </sheetData>
  <autoFilter ref="A8:CK1126"/>
  <mergeCells count="24">
    <mergeCell ref="Y7:Y8"/>
    <mergeCell ref="X7:X8"/>
    <mergeCell ref="W5:Y5"/>
    <mergeCell ref="W7:W8"/>
    <mergeCell ref="A1124:C1124"/>
    <mergeCell ref="G7:G8"/>
    <mergeCell ref="H7:H8"/>
    <mergeCell ref="I7:I8"/>
    <mergeCell ref="K7:L7"/>
    <mergeCell ref="B7:B8"/>
    <mergeCell ref="A1123:B1123"/>
    <mergeCell ref="A1:V1"/>
    <mergeCell ref="A2:V2"/>
    <mergeCell ref="A3:V3"/>
    <mergeCell ref="A7:A8"/>
    <mergeCell ref="P7:S7"/>
    <mergeCell ref="U7:U8"/>
    <mergeCell ref="V7:V8"/>
    <mergeCell ref="T7:T8"/>
    <mergeCell ref="E7:E8"/>
    <mergeCell ref="F7:F8"/>
    <mergeCell ref="M7:O7"/>
    <mergeCell ref="C7:C8"/>
    <mergeCell ref="D7:D8"/>
  </mergeCells>
  <conditionalFormatting sqref="B209:B541 B9 B11:B56 B129:B207">
    <cfRule type="duplicateValues" dxfId="14" priority="9"/>
  </conditionalFormatting>
  <conditionalFormatting sqref="B208">
    <cfRule type="duplicateValues" dxfId="13" priority="8"/>
  </conditionalFormatting>
  <conditionalFormatting sqref="B10">
    <cfRule type="duplicateValues" dxfId="12" priority="7"/>
  </conditionalFormatting>
  <conditionalFormatting sqref="B9:B56 B129:B1122">
    <cfRule type="duplicateValues" dxfId="11" priority="6" stopIfTrue="1"/>
  </conditionalFormatting>
  <conditionalFormatting sqref="B592:B705">
    <cfRule type="duplicateValues" dxfId="10" priority="5"/>
  </conditionalFormatting>
  <conditionalFormatting sqref="B57 B59:B128">
    <cfRule type="duplicateValues" dxfId="9" priority="4"/>
  </conditionalFormatting>
  <conditionalFormatting sqref="B58">
    <cfRule type="duplicateValues" dxfId="8" priority="3"/>
  </conditionalFormatting>
  <conditionalFormatting sqref="B57:B128">
    <cfRule type="duplicateValues" dxfId="7" priority="2" stopIfTrue="1"/>
  </conditionalFormatting>
  <conditionalFormatting sqref="B9:B131">
    <cfRule type="duplicateValues" dxfId="6" priority="1" stopIfTrue="1"/>
  </conditionalFormatting>
  <printOptions horizontalCentered="1"/>
  <pageMargins left="0.31496062992125984" right="0.23622047244094491" top="0.6692913385826772" bottom="0.55118110236220474" header="0.31496062992125984" footer="0.31496062992125984"/>
  <pageSetup paperSize="9" scale="80" orientation="portrait" r:id="rId1"/>
  <headerFooter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Estatistica!$D$2:$D$6</xm:f>
          </x14:formula1>
          <xm:sqref>W9:W1122</xm:sqref>
        </x14:dataValidation>
        <x14:dataValidation type="list" allowBlank="1" showInputMessage="1" showErrorMessage="1">
          <x14:formula1>
            <xm:f>Estatistica!$D$8:$D$14</xm:f>
          </x14:formula1>
          <xm:sqref>X9:X1122</xm:sqref>
        </x14:dataValidation>
        <x14:dataValidation type="list" allowBlank="1" showInputMessage="1" showErrorMessage="1">
          <x14:formula1>
            <xm:f>Estatistica!$A$2:$A$19</xm:f>
          </x14:formula1>
          <xm:sqref>C9:C1122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E28"/>
  <sheetViews>
    <sheetView zoomScale="140" zoomScaleNormal="140" workbookViewId="0">
      <selection activeCell="G20" sqref="G20"/>
    </sheetView>
  </sheetViews>
  <sheetFormatPr defaultRowHeight="15"/>
  <cols>
    <col min="1" max="1" width="24.28515625" customWidth="1"/>
    <col min="2" max="2" width="16.85546875" customWidth="1"/>
    <col min="3" max="3" width="14.5703125" customWidth="1"/>
    <col min="4" max="4" width="42.28515625" customWidth="1"/>
    <col min="5" max="5" width="14.7109375" customWidth="1"/>
    <col min="7" max="7" width="28.28515625" customWidth="1"/>
  </cols>
  <sheetData>
    <row r="1" spans="1:5" ht="21">
      <c r="A1" s="93" t="s">
        <v>1353</v>
      </c>
      <c r="B1" s="94" t="s">
        <v>1381</v>
      </c>
      <c r="D1" s="80" t="s">
        <v>1365</v>
      </c>
      <c r="E1" s="104" t="s">
        <v>1382</v>
      </c>
    </row>
    <row r="2" spans="1:5" ht="15.75">
      <c r="A2" s="95" t="s">
        <v>1354</v>
      </c>
      <c r="B2" s="96">
        <f>COUNTIF('Rol de Membros da JIMUA'!C9:C1114,"Alberto Neto")</f>
        <v>12</v>
      </c>
      <c r="D2" s="98" t="s">
        <v>1366</v>
      </c>
      <c r="E2" s="102">
        <f>COUNTIF('Rol de Membros da JIMUA'!W9:W1114,"Convite")</f>
        <v>0</v>
      </c>
    </row>
    <row r="3" spans="1:5" ht="15.75">
      <c r="A3" s="95" t="s">
        <v>1355</v>
      </c>
      <c r="B3" s="96">
        <f>COUNTIF('Rol de Membros da JIMUA'!C9:C1114,"António Rocha")</f>
        <v>0</v>
      </c>
      <c r="D3" s="98" t="s">
        <v>1367</v>
      </c>
      <c r="E3" s="102">
        <f>COUNTIF('Rol de Membros da JIMUA'!W9:W1114,"Evangelização")</f>
        <v>0</v>
      </c>
    </row>
    <row r="4" spans="1:5" ht="15.75">
      <c r="A4" s="95" t="s">
        <v>1356</v>
      </c>
      <c r="B4" s="96">
        <f>COUNTIF('Rol de Membros da JIMUA'!C9:C1114,"Coríntios")</f>
        <v>4</v>
      </c>
      <c r="D4" s="98" t="s">
        <v>1368</v>
      </c>
      <c r="E4" s="102">
        <f>COUNTIF('Rol de Membros da JIMUA'!W9:W1114,"Novo Convertido")</f>
        <v>0</v>
      </c>
    </row>
    <row r="5" spans="1:5" ht="15.75">
      <c r="A5" s="95" t="s">
        <v>1311</v>
      </c>
      <c r="B5" s="96">
        <f>COUNTIF('Rol de Membros da JIMUA'!C9:C1114,"Damasco")</f>
        <v>2</v>
      </c>
      <c r="D5" s="98" t="s">
        <v>1369</v>
      </c>
      <c r="E5" s="102">
        <f>COUNTIF('Rol de Membros da JIMUA'!W9:W1114,"Transferência de uma outra igreja")</f>
        <v>0</v>
      </c>
    </row>
    <row r="6" spans="1:5" ht="15.75">
      <c r="A6" s="95" t="s">
        <v>1284</v>
      </c>
      <c r="B6" s="96">
        <f>COUNTIF('Rol de Membros da JIMUA'!C9:C1114,"Daniel")</f>
        <v>10</v>
      </c>
      <c r="D6" s="98" t="s">
        <v>1370</v>
      </c>
      <c r="E6" s="102">
        <f>COUNTIF('Rol de Membros da JIMUA'!W9:W1114,"Outras")</f>
        <v>1</v>
      </c>
    </row>
    <row r="7" spans="1:5" ht="18.75">
      <c r="A7" s="95" t="s">
        <v>1275</v>
      </c>
      <c r="B7" s="96">
        <f>COUNTIF('Rol de Membros da JIMUA'!C9:C1114,"Elias")</f>
        <v>10</v>
      </c>
      <c r="D7" s="81" t="s">
        <v>1371</v>
      </c>
      <c r="E7" s="105" t="s">
        <v>1382</v>
      </c>
    </row>
    <row r="8" spans="1:5" ht="15.75">
      <c r="A8" s="95" t="s">
        <v>1357</v>
      </c>
      <c r="B8" s="96">
        <f>COUNTIF('Rol de Membros da JIMUA'!C9:C1114,"Isaias")</f>
        <v>0</v>
      </c>
      <c r="D8" s="99" t="s">
        <v>1372</v>
      </c>
      <c r="E8" s="106">
        <f>COUNTIF('Rol de Membros da JIMUA'!X9:X1114,"Ensino Primário")</f>
        <v>0</v>
      </c>
    </row>
    <row r="9" spans="1:5" ht="15.75">
      <c r="A9" s="95" t="s">
        <v>1358</v>
      </c>
      <c r="B9" s="96">
        <f>COUNTIF('Rol de Membros da JIMUA'!C9:C1114,"Alberto Neto")</f>
        <v>12</v>
      </c>
      <c r="D9" s="99" t="s">
        <v>1373</v>
      </c>
      <c r="E9" s="106">
        <f>COUNTIF('Rol de Membros da JIMUA'!X9:X1114,"1º Ciclo")</f>
        <v>0</v>
      </c>
    </row>
    <row r="10" spans="1:5" ht="15.75">
      <c r="A10" s="95" t="s">
        <v>1359</v>
      </c>
      <c r="B10" s="96">
        <f>COUNTIF('Rol de Membros da JIMUA'!C9:C1114,"João Baptista")</f>
        <v>3</v>
      </c>
      <c r="D10" s="99" t="s">
        <v>1374</v>
      </c>
      <c r="E10" s="106">
        <f>COUNTIF('Rol de Membros da JIMUA'!X9:X1114,"2º Ciclo")</f>
        <v>0</v>
      </c>
    </row>
    <row r="11" spans="1:5" ht="15.75">
      <c r="A11" s="95" t="s">
        <v>1360</v>
      </c>
      <c r="B11" s="96">
        <f>COUNTIF('Rol de Membros da JIMUA'!C9:C1114,"Joaquim Murimba")</f>
        <v>9</v>
      </c>
      <c r="D11" s="99" t="s">
        <v>1375</v>
      </c>
      <c r="E11" s="106">
        <f>COUNTIF('Rol de Membros da JIMUA'!X9:X1114,"Curso Técnico")</f>
        <v>1</v>
      </c>
    </row>
    <row r="12" spans="1:5" ht="15.75">
      <c r="A12" s="95" t="s">
        <v>1303</v>
      </c>
      <c r="B12" s="96">
        <f>COUNTIF('Rol de Membros da JIMUA'!C9:C1114,"Josué")</f>
        <v>10</v>
      </c>
      <c r="D12" s="99" t="s">
        <v>1376</v>
      </c>
      <c r="E12" s="106">
        <f>COUNTIF('Rol de Membros da JIMUA'!X9:X1114,"Bacharelado")</f>
        <v>0</v>
      </c>
    </row>
    <row r="13" spans="1:5" ht="15.75">
      <c r="A13" s="95" t="s">
        <v>1361</v>
      </c>
      <c r="B13" s="96">
        <f>COUNTIF('Rol de Membros da JIMUA'!C9:C1114,"Jerusalém")</f>
        <v>0</v>
      </c>
      <c r="D13" s="99" t="s">
        <v>1377</v>
      </c>
      <c r="E13" s="106">
        <f>COUNTIF('Rol de Membros da JIMUA'!X9:X1114,"Licenciado")</f>
        <v>1</v>
      </c>
    </row>
    <row r="14" spans="1:5" ht="15.75">
      <c r="A14" s="95" t="s">
        <v>1362</v>
      </c>
      <c r="B14" s="96">
        <f>COUNTIF('Rol de Membros da JIMUA'!C9:C1114,"Marcela da Silva")</f>
        <v>12</v>
      </c>
      <c r="D14" s="99" t="s">
        <v>1378</v>
      </c>
      <c r="E14" s="106">
        <f>COUNTIF('Rol de Membros da JIMUA'!X9:X1114,"Outros")</f>
        <v>0</v>
      </c>
    </row>
    <row r="15" spans="1:5" ht="15.75">
      <c r="A15" s="95" t="s">
        <v>1254</v>
      </c>
      <c r="B15" s="96">
        <f>COUNTIF('Rol de Membros da JIMUA'!C9:C1114,"Nazaré")</f>
        <v>5</v>
      </c>
      <c r="D15" s="92" t="s">
        <v>1384</v>
      </c>
      <c r="E15" s="91" t="s">
        <v>1382</v>
      </c>
    </row>
    <row r="16" spans="1:5" ht="15.75">
      <c r="A16" s="95" t="s">
        <v>1287</v>
      </c>
      <c r="B16" s="96">
        <f>COUNTIF('Rol de Membros da JIMUA'!C9:C1114,"Peniel")</f>
        <v>5</v>
      </c>
      <c r="D16" s="100" t="s">
        <v>1385</v>
      </c>
      <c r="E16" s="103">
        <f>COUNTIF('Rol de Membros da JIMUA'!H9:H1114,"F")</f>
        <v>66</v>
      </c>
    </row>
    <row r="17" spans="1:5" ht="15.75">
      <c r="A17" s="95" t="s">
        <v>1363</v>
      </c>
      <c r="B17" s="96">
        <f>COUNTIF('Rol de Membros da JIMUA'!C9:C1114,"Rev. Teodoro Webba")</f>
        <v>1</v>
      </c>
      <c r="D17" s="100" t="s">
        <v>1386</v>
      </c>
      <c r="E17" s="103">
        <f>COUNTIF('Rol de Membros da JIMUA'!H9:H1114,"M")</f>
        <v>54</v>
      </c>
    </row>
    <row r="18" spans="1:5" ht="15.75">
      <c r="A18" s="95" t="s">
        <v>1271</v>
      </c>
      <c r="B18" s="96">
        <f>COUNTIF('Rol de Membros da JIMUA'!C9:C1114,"S.Pedro")</f>
        <v>2</v>
      </c>
      <c r="D18" s="100" t="s">
        <v>1388</v>
      </c>
      <c r="E18" s="103">
        <f>SUM(E16:E17)</f>
        <v>120</v>
      </c>
    </row>
    <row r="19" spans="1:5" ht="21">
      <c r="A19" s="95" t="s">
        <v>1364</v>
      </c>
      <c r="B19" s="96">
        <f>COUNTIF('Rol de Membros da JIMUA'!C9:C1114,"Sebastião Gaspar")</f>
        <v>6</v>
      </c>
      <c r="D19" s="80" t="s">
        <v>1389</v>
      </c>
      <c r="E19" s="104" t="s">
        <v>1382</v>
      </c>
    </row>
    <row r="20" spans="1:5" ht="15.75">
      <c r="D20" s="98" t="s">
        <v>19</v>
      </c>
      <c r="E20" s="102">
        <f>COUNTIF('Rol de Membros da JIMUA'!M9:M1114,"X")</f>
        <v>43</v>
      </c>
    </row>
    <row r="21" spans="1:5" ht="15.75">
      <c r="A21" s="97" t="s">
        <v>10</v>
      </c>
      <c r="B21" s="97" t="s">
        <v>1382</v>
      </c>
      <c r="D21" s="98" t="s">
        <v>1390</v>
      </c>
      <c r="E21" s="102">
        <f>COUNTIF('Rol de Membros da JIMUA'!N9:N1114,"X")</f>
        <v>40</v>
      </c>
    </row>
    <row r="22" spans="1:5" ht="15.75">
      <c r="A22" s="101" t="s">
        <v>1391</v>
      </c>
      <c r="B22" s="102">
        <f>COUNTIF('Rol de Membros da JIMUA'!I9:I1114,"C")</f>
        <v>3</v>
      </c>
      <c r="D22" s="98" t="s">
        <v>21</v>
      </c>
      <c r="E22" s="102">
        <f>COUNTIF('Rol de Membros da JIMUA'!O9:O1114,"X")</f>
        <v>32</v>
      </c>
    </row>
    <row r="23" spans="1:5" ht="15.75">
      <c r="A23" s="101" t="s">
        <v>1392</v>
      </c>
      <c r="B23" s="102">
        <f>COUNTIF('Rol de Membros da JIMUA'!I9:I1114,"S")</f>
        <v>117</v>
      </c>
      <c r="D23" s="98" t="s">
        <v>17</v>
      </c>
      <c r="E23" s="102">
        <f>COUNTIF('Rol de Membros da JIMUA'!K9:K1114,"X")</f>
        <v>2</v>
      </c>
    </row>
    <row r="24" spans="1:5" ht="18.75">
      <c r="D24" s="81" t="s">
        <v>1393</v>
      </c>
      <c r="E24" s="105" t="s">
        <v>1382</v>
      </c>
    </row>
    <row r="25" spans="1:5" ht="15.75">
      <c r="D25" s="99" t="s">
        <v>25</v>
      </c>
      <c r="E25" s="106">
        <f>COUNTIF('Rol de Membros da JIMUA'!S9:S1114,"X")</f>
        <v>0</v>
      </c>
    </row>
    <row r="26" spans="1:5" ht="15.75">
      <c r="D26" s="99" t="s">
        <v>22</v>
      </c>
      <c r="E26" s="106">
        <f>COUNTIF('Rol de Membros da JIMUA'!P9:P1114,"X")</f>
        <v>0</v>
      </c>
    </row>
    <row r="27" spans="1:5" ht="15.75">
      <c r="D27" s="99" t="s">
        <v>24</v>
      </c>
      <c r="E27" s="106">
        <f>COUNTIF('Rol de Membros da JIMUA'!R9:R1114,"X")</f>
        <v>0</v>
      </c>
    </row>
    <row r="28" spans="1:5" ht="15.75">
      <c r="D28" s="99" t="s">
        <v>23</v>
      </c>
      <c r="E28" s="106">
        <f>COUNTIF('Rol de Membros da JIMUA'!Q9:Q1114,"X")</f>
        <v>0</v>
      </c>
    </row>
  </sheetData>
  <dataValidations count="2">
    <dataValidation type="list" allowBlank="1" showInputMessage="1" showErrorMessage="1" sqref="C10">
      <formula1>$D$2:$D$6</formula1>
    </dataValidation>
    <dataValidation type="list" allowBlank="1" showInputMessage="1" showErrorMessage="1" sqref="C13 D8:D14">
      <formula1>$D$8:$D$14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B11"/>
  <sheetViews>
    <sheetView tabSelected="1" zoomScale="150" zoomScaleNormal="150" workbookViewId="0">
      <selection activeCell="E11" sqref="E11"/>
    </sheetView>
  </sheetViews>
  <sheetFormatPr defaultRowHeight="15"/>
  <cols>
    <col min="1" max="1" width="34.85546875" customWidth="1"/>
    <col min="2" max="2" width="31.42578125" customWidth="1"/>
    <col min="3" max="3" width="15.5703125" customWidth="1"/>
    <col min="4" max="4" width="12.5703125" customWidth="1"/>
    <col min="5" max="5" width="12.140625" customWidth="1"/>
    <col min="6" max="6" width="25" customWidth="1"/>
    <col min="9" max="9" width="11.28515625" bestFit="1" customWidth="1"/>
    <col min="10" max="10" width="9.140625" customWidth="1"/>
    <col min="11" max="11" width="11.42578125" customWidth="1"/>
  </cols>
  <sheetData>
    <row r="1" spans="1:2" ht="24" customHeight="1">
      <c r="A1" s="88" t="s">
        <v>1383</v>
      </c>
      <c r="B1" s="33" t="s">
        <v>1196</v>
      </c>
    </row>
    <row r="2" spans="1:2" ht="15.75">
      <c r="A2" s="84" t="s">
        <v>4</v>
      </c>
      <c r="B2" s="85" t="str">
        <f>VLOOKUP(B1,'Rol de Membros da JIMUA'!B7:Y1122,2,FALSE)</f>
        <v>João Baptista</v>
      </c>
    </row>
    <row r="3" spans="1:2" ht="15.75">
      <c r="A3" s="84" t="s">
        <v>5</v>
      </c>
      <c r="B3" s="86">
        <f>VLOOKUP(B1,'Rol de Membros da JIMUA'!B7:Y1122,3,FALSE)</f>
        <v>35359</v>
      </c>
    </row>
    <row r="4" spans="1:2" ht="15.75">
      <c r="A4" s="84" t="s">
        <v>6</v>
      </c>
      <c r="B4" s="89" t="str">
        <f>VLOOKUP(B1,'Rol de Membros da JIMUA'!B7:Y1122,4,FALSE)</f>
        <v>LUANDA</v>
      </c>
    </row>
    <row r="5" spans="1:2" ht="15.75">
      <c r="A5" s="84" t="s">
        <v>7</v>
      </c>
      <c r="B5" s="90" t="str">
        <f>VLOOKUP(B1,'Rol de Membros da JIMUA'!B7:Y1122,5,FALSE)</f>
        <v>LUANDA</v>
      </c>
    </row>
    <row r="6" spans="1:2" ht="15.75">
      <c r="A6" s="84" t="s">
        <v>8</v>
      </c>
      <c r="B6" s="85" t="str">
        <f>VLOOKUP(B1,'Rol de Membros da JIMUA'!B7:Y1122,6,FALSE)</f>
        <v>MARÇAL</v>
      </c>
    </row>
    <row r="7" spans="1:2" ht="15" customHeight="1">
      <c r="A7" s="84" t="s">
        <v>9</v>
      </c>
      <c r="B7" s="85" t="str">
        <f>VLOOKUP(B1,'Rol de Membros da JIMUA'!B7:Y1122,7,FALSE)</f>
        <v>F</v>
      </c>
    </row>
    <row r="8" spans="1:2" ht="15.75">
      <c r="A8" s="84" t="s">
        <v>10</v>
      </c>
      <c r="B8" s="85" t="str">
        <f>VLOOKUP(B1,'Rol de Membros da JIMUA'!B7:Y1122,8,FALSE)</f>
        <v>C</v>
      </c>
    </row>
    <row r="9" spans="1:2" ht="15.75">
      <c r="A9" s="84" t="s">
        <v>15</v>
      </c>
      <c r="B9" s="86">
        <f ca="1">TODAY()</f>
        <v>44493</v>
      </c>
    </row>
    <row r="10" spans="1:2" ht="15.75">
      <c r="A10" s="84" t="s">
        <v>16</v>
      </c>
      <c r="B10" s="87">
        <f ca="1">+(B9-B3)/365</f>
        <v>25.024657534246575</v>
      </c>
    </row>
    <row r="11" spans="1:2" ht="15.75">
      <c r="A11" s="84" t="s">
        <v>1380</v>
      </c>
      <c r="B11" s="87">
        <f>VLOOKUP(B1,'Rol de Membros da JIMUA'!B7:Y1122,24,FALSE)</f>
        <v>0</v>
      </c>
    </row>
  </sheetData>
  <conditionalFormatting sqref="B10">
    <cfRule type="duplicateValues" dxfId="5" priority="17" stopIfTrue="1"/>
  </conditionalFormatting>
  <conditionalFormatting sqref="B2:B3 B6:B9">
    <cfRule type="duplicateValues" dxfId="4" priority="20" stopIfTrue="1"/>
  </conditionalFormatting>
  <conditionalFormatting sqref="B1">
    <cfRule type="duplicateValues" dxfId="3" priority="3"/>
  </conditionalFormatting>
  <conditionalFormatting sqref="B1">
    <cfRule type="duplicateValues" dxfId="2" priority="2" stopIfTrue="1"/>
  </conditionalFormatting>
  <conditionalFormatting sqref="B1">
    <cfRule type="duplicateValues" dxfId="1" priority="1" stopIfTrue="1"/>
  </conditionalFormatting>
  <conditionalFormatting sqref="B11">
    <cfRule type="duplicateValues" dxfId="0" priority="2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Rol de Membros da JIMUA</vt:lpstr>
      <vt:lpstr>Estatistica</vt:lpstr>
      <vt:lpstr>Pesquisa</vt:lpstr>
      <vt:lpstr>'Rol de Membros da JIMUA'!Area_de_impressao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LADRIBEIRO</dc:creator>
  <cp:lastModifiedBy>Jairo Gomes</cp:lastModifiedBy>
  <dcterms:created xsi:type="dcterms:W3CDTF">2019-04-06T12:11:12Z</dcterms:created>
  <dcterms:modified xsi:type="dcterms:W3CDTF">2021-10-24T20:39:25Z</dcterms:modified>
</cp:coreProperties>
</file>